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R:\Akce 2025\NPO\Humanitární sdružení PERSPEKTIVA z.s\opakovaná výzva\ZD final\"/>
    </mc:Choice>
  </mc:AlternateContent>
  <xr:revisionPtr revIDLastSave="0" documentId="13_ncr:1_{CD478E25-858C-4CE1-81B0-B777083EE0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24006_01 - Bourací práce" sheetId="2" r:id="rId2"/>
    <sheet name="24006_02 - ASŘ+SKŘ" sheetId="3" r:id="rId3"/>
    <sheet name="24006_03 - VRN" sheetId="4" r:id="rId4"/>
    <sheet name="24006_04 - ZTI" sheetId="5" r:id="rId5"/>
    <sheet name="24006_05 - Vytápění" sheetId="6" r:id="rId6"/>
    <sheet name="24006_06 - Elektro" sheetId="7" r:id="rId7"/>
    <sheet name="24006_07 - VZT" sheetId="8" r:id="rId8"/>
    <sheet name="24006_08 - Plyn" sheetId="9" r:id="rId9"/>
    <sheet name="Pokyny pro vyplnění" sheetId="10" r:id="rId10"/>
  </sheets>
  <definedNames>
    <definedName name="_xlnm._FilterDatabase" localSheetId="1" hidden="1">'24006_01 - Bourací práce'!$C$88:$K$235</definedName>
    <definedName name="_xlnm._FilterDatabase" localSheetId="2" hidden="1">'24006_02 - ASŘ+SKŘ'!$C$101:$K$1294</definedName>
    <definedName name="_xlnm._FilterDatabase" localSheetId="3" hidden="1">'24006_03 - VRN'!$C$84:$K$105</definedName>
    <definedName name="_xlnm._FilterDatabase" localSheetId="4" hidden="1">'24006_04 - ZTI'!$C$90:$K$361</definedName>
    <definedName name="_xlnm._FilterDatabase" localSheetId="5" hidden="1">'24006_05 - Vytápění'!$C$87:$K$175</definedName>
    <definedName name="_xlnm._FilterDatabase" localSheetId="6" hidden="1">'24006_06 - Elektro'!$C$87:$K$232</definedName>
    <definedName name="_xlnm._FilterDatabase" localSheetId="7" hidden="1">'24006_07 - VZT'!$C$82:$K$148</definedName>
    <definedName name="_xlnm._FilterDatabase" localSheetId="8" hidden="1">'24006_08 - Plyn'!$C$80:$K$102</definedName>
    <definedName name="_xlnm.Print_Titles" localSheetId="1">'24006_01 - Bourací práce'!$88:$88</definedName>
    <definedName name="_xlnm.Print_Titles" localSheetId="2">'24006_02 - ASŘ+SKŘ'!$101:$101</definedName>
    <definedName name="_xlnm.Print_Titles" localSheetId="3">'24006_03 - VRN'!$84:$84</definedName>
    <definedName name="_xlnm.Print_Titles" localSheetId="4">'24006_04 - ZTI'!$90:$90</definedName>
    <definedName name="_xlnm.Print_Titles" localSheetId="5">'24006_05 - Vytápění'!$87:$87</definedName>
    <definedName name="_xlnm.Print_Titles" localSheetId="6">'24006_06 - Elektro'!$87:$87</definedName>
    <definedName name="_xlnm.Print_Titles" localSheetId="7">'24006_07 - VZT'!$82:$82</definedName>
    <definedName name="_xlnm.Print_Titles" localSheetId="8">'24006_08 - Plyn'!$80:$80</definedName>
    <definedName name="_xlnm.Print_Titles" localSheetId="0">'Rekapitulace stavby'!$52:$52</definedName>
    <definedName name="_xlnm.Print_Area" localSheetId="1">'24006_01 - Bourací práce'!$C$4:$J$39,'24006_01 - Bourací práce'!$C$45:$J$70,'24006_01 - Bourací práce'!$C$76:$K$235</definedName>
    <definedName name="_xlnm.Print_Area" localSheetId="2">'24006_02 - ASŘ+SKŘ'!$C$4:$J$39,'24006_02 - ASŘ+SKŘ'!$C$45:$J$83,'24006_02 - ASŘ+SKŘ'!$C$89:$K$1294</definedName>
    <definedName name="_xlnm.Print_Area" localSheetId="3">'24006_03 - VRN'!$C$4:$J$39,'24006_03 - VRN'!$C$45:$J$66,'24006_03 - VRN'!$C$72:$K$105</definedName>
    <definedName name="_xlnm.Print_Area" localSheetId="4">'24006_04 - ZTI'!$C$4:$J$39,'24006_04 - ZTI'!$C$45:$J$72,'24006_04 - ZTI'!$C$78:$K$361</definedName>
    <definedName name="_xlnm.Print_Area" localSheetId="5">'24006_05 - Vytápění'!$C$4:$J$39,'24006_05 - Vytápění'!$C$45:$J$69,'24006_05 - Vytápění'!$C$75:$K$175</definedName>
    <definedName name="_xlnm.Print_Area" localSheetId="6">'24006_06 - Elektro'!$C$4:$J$39,'24006_06 - Elektro'!$C$45:$J$69,'24006_06 - Elektro'!$C$75:$K$232</definedName>
    <definedName name="_xlnm.Print_Area" localSheetId="7">'24006_07 - VZT'!$C$4:$J$39,'24006_07 - VZT'!$C$45:$J$64,'24006_07 - VZT'!$C$70:$K$148</definedName>
    <definedName name="_xlnm.Print_Area" localSheetId="8">'24006_08 - Plyn'!$C$4:$J$39,'24006_08 - Plyn'!$C$45:$J$62,'24006_08 - Plyn'!$C$68:$K$102</definedName>
    <definedName name="_xlnm.Print_Area" localSheetId="9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9" l="1"/>
  <c r="J36" i="9"/>
  <c r="AY62" i="1"/>
  <c r="J35" i="9"/>
  <c r="AX62" i="1"/>
  <c r="BI102" i="9"/>
  <c r="BH102" i="9"/>
  <c r="BG102" i="9"/>
  <c r="BF102" i="9"/>
  <c r="T102" i="9"/>
  <c r="R102" i="9"/>
  <c r="P102" i="9"/>
  <c r="BI101" i="9"/>
  <c r="BH101" i="9"/>
  <c r="BG101" i="9"/>
  <c r="BF101" i="9"/>
  <c r="T101" i="9"/>
  <c r="R101" i="9"/>
  <c r="P101" i="9"/>
  <c r="BI100" i="9"/>
  <c r="BH100" i="9"/>
  <c r="BG100" i="9"/>
  <c r="BF100" i="9"/>
  <c r="T100" i="9"/>
  <c r="R100" i="9"/>
  <c r="P100" i="9"/>
  <c r="BI99" i="9"/>
  <c r="BH99" i="9"/>
  <c r="BG99" i="9"/>
  <c r="BF99" i="9"/>
  <c r="T99" i="9"/>
  <c r="R99" i="9"/>
  <c r="P99" i="9"/>
  <c r="BI98" i="9"/>
  <c r="BH98" i="9"/>
  <c r="BG98" i="9"/>
  <c r="BF98" i="9"/>
  <c r="T98" i="9"/>
  <c r="R98" i="9"/>
  <c r="P98" i="9"/>
  <c r="BI97" i="9"/>
  <c r="BH97" i="9"/>
  <c r="BG97" i="9"/>
  <c r="BF97" i="9"/>
  <c r="T97" i="9"/>
  <c r="R97" i="9"/>
  <c r="P97" i="9"/>
  <c r="BI94" i="9"/>
  <c r="BH94" i="9"/>
  <c r="BG94" i="9"/>
  <c r="BF94" i="9"/>
  <c r="T94" i="9"/>
  <c r="R94" i="9"/>
  <c r="P94" i="9"/>
  <c r="BI91" i="9"/>
  <c r="BH91" i="9"/>
  <c r="BG91" i="9"/>
  <c r="BF91" i="9"/>
  <c r="T91" i="9"/>
  <c r="R91" i="9"/>
  <c r="P91" i="9"/>
  <c r="BI90" i="9"/>
  <c r="BH90" i="9"/>
  <c r="BG90" i="9"/>
  <c r="BF90" i="9"/>
  <c r="T90" i="9"/>
  <c r="R90" i="9"/>
  <c r="P90" i="9"/>
  <c r="BI89" i="9"/>
  <c r="BH89" i="9"/>
  <c r="BG89" i="9"/>
  <c r="BF89" i="9"/>
  <c r="T89" i="9"/>
  <c r="R89" i="9"/>
  <c r="P89" i="9"/>
  <c r="BI88" i="9"/>
  <c r="BH88" i="9"/>
  <c r="BG88" i="9"/>
  <c r="BF88" i="9"/>
  <c r="T88" i="9"/>
  <c r="R88" i="9"/>
  <c r="P88" i="9"/>
  <c r="BI87" i="9"/>
  <c r="BH87" i="9"/>
  <c r="BG87" i="9"/>
  <c r="BF87" i="9"/>
  <c r="T87" i="9"/>
  <c r="R87" i="9"/>
  <c r="P87" i="9"/>
  <c r="BI86" i="9"/>
  <c r="BH86" i="9"/>
  <c r="BG86" i="9"/>
  <c r="BF86" i="9"/>
  <c r="T86" i="9"/>
  <c r="R86" i="9"/>
  <c r="P86" i="9"/>
  <c r="BI85" i="9"/>
  <c r="BH85" i="9"/>
  <c r="BG85" i="9"/>
  <c r="BF85" i="9"/>
  <c r="T85" i="9"/>
  <c r="R85" i="9"/>
  <c r="P85" i="9"/>
  <c r="BI84" i="9"/>
  <c r="BH84" i="9"/>
  <c r="BG84" i="9"/>
  <c r="BF84" i="9"/>
  <c r="T84" i="9"/>
  <c r="R84" i="9"/>
  <c r="P84" i="9"/>
  <c r="J77" i="9"/>
  <c r="F77" i="9"/>
  <c r="F75" i="9"/>
  <c r="E73" i="9"/>
  <c r="J54" i="9"/>
  <c r="F54" i="9"/>
  <c r="F52" i="9"/>
  <c r="E50" i="9"/>
  <c r="J24" i="9"/>
  <c r="E24" i="9"/>
  <c r="J55" i="9" s="1"/>
  <c r="J23" i="9"/>
  <c r="J18" i="9"/>
  <c r="E18" i="9"/>
  <c r="F78" i="9"/>
  <c r="J17" i="9"/>
  <c r="J12" i="9"/>
  <c r="J75" i="9" s="1"/>
  <c r="E7" i="9"/>
  <c r="E48" i="9"/>
  <c r="J37" i="8"/>
  <c r="J36" i="8"/>
  <c r="AY61" i="1"/>
  <c r="J35" i="8"/>
  <c r="AX61" i="1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3" i="8"/>
  <c r="BH123" i="8"/>
  <c r="BG123" i="8"/>
  <c r="BF123" i="8"/>
  <c r="T123" i="8"/>
  <c r="R123" i="8"/>
  <c r="P123" i="8"/>
  <c r="BI120" i="8"/>
  <c r="BH120" i="8"/>
  <c r="BG120" i="8"/>
  <c r="BF120" i="8"/>
  <c r="T120" i="8"/>
  <c r="R120" i="8"/>
  <c r="P120" i="8"/>
  <c r="BI117" i="8"/>
  <c r="BH117" i="8"/>
  <c r="BG117" i="8"/>
  <c r="BF117" i="8"/>
  <c r="T117" i="8"/>
  <c r="R117" i="8"/>
  <c r="P117" i="8"/>
  <c r="BI116" i="8"/>
  <c r="BH116" i="8"/>
  <c r="BG116" i="8"/>
  <c r="BF116" i="8"/>
  <c r="T116" i="8"/>
  <c r="R116" i="8"/>
  <c r="P116" i="8"/>
  <c r="BI113" i="8"/>
  <c r="BH113" i="8"/>
  <c r="BG113" i="8"/>
  <c r="BF113" i="8"/>
  <c r="T113" i="8"/>
  <c r="R113" i="8"/>
  <c r="P113" i="8"/>
  <c r="BI110" i="8"/>
  <c r="BH110" i="8"/>
  <c r="BG110" i="8"/>
  <c r="BF110" i="8"/>
  <c r="T110" i="8"/>
  <c r="R110" i="8"/>
  <c r="P110" i="8"/>
  <c r="BI107" i="8"/>
  <c r="BH107" i="8"/>
  <c r="BG107" i="8"/>
  <c r="BF107" i="8"/>
  <c r="T107" i="8"/>
  <c r="R107" i="8"/>
  <c r="P107" i="8"/>
  <c r="BI104" i="8"/>
  <c r="BH104" i="8"/>
  <c r="BG104" i="8"/>
  <c r="BF104" i="8"/>
  <c r="T104" i="8"/>
  <c r="R104" i="8"/>
  <c r="P104" i="8"/>
  <c r="BI103" i="8"/>
  <c r="BH103" i="8"/>
  <c r="BG103" i="8"/>
  <c r="BF103" i="8"/>
  <c r="T103" i="8"/>
  <c r="R103" i="8"/>
  <c r="P103" i="8"/>
  <c r="BI100" i="8"/>
  <c r="BH100" i="8"/>
  <c r="BG100" i="8"/>
  <c r="BF100" i="8"/>
  <c r="T100" i="8"/>
  <c r="R100" i="8"/>
  <c r="P100" i="8"/>
  <c r="BI99" i="8"/>
  <c r="BH99" i="8"/>
  <c r="BG99" i="8"/>
  <c r="BF99" i="8"/>
  <c r="T99" i="8"/>
  <c r="R99" i="8"/>
  <c r="P99" i="8"/>
  <c r="BI95" i="8"/>
  <c r="BH95" i="8"/>
  <c r="BG95" i="8"/>
  <c r="BF95" i="8"/>
  <c r="T95" i="8"/>
  <c r="R95" i="8"/>
  <c r="P95" i="8"/>
  <c r="BI94" i="8"/>
  <c r="BH94" i="8"/>
  <c r="BG94" i="8"/>
  <c r="BF94" i="8"/>
  <c r="T94" i="8"/>
  <c r="R94" i="8"/>
  <c r="P94" i="8"/>
  <c r="BI93" i="8"/>
  <c r="BH93" i="8"/>
  <c r="BG93" i="8"/>
  <c r="BF93" i="8"/>
  <c r="T93" i="8"/>
  <c r="R93" i="8"/>
  <c r="P93" i="8"/>
  <c r="BI91" i="8"/>
  <c r="BH91" i="8"/>
  <c r="BG91" i="8"/>
  <c r="BF91" i="8"/>
  <c r="T91" i="8"/>
  <c r="R91" i="8"/>
  <c r="P91" i="8"/>
  <c r="BI90" i="8"/>
  <c r="BH90" i="8"/>
  <c r="BG90" i="8"/>
  <c r="BF90" i="8"/>
  <c r="T90" i="8"/>
  <c r="R90" i="8"/>
  <c r="P90" i="8"/>
  <c r="BI89" i="8"/>
  <c r="BH89" i="8"/>
  <c r="BG89" i="8"/>
  <c r="BF89" i="8"/>
  <c r="T89" i="8"/>
  <c r="R89" i="8"/>
  <c r="P89" i="8"/>
  <c r="BI88" i="8"/>
  <c r="BH88" i="8"/>
  <c r="BG88" i="8"/>
  <c r="BF88" i="8"/>
  <c r="T88" i="8"/>
  <c r="R88" i="8"/>
  <c r="P88" i="8"/>
  <c r="BI87" i="8"/>
  <c r="BH87" i="8"/>
  <c r="BG87" i="8"/>
  <c r="BF87" i="8"/>
  <c r="T87" i="8"/>
  <c r="R87" i="8"/>
  <c r="P87" i="8"/>
  <c r="BI86" i="8"/>
  <c r="BH86" i="8"/>
  <c r="BG86" i="8"/>
  <c r="BF86" i="8"/>
  <c r="T86" i="8"/>
  <c r="R86" i="8"/>
  <c r="P86" i="8"/>
  <c r="J79" i="8"/>
  <c r="F79" i="8"/>
  <c r="F77" i="8"/>
  <c r="E75" i="8"/>
  <c r="J54" i="8"/>
  <c r="F54" i="8"/>
  <c r="F52" i="8"/>
  <c r="E50" i="8"/>
  <c r="J24" i="8"/>
  <c r="E24" i="8"/>
  <c r="J55" i="8" s="1"/>
  <c r="J23" i="8"/>
  <c r="J18" i="8"/>
  <c r="E18" i="8"/>
  <c r="F80" i="8" s="1"/>
  <c r="J17" i="8"/>
  <c r="J12" i="8"/>
  <c r="J77" i="8"/>
  <c r="E7" i="8"/>
  <c r="E73" i="8" s="1"/>
  <c r="J37" i="7"/>
  <c r="J36" i="7"/>
  <c r="AY60" i="1" s="1"/>
  <c r="J35" i="7"/>
  <c r="AX60" i="1"/>
  <c r="BI232" i="7"/>
  <c r="BH232" i="7"/>
  <c r="BG232" i="7"/>
  <c r="BF232" i="7"/>
  <c r="T232" i="7"/>
  <c r="R232" i="7"/>
  <c r="P232" i="7"/>
  <c r="BI230" i="7"/>
  <c r="BH230" i="7"/>
  <c r="BG230" i="7"/>
  <c r="BF230" i="7"/>
  <c r="T230" i="7"/>
  <c r="R230" i="7"/>
  <c r="P230" i="7"/>
  <c r="BI228" i="7"/>
  <c r="BH228" i="7"/>
  <c r="BG228" i="7"/>
  <c r="BF228" i="7"/>
  <c r="T228" i="7"/>
  <c r="R228" i="7"/>
  <c r="P228" i="7"/>
  <c r="BI226" i="7"/>
  <c r="BH226" i="7"/>
  <c r="BG226" i="7"/>
  <c r="BF226" i="7"/>
  <c r="T226" i="7"/>
  <c r="R226" i="7"/>
  <c r="P226" i="7"/>
  <c r="BI225" i="7"/>
  <c r="BH225" i="7"/>
  <c r="BG225" i="7"/>
  <c r="BF225" i="7"/>
  <c r="T225" i="7"/>
  <c r="R225" i="7"/>
  <c r="P225" i="7"/>
  <c r="BI223" i="7"/>
  <c r="BH223" i="7"/>
  <c r="BG223" i="7"/>
  <c r="BF223" i="7"/>
  <c r="T223" i="7"/>
  <c r="R223" i="7"/>
  <c r="P223" i="7"/>
  <c r="BI222" i="7"/>
  <c r="BH222" i="7"/>
  <c r="BG222" i="7"/>
  <c r="BF222" i="7"/>
  <c r="T222" i="7"/>
  <c r="R222" i="7"/>
  <c r="P222" i="7"/>
  <c r="BI220" i="7"/>
  <c r="BH220" i="7"/>
  <c r="BG220" i="7"/>
  <c r="BF220" i="7"/>
  <c r="T220" i="7"/>
  <c r="R220" i="7"/>
  <c r="P220" i="7"/>
  <c r="BI218" i="7"/>
  <c r="BH218" i="7"/>
  <c r="BG218" i="7"/>
  <c r="BF218" i="7"/>
  <c r="T218" i="7"/>
  <c r="R218" i="7"/>
  <c r="P218" i="7"/>
  <c r="BI216" i="7"/>
  <c r="BH216" i="7"/>
  <c r="BG216" i="7"/>
  <c r="BF216" i="7"/>
  <c r="T216" i="7"/>
  <c r="R216" i="7"/>
  <c r="P216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10" i="7"/>
  <c r="BH210" i="7"/>
  <c r="BG210" i="7"/>
  <c r="BF210" i="7"/>
  <c r="T210" i="7"/>
  <c r="R210" i="7"/>
  <c r="P210" i="7"/>
  <c r="BI209" i="7"/>
  <c r="BH209" i="7"/>
  <c r="BG209" i="7"/>
  <c r="BF209" i="7"/>
  <c r="T209" i="7"/>
  <c r="R209" i="7"/>
  <c r="P209" i="7"/>
  <c r="BI207" i="7"/>
  <c r="BH207" i="7"/>
  <c r="BG207" i="7"/>
  <c r="BF207" i="7"/>
  <c r="T207" i="7"/>
  <c r="R207" i="7"/>
  <c r="P207" i="7"/>
  <c r="BI206" i="7"/>
  <c r="BH206" i="7"/>
  <c r="BG206" i="7"/>
  <c r="BF206" i="7"/>
  <c r="T206" i="7"/>
  <c r="R206" i="7"/>
  <c r="P206" i="7"/>
  <c r="BI204" i="7"/>
  <c r="BH204" i="7"/>
  <c r="BG204" i="7"/>
  <c r="BF204" i="7"/>
  <c r="T204" i="7"/>
  <c r="R204" i="7"/>
  <c r="P204" i="7"/>
  <c r="BI203" i="7"/>
  <c r="BH203" i="7"/>
  <c r="BG203" i="7"/>
  <c r="BF203" i="7"/>
  <c r="T203" i="7"/>
  <c r="R203" i="7"/>
  <c r="P203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9" i="7"/>
  <c r="BH199" i="7"/>
  <c r="BG199" i="7"/>
  <c r="BF199" i="7"/>
  <c r="T199" i="7"/>
  <c r="R199" i="7"/>
  <c r="P199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4" i="7"/>
  <c r="BH194" i="7"/>
  <c r="BG194" i="7"/>
  <c r="BF194" i="7"/>
  <c r="T194" i="7"/>
  <c r="R194" i="7"/>
  <c r="P194" i="7"/>
  <c r="BI193" i="7"/>
  <c r="BH193" i="7"/>
  <c r="BG193" i="7"/>
  <c r="BF193" i="7"/>
  <c r="T193" i="7"/>
  <c r="R193" i="7"/>
  <c r="P193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8" i="7"/>
  <c r="BH188" i="7"/>
  <c r="BG188" i="7"/>
  <c r="BF188" i="7"/>
  <c r="T188" i="7"/>
  <c r="R188" i="7"/>
  <c r="P188" i="7"/>
  <c r="BI185" i="7"/>
  <c r="BH185" i="7"/>
  <c r="BG185" i="7"/>
  <c r="BF185" i="7"/>
  <c r="T185" i="7"/>
  <c r="R185" i="7"/>
  <c r="P185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1" i="7"/>
  <c r="BH121" i="7"/>
  <c r="BG121" i="7"/>
  <c r="BF121" i="7"/>
  <c r="T121" i="7"/>
  <c r="R121" i="7"/>
  <c r="P121" i="7"/>
  <c r="BI120" i="7"/>
  <c r="BH120" i="7"/>
  <c r="BG120" i="7"/>
  <c r="BF120" i="7"/>
  <c r="T120" i="7"/>
  <c r="R120" i="7"/>
  <c r="P120" i="7"/>
  <c r="BI118" i="7"/>
  <c r="BH118" i="7"/>
  <c r="BG118" i="7"/>
  <c r="BF118" i="7"/>
  <c r="T118" i="7"/>
  <c r="R118" i="7"/>
  <c r="P118" i="7"/>
  <c r="BI117" i="7"/>
  <c r="BH117" i="7"/>
  <c r="BG117" i="7"/>
  <c r="BF117" i="7"/>
  <c r="T117" i="7"/>
  <c r="R117" i="7"/>
  <c r="P117" i="7"/>
  <c r="BI115" i="7"/>
  <c r="BH115" i="7"/>
  <c r="BG115" i="7"/>
  <c r="BF115" i="7"/>
  <c r="T115" i="7"/>
  <c r="R115" i="7"/>
  <c r="P115" i="7"/>
  <c r="BI114" i="7"/>
  <c r="BH114" i="7"/>
  <c r="BG114" i="7"/>
  <c r="BF114" i="7"/>
  <c r="T114" i="7"/>
  <c r="R114" i="7"/>
  <c r="P114" i="7"/>
  <c r="BI112" i="7"/>
  <c r="BH112" i="7"/>
  <c r="BG112" i="7"/>
  <c r="BF112" i="7"/>
  <c r="T112" i="7"/>
  <c r="R112" i="7"/>
  <c r="P112" i="7"/>
  <c r="BI111" i="7"/>
  <c r="BH111" i="7"/>
  <c r="BG111" i="7"/>
  <c r="BF111" i="7"/>
  <c r="T111" i="7"/>
  <c r="R111" i="7"/>
  <c r="P111" i="7"/>
  <c r="BI109" i="7"/>
  <c r="BH109" i="7"/>
  <c r="BG109" i="7"/>
  <c r="BF109" i="7"/>
  <c r="T109" i="7"/>
  <c r="R109" i="7"/>
  <c r="P109" i="7"/>
  <c r="BI108" i="7"/>
  <c r="BH108" i="7"/>
  <c r="BG108" i="7"/>
  <c r="BF108" i="7"/>
  <c r="T108" i="7"/>
  <c r="R108" i="7"/>
  <c r="P108" i="7"/>
  <c r="BI106" i="7"/>
  <c r="BH106" i="7"/>
  <c r="BG106" i="7"/>
  <c r="BF106" i="7"/>
  <c r="T106" i="7"/>
  <c r="R106" i="7"/>
  <c r="P106" i="7"/>
  <c r="BI105" i="7"/>
  <c r="BH105" i="7"/>
  <c r="BG105" i="7"/>
  <c r="BF105" i="7"/>
  <c r="T105" i="7"/>
  <c r="R105" i="7"/>
  <c r="P105" i="7"/>
  <c r="BI103" i="7"/>
  <c r="BH103" i="7"/>
  <c r="BG103" i="7"/>
  <c r="BF103" i="7"/>
  <c r="T103" i="7"/>
  <c r="R103" i="7"/>
  <c r="P103" i="7"/>
  <c r="BI99" i="7"/>
  <c r="BH99" i="7"/>
  <c r="BG99" i="7"/>
  <c r="BF99" i="7"/>
  <c r="T99" i="7"/>
  <c r="R99" i="7"/>
  <c r="P99" i="7"/>
  <c r="BI97" i="7"/>
  <c r="BH97" i="7"/>
  <c r="BG97" i="7"/>
  <c r="BF97" i="7"/>
  <c r="T97" i="7"/>
  <c r="R97" i="7"/>
  <c r="P97" i="7"/>
  <c r="BI95" i="7"/>
  <c r="BH95" i="7"/>
  <c r="BG95" i="7"/>
  <c r="BF95" i="7"/>
  <c r="T95" i="7"/>
  <c r="R95" i="7"/>
  <c r="P95" i="7"/>
  <c r="BI91" i="7"/>
  <c r="BH91" i="7"/>
  <c r="BG91" i="7"/>
  <c r="BF91" i="7"/>
  <c r="T91" i="7"/>
  <c r="T90" i="7" s="1"/>
  <c r="R91" i="7"/>
  <c r="R90" i="7"/>
  <c r="P91" i="7"/>
  <c r="P90" i="7" s="1"/>
  <c r="J84" i="7"/>
  <c r="F84" i="7"/>
  <c r="F82" i="7"/>
  <c r="E80" i="7"/>
  <c r="J54" i="7"/>
  <c r="F54" i="7"/>
  <c r="F52" i="7"/>
  <c r="E50" i="7"/>
  <c r="J24" i="7"/>
  <c r="E24" i="7"/>
  <c r="J85" i="7"/>
  <c r="J23" i="7"/>
  <c r="J18" i="7"/>
  <c r="E18" i="7"/>
  <c r="F85" i="7"/>
  <c r="J17" i="7"/>
  <c r="J12" i="7"/>
  <c r="J52" i="7"/>
  <c r="E7" i="7"/>
  <c r="E78" i="7" s="1"/>
  <c r="J37" i="6"/>
  <c r="J36" i="6"/>
  <c r="AY59" i="1"/>
  <c r="J35" i="6"/>
  <c r="AX59" i="1" s="1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2" i="6"/>
  <c r="BH152" i="6"/>
  <c r="BG152" i="6"/>
  <c r="BF152" i="6"/>
  <c r="T152" i="6"/>
  <c r="R152" i="6"/>
  <c r="P152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6" i="6"/>
  <c r="BH146" i="6"/>
  <c r="BG146" i="6"/>
  <c r="BF146" i="6"/>
  <c r="T146" i="6"/>
  <c r="R146" i="6"/>
  <c r="P146" i="6"/>
  <c r="BI143" i="6"/>
  <c r="BH143" i="6"/>
  <c r="BG143" i="6"/>
  <c r="BF143" i="6"/>
  <c r="T143" i="6"/>
  <c r="R143" i="6"/>
  <c r="P143" i="6"/>
  <c r="BI140" i="6"/>
  <c r="BH140" i="6"/>
  <c r="BG140" i="6"/>
  <c r="BF140" i="6"/>
  <c r="T140" i="6"/>
  <c r="R140" i="6"/>
  <c r="P140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29" i="6"/>
  <c r="BH129" i="6"/>
  <c r="BG129" i="6"/>
  <c r="BF129" i="6"/>
  <c r="T129" i="6"/>
  <c r="R129" i="6"/>
  <c r="P129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19" i="6"/>
  <c r="BH119" i="6"/>
  <c r="BG119" i="6"/>
  <c r="BF119" i="6"/>
  <c r="T119" i="6"/>
  <c r="R119" i="6"/>
  <c r="P119" i="6"/>
  <c r="BI118" i="6"/>
  <c r="BH118" i="6"/>
  <c r="BG118" i="6"/>
  <c r="BF118" i="6"/>
  <c r="T118" i="6"/>
  <c r="R118" i="6"/>
  <c r="P118" i="6"/>
  <c r="BI117" i="6"/>
  <c r="BH117" i="6"/>
  <c r="BG117" i="6"/>
  <c r="BF117" i="6"/>
  <c r="T117" i="6"/>
  <c r="R117" i="6"/>
  <c r="P117" i="6"/>
  <c r="BI116" i="6"/>
  <c r="BH116" i="6"/>
  <c r="BG116" i="6"/>
  <c r="BF116" i="6"/>
  <c r="T116" i="6"/>
  <c r="R116" i="6"/>
  <c r="P116" i="6"/>
  <c r="BI114" i="6"/>
  <c r="BH114" i="6"/>
  <c r="BG114" i="6"/>
  <c r="BF114" i="6"/>
  <c r="T114" i="6"/>
  <c r="R114" i="6"/>
  <c r="P114" i="6"/>
  <c r="BI113" i="6"/>
  <c r="BH113" i="6"/>
  <c r="BG113" i="6"/>
  <c r="BF113" i="6"/>
  <c r="T113" i="6"/>
  <c r="R113" i="6"/>
  <c r="P113" i="6"/>
  <c r="BI112" i="6"/>
  <c r="BH112" i="6"/>
  <c r="BG112" i="6"/>
  <c r="BF112" i="6"/>
  <c r="T112" i="6"/>
  <c r="R112" i="6"/>
  <c r="P112" i="6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8" i="6"/>
  <c r="BH108" i="6"/>
  <c r="BG108" i="6"/>
  <c r="BF108" i="6"/>
  <c r="T108" i="6"/>
  <c r="R108" i="6"/>
  <c r="P108" i="6"/>
  <c r="BI107" i="6"/>
  <c r="BH107" i="6"/>
  <c r="BG107" i="6"/>
  <c r="BF107" i="6"/>
  <c r="T107" i="6"/>
  <c r="R107" i="6"/>
  <c r="P107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1" i="6"/>
  <c r="BH101" i="6"/>
  <c r="BG101" i="6"/>
  <c r="BF101" i="6"/>
  <c r="T101" i="6"/>
  <c r="R101" i="6"/>
  <c r="P101" i="6"/>
  <c r="BI100" i="6"/>
  <c r="BH100" i="6"/>
  <c r="BG100" i="6"/>
  <c r="BF100" i="6"/>
  <c r="T100" i="6"/>
  <c r="R100" i="6"/>
  <c r="P100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5" i="6"/>
  <c r="BH95" i="6"/>
  <c r="BG95" i="6"/>
  <c r="BF95" i="6"/>
  <c r="T95" i="6"/>
  <c r="R95" i="6"/>
  <c r="P95" i="6"/>
  <c r="BI91" i="6"/>
  <c r="BH91" i="6"/>
  <c r="BG91" i="6"/>
  <c r="BF91" i="6"/>
  <c r="T91" i="6"/>
  <c r="T90" i="6"/>
  <c r="R91" i="6"/>
  <c r="R90" i="6" s="1"/>
  <c r="P91" i="6"/>
  <c r="P90" i="6"/>
  <c r="J84" i="6"/>
  <c r="F84" i="6"/>
  <c r="F82" i="6"/>
  <c r="E80" i="6"/>
  <c r="J54" i="6"/>
  <c r="F54" i="6"/>
  <c r="F52" i="6"/>
  <c r="E50" i="6"/>
  <c r="J24" i="6"/>
  <c r="E24" i="6"/>
  <c r="J85" i="6" s="1"/>
  <c r="J23" i="6"/>
  <c r="J18" i="6"/>
  <c r="E18" i="6"/>
  <c r="F85" i="6" s="1"/>
  <c r="J17" i="6"/>
  <c r="J12" i="6"/>
  <c r="J82" i="6" s="1"/>
  <c r="E7" i="6"/>
  <c r="E78" i="6"/>
  <c r="J37" i="5"/>
  <c r="J36" i="5"/>
  <c r="AY58" i="1"/>
  <c r="J35" i="5"/>
  <c r="AX58" i="1"/>
  <c r="BI359" i="5"/>
  <c r="BH359" i="5"/>
  <c r="BG359" i="5"/>
  <c r="BF359" i="5"/>
  <c r="T359" i="5"/>
  <c r="T358" i="5"/>
  <c r="R359" i="5"/>
  <c r="R358" i="5"/>
  <c r="P359" i="5"/>
  <c r="P358" i="5"/>
  <c r="BI357" i="5"/>
  <c r="BH357" i="5"/>
  <c r="BG357" i="5"/>
  <c r="BF357" i="5"/>
  <c r="T357" i="5"/>
  <c r="R357" i="5"/>
  <c r="P357" i="5"/>
  <c r="BI356" i="5"/>
  <c r="BH356" i="5"/>
  <c r="BG356" i="5"/>
  <c r="BF356" i="5"/>
  <c r="T356" i="5"/>
  <c r="R356" i="5"/>
  <c r="P356" i="5"/>
  <c r="BI353" i="5"/>
  <c r="BH353" i="5"/>
  <c r="BG353" i="5"/>
  <c r="BF353" i="5"/>
  <c r="T353" i="5"/>
  <c r="R353" i="5"/>
  <c r="P353" i="5"/>
  <c r="BI350" i="5"/>
  <c r="BH350" i="5"/>
  <c r="BG350" i="5"/>
  <c r="BF350" i="5"/>
  <c r="T350" i="5"/>
  <c r="R350" i="5"/>
  <c r="P350" i="5"/>
  <c r="BI347" i="5"/>
  <c r="BH347" i="5"/>
  <c r="BG347" i="5"/>
  <c r="BF347" i="5"/>
  <c r="T347" i="5"/>
  <c r="R347" i="5"/>
  <c r="P347" i="5"/>
  <c r="BI344" i="5"/>
  <c r="BH344" i="5"/>
  <c r="BG344" i="5"/>
  <c r="BF344" i="5"/>
  <c r="T344" i="5"/>
  <c r="R344" i="5"/>
  <c r="P344" i="5"/>
  <c r="BI341" i="5"/>
  <c r="BH341" i="5"/>
  <c r="BG341" i="5"/>
  <c r="BF341" i="5"/>
  <c r="T341" i="5"/>
  <c r="R341" i="5"/>
  <c r="P341" i="5"/>
  <c r="BI338" i="5"/>
  <c r="BH338" i="5"/>
  <c r="BG338" i="5"/>
  <c r="BF338" i="5"/>
  <c r="T338" i="5"/>
  <c r="R338" i="5"/>
  <c r="P338" i="5"/>
  <c r="BI336" i="5"/>
  <c r="BH336" i="5"/>
  <c r="BG336" i="5"/>
  <c r="BF336" i="5"/>
  <c r="T336" i="5"/>
  <c r="R336" i="5"/>
  <c r="P336" i="5"/>
  <c r="BI335" i="5"/>
  <c r="BH335" i="5"/>
  <c r="BG335" i="5"/>
  <c r="BF335" i="5"/>
  <c r="T335" i="5"/>
  <c r="R335" i="5"/>
  <c r="P335" i="5"/>
  <c r="BI332" i="5"/>
  <c r="BH332" i="5"/>
  <c r="BG332" i="5"/>
  <c r="BF332" i="5"/>
  <c r="T332" i="5"/>
  <c r="R332" i="5"/>
  <c r="P332" i="5"/>
  <c r="BI329" i="5"/>
  <c r="BH329" i="5"/>
  <c r="BG329" i="5"/>
  <c r="BF329" i="5"/>
  <c r="T329" i="5"/>
  <c r="R329" i="5"/>
  <c r="P329" i="5"/>
  <c r="BI326" i="5"/>
  <c r="BH326" i="5"/>
  <c r="BG326" i="5"/>
  <c r="BF326" i="5"/>
  <c r="T326" i="5"/>
  <c r="R326" i="5"/>
  <c r="P326" i="5"/>
  <c r="BI323" i="5"/>
  <c r="BH323" i="5"/>
  <c r="BG323" i="5"/>
  <c r="BF323" i="5"/>
  <c r="T323" i="5"/>
  <c r="R323" i="5"/>
  <c r="P323" i="5"/>
  <c r="BI320" i="5"/>
  <c r="BH320" i="5"/>
  <c r="BG320" i="5"/>
  <c r="BF320" i="5"/>
  <c r="T320" i="5"/>
  <c r="R320" i="5"/>
  <c r="P320" i="5"/>
  <c r="BI317" i="5"/>
  <c r="BH317" i="5"/>
  <c r="BG317" i="5"/>
  <c r="BF317" i="5"/>
  <c r="T317" i="5"/>
  <c r="R317" i="5"/>
  <c r="P317" i="5"/>
  <c r="BI311" i="5"/>
  <c r="BH311" i="5"/>
  <c r="BG311" i="5"/>
  <c r="BF311" i="5"/>
  <c r="T311" i="5"/>
  <c r="R311" i="5"/>
  <c r="P311" i="5"/>
  <c r="BI308" i="5"/>
  <c r="BH308" i="5"/>
  <c r="BG308" i="5"/>
  <c r="BF308" i="5"/>
  <c r="T308" i="5"/>
  <c r="R308" i="5"/>
  <c r="P308" i="5"/>
  <c r="BI305" i="5"/>
  <c r="BH305" i="5"/>
  <c r="BG305" i="5"/>
  <c r="BF305" i="5"/>
  <c r="T305" i="5"/>
  <c r="R305" i="5"/>
  <c r="P305" i="5"/>
  <c r="BI302" i="5"/>
  <c r="BH302" i="5"/>
  <c r="BG302" i="5"/>
  <c r="BF302" i="5"/>
  <c r="T302" i="5"/>
  <c r="R302" i="5"/>
  <c r="P302" i="5"/>
  <c r="BI299" i="5"/>
  <c r="BH299" i="5"/>
  <c r="BG299" i="5"/>
  <c r="BF299" i="5"/>
  <c r="T299" i="5"/>
  <c r="R299" i="5"/>
  <c r="P299" i="5"/>
  <c r="BI296" i="5"/>
  <c r="BH296" i="5"/>
  <c r="BG296" i="5"/>
  <c r="BF296" i="5"/>
  <c r="T296" i="5"/>
  <c r="R296" i="5"/>
  <c r="P296" i="5"/>
  <c r="BI293" i="5"/>
  <c r="BH293" i="5"/>
  <c r="BG293" i="5"/>
  <c r="BF293" i="5"/>
  <c r="T293" i="5"/>
  <c r="R293" i="5"/>
  <c r="P293" i="5"/>
  <c r="BI289" i="5"/>
  <c r="BH289" i="5"/>
  <c r="BG289" i="5"/>
  <c r="BF289" i="5"/>
  <c r="T289" i="5"/>
  <c r="T288" i="5" s="1"/>
  <c r="R289" i="5"/>
  <c r="R288" i="5"/>
  <c r="P289" i="5"/>
  <c r="P288" i="5" s="1"/>
  <c r="BI287" i="5"/>
  <c r="BH287" i="5"/>
  <c r="BG287" i="5"/>
  <c r="BF287" i="5"/>
  <c r="T287" i="5"/>
  <c r="R287" i="5"/>
  <c r="P287" i="5"/>
  <c r="BI286" i="5"/>
  <c r="BH286" i="5"/>
  <c r="BG286" i="5"/>
  <c r="BF286" i="5"/>
  <c r="T286" i="5"/>
  <c r="R286" i="5"/>
  <c r="P286" i="5"/>
  <c r="BI283" i="5"/>
  <c r="BH283" i="5"/>
  <c r="BG283" i="5"/>
  <c r="BF283" i="5"/>
  <c r="T283" i="5"/>
  <c r="R283" i="5"/>
  <c r="P283" i="5"/>
  <c r="BI280" i="5"/>
  <c r="BH280" i="5"/>
  <c r="BG280" i="5"/>
  <c r="BF280" i="5"/>
  <c r="T280" i="5"/>
  <c r="R280" i="5"/>
  <c r="P280" i="5"/>
  <c r="BI277" i="5"/>
  <c r="BH277" i="5"/>
  <c r="BG277" i="5"/>
  <c r="BF277" i="5"/>
  <c r="T277" i="5"/>
  <c r="R277" i="5"/>
  <c r="P277" i="5"/>
  <c r="BI274" i="5"/>
  <c r="BH274" i="5"/>
  <c r="BG274" i="5"/>
  <c r="BF274" i="5"/>
  <c r="T274" i="5"/>
  <c r="R274" i="5"/>
  <c r="P274" i="5"/>
  <c r="BI271" i="5"/>
  <c r="BH271" i="5"/>
  <c r="BG271" i="5"/>
  <c r="BF271" i="5"/>
  <c r="T271" i="5"/>
  <c r="R271" i="5"/>
  <c r="P271" i="5"/>
  <c r="BI268" i="5"/>
  <c r="BH268" i="5"/>
  <c r="BG268" i="5"/>
  <c r="BF268" i="5"/>
  <c r="T268" i="5"/>
  <c r="R268" i="5"/>
  <c r="P268" i="5"/>
  <c r="BI265" i="5"/>
  <c r="BH265" i="5"/>
  <c r="BG265" i="5"/>
  <c r="BF265" i="5"/>
  <c r="T265" i="5"/>
  <c r="R265" i="5"/>
  <c r="P265" i="5"/>
  <c r="BI262" i="5"/>
  <c r="BH262" i="5"/>
  <c r="BG262" i="5"/>
  <c r="BF262" i="5"/>
  <c r="T262" i="5"/>
  <c r="R262" i="5"/>
  <c r="P262" i="5"/>
  <c r="BI259" i="5"/>
  <c r="BH259" i="5"/>
  <c r="BG259" i="5"/>
  <c r="BF259" i="5"/>
  <c r="T259" i="5"/>
  <c r="R259" i="5"/>
  <c r="P259" i="5"/>
  <c r="BI249" i="5"/>
  <c r="BH249" i="5"/>
  <c r="BG249" i="5"/>
  <c r="BF249" i="5"/>
  <c r="T249" i="5"/>
  <c r="R249" i="5"/>
  <c r="P249" i="5"/>
  <c r="BI239" i="5"/>
  <c r="BH239" i="5"/>
  <c r="BG239" i="5"/>
  <c r="BF239" i="5"/>
  <c r="T239" i="5"/>
  <c r="R239" i="5"/>
  <c r="P239" i="5"/>
  <c r="BI234" i="5"/>
  <c r="BH234" i="5"/>
  <c r="BG234" i="5"/>
  <c r="BF234" i="5"/>
  <c r="T234" i="5"/>
  <c r="R234" i="5"/>
  <c r="P234" i="5"/>
  <c r="BI229" i="5"/>
  <c r="BH229" i="5"/>
  <c r="BG229" i="5"/>
  <c r="BF229" i="5"/>
  <c r="T229" i="5"/>
  <c r="R229" i="5"/>
  <c r="P229" i="5"/>
  <c r="BI224" i="5"/>
  <c r="BH224" i="5"/>
  <c r="BG224" i="5"/>
  <c r="BF224" i="5"/>
  <c r="T224" i="5"/>
  <c r="R224" i="5"/>
  <c r="P224" i="5"/>
  <c r="BI218" i="5"/>
  <c r="BH218" i="5"/>
  <c r="BG218" i="5"/>
  <c r="BF218" i="5"/>
  <c r="T218" i="5"/>
  <c r="R218" i="5"/>
  <c r="P218" i="5"/>
  <c r="BI213" i="5"/>
  <c r="BH213" i="5"/>
  <c r="BG213" i="5"/>
  <c r="BF213" i="5"/>
  <c r="T213" i="5"/>
  <c r="R213" i="5"/>
  <c r="P213" i="5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7" i="5"/>
  <c r="BH207" i="5"/>
  <c r="BG207" i="5"/>
  <c r="BF207" i="5"/>
  <c r="T207" i="5"/>
  <c r="R207" i="5"/>
  <c r="P207" i="5"/>
  <c r="BI206" i="5"/>
  <c r="BH206" i="5"/>
  <c r="BG206" i="5"/>
  <c r="BF206" i="5"/>
  <c r="T206" i="5"/>
  <c r="R206" i="5"/>
  <c r="P206" i="5"/>
  <c r="BI203" i="5"/>
  <c r="BH203" i="5"/>
  <c r="BG203" i="5"/>
  <c r="BF203" i="5"/>
  <c r="T203" i="5"/>
  <c r="R203" i="5"/>
  <c r="P203" i="5"/>
  <c r="BI200" i="5"/>
  <c r="BH200" i="5"/>
  <c r="BG200" i="5"/>
  <c r="BF200" i="5"/>
  <c r="T200" i="5"/>
  <c r="R200" i="5"/>
  <c r="P200" i="5"/>
  <c r="BI197" i="5"/>
  <c r="BH197" i="5"/>
  <c r="BG197" i="5"/>
  <c r="BF197" i="5"/>
  <c r="T197" i="5"/>
  <c r="R197" i="5"/>
  <c r="P197" i="5"/>
  <c r="BI190" i="5"/>
  <c r="BH190" i="5"/>
  <c r="BG190" i="5"/>
  <c r="BF190" i="5"/>
  <c r="T190" i="5"/>
  <c r="R190" i="5"/>
  <c r="P190" i="5"/>
  <c r="BI187" i="5"/>
  <c r="BH187" i="5"/>
  <c r="BG187" i="5"/>
  <c r="BF187" i="5"/>
  <c r="T187" i="5"/>
  <c r="R187" i="5"/>
  <c r="P187" i="5"/>
  <c r="BI184" i="5"/>
  <c r="BH184" i="5"/>
  <c r="BG184" i="5"/>
  <c r="BF184" i="5"/>
  <c r="T184" i="5"/>
  <c r="R184" i="5"/>
  <c r="P184" i="5"/>
  <c r="BI181" i="5"/>
  <c r="BH181" i="5"/>
  <c r="BG181" i="5"/>
  <c r="BF181" i="5"/>
  <c r="T181" i="5"/>
  <c r="R181" i="5"/>
  <c r="P181" i="5"/>
  <c r="BI178" i="5"/>
  <c r="BH178" i="5"/>
  <c r="BG178" i="5"/>
  <c r="BF178" i="5"/>
  <c r="T178" i="5"/>
  <c r="R178" i="5"/>
  <c r="P178" i="5"/>
  <c r="BI172" i="5"/>
  <c r="BH172" i="5"/>
  <c r="BG172" i="5"/>
  <c r="BF172" i="5"/>
  <c r="T172" i="5"/>
  <c r="R172" i="5"/>
  <c r="P172" i="5"/>
  <c r="BI168" i="5"/>
  <c r="BH168" i="5"/>
  <c r="BG168" i="5"/>
  <c r="BF168" i="5"/>
  <c r="T168" i="5"/>
  <c r="R168" i="5"/>
  <c r="P168" i="5"/>
  <c r="BI163" i="5"/>
  <c r="BH163" i="5"/>
  <c r="BG163" i="5"/>
  <c r="BF163" i="5"/>
  <c r="T163" i="5"/>
  <c r="R163" i="5"/>
  <c r="P163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0" i="5"/>
  <c r="BH140" i="5"/>
  <c r="BG140" i="5"/>
  <c r="BF140" i="5"/>
  <c r="T140" i="5"/>
  <c r="R140" i="5"/>
  <c r="P140" i="5"/>
  <c r="BI137" i="5"/>
  <c r="BH137" i="5"/>
  <c r="BG137" i="5"/>
  <c r="BF137" i="5"/>
  <c r="T137" i="5"/>
  <c r="R137" i="5"/>
  <c r="P137" i="5"/>
  <c r="BI134" i="5"/>
  <c r="BH134" i="5"/>
  <c r="BG134" i="5"/>
  <c r="BF134" i="5"/>
  <c r="T134" i="5"/>
  <c r="R134" i="5"/>
  <c r="P134" i="5"/>
  <c r="BI131" i="5"/>
  <c r="BH131" i="5"/>
  <c r="BG131" i="5"/>
  <c r="BF131" i="5"/>
  <c r="T131" i="5"/>
  <c r="R131" i="5"/>
  <c r="P131" i="5"/>
  <c r="BI127" i="5"/>
  <c r="BH127" i="5"/>
  <c r="BG127" i="5"/>
  <c r="BF127" i="5"/>
  <c r="T127" i="5"/>
  <c r="T126" i="5"/>
  <c r="R127" i="5"/>
  <c r="R126" i="5" s="1"/>
  <c r="P127" i="5"/>
  <c r="P126" i="5"/>
  <c r="BI123" i="5"/>
  <c r="BH123" i="5"/>
  <c r="BG123" i="5"/>
  <c r="BF123" i="5"/>
  <c r="T123" i="5"/>
  <c r="T122" i="5"/>
  <c r="R123" i="5"/>
  <c r="R122" i="5"/>
  <c r="P123" i="5"/>
  <c r="P122" i="5"/>
  <c r="BI118" i="5"/>
  <c r="BH118" i="5"/>
  <c r="BG118" i="5"/>
  <c r="BF118" i="5"/>
  <c r="T118" i="5"/>
  <c r="R118" i="5"/>
  <c r="P118" i="5"/>
  <c r="BI115" i="5"/>
  <c r="BH115" i="5"/>
  <c r="BG115" i="5"/>
  <c r="BF115" i="5"/>
  <c r="T115" i="5"/>
  <c r="R115" i="5"/>
  <c r="P115" i="5"/>
  <c r="BI112" i="5"/>
  <c r="BH112" i="5"/>
  <c r="BG112" i="5"/>
  <c r="BF112" i="5"/>
  <c r="T112" i="5"/>
  <c r="R112" i="5"/>
  <c r="P112" i="5"/>
  <c r="BI109" i="5"/>
  <c r="BH109" i="5"/>
  <c r="BG109" i="5"/>
  <c r="BF109" i="5"/>
  <c r="T109" i="5"/>
  <c r="R109" i="5"/>
  <c r="P109" i="5"/>
  <c r="BI106" i="5"/>
  <c r="BH106" i="5"/>
  <c r="BG106" i="5"/>
  <c r="BF106" i="5"/>
  <c r="T106" i="5"/>
  <c r="R106" i="5"/>
  <c r="P106" i="5"/>
  <c r="BI103" i="5"/>
  <c r="BH103" i="5"/>
  <c r="BG103" i="5"/>
  <c r="BF103" i="5"/>
  <c r="T103" i="5"/>
  <c r="R103" i="5"/>
  <c r="P103" i="5"/>
  <c r="BI100" i="5"/>
  <c r="BH100" i="5"/>
  <c r="BG100" i="5"/>
  <c r="BF100" i="5"/>
  <c r="T100" i="5"/>
  <c r="R100" i="5"/>
  <c r="P100" i="5"/>
  <c r="BI97" i="5"/>
  <c r="BH97" i="5"/>
  <c r="BG97" i="5"/>
  <c r="BF97" i="5"/>
  <c r="T97" i="5"/>
  <c r="R97" i="5"/>
  <c r="P97" i="5"/>
  <c r="BI94" i="5"/>
  <c r="BH94" i="5"/>
  <c r="BG94" i="5"/>
  <c r="BF94" i="5"/>
  <c r="T94" i="5"/>
  <c r="R94" i="5"/>
  <c r="P94" i="5"/>
  <c r="J87" i="5"/>
  <c r="F87" i="5"/>
  <c r="F85" i="5"/>
  <c r="E83" i="5"/>
  <c r="J54" i="5"/>
  <c r="F54" i="5"/>
  <c r="F52" i="5"/>
  <c r="E50" i="5"/>
  <c r="J24" i="5"/>
  <c r="E24" i="5"/>
  <c r="J55" i="5"/>
  <c r="J23" i="5"/>
  <c r="J18" i="5"/>
  <c r="E18" i="5"/>
  <c r="F88" i="5"/>
  <c r="J17" i="5"/>
  <c r="J12" i="5"/>
  <c r="J85" i="5"/>
  <c r="E7" i="5"/>
  <c r="E48" i="5" s="1"/>
  <c r="J37" i="4"/>
  <c r="J36" i="4"/>
  <c r="AY57" i="1"/>
  <c r="J35" i="4"/>
  <c r="AX57" i="1"/>
  <c r="BI104" i="4"/>
  <c r="BH104" i="4"/>
  <c r="BG104" i="4"/>
  <c r="BF104" i="4"/>
  <c r="T104" i="4"/>
  <c r="T103" i="4"/>
  <c r="R104" i="4"/>
  <c r="R103" i="4" s="1"/>
  <c r="P104" i="4"/>
  <c r="P103" i="4"/>
  <c r="BI101" i="4"/>
  <c r="BH101" i="4"/>
  <c r="BG101" i="4"/>
  <c r="BF101" i="4"/>
  <c r="J34" i="4" s="1"/>
  <c r="T101" i="4"/>
  <c r="R101" i="4"/>
  <c r="P101" i="4"/>
  <c r="BI99" i="4"/>
  <c r="BH99" i="4"/>
  <c r="BG99" i="4"/>
  <c r="BF99" i="4"/>
  <c r="T99" i="4"/>
  <c r="R99" i="4"/>
  <c r="P99" i="4"/>
  <c r="BI97" i="4"/>
  <c r="BH97" i="4"/>
  <c r="BG97" i="4"/>
  <c r="BF97" i="4"/>
  <c r="T97" i="4"/>
  <c r="R97" i="4"/>
  <c r="P97" i="4"/>
  <c r="BI94" i="4"/>
  <c r="BH94" i="4"/>
  <c r="BG94" i="4"/>
  <c r="BF94" i="4"/>
  <c r="T94" i="4"/>
  <c r="T93" i="4"/>
  <c r="R94" i="4"/>
  <c r="R93" i="4" s="1"/>
  <c r="P94" i="4"/>
  <c r="P93" i="4"/>
  <c r="BI91" i="4"/>
  <c r="BH91" i="4"/>
  <c r="BG91" i="4"/>
  <c r="BF91" i="4"/>
  <c r="T91" i="4"/>
  <c r="T90" i="4" s="1"/>
  <c r="R91" i="4"/>
  <c r="R90" i="4"/>
  <c r="P91" i="4"/>
  <c r="P90" i="4" s="1"/>
  <c r="BI88" i="4"/>
  <c r="BH88" i="4"/>
  <c r="BG88" i="4"/>
  <c r="BF88" i="4"/>
  <c r="T88" i="4"/>
  <c r="T87" i="4"/>
  <c r="R88" i="4"/>
  <c r="R87" i="4" s="1"/>
  <c r="P88" i="4"/>
  <c r="P87" i="4"/>
  <c r="J81" i="4"/>
  <c r="F81" i="4"/>
  <c r="F79" i="4"/>
  <c r="E77" i="4"/>
  <c r="J54" i="4"/>
  <c r="F54" i="4"/>
  <c r="F52" i="4"/>
  <c r="E50" i="4"/>
  <c r="J24" i="4"/>
  <c r="E24" i="4"/>
  <c r="J55" i="4" s="1"/>
  <c r="J23" i="4"/>
  <c r="J18" i="4"/>
  <c r="E18" i="4"/>
  <c r="F82" i="4" s="1"/>
  <c r="J17" i="4"/>
  <c r="J12" i="4"/>
  <c r="J79" i="4" s="1"/>
  <c r="E7" i="4"/>
  <c r="E75" i="4"/>
  <c r="J37" i="3"/>
  <c r="J36" i="3"/>
  <c r="AY56" i="1"/>
  <c r="J35" i="3"/>
  <c r="AX56" i="1"/>
  <c r="BI1293" i="3"/>
  <c r="BH1293" i="3"/>
  <c r="BG1293" i="3"/>
  <c r="BF1293" i="3"/>
  <c r="T1293" i="3"/>
  <c r="R1293" i="3"/>
  <c r="P1293" i="3"/>
  <c r="BI1285" i="3"/>
  <c r="BH1285" i="3"/>
  <c r="BG1285" i="3"/>
  <c r="BF1285" i="3"/>
  <c r="T1285" i="3"/>
  <c r="R1285" i="3"/>
  <c r="P1285" i="3"/>
  <c r="BI1283" i="3"/>
  <c r="BH1283" i="3"/>
  <c r="BG1283" i="3"/>
  <c r="BF1283" i="3"/>
  <c r="T1283" i="3"/>
  <c r="R1283" i="3"/>
  <c r="P1283" i="3"/>
  <c r="BI1275" i="3"/>
  <c r="BH1275" i="3"/>
  <c r="BG1275" i="3"/>
  <c r="BF1275" i="3"/>
  <c r="T1275" i="3"/>
  <c r="R1275" i="3"/>
  <c r="P1275" i="3"/>
  <c r="BI1269" i="3"/>
  <c r="BH1269" i="3"/>
  <c r="BG1269" i="3"/>
  <c r="BF1269" i="3"/>
  <c r="T1269" i="3"/>
  <c r="R1269" i="3"/>
  <c r="P1269" i="3"/>
  <c r="BI1264" i="3"/>
  <c r="BH1264" i="3"/>
  <c r="BG1264" i="3"/>
  <c r="BF1264" i="3"/>
  <c r="T1264" i="3"/>
  <c r="R1264" i="3"/>
  <c r="P1264" i="3"/>
  <c r="BI1261" i="3"/>
  <c r="BH1261" i="3"/>
  <c r="BG1261" i="3"/>
  <c r="BF1261" i="3"/>
  <c r="T1261" i="3"/>
  <c r="R1261" i="3"/>
  <c r="P1261" i="3"/>
  <c r="BI1256" i="3"/>
  <c r="BH1256" i="3"/>
  <c r="BG1256" i="3"/>
  <c r="BF1256" i="3"/>
  <c r="T1256" i="3"/>
  <c r="R1256" i="3"/>
  <c r="P1256" i="3"/>
  <c r="BI1250" i="3"/>
  <c r="BH1250" i="3"/>
  <c r="BG1250" i="3"/>
  <c r="BF1250" i="3"/>
  <c r="T1250" i="3"/>
  <c r="R1250" i="3"/>
  <c r="P1250" i="3"/>
  <c r="BI1244" i="3"/>
  <c r="BH1244" i="3"/>
  <c r="BG1244" i="3"/>
  <c r="BF1244" i="3"/>
  <c r="T1244" i="3"/>
  <c r="R1244" i="3"/>
  <c r="P1244" i="3"/>
  <c r="BI1239" i="3"/>
  <c r="BH1239" i="3"/>
  <c r="BG1239" i="3"/>
  <c r="BF1239" i="3"/>
  <c r="T1239" i="3"/>
  <c r="R1239" i="3"/>
  <c r="P1239" i="3"/>
  <c r="BI1236" i="3"/>
  <c r="BH1236" i="3"/>
  <c r="BG1236" i="3"/>
  <c r="BF1236" i="3"/>
  <c r="T1236" i="3"/>
  <c r="R1236" i="3"/>
  <c r="P1236" i="3"/>
  <c r="BI1225" i="3"/>
  <c r="BH1225" i="3"/>
  <c r="BG1225" i="3"/>
  <c r="BF1225" i="3"/>
  <c r="T1225" i="3"/>
  <c r="R1225" i="3"/>
  <c r="P1225" i="3"/>
  <c r="BI1223" i="3"/>
  <c r="BH1223" i="3"/>
  <c r="BG1223" i="3"/>
  <c r="BF1223" i="3"/>
  <c r="T1223" i="3"/>
  <c r="R1223" i="3"/>
  <c r="P1223" i="3"/>
  <c r="BI1212" i="3"/>
  <c r="BH1212" i="3"/>
  <c r="BG1212" i="3"/>
  <c r="BF1212" i="3"/>
  <c r="T1212" i="3"/>
  <c r="R1212" i="3"/>
  <c r="P1212" i="3"/>
  <c r="BI1201" i="3"/>
  <c r="BH1201" i="3"/>
  <c r="BG1201" i="3"/>
  <c r="BF1201" i="3"/>
  <c r="T1201" i="3"/>
  <c r="R1201" i="3"/>
  <c r="P1201" i="3"/>
  <c r="BI1198" i="3"/>
  <c r="BH1198" i="3"/>
  <c r="BG1198" i="3"/>
  <c r="BF1198" i="3"/>
  <c r="T1198" i="3"/>
  <c r="R1198" i="3"/>
  <c r="P1198" i="3"/>
  <c r="BI1197" i="3"/>
  <c r="BH1197" i="3"/>
  <c r="BG1197" i="3"/>
  <c r="BF1197" i="3"/>
  <c r="T1197" i="3"/>
  <c r="R1197" i="3"/>
  <c r="P1197" i="3"/>
  <c r="BI1192" i="3"/>
  <c r="BH1192" i="3"/>
  <c r="BG1192" i="3"/>
  <c r="BF1192" i="3"/>
  <c r="T1192" i="3"/>
  <c r="R1192" i="3"/>
  <c r="P1192" i="3"/>
  <c r="BI1190" i="3"/>
  <c r="BH1190" i="3"/>
  <c r="BG1190" i="3"/>
  <c r="BF1190" i="3"/>
  <c r="T1190" i="3"/>
  <c r="R1190" i="3"/>
  <c r="P1190" i="3"/>
  <c r="BI1185" i="3"/>
  <c r="BH1185" i="3"/>
  <c r="BG1185" i="3"/>
  <c r="BF1185" i="3"/>
  <c r="T1185" i="3"/>
  <c r="R1185" i="3"/>
  <c r="P1185" i="3"/>
  <c r="BI1183" i="3"/>
  <c r="BH1183" i="3"/>
  <c r="BG1183" i="3"/>
  <c r="BF1183" i="3"/>
  <c r="T1183" i="3"/>
  <c r="R1183" i="3"/>
  <c r="P1183" i="3"/>
  <c r="BI1177" i="3"/>
  <c r="BH1177" i="3"/>
  <c r="BG1177" i="3"/>
  <c r="BF1177" i="3"/>
  <c r="T1177" i="3"/>
  <c r="R1177" i="3"/>
  <c r="P1177" i="3"/>
  <c r="BI1172" i="3"/>
  <c r="BH1172" i="3"/>
  <c r="BG1172" i="3"/>
  <c r="BF1172" i="3"/>
  <c r="T1172" i="3"/>
  <c r="R1172" i="3"/>
  <c r="P1172" i="3"/>
  <c r="BI1167" i="3"/>
  <c r="BH1167" i="3"/>
  <c r="BG1167" i="3"/>
  <c r="BF1167" i="3"/>
  <c r="T1167" i="3"/>
  <c r="R1167" i="3"/>
  <c r="P1167" i="3"/>
  <c r="BI1162" i="3"/>
  <c r="BH1162" i="3"/>
  <c r="BG1162" i="3"/>
  <c r="BF1162" i="3"/>
  <c r="T1162" i="3"/>
  <c r="R1162" i="3"/>
  <c r="P1162" i="3"/>
  <c r="BI1157" i="3"/>
  <c r="BH1157" i="3"/>
  <c r="BG1157" i="3"/>
  <c r="BF1157" i="3"/>
  <c r="T1157" i="3"/>
  <c r="R1157" i="3"/>
  <c r="P1157" i="3"/>
  <c r="BI1154" i="3"/>
  <c r="BH1154" i="3"/>
  <c r="BG1154" i="3"/>
  <c r="BF1154" i="3"/>
  <c r="T1154" i="3"/>
  <c r="R1154" i="3"/>
  <c r="P1154" i="3"/>
  <c r="BI1146" i="3"/>
  <c r="BH1146" i="3"/>
  <c r="BG1146" i="3"/>
  <c r="BF1146" i="3"/>
  <c r="T1146" i="3"/>
  <c r="R1146" i="3"/>
  <c r="P1146" i="3"/>
  <c r="BI1140" i="3"/>
  <c r="BH1140" i="3"/>
  <c r="BG1140" i="3"/>
  <c r="BF1140" i="3"/>
  <c r="T1140" i="3"/>
  <c r="R1140" i="3"/>
  <c r="P1140" i="3"/>
  <c r="BI1138" i="3"/>
  <c r="BH1138" i="3"/>
  <c r="BG1138" i="3"/>
  <c r="BF1138" i="3"/>
  <c r="T1138" i="3"/>
  <c r="R1138" i="3"/>
  <c r="P1138" i="3"/>
  <c r="BI1132" i="3"/>
  <c r="BH1132" i="3"/>
  <c r="BG1132" i="3"/>
  <c r="BF1132" i="3"/>
  <c r="T1132" i="3"/>
  <c r="R1132" i="3"/>
  <c r="P1132" i="3"/>
  <c r="BI1129" i="3"/>
  <c r="BH1129" i="3"/>
  <c r="BG1129" i="3"/>
  <c r="BF1129" i="3"/>
  <c r="T1129" i="3"/>
  <c r="R1129" i="3"/>
  <c r="P1129" i="3"/>
  <c r="BI1126" i="3"/>
  <c r="BH1126" i="3"/>
  <c r="BG1126" i="3"/>
  <c r="BF1126" i="3"/>
  <c r="T1126" i="3"/>
  <c r="R1126" i="3"/>
  <c r="P1126" i="3"/>
  <c r="BI1121" i="3"/>
  <c r="BH1121" i="3"/>
  <c r="BG1121" i="3"/>
  <c r="BF1121" i="3"/>
  <c r="T1121" i="3"/>
  <c r="R1121" i="3"/>
  <c r="P1121" i="3"/>
  <c r="BI1116" i="3"/>
  <c r="BH1116" i="3"/>
  <c r="BG1116" i="3"/>
  <c r="BF1116" i="3"/>
  <c r="T1116" i="3"/>
  <c r="R1116" i="3"/>
  <c r="P1116" i="3"/>
  <c r="BI1113" i="3"/>
  <c r="BH1113" i="3"/>
  <c r="BG1113" i="3"/>
  <c r="BF1113" i="3"/>
  <c r="T1113" i="3"/>
  <c r="R1113" i="3"/>
  <c r="P1113" i="3"/>
  <c r="BI1110" i="3"/>
  <c r="BH1110" i="3"/>
  <c r="BG1110" i="3"/>
  <c r="BF1110" i="3"/>
  <c r="T1110" i="3"/>
  <c r="R1110" i="3"/>
  <c r="P1110" i="3"/>
  <c r="BI1107" i="3"/>
  <c r="BH1107" i="3"/>
  <c r="BG1107" i="3"/>
  <c r="BF1107" i="3"/>
  <c r="T1107" i="3"/>
  <c r="R1107" i="3"/>
  <c r="P1107" i="3"/>
  <c r="BI1104" i="3"/>
  <c r="BH1104" i="3"/>
  <c r="BG1104" i="3"/>
  <c r="BF1104" i="3"/>
  <c r="T1104" i="3"/>
  <c r="R1104" i="3"/>
  <c r="P1104" i="3"/>
  <c r="BI1098" i="3"/>
  <c r="BH1098" i="3"/>
  <c r="BG1098" i="3"/>
  <c r="BF1098" i="3"/>
  <c r="T1098" i="3"/>
  <c r="R1098" i="3"/>
  <c r="P1098" i="3"/>
  <c r="BI1092" i="3"/>
  <c r="BH1092" i="3"/>
  <c r="BG1092" i="3"/>
  <c r="BF1092" i="3"/>
  <c r="T1092" i="3"/>
  <c r="R1092" i="3"/>
  <c r="P1092" i="3"/>
  <c r="BI1089" i="3"/>
  <c r="BH1089" i="3"/>
  <c r="BG1089" i="3"/>
  <c r="BF1089" i="3"/>
  <c r="T1089" i="3"/>
  <c r="R1089" i="3"/>
  <c r="P1089" i="3"/>
  <c r="BI1086" i="3"/>
  <c r="BH1086" i="3"/>
  <c r="BG1086" i="3"/>
  <c r="BF1086" i="3"/>
  <c r="T1086" i="3"/>
  <c r="R1086" i="3"/>
  <c r="P1086" i="3"/>
  <c r="BI1085" i="3"/>
  <c r="BH1085" i="3"/>
  <c r="BG1085" i="3"/>
  <c r="BF1085" i="3"/>
  <c r="T1085" i="3"/>
  <c r="R1085" i="3"/>
  <c r="P1085" i="3"/>
  <c r="BI1082" i="3"/>
  <c r="BH1082" i="3"/>
  <c r="BG1082" i="3"/>
  <c r="BF1082" i="3"/>
  <c r="T1082" i="3"/>
  <c r="R1082" i="3"/>
  <c r="P1082" i="3"/>
  <c r="BI1079" i="3"/>
  <c r="BH1079" i="3"/>
  <c r="BG1079" i="3"/>
  <c r="BF1079" i="3"/>
  <c r="T1079" i="3"/>
  <c r="R1079" i="3"/>
  <c r="P1079" i="3"/>
  <c r="BI1077" i="3"/>
  <c r="BH1077" i="3"/>
  <c r="BG1077" i="3"/>
  <c r="BF1077" i="3"/>
  <c r="T1077" i="3"/>
  <c r="R1077" i="3"/>
  <c r="P1077" i="3"/>
  <c r="BI1075" i="3"/>
  <c r="BH1075" i="3"/>
  <c r="BG1075" i="3"/>
  <c r="BF1075" i="3"/>
  <c r="T1075" i="3"/>
  <c r="R1075" i="3"/>
  <c r="P1075" i="3"/>
  <c r="BI1072" i="3"/>
  <c r="BH1072" i="3"/>
  <c r="BG1072" i="3"/>
  <c r="BF1072" i="3"/>
  <c r="T1072" i="3"/>
  <c r="R1072" i="3"/>
  <c r="P1072" i="3"/>
  <c r="BI1071" i="3"/>
  <c r="BH1071" i="3"/>
  <c r="BG1071" i="3"/>
  <c r="BF1071" i="3"/>
  <c r="T1071" i="3"/>
  <c r="R1071" i="3"/>
  <c r="P1071" i="3"/>
  <c r="BI1068" i="3"/>
  <c r="BH1068" i="3"/>
  <c r="BG1068" i="3"/>
  <c r="BF1068" i="3"/>
  <c r="T1068" i="3"/>
  <c r="R1068" i="3"/>
  <c r="P1068" i="3"/>
  <c r="BI1067" i="3"/>
  <c r="BH1067" i="3"/>
  <c r="BG1067" i="3"/>
  <c r="BF1067" i="3"/>
  <c r="T1067" i="3"/>
  <c r="R1067" i="3"/>
  <c r="P1067" i="3"/>
  <c r="BI1064" i="3"/>
  <c r="BH1064" i="3"/>
  <c r="BG1064" i="3"/>
  <c r="BF1064" i="3"/>
  <c r="T1064" i="3"/>
  <c r="R1064" i="3"/>
  <c r="P1064" i="3"/>
  <c r="BI1062" i="3"/>
  <c r="BH1062" i="3"/>
  <c r="BG1062" i="3"/>
  <c r="BF1062" i="3"/>
  <c r="T1062" i="3"/>
  <c r="R1062" i="3"/>
  <c r="P1062" i="3"/>
  <c r="BI1059" i="3"/>
  <c r="BH1059" i="3"/>
  <c r="BG1059" i="3"/>
  <c r="BF1059" i="3"/>
  <c r="T1059" i="3"/>
  <c r="R1059" i="3"/>
  <c r="P1059" i="3"/>
  <c r="BI1057" i="3"/>
  <c r="BH1057" i="3"/>
  <c r="BG1057" i="3"/>
  <c r="BF1057" i="3"/>
  <c r="T1057" i="3"/>
  <c r="R1057" i="3"/>
  <c r="P1057" i="3"/>
  <c r="BI1054" i="3"/>
  <c r="BH1054" i="3"/>
  <c r="BG1054" i="3"/>
  <c r="BF1054" i="3"/>
  <c r="T1054" i="3"/>
  <c r="R1054" i="3"/>
  <c r="P1054" i="3"/>
  <c r="BI1051" i="3"/>
  <c r="BH1051" i="3"/>
  <c r="BG1051" i="3"/>
  <c r="BF1051" i="3"/>
  <c r="T1051" i="3"/>
  <c r="R1051" i="3"/>
  <c r="P1051" i="3"/>
  <c r="BI1050" i="3"/>
  <c r="BH1050" i="3"/>
  <c r="BG1050" i="3"/>
  <c r="BF1050" i="3"/>
  <c r="T1050" i="3"/>
  <c r="R1050" i="3"/>
  <c r="P1050" i="3"/>
  <c r="BI1048" i="3"/>
  <c r="BH1048" i="3"/>
  <c r="BG1048" i="3"/>
  <c r="BF1048" i="3"/>
  <c r="T1048" i="3"/>
  <c r="R1048" i="3"/>
  <c r="P1048" i="3"/>
  <c r="BI1045" i="3"/>
  <c r="BH1045" i="3"/>
  <c r="BG1045" i="3"/>
  <c r="BF1045" i="3"/>
  <c r="T1045" i="3"/>
  <c r="R1045" i="3"/>
  <c r="P1045" i="3"/>
  <c r="BI1043" i="3"/>
  <c r="BH1043" i="3"/>
  <c r="BG1043" i="3"/>
  <c r="BF1043" i="3"/>
  <c r="T1043" i="3"/>
  <c r="R1043" i="3"/>
  <c r="P1043" i="3"/>
  <c r="BI1040" i="3"/>
  <c r="BH1040" i="3"/>
  <c r="BG1040" i="3"/>
  <c r="BF1040" i="3"/>
  <c r="T1040" i="3"/>
  <c r="R1040" i="3"/>
  <c r="P1040" i="3"/>
  <c r="BI1038" i="3"/>
  <c r="BH1038" i="3"/>
  <c r="BG1038" i="3"/>
  <c r="BF1038" i="3"/>
  <c r="T1038" i="3"/>
  <c r="R1038" i="3"/>
  <c r="P1038" i="3"/>
  <c r="BI1035" i="3"/>
  <c r="BH1035" i="3"/>
  <c r="BG1035" i="3"/>
  <c r="BF1035" i="3"/>
  <c r="T1035" i="3"/>
  <c r="R1035" i="3"/>
  <c r="P1035" i="3"/>
  <c r="BI1033" i="3"/>
  <c r="BH1033" i="3"/>
  <c r="BG1033" i="3"/>
  <c r="BF1033" i="3"/>
  <c r="T1033" i="3"/>
  <c r="R1033" i="3"/>
  <c r="P1033" i="3"/>
  <c r="BI1030" i="3"/>
  <c r="BH1030" i="3"/>
  <c r="BG1030" i="3"/>
  <c r="BF1030" i="3"/>
  <c r="T1030" i="3"/>
  <c r="R1030" i="3"/>
  <c r="P1030" i="3"/>
  <c r="BI1028" i="3"/>
  <c r="BH1028" i="3"/>
  <c r="BG1028" i="3"/>
  <c r="BF1028" i="3"/>
  <c r="T1028" i="3"/>
  <c r="R1028" i="3"/>
  <c r="P1028" i="3"/>
  <c r="BI1025" i="3"/>
  <c r="BH1025" i="3"/>
  <c r="BG1025" i="3"/>
  <c r="BF1025" i="3"/>
  <c r="T1025" i="3"/>
  <c r="R1025" i="3"/>
  <c r="P1025" i="3"/>
  <c r="BI1023" i="3"/>
  <c r="BH1023" i="3"/>
  <c r="BG1023" i="3"/>
  <c r="BF1023" i="3"/>
  <c r="T1023" i="3"/>
  <c r="R1023" i="3"/>
  <c r="P1023" i="3"/>
  <c r="BI1020" i="3"/>
  <c r="BH1020" i="3"/>
  <c r="BG1020" i="3"/>
  <c r="BF1020" i="3"/>
  <c r="T1020" i="3"/>
  <c r="R1020" i="3"/>
  <c r="P1020" i="3"/>
  <c r="BI1019" i="3"/>
  <c r="BH1019" i="3"/>
  <c r="BG1019" i="3"/>
  <c r="BF1019" i="3"/>
  <c r="T1019" i="3"/>
  <c r="R1019" i="3"/>
  <c r="P1019" i="3"/>
  <c r="BI1018" i="3"/>
  <c r="BH1018" i="3"/>
  <c r="BG1018" i="3"/>
  <c r="BF1018" i="3"/>
  <c r="T1018" i="3"/>
  <c r="R1018" i="3"/>
  <c r="P1018" i="3"/>
  <c r="BI1014" i="3"/>
  <c r="BH1014" i="3"/>
  <c r="BG1014" i="3"/>
  <c r="BF1014" i="3"/>
  <c r="T1014" i="3"/>
  <c r="R1014" i="3"/>
  <c r="P1014" i="3"/>
  <c r="BI1012" i="3"/>
  <c r="BH1012" i="3"/>
  <c r="BG1012" i="3"/>
  <c r="BF1012" i="3"/>
  <c r="T1012" i="3"/>
  <c r="R1012" i="3"/>
  <c r="P1012" i="3"/>
  <c r="BI1009" i="3"/>
  <c r="BH1009" i="3"/>
  <c r="BG1009" i="3"/>
  <c r="BF1009" i="3"/>
  <c r="T1009" i="3"/>
  <c r="R1009" i="3"/>
  <c r="P1009" i="3"/>
  <c r="BI1008" i="3"/>
  <c r="BH1008" i="3"/>
  <c r="BG1008" i="3"/>
  <c r="BF1008" i="3"/>
  <c r="T1008" i="3"/>
  <c r="R1008" i="3"/>
  <c r="P1008" i="3"/>
  <c r="BI1005" i="3"/>
  <c r="BH1005" i="3"/>
  <c r="BG1005" i="3"/>
  <c r="BF1005" i="3"/>
  <c r="T1005" i="3"/>
  <c r="R1005" i="3"/>
  <c r="P1005" i="3"/>
  <c r="BI1004" i="3"/>
  <c r="BH1004" i="3"/>
  <c r="BG1004" i="3"/>
  <c r="BF1004" i="3"/>
  <c r="T1004" i="3"/>
  <c r="R1004" i="3"/>
  <c r="P1004" i="3"/>
  <c r="BI1001" i="3"/>
  <c r="BH1001" i="3"/>
  <c r="BG1001" i="3"/>
  <c r="BF1001" i="3"/>
  <c r="T1001" i="3"/>
  <c r="R1001" i="3"/>
  <c r="P1001" i="3"/>
  <c r="BI1000" i="3"/>
  <c r="BH1000" i="3"/>
  <c r="BG1000" i="3"/>
  <c r="BF1000" i="3"/>
  <c r="T1000" i="3"/>
  <c r="R1000" i="3"/>
  <c r="P1000" i="3"/>
  <c r="BI997" i="3"/>
  <c r="BH997" i="3"/>
  <c r="BG997" i="3"/>
  <c r="BF997" i="3"/>
  <c r="T997" i="3"/>
  <c r="R997" i="3"/>
  <c r="P997" i="3"/>
  <c r="BI996" i="3"/>
  <c r="BH996" i="3"/>
  <c r="BG996" i="3"/>
  <c r="BF996" i="3"/>
  <c r="T996" i="3"/>
  <c r="R996" i="3"/>
  <c r="P996" i="3"/>
  <c r="BI993" i="3"/>
  <c r="BH993" i="3"/>
  <c r="BG993" i="3"/>
  <c r="BF993" i="3"/>
  <c r="T993" i="3"/>
  <c r="R993" i="3"/>
  <c r="P993" i="3"/>
  <c r="BI991" i="3"/>
  <c r="BH991" i="3"/>
  <c r="BG991" i="3"/>
  <c r="BF991" i="3"/>
  <c r="T991" i="3"/>
  <c r="R991" i="3"/>
  <c r="P991" i="3"/>
  <c r="BI988" i="3"/>
  <c r="BH988" i="3"/>
  <c r="BG988" i="3"/>
  <c r="BF988" i="3"/>
  <c r="T988" i="3"/>
  <c r="R988" i="3"/>
  <c r="P988" i="3"/>
  <c r="BI986" i="3"/>
  <c r="BH986" i="3"/>
  <c r="BG986" i="3"/>
  <c r="BF986" i="3"/>
  <c r="T986" i="3"/>
  <c r="R986" i="3"/>
  <c r="P986" i="3"/>
  <c r="BI983" i="3"/>
  <c r="BH983" i="3"/>
  <c r="BG983" i="3"/>
  <c r="BF983" i="3"/>
  <c r="T983" i="3"/>
  <c r="R983" i="3"/>
  <c r="P983" i="3"/>
  <c r="BI981" i="3"/>
  <c r="BH981" i="3"/>
  <c r="BG981" i="3"/>
  <c r="BF981" i="3"/>
  <c r="T981" i="3"/>
  <c r="R981" i="3"/>
  <c r="P981" i="3"/>
  <c r="BI978" i="3"/>
  <c r="BH978" i="3"/>
  <c r="BG978" i="3"/>
  <c r="BF978" i="3"/>
  <c r="T978" i="3"/>
  <c r="R978" i="3"/>
  <c r="P978" i="3"/>
  <c r="BI976" i="3"/>
  <c r="BH976" i="3"/>
  <c r="BG976" i="3"/>
  <c r="BF976" i="3"/>
  <c r="T976" i="3"/>
  <c r="R976" i="3"/>
  <c r="P976" i="3"/>
  <c r="BI973" i="3"/>
  <c r="BH973" i="3"/>
  <c r="BG973" i="3"/>
  <c r="BF973" i="3"/>
  <c r="T973" i="3"/>
  <c r="R973" i="3"/>
  <c r="P973" i="3"/>
  <c r="BI971" i="3"/>
  <c r="BH971" i="3"/>
  <c r="BG971" i="3"/>
  <c r="BF971" i="3"/>
  <c r="T971" i="3"/>
  <c r="R971" i="3"/>
  <c r="P971" i="3"/>
  <c r="BI968" i="3"/>
  <c r="BH968" i="3"/>
  <c r="BG968" i="3"/>
  <c r="BF968" i="3"/>
  <c r="T968" i="3"/>
  <c r="R968" i="3"/>
  <c r="P968" i="3"/>
  <c r="BI966" i="3"/>
  <c r="BH966" i="3"/>
  <c r="BG966" i="3"/>
  <c r="BF966" i="3"/>
  <c r="T966" i="3"/>
  <c r="R966" i="3"/>
  <c r="P966" i="3"/>
  <c r="BI963" i="3"/>
  <c r="BH963" i="3"/>
  <c r="BG963" i="3"/>
  <c r="BF963" i="3"/>
  <c r="T963" i="3"/>
  <c r="R963" i="3"/>
  <c r="P963" i="3"/>
  <c r="BI961" i="3"/>
  <c r="BH961" i="3"/>
  <c r="BG961" i="3"/>
  <c r="BF961" i="3"/>
  <c r="T961" i="3"/>
  <c r="R961" i="3"/>
  <c r="P961" i="3"/>
  <c r="BI958" i="3"/>
  <c r="BH958" i="3"/>
  <c r="BG958" i="3"/>
  <c r="BF958" i="3"/>
  <c r="T958" i="3"/>
  <c r="R958" i="3"/>
  <c r="P958" i="3"/>
  <c r="BI956" i="3"/>
  <c r="BH956" i="3"/>
  <c r="BG956" i="3"/>
  <c r="BF956" i="3"/>
  <c r="T956" i="3"/>
  <c r="R956" i="3"/>
  <c r="P956" i="3"/>
  <c r="BI953" i="3"/>
  <c r="BH953" i="3"/>
  <c r="BG953" i="3"/>
  <c r="BF953" i="3"/>
  <c r="T953" i="3"/>
  <c r="R953" i="3"/>
  <c r="P953" i="3"/>
  <c r="BI951" i="3"/>
  <c r="BH951" i="3"/>
  <c r="BG951" i="3"/>
  <c r="BF951" i="3"/>
  <c r="T951" i="3"/>
  <c r="R951" i="3"/>
  <c r="P951" i="3"/>
  <c r="BI948" i="3"/>
  <c r="BH948" i="3"/>
  <c r="BG948" i="3"/>
  <c r="BF948" i="3"/>
  <c r="T948" i="3"/>
  <c r="R948" i="3"/>
  <c r="P948" i="3"/>
  <c r="BI946" i="3"/>
  <c r="BH946" i="3"/>
  <c r="BG946" i="3"/>
  <c r="BF946" i="3"/>
  <c r="T946" i="3"/>
  <c r="R946" i="3"/>
  <c r="P946" i="3"/>
  <c r="BI943" i="3"/>
  <c r="BH943" i="3"/>
  <c r="BG943" i="3"/>
  <c r="BF943" i="3"/>
  <c r="T943" i="3"/>
  <c r="R943" i="3"/>
  <c r="P943" i="3"/>
  <c r="BI941" i="3"/>
  <c r="BH941" i="3"/>
  <c r="BG941" i="3"/>
  <c r="BF941" i="3"/>
  <c r="T941" i="3"/>
  <c r="R941" i="3"/>
  <c r="P941" i="3"/>
  <c r="BI938" i="3"/>
  <c r="BH938" i="3"/>
  <c r="BG938" i="3"/>
  <c r="BF938" i="3"/>
  <c r="T938" i="3"/>
  <c r="R938" i="3"/>
  <c r="P938" i="3"/>
  <c r="BI936" i="3"/>
  <c r="BH936" i="3"/>
  <c r="BG936" i="3"/>
  <c r="BF936" i="3"/>
  <c r="T936" i="3"/>
  <c r="R936" i="3"/>
  <c r="P936" i="3"/>
  <c r="BI933" i="3"/>
  <c r="BH933" i="3"/>
  <c r="BG933" i="3"/>
  <c r="BF933" i="3"/>
  <c r="T933" i="3"/>
  <c r="R933" i="3"/>
  <c r="P933" i="3"/>
  <c r="BI931" i="3"/>
  <c r="BH931" i="3"/>
  <c r="BG931" i="3"/>
  <c r="BF931" i="3"/>
  <c r="T931" i="3"/>
  <c r="R931" i="3"/>
  <c r="P931" i="3"/>
  <c r="BI928" i="3"/>
  <c r="BH928" i="3"/>
  <c r="BG928" i="3"/>
  <c r="BF928" i="3"/>
  <c r="T928" i="3"/>
  <c r="R928" i="3"/>
  <c r="P928" i="3"/>
  <c r="BI926" i="3"/>
  <c r="BH926" i="3"/>
  <c r="BG926" i="3"/>
  <c r="BF926" i="3"/>
  <c r="T926" i="3"/>
  <c r="R926" i="3"/>
  <c r="P926" i="3"/>
  <c r="BI923" i="3"/>
  <c r="BH923" i="3"/>
  <c r="BG923" i="3"/>
  <c r="BF923" i="3"/>
  <c r="T923" i="3"/>
  <c r="R923" i="3"/>
  <c r="P923" i="3"/>
  <c r="BI921" i="3"/>
  <c r="BH921" i="3"/>
  <c r="BG921" i="3"/>
  <c r="BF921" i="3"/>
  <c r="T921" i="3"/>
  <c r="R921" i="3"/>
  <c r="P921" i="3"/>
  <c r="BI918" i="3"/>
  <c r="BH918" i="3"/>
  <c r="BG918" i="3"/>
  <c r="BF918" i="3"/>
  <c r="T918" i="3"/>
  <c r="R918" i="3"/>
  <c r="P918" i="3"/>
  <c r="BI916" i="3"/>
  <c r="BH916" i="3"/>
  <c r="BG916" i="3"/>
  <c r="BF916" i="3"/>
  <c r="T916" i="3"/>
  <c r="R916" i="3"/>
  <c r="P916" i="3"/>
  <c r="BI913" i="3"/>
  <c r="BH913" i="3"/>
  <c r="BG913" i="3"/>
  <c r="BF913" i="3"/>
  <c r="T913" i="3"/>
  <c r="R913" i="3"/>
  <c r="P913" i="3"/>
  <c r="BI911" i="3"/>
  <c r="BH911" i="3"/>
  <c r="BG911" i="3"/>
  <c r="BF911" i="3"/>
  <c r="T911" i="3"/>
  <c r="R911" i="3"/>
  <c r="P911" i="3"/>
  <c r="BI908" i="3"/>
  <c r="BH908" i="3"/>
  <c r="BG908" i="3"/>
  <c r="BF908" i="3"/>
  <c r="T908" i="3"/>
  <c r="R908" i="3"/>
  <c r="P908" i="3"/>
  <c r="BI906" i="3"/>
  <c r="BH906" i="3"/>
  <c r="BG906" i="3"/>
  <c r="BF906" i="3"/>
  <c r="T906" i="3"/>
  <c r="R906" i="3"/>
  <c r="P906" i="3"/>
  <c r="BI903" i="3"/>
  <c r="BH903" i="3"/>
  <c r="BG903" i="3"/>
  <c r="BF903" i="3"/>
  <c r="T903" i="3"/>
  <c r="R903" i="3"/>
  <c r="P903" i="3"/>
  <c r="BI902" i="3"/>
  <c r="BH902" i="3"/>
  <c r="BG902" i="3"/>
  <c r="BF902" i="3"/>
  <c r="T902" i="3"/>
  <c r="R902" i="3"/>
  <c r="P902" i="3"/>
  <c r="BI899" i="3"/>
  <c r="BH899" i="3"/>
  <c r="BG899" i="3"/>
  <c r="BF899" i="3"/>
  <c r="T899" i="3"/>
  <c r="R899" i="3"/>
  <c r="P899" i="3"/>
  <c r="BI898" i="3"/>
  <c r="BH898" i="3"/>
  <c r="BG898" i="3"/>
  <c r="BF898" i="3"/>
  <c r="T898" i="3"/>
  <c r="R898" i="3"/>
  <c r="P898" i="3"/>
  <c r="BI888" i="3"/>
  <c r="BH888" i="3"/>
  <c r="BG888" i="3"/>
  <c r="BF888" i="3"/>
  <c r="T888" i="3"/>
  <c r="R888" i="3"/>
  <c r="P888" i="3"/>
  <c r="BI886" i="3"/>
  <c r="BH886" i="3"/>
  <c r="BG886" i="3"/>
  <c r="BF886" i="3"/>
  <c r="T886" i="3"/>
  <c r="R886" i="3"/>
  <c r="P886" i="3"/>
  <c r="BI883" i="3"/>
  <c r="BH883" i="3"/>
  <c r="BG883" i="3"/>
  <c r="BF883" i="3"/>
  <c r="T883" i="3"/>
  <c r="R883" i="3"/>
  <c r="P883" i="3"/>
  <c r="BI881" i="3"/>
  <c r="BH881" i="3"/>
  <c r="BG881" i="3"/>
  <c r="BF881" i="3"/>
  <c r="T881" i="3"/>
  <c r="R881" i="3"/>
  <c r="P881" i="3"/>
  <c r="BI877" i="3"/>
  <c r="BH877" i="3"/>
  <c r="BG877" i="3"/>
  <c r="BF877" i="3"/>
  <c r="T877" i="3"/>
  <c r="R877" i="3"/>
  <c r="P877" i="3"/>
  <c r="BI871" i="3"/>
  <c r="BH871" i="3"/>
  <c r="BG871" i="3"/>
  <c r="BF871" i="3"/>
  <c r="T871" i="3"/>
  <c r="R871" i="3"/>
  <c r="P871" i="3"/>
  <c r="BI866" i="3"/>
  <c r="BH866" i="3"/>
  <c r="BG866" i="3"/>
  <c r="BF866" i="3"/>
  <c r="T866" i="3"/>
  <c r="R866" i="3"/>
  <c r="P866" i="3"/>
  <c r="BI859" i="3"/>
  <c r="BH859" i="3"/>
  <c r="BG859" i="3"/>
  <c r="BF859" i="3"/>
  <c r="T859" i="3"/>
  <c r="R859" i="3"/>
  <c r="P859" i="3"/>
  <c r="BI857" i="3"/>
  <c r="BH857" i="3"/>
  <c r="BG857" i="3"/>
  <c r="BF857" i="3"/>
  <c r="T857" i="3"/>
  <c r="R857" i="3"/>
  <c r="P857" i="3"/>
  <c r="BI854" i="3"/>
  <c r="BH854" i="3"/>
  <c r="BG854" i="3"/>
  <c r="BF854" i="3"/>
  <c r="T854" i="3"/>
  <c r="R854" i="3"/>
  <c r="P854" i="3"/>
  <c r="BI851" i="3"/>
  <c r="BH851" i="3"/>
  <c r="BG851" i="3"/>
  <c r="BF851" i="3"/>
  <c r="T851" i="3"/>
  <c r="R851" i="3"/>
  <c r="P851" i="3"/>
  <c r="BI844" i="3"/>
  <c r="BH844" i="3"/>
  <c r="BG844" i="3"/>
  <c r="BF844" i="3"/>
  <c r="T844" i="3"/>
  <c r="R844" i="3"/>
  <c r="P844" i="3"/>
  <c r="BI836" i="3"/>
  <c r="BH836" i="3"/>
  <c r="BG836" i="3"/>
  <c r="BF836" i="3"/>
  <c r="T836" i="3"/>
  <c r="R836" i="3"/>
  <c r="P836" i="3"/>
  <c r="BI831" i="3"/>
  <c r="BH831" i="3"/>
  <c r="BG831" i="3"/>
  <c r="BF831" i="3"/>
  <c r="T831" i="3"/>
  <c r="R831" i="3"/>
  <c r="P831" i="3"/>
  <c r="BI825" i="3"/>
  <c r="BH825" i="3"/>
  <c r="BG825" i="3"/>
  <c r="BF825" i="3"/>
  <c r="T825" i="3"/>
  <c r="R825" i="3"/>
  <c r="P825" i="3"/>
  <c r="BI819" i="3"/>
  <c r="BH819" i="3"/>
  <c r="BG819" i="3"/>
  <c r="BF819" i="3"/>
  <c r="T819" i="3"/>
  <c r="R819" i="3"/>
  <c r="P819" i="3"/>
  <c r="BI818" i="3"/>
  <c r="BH818" i="3"/>
  <c r="BG818" i="3"/>
  <c r="BF818" i="3"/>
  <c r="T818" i="3"/>
  <c r="R818" i="3"/>
  <c r="P818" i="3"/>
  <c r="BI813" i="3"/>
  <c r="BH813" i="3"/>
  <c r="BG813" i="3"/>
  <c r="BF813" i="3"/>
  <c r="T813" i="3"/>
  <c r="R813" i="3"/>
  <c r="P813" i="3"/>
  <c r="BI810" i="3"/>
  <c r="BH810" i="3"/>
  <c r="BG810" i="3"/>
  <c r="BF810" i="3"/>
  <c r="T810" i="3"/>
  <c r="R810" i="3"/>
  <c r="P810" i="3"/>
  <c r="BI807" i="3"/>
  <c r="BH807" i="3"/>
  <c r="BG807" i="3"/>
  <c r="BF807" i="3"/>
  <c r="T807" i="3"/>
  <c r="R807" i="3"/>
  <c r="P807" i="3"/>
  <c r="BI802" i="3"/>
  <c r="BH802" i="3"/>
  <c r="BG802" i="3"/>
  <c r="BF802" i="3"/>
  <c r="T802" i="3"/>
  <c r="R802" i="3"/>
  <c r="P802" i="3"/>
  <c r="BI799" i="3"/>
  <c r="BH799" i="3"/>
  <c r="BG799" i="3"/>
  <c r="BF799" i="3"/>
  <c r="T799" i="3"/>
  <c r="R799" i="3"/>
  <c r="P799" i="3"/>
  <c r="BI797" i="3"/>
  <c r="BH797" i="3"/>
  <c r="BG797" i="3"/>
  <c r="BF797" i="3"/>
  <c r="T797" i="3"/>
  <c r="R797" i="3"/>
  <c r="P797" i="3"/>
  <c r="BI794" i="3"/>
  <c r="BH794" i="3"/>
  <c r="BG794" i="3"/>
  <c r="BF794" i="3"/>
  <c r="T794" i="3"/>
  <c r="R794" i="3"/>
  <c r="P794" i="3"/>
  <c r="BI792" i="3"/>
  <c r="BH792" i="3"/>
  <c r="BG792" i="3"/>
  <c r="BF792" i="3"/>
  <c r="T792" i="3"/>
  <c r="R792" i="3"/>
  <c r="P792" i="3"/>
  <c r="BI786" i="3"/>
  <c r="BH786" i="3"/>
  <c r="BG786" i="3"/>
  <c r="BF786" i="3"/>
  <c r="T786" i="3"/>
  <c r="R786" i="3"/>
  <c r="P786" i="3"/>
  <c r="BI783" i="3"/>
  <c r="BH783" i="3"/>
  <c r="BG783" i="3"/>
  <c r="BF783" i="3"/>
  <c r="T783" i="3"/>
  <c r="R783" i="3"/>
  <c r="P783" i="3"/>
  <c r="BI779" i="3"/>
  <c r="BH779" i="3"/>
  <c r="BG779" i="3"/>
  <c r="BF779" i="3"/>
  <c r="T779" i="3"/>
  <c r="R779" i="3"/>
  <c r="P779" i="3"/>
  <c r="BI769" i="3"/>
  <c r="BH769" i="3"/>
  <c r="BG769" i="3"/>
  <c r="BF769" i="3"/>
  <c r="T769" i="3"/>
  <c r="R769" i="3"/>
  <c r="P769" i="3"/>
  <c r="BI764" i="3"/>
  <c r="BH764" i="3"/>
  <c r="BG764" i="3"/>
  <c r="BF764" i="3"/>
  <c r="T764" i="3"/>
  <c r="R764" i="3"/>
  <c r="P764" i="3"/>
  <c r="BI761" i="3"/>
  <c r="BH761" i="3"/>
  <c r="BG761" i="3"/>
  <c r="BF761" i="3"/>
  <c r="T761" i="3"/>
  <c r="R761" i="3"/>
  <c r="P761" i="3"/>
  <c r="BI758" i="3"/>
  <c r="BH758" i="3"/>
  <c r="BG758" i="3"/>
  <c r="BF758" i="3"/>
  <c r="T758" i="3"/>
  <c r="R758" i="3"/>
  <c r="P758" i="3"/>
  <c r="BI756" i="3"/>
  <c r="BH756" i="3"/>
  <c r="BG756" i="3"/>
  <c r="BF756" i="3"/>
  <c r="T756" i="3"/>
  <c r="R756" i="3"/>
  <c r="P756" i="3"/>
  <c r="BI754" i="3"/>
  <c r="BH754" i="3"/>
  <c r="BG754" i="3"/>
  <c r="BF754" i="3"/>
  <c r="T754" i="3"/>
  <c r="R754" i="3"/>
  <c r="P754" i="3"/>
  <c r="BI749" i="3"/>
  <c r="BH749" i="3"/>
  <c r="BG749" i="3"/>
  <c r="BF749" i="3"/>
  <c r="T749" i="3"/>
  <c r="R749" i="3"/>
  <c r="P749" i="3"/>
  <c r="BI746" i="3"/>
  <c r="BH746" i="3"/>
  <c r="BG746" i="3"/>
  <c r="BF746" i="3"/>
  <c r="T746" i="3"/>
  <c r="R746" i="3"/>
  <c r="P746" i="3"/>
  <c r="BI743" i="3"/>
  <c r="BH743" i="3"/>
  <c r="BG743" i="3"/>
  <c r="BF743" i="3"/>
  <c r="T743" i="3"/>
  <c r="R743" i="3"/>
  <c r="P743" i="3"/>
  <c r="BI741" i="3"/>
  <c r="BH741" i="3"/>
  <c r="BG741" i="3"/>
  <c r="BF741" i="3"/>
  <c r="T741" i="3"/>
  <c r="R741" i="3"/>
  <c r="P741" i="3"/>
  <c r="BI735" i="3"/>
  <c r="BH735" i="3"/>
  <c r="BG735" i="3"/>
  <c r="BF735" i="3"/>
  <c r="T735" i="3"/>
  <c r="R735" i="3"/>
  <c r="P735" i="3"/>
  <c r="BI732" i="3"/>
  <c r="BH732" i="3"/>
  <c r="BG732" i="3"/>
  <c r="BF732" i="3"/>
  <c r="T732" i="3"/>
  <c r="R732" i="3"/>
  <c r="P732" i="3"/>
  <c r="BI730" i="3"/>
  <c r="BH730" i="3"/>
  <c r="BG730" i="3"/>
  <c r="BF730" i="3"/>
  <c r="T730" i="3"/>
  <c r="R730" i="3"/>
  <c r="P730" i="3"/>
  <c r="BI727" i="3"/>
  <c r="BH727" i="3"/>
  <c r="BG727" i="3"/>
  <c r="BF727" i="3"/>
  <c r="T727" i="3"/>
  <c r="R727" i="3"/>
  <c r="P727" i="3"/>
  <c r="BI725" i="3"/>
  <c r="BH725" i="3"/>
  <c r="BG725" i="3"/>
  <c r="BF725" i="3"/>
  <c r="T725" i="3"/>
  <c r="R725" i="3"/>
  <c r="P725" i="3"/>
  <c r="BI722" i="3"/>
  <c r="BH722" i="3"/>
  <c r="BG722" i="3"/>
  <c r="BF722" i="3"/>
  <c r="T722" i="3"/>
  <c r="R722" i="3"/>
  <c r="P722" i="3"/>
  <c r="BI717" i="3"/>
  <c r="BH717" i="3"/>
  <c r="BG717" i="3"/>
  <c r="BF717" i="3"/>
  <c r="T717" i="3"/>
  <c r="R717" i="3"/>
  <c r="P717" i="3"/>
  <c r="BI712" i="3"/>
  <c r="BH712" i="3"/>
  <c r="BG712" i="3"/>
  <c r="BF712" i="3"/>
  <c r="T712" i="3"/>
  <c r="R712" i="3"/>
  <c r="P712" i="3"/>
  <c r="BI710" i="3"/>
  <c r="BH710" i="3"/>
  <c r="BG710" i="3"/>
  <c r="BF710" i="3"/>
  <c r="T710" i="3"/>
  <c r="R710" i="3"/>
  <c r="P710" i="3"/>
  <c r="BI707" i="3"/>
  <c r="BH707" i="3"/>
  <c r="BG707" i="3"/>
  <c r="BF707" i="3"/>
  <c r="T707" i="3"/>
  <c r="R707" i="3"/>
  <c r="P707" i="3"/>
  <c r="BI704" i="3"/>
  <c r="BH704" i="3"/>
  <c r="BG704" i="3"/>
  <c r="BF704" i="3"/>
  <c r="T704" i="3"/>
  <c r="R704" i="3"/>
  <c r="P704" i="3"/>
  <c r="BI701" i="3"/>
  <c r="BH701" i="3"/>
  <c r="BG701" i="3"/>
  <c r="BF701" i="3"/>
  <c r="T701" i="3"/>
  <c r="R701" i="3"/>
  <c r="P701" i="3"/>
  <c r="BI699" i="3"/>
  <c r="BH699" i="3"/>
  <c r="BG699" i="3"/>
  <c r="BF699" i="3"/>
  <c r="T699" i="3"/>
  <c r="R699" i="3"/>
  <c r="P699" i="3"/>
  <c r="BI697" i="3"/>
  <c r="BH697" i="3"/>
  <c r="BG697" i="3"/>
  <c r="BF697" i="3"/>
  <c r="T697" i="3"/>
  <c r="R697" i="3"/>
  <c r="P697" i="3"/>
  <c r="BI694" i="3"/>
  <c r="BH694" i="3"/>
  <c r="BG694" i="3"/>
  <c r="BF694" i="3"/>
  <c r="T694" i="3"/>
  <c r="R694" i="3"/>
  <c r="P694" i="3"/>
  <c r="BI692" i="3"/>
  <c r="BH692" i="3"/>
  <c r="BG692" i="3"/>
  <c r="BF692" i="3"/>
  <c r="T692" i="3"/>
  <c r="R692" i="3"/>
  <c r="P692" i="3"/>
  <c r="BI687" i="3"/>
  <c r="BH687" i="3"/>
  <c r="BG687" i="3"/>
  <c r="BF687" i="3"/>
  <c r="T687" i="3"/>
  <c r="R687" i="3"/>
  <c r="P687" i="3"/>
  <c r="BI685" i="3"/>
  <c r="BH685" i="3"/>
  <c r="BG685" i="3"/>
  <c r="BF685" i="3"/>
  <c r="T685" i="3"/>
  <c r="R685" i="3"/>
  <c r="P685" i="3"/>
  <c r="BI679" i="3"/>
  <c r="BH679" i="3"/>
  <c r="BG679" i="3"/>
  <c r="BF679" i="3"/>
  <c r="T679" i="3"/>
  <c r="R679" i="3"/>
  <c r="P679" i="3"/>
  <c r="BI677" i="3"/>
  <c r="BH677" i="3"/>
  <c r="BG677" i="3"/>
  <c r="BF677" i="3"/>
  <c r="T677" i="3"/>
  <c r="R677" i="3"/>
  <c r="P677" i="3"/>
  <c r="BI674" i="3"/>
  <c r="BH674" i="3"/>
  <c r="BG674" i="3"/>
  <c r="BF674" i="3"/>
  <c r="T674" i="3"/>
  <c r="R674" i="3"/>
  <c r="P674" i="3"/>
  <c r="BI672" i="3"/>
  <c r="BH672" i="3"/>
  <c r="BG672" i="3"/>
  <c r="BF672" i="3"/>
  <c r="T672" i="3"/>
  <c r="R672" i="3"/>
  <c r="P672" i="3"/>
  <c r="BI669" i="3"/>
  <c r="BH669" i="3"/>
  <c r="BG669" i="3"/>
  <c r="BF669" i="3"/>
  <c r="T669" i="3"/>
  <c r="R669" i="3"/>
  <c r="P669" i="3"/>
  <c r="BI667" i="3"/>
  <c r="BH667" i="3"/>
  <c r="BG667" i="3"/>
  <c r="BF667" i="3"/>
  <c r="T667" i="3"/>
  <c r="R667" i="3"/>
  <c r="P667" i="3"/>
  <c r="BI664" i="3"/>
  <c r="BH664" i="3"/>
  <c r="BG664" i="3"/>
  <c r="BF664" i="3"/>
  <c r="T664" i="3"/>
  <c r="R664" i="3"/>
  <c r="P664" i="3"/>
  <c r="BI662" i="3"/>
  <c r="BH662" i="3"/>
  <c r="BG662" i="3"/>
  <c r="BF662" i="3"/>
  <c r="T662" i="3"/>
  <c r="R662" i="3"/>
  <c r="P662" i="3"/>
  <c r="BI659" i="3"/>
  <c r="BH659" i="3"/>
  <c r="BG659" i="3"/>
  <c r="BF659" i="3"/>
  <c r="T659" i="3"/>
  <c r="R659" i="3"/>
  <c r="P659" i="3"/>
  <c r="BI657" i="3"/>
  <c r="BH657" i="3"/>
  <c r="BG657" i="3"/>
  <c r="BF657" i="3"/>
  <c r="T657" i="3"/>
  <c r="R657" i="3"/>
  <c r="P657" i="3"/>
  <c r="BI654" i="3"/>
  <c r="BH654" i="3"/>
  <c r="BG654" i="3"/>
  <c r="BF654" i="3"/>
  <c r="T654" i="3"/>
  <c r="R654" i="3"/>
  <c r="P654" i="3"/>
  <c r="BI652" i="3"/>
  <c r="BH652" i="3"/>
  <c r="BG652" i="3"/>
  <c r="BF652" i="3"/>
  <c r="T652" i="3"/>
  <c r="R652" i="3"/>
  <c r="P652" i="3"/>
  <c r="BI649" i="3"/>
  <c r="BH649" i="3"/>
  <c r="BG649" i="3"/>
  <c r="BF649" i="3"/>
  <c r="T649" i="3"/>
  <c r="R649" i="3"/>
  <c r="P649" i="3"/>
  <c r="BI647" i="3"/>
  <c r="BH647" i="3"/>
  <c r="BG647" i="3"/>
  <c r="BF647" i="3"/>
  <c r="T647" i="3"/>
  <c r="R647" i="3"/>
  <c r="P647" i="3"/>
  <c r="BI644" i="3"/>
  <c r="BH644" i="3"/>
  <c r="BG644" i="3"/>
  <c r="BF644" i="3"/>
  <c r="T644" i="3"/>
  <c r="R644" i="3"/>
  <c r="P644" i="3"/>
  <c r="BI642" i="3"/>
  <c r="BH642" i="3"/>
  <c r="BG642" i="3"/>
  <c r="BF642" i="3"/>
  <c r="T642" i="3"/>
  <c r="R642" i="3"/>
  <c r="P642" i="3"/>
  <c r="BI639" i="3"/>
  <c r="BH639" i="3"/>
  <c r="BG639" i="3"/>
  <c r="BF639" i="3"/>
  <c r="T639" i="3"/>
  <c r="R639" i="3"/>
  <c r="P639" i="3"/>
  <c r="BI637" i="3"/>
  <c r="BH637" i="3"/>
  <c r="BG637" i="3"/>
  <c r="BF637" i="3"/>
  <c r="T637" i="3"/>
  <c r="R637" i="3"/>
  <c r="P637" i="3"/>
  <c r="BI634" i="3"/>
  <c r="BH634" i="3"/>
  <c r="BG634" i="3"/>
  <c r="BF634" i="3"/>
  <c r="T634" i="3"/>
  <c r="R634" i="3"/>
  <c r="P634" i="3"/>
  <c r="BI632" i="3"/>
  <c r="BH632" i="3"/>
  <c r="BG632" i="3"/>
  <c r="BF632" i="3"/>
  <c r="T632" i="3"/>
  <c r="R632" i="3"/>
  <c r="P632" i="3"/>
  <c r="BI629" i="3"/>
  <c r="BH629" i="3"/>
  <c r="BG629" i="3"/>
  <c r="BF629" i="3"/>
  <c r="T629" i="3"/>
  <c r="R629" i="3"/>
  <c r="P629" i="3"/>
  <c r="BI627" i="3"/>
  <c r="BH627" i="3"/>
  <c r="BG627" i="3"/>
  <c r="BF627" i="3"/>
  <c r="T627" i="3"/>
  <c r="R627" i="3"/>
  <c r="P627" i="3"/>
  <c r="BI622" i="3"/>
  <c r="BH622" i="3"/>
  <c r="BG622" i="3"/>
  <c r="BF622" i="3"/>
  <c r="T622" i="3"/>
  <c r="R622" i="3"/>
  <c r="P622" i="3"/>
  <c r="BI620" i="3"/>
  <c r="BH620" i="3"/>
  <c r="BG620" i="3"/>
  <c r="BF620" i="3"/>
  <c r="T620" i="3"/>
  <c r="R620" i="3"/>
  <c r="P620" i="3"/>
  <c r="BI612" i="3"/>
  <c r="BH612" i="3"/>
  <c r="BG612" i="3"/>
  <c r="BF612" i="3"/>
  <c r="T612" i="3"/>
  <c r="R612" i="3"/>
  <c r="P612" i="3"/>
  <c r="BI610" i="3"/>
  <c r="BH610" i="3"/>
  <c r="BG610" i="3"/>
  <c r="BF610" i="3"/>
  <c r="T610" i="3"/>
  <c r="R610" i="3"/>
  <c r="P610" i="3"/>
  <c r="BI608" i="3"/>
  <c r="BH608" i="3"/>
  <c r="BG608" i="3"/>
  <c r="BF608" i="3"/>
  <c r="T608" i="3"/>
  <c r="R608" i="3"/>
  <c r="P608" i="3"/>
  <c r="BI605" i="3"/>
  <c r="BH605" i="3"/>
  <c r="BG605" i="3"/>
  <c r="BF605" i="3"/>
  <c r="T605" i="3"/>
  <c r="R605" i="3"/>
  <c r="P605" i="3"/>
  <c r="BI603" i="3"/>
  <c r="BH603" i="3"/>
  <c r="BG603" i="3"/>
  <c r="BF603" i="3"/>
  <c r="T603" i="3"/>
  <c r="R603" i="3"/>
  <c r="P603" i="3"/>
  <c r="BI601" i="3"/>
  <c r="BH601" i="3"/>
  <c r="BG601" i="3"/>
  <c r="BF601" i="3"/>
  <c r="T601" i="3"/>
  <c r="R601" i="3"/>
  <c r="P601" i="3"/>
  <c r="BI595" i="3"/>
  <c r="BH595" i="3"/>
  <c r="BG595" i="3"/>
  <c r="BF595" i="3"/>
  <c r="T595" i="3"/>
  <c r="R595" i="3"/>
  <c r="P595" i="3"/>
  <c r="BI592" i="3"/>
  <c r="BH592" i="3"/>
  <c r="BG592" i="3"/>
  <c r="BF592" i="3"/>
  <c r="T592" i="3"/>
  <c r="R592" i="3"/>
  <c r="P592" i="3"/>
  <c r="BI590" i="3"/>
  <c r="BH590" i="3"/>
  <c r="BG590" i="3"/>
  <c r="BF590" i="3"/>
  <c r="T590" i="3"/>
  <c r="R590" i="3"/>
  <c r="P590" i="3"/>
  <c r="BI587" i="3"/>
  <c r="BH587" i="3"/>
  <c r="BG587" i="3"/>
  <c r="BF587" i="3"/>
  <c r="T587" i="3"/>
  <c r="R587" i="3"/>
  <c r="P587" i="3"/>
  <c r="BI586" i="3"/>
  <c r="BH586" i="3"/>
  <c r="BG586" i="3"/>
  <c r="BF586" i="3"/>
  <c r="T586" i="3"/>
  <c r="R586" i="3"/>
  <c r="P586" i="3"/>
  <c r="BI583" i="3"/>
  <c r="BH583" i="3"/>
  <c r="BG583" i="3"/>
  <c r="BF583" i="3"/>
  <c r="T583" i="3"/>
  <c r="R583" i="3"/>
  <c r="P583" i="3"/>
  <c r="BI582" i="3"/>
  <c r="BH582" i="3"/>
  <c r="BG582" i="3"/>
  <c r="BF582" i="3"/>
  <c r="T582" i="3"/>
  <c r="R582" i="3"/>
  <c r="P582" i="3"/>
  <c r="BI579" i="3"/>
  <c r="BH579" i="3"/>
  <c r="BG579" i="3"/>
  <c r="BF579" i="3"/>
  <c r="T579" i="3"/>
  <c r="R579" i="3"/>
  <c r="P579" i="3"/>
  <c r="BI577" i="3"/>
  <c r="BH577" i="3"/>
  <c r="BG577" i="3"/>
  <c r="BF577" i="3"/>
  <c r="T577" i="3"/>
  <c r="R577" i="3"/>
  <c r="P577" i="3"/>
  <c r="BI574" i="3"/>
  <c r="BH574" i="3"/>
  <c r="BG574" i="3"/>
  <c r="BF574" i="3"/>
  <c r="T574" i="3"/>
  <c r="R574" i="3"/>
  <c r="P574" i="3"/>
  <c r="BI573" i="3"/>
  <c r="BH573" i="3"/>
  <c r="BG573" i="3"/>
  <c r="BF573" i="3"/>
  <c r="T573" i="3"/>
  <c r="R573" i="3"/>
  <c r="P573" i="3"/>
  <c r="BI571" i="3"/>
  <c r="BH571" i="3"/>
  <c r="BG571" i="3"/>
  <c r="BF571" i="3"/>
  <c r="T571" i="3"/>
  <c r="R571" i="3"/>
  <c r="P571" i="3"/>
  <c r="BI569" i="3"/>
  <c r="BH569" i="3"/>
  <c r="BG569" i="3"/>
  <c r="BF569" i="3"/>
  <c r="T569" i="3"/>
  <c r="R569" i="3"/>
  <c r="P569" i="3"/>
  <c r="BI566" i="3"/>
  <c r="BH566" i="3"/>
  <c r="BG566" i="3"/>
  <c r="BF566" i="3"/>
  <c r="T566" i="3"/>
  <c r="R566" i="3"/>
  <c r="P566" i="3"/>
  <c r="BI564" i="3"/>
  <c r="BH564" i="3"/>
  <c r="BG564" i="3"/>
  <c r="BF564" i="3"/>
  <c r="T564" i="3"/>
  <c r="R564" i="3"/>
  <c r="P564" i="3"/>
  <c r="BI561" i="3"/>
  <c r="BH561" i="3"/>
  <c r="BG561" i="3"/>
  <c r="BF561" i="3"/>
  <c r="T561" i="3"/>
  <c r="R561" i="3"/>
  <c r="P561" i="3"/>
  <c r="BI559" i="3"/>
  <c r="BH559" i="3"/>
  <c r="BG559" i="3"/>
  <c r="BF559" i="3"/>
  <c r="T559" i="3"/>
  <c r="R559" i="3"/>
  <c r="P559" i="3"/>
  <c r="BI556" i="3"/>
  <c r="BH556" i="3"/>
  <c r="BG556" i="3"/>
  <c r="BF556" i="3"/>
  <c r="T556" i="3"/>
  <c r="R556" i="3"/>
  <c r="P556" i="3"/>
  <c r="BI554" i="3"/>
  <c r="BH554" i="3"/>
  <c r="BG554" i="3"/>
  <c r="BF554" i="3"/>
  <c r="T554" i="3"/>
  <c r="R554" i="3"/>
  <c r="P554" i="3"/>
  <c r="BI551" i="3"/>
  <c r="BH551" i="3"/>
  <c r="BG551" i="3"/>
  <c r="BF551" i="3"/>
  <c r="T551" i="3"/>
  <c r="R551" i="3"/>
  <c r="P551" i="3"/>
  <c r="BI549" i="3"/>
  <c r="BH549" i="3"/>
  <c r="BG549" i="3"/>
  <c r="BF549" i="3"/>
  <c r="T549" i="3"/>
  <c r="R549" i="3"/>
  <c r="P549" i="3"/>
  <c r="BI546" i="3"/>
  <c r="BH546" i="3"/>
  <c r="BG546" i="3"/>
  <c r="BF546" i="3"/>
  <c r="T546" i="3"/>
  <c r="R546" i="3"/>
  <c r="P546" i="3"/>
  <c r="BI544" i="3"/>
  <c r="BH544" i="3"/>
  <c r="BG544" i="3"/>
  <c r="BF544" i="3"/>
  <c r="T544" i="3"/>
  <c r="R544" i="3"/>
  <c r="P544" i="3"/>
  <c r="BI538" i="3"/>
  <c r="BH538" i="3"/>
  <c r="BG538" i="3"/>
  <c r="BF538" i="3"/>
  <c r="T538" i="3"/>
  <c r="R538" i="3"/>
  <c r="P538" i="3"/>
  <c r="BI536" i="3"/>
  <c r="BH536" i="3"/>
  <c r="BG536" i="3"/>
  <c r="BF536" i="3"/>
  <c r="T536" i="3"/>
  <c r="R536" i="3"/>
  <c r="P536" i="3"/>
  <c r="BI533" i="3"/>
  <c r="BH533" i="3"/>
  <c r="BG533" i="3"/>
  <c r="BF533" i="3"/>
  <c r="T533" i="3"/>
  <c r="R533" i="3"/>
  <c r="P533" i="3"/>
  <c r="BI530" i="3"/>
  <c r="BH530" i="3"/>
  <c r="BG530" i="3"/>
  <c r="BF530" i="3"/>
  <c r="T530" i="3"/>
  <c r="R530" i="3"/>
  <c r="P530" i="3"/>
  <c r="BI528" i="3"/>
  <c r="BH528" i="3"/>
  <c r="BG528" i="3"/>
  <c r="BF528" i="3"/>
  <c r="T528" i="3"/>
  <c r="R528" i="3"/>
  <c r="P528" i="3"/>
  <c r="BI523" i="3"/>
  <c r="BH523" i="3"/>
  <c r="BG523" i="3"/>
  <c r="BF523" i="3"/>
  <c r="T523" i="3"/>
  <c r="R523" i="3"/>
  <c r="P523" i="3"/>
  <c r="BI521" i="3"/>
  <c r="BH521" i="3"/>
  <c r="BG521" i="3"/>
  <c r="BF521" i="3"/>
  <c r="T521" i="3"/>
  <c r="R521" i="3"/>
  <c r="P521" i="3"/>
  <c r="BI516" i="3"/>
  <c r="BH516" i="3"/>
  <c r="BG516" i="3"/>
  <c r="BF516" i="3"/>
  <c r="T516" i="3"/>
  <c r="R516" i="3"/>
  <c r="P516" i="3"/>
  <c r="BI512" i="3"/>
  <c r="BH512" i="3"/>
  <c r="BG512" i="3"/>
  <c r="BF512" i="3"/>
  <c r="T512" i="3"/>
  <c r="T511" i="3" s="1"/>
  <c r="R512" i="3"/>
  <c r="R511" i="3"/>
  <c r="P512" i="3"/>
  <c r="P511" i="3" s="1"/>
  <c r="BI510" i="3"/>
  <c r="BH510" i="3"/>
  <c r="BG510" i="3"/>
  <c r="BF510" i="3"/>
  <c r="T510" i="3"/>
  <c r="R510" i="3"/>
  <c r="P510" i="3"/>
  <c r="BI508" i="3"/>
  <c r="BH508" i="3"/>
  <c r="BG508" i="3"/>
  <c r="BF508" i="3"/>
  <c r="T508" i="3"/>
  <c r="R508" i="3"/>
  <c r="P508" i="3"/>
  <c r="BI506" i="3"/>
  <c r="BH506" i="3"/>
  <c r="BG506" i="3"/>
  <c r="BF506" i="3"/>
  <c r="T506" i="3"/>
  <c r="R506" i="3"/>
  <c r="P506" i="3"/>
  <c r="BI503" i="3"/>
  <c r="BH503" i="3"/>
  <c r="BG503" i="3"/>
  <c r="BF503" i="3"/>
  <c r="T503" i="3"/>
  <c r="R503" i="3"/>
  <c r="P503" i="3"/>
  <c r="BI502" i="3"/>
  <c r="BH502" i="3"/>
  <c r="BG502" i="3"/>
  <c r="BF502" i="3"/>
  <c r="T502" i="3"/>
  <c r="R502" i="3"/>
  <c r="P502" i="3"/>
  <c r="BI499" i="3"/>
  <c r="BH499" i="3"/>
  <c r="BG499" i="3"/>
  <c r="BF499" i="3"/>
  <c r="T499" i="3"/>
  <c r="R499" i="3"/>
  <c r="P499" i="3"/>
  <c r="BI498" i="3"/>
  <c r="BH498" i="3"/>
  <c r="BG498" i="3"/>
  <c r="BF498" i="3"/>
  <c r="T498" i="3"/>
  <c r="R498" i="3"/>
  <c r="P498" i="3"/>
  <c r="BI495" i="3"/>
  <c r="BH495" i="3"/>
  <c r="BG495" i="3"/>
  <c r="BF495" i="3"/>
  <c r="T495" i="3"/>
  <c r="R495" i="3"/>
  <c r="P495" i="3"/>
  <c r="BI492" i="3"/>
  <c r="BH492" i="3"/>
  <c r="BG492" i="3"/>
  <c r="BF492" i="3"/>
  <c r="T492" i="3"/>
  <c r="R492" i="3"/>
  <c r="P492" i="3"/>
  <c r="BI488" i="3"/>
  <c r="BH488" i="3"/>
  <c r="BG488" i="3"/>
  <c r="BF488" i="3"/>
  <c r="T488" i="3"/>
  <c r="R488" i="3"/>
  <c r="P488" i="3"/>
  <c r="BI484" i="3"/>
  <c r="BH484" i="3"/>
  <c r="BG484" i="3"/>
  <c r="BF484" i="3"/>
  <c r="T484" i="3"/>
  <c r="R484" i="3"/>
  <c r="P484" i="3"/>
  <c r="BI482" i="3"/>
  <c r="BH482" i="3"/>
  <c r="BG482" i="3"/>
  <c r="BF482" i="3"/>
  <c r="T482" i="3"/>
  <c r="R482" i="3"/>
  <c r="P482" i="3"/>
  <c r="BI480" i="3"/>
  <c r="BH480" i="3"/>
  <c r="BG480" i="3"/>
  <c r="BF480" i="3"/>
  <c r="T480" i="3"/>
  <c r="R480" i="3"/>
  <c r="P480" i="3"/>
  <c r="BI471" i="3"/>
  <c r="BH471" i="3"/>
  <c r="BG471" i="3"/>
  <c r="BF471" i="3"/>
  <c r="T471" i="3"/>
  <c r="R471" i="3"/>
  <c r="P471" i="3"/>
  <c r="BI469" i="3"/>
  <c r="BH469" i="3"/>
  <c r="BG469" i="3"/>
  <c r="BF469" i="3"/>
  <c r="T469" i="3"/>
  <c r="R469" i="3"/>
  <c r="P469" i="3"/>
  <c r="BI466" i="3"/>
  <c r="BH466" i="3"/>
  <c r="BG466" i="3"/>
  <c r="BF466" i="3"/>
  <c r="T466" i="3"/>
  <c r="R466" i="3"/>
  <c r="P466" i="3"/>
  <c r="BI463" i="3"/>
  <c r="BH463" i="3"/>
  <c r="BG463" i="3"/>
  <c r="BF463" i="3"/>
  <c r="T463" i="3"/>
  <c r="R463" i="3"/>
  <c r="P463" i="3"/>
  <c r="BI457" i="3"/>
  <c r="BH457" i="3"/>
  <c r="BG457" i="3"/>
  <c r="BF457" i="3"/>
  <c r="T457" i="3"/>
  <c r="R457" i="3"/>
  <c r="P457" i="3"/>
  <c r="BI452" i="3"/>
  <c r="BH452" i="3"/>
  <c r="BG452" i="3"/>
  <c r="BF452" i="3"/>
  <c r="T452" i="3"/>
  <c r="R452" i="3"/>
  <c r="P452" i="3"/>
  <c r="BI446" i="3"/>
  <c r="BH446" i="3"/>
  <c r="BG446" i="3"/>
  <c r="BF446" i="3"/>
  <c r="T446" i="3"/>
  <c r="R446" i="3"/>
  <c r="P446" i="3"/>
  <c r="BI440" i="3"/>
  <c r="BH440" i="3"/>
  <c r="BG440" i="3"/>
  <c r="BF440" i="3"/>
  <c r="T440" i="3"/>
  <c r="R440" i="3"/>
  <c r="P440" i="3"/>
  <c r="BI435" i="3"/>
  <c r="BH435" i="3"/>
  <c r="BG435" i="3"/>
  <c r="BF435" i="3"/>
  <c r="T435" i="3"/>
  <c r="R435" i="3"/>
  <c r="P435" i="3"/>
  <c r="BI427" i="3"/>
  <c r="BH427" i="3"/>
  <c r="BG427" i="3"/>
  <c r="BF427" i="3"/>
  <c r="T427" i="3"/>
  <c r="R427" i="3"/>
  <c r="P427" i="3"/>
  <c r="BI420" i="3"/>
  <c r="BH420" i="3"/>
  <c r="BG420" i="3"/>
  <c r="BF420" i="3"/>
  <c r="T420" i="3"/>
  <c r="R420" i="3"/>
  <c r="P420" i="3"/>
  <c r="BI415" i="3"/>
  <c r="BH415" i="3"/>
  <c r="BG415" i="3"/>
  <c r="BF415" i="3"/>
  <c r="T415" i="3"/>
  <c r="R415" i="3"/>
  <c r="P415" i="3"/>
  <c r="BI410" i="3"/>
  <c r="BH410" i="3"/>
  <c r="BG410" i="3"/>
  <c r="BF410" i="3"/>
  <c r="T410" i="3"/>
  <c r="R410" i="3"/>
  <c r="P410" i="3"/>
  <c r="BI404" i="3"/>
  <c r="BH404" i="3"/>
  <c r="BG404" i="3"/>
  <c r="BF404" i="3"/>
  <c r="T404" i="3"/>
  <c r="R404" i="3"/>
  <c r="P404" i="3"/>
  <c r="BI402" i="3"/>
  <c r="BH402" i="3"/>
  <c r="BG402" i="3"/>
  <c r="BF402" i="3"/>
  <c r="T402" i="3"/>
  <c r="R402" i="3"/>
  <c r="P402" i="3"/>
  <c r="BI400" i="3"/>
  <c r="BH400" i="3"/>
  <c r="BG400" i="3"/>
  <c r="BF400" i="3"/>
  <c r="T400" i="3"/>
  <c r="R400" i="3"/>
  <c r="P400" i="3"/>
  <c r="BI395" i="3"/>
  <c r="BH395" i="3"/>
  <c r="BG395" i="3"/>
  <c r="BF395" i="3"/>
  <c r="T395" i="3"/>
  <c r="R395" i="3"/>
  <c r="P395" i="3"/>
  <c r="BI393" i="3"/>
  <c r="BH393" i="3"/>
  <c r="BG393" i="3"/>
  <c r="BF393" i="3"/>
  <c r="T393" i="3"/>
  <c r="R393" i="3"/>
  <c r="P393" i="3"/>
  <c r="BI388" i="3"/>
  <c r="BH388" i="3"/>
  <c r="BG388" i="3"/>
  <c r="BF388" i="3"/>
  <c r="T388" i="3"/>
  <c r="R388" i="3"/>
  <c r="P388" i="3"/>
  <c r="BI386" i="3"/>
  <c r="BH386" i="3"/>
  <c r="BG386" i="3"/>
  <c r="BF386" i="3"/>
  <c r="T386" i="3"/>
  <c r="R386" i="3"/>
  <c r="P386" i="3"/>
  <c r="BI383" i="3"/>
  <c r="BH383" i="3"/>
  <c r="BG383" i="3"/>
  <c r="BF383" i="3"/>
  <c r="T383" i="3"/>
  <c r="R383" i="3"/>
  <c r="P383" i="3"/>
  <c r="BI381" i="3"/>
  <c r="BH381" i="3"/>
  <c r="BG381" i="3"/>
  <c r="BF381" i="3"/>
  <c r="T381" i="3"/>
  <c r="R381" i="3"/>
  <c r="P381" i="3"/>
  <c r="BI378" i="3"/>
  <c r="BH378" i="3"/>
  <c r="BG378" i="3"/>
  <c r="BF378" i="3"/>
  <c r="T378" i="3"/>
  <c r="R378" i="3"/>
  <c r="P378" i="3"/>
  <c r="BI375" i="3"/>
  <c r="BH375" i="3"/>
  <c r="BG375" i="3"/>
  <c r="BF375" i="3"/>
  <c r="T375" i="3"/>
  <c r="R375" i="3"/>
  <c r="P375" i="3"/>
  <c r="BI370" i="3"/>
  <c r="BH370" i="3"/>
  <c r="BG370" i="3"/>
  <c r="BF370" i="3"/>
  <c r="T370" i="3"/>
  <c r="R370" i="3"/>
  <c r="P370" i="3"/>
  <c r="BI365" i="3"/>
  <c r="BH365" i="3"/>
  <c r="BG365" i="3"/>
  <c r="BF365" i="3"/>
  <c r="T365" i="3"/>
  <c r="R365" i="3"/>
  <c r="P365" i="3"/>
  <c r="BI354" i="3"/>
  <c r="BH354" i="3"/>
  <c r="BG354" i="3"/>
  <c r="BF354" i="3"/>
  <c r="T354" i="3"/>
  <c r="R354" i="3"/>
  <c r="P354" i="3"/>
  <c r="BI344" i="3"/>
  <c r="BH344" i="3"/>
  <c r="BG344" i="3"/>
  <c r="BF344" i="3"/>
  <c r="T344" i="3"/>
  <c r="R344" i="3"/>
  <c r="P344" i="3"/>
  <c r="BI333" i="3"/>
  <c r="BH333" i="3"/>
  <c r="BG333" i="3"/>
  <c r="BF333" i="3"/>
  <c r="T333" i="3"/>
  <c r="R333" i="3"/>
  <c r="P333" i="3"/>
  <c r="BI322" i="3"/>
  <c r="BH322" i="3"/>
  <c r="BG322" i="3"/>
  <c r="BF322" i="3"/>
  <c r="T322" i="3"/>
  <c r="R322" i="3"/>
  <c r="P322" i="3"/>
  <c r="BI312" i="3"/>
  <c r="BH312" i="3"/>
  <c r="BG312" i="3"/>
  <c r="BF312" i="3"/>
  <c r="T312" i="3"/>
  <c r="R312" i="3"/>
  <c r="P312" i="3"/>
  <c r="BI306" i="3"/>
  <c r="BH306" i="3"/>
  <c r="BG306" i="3"/>
  <c r="BF306" i="3"/>
  <c r="T306" i="3"/>
  <c r="R306" i="3"/>
  <c r="P306" i="3"/>
  <c r="BI303" i="3"/>
  <c r="BH303" i="3"/>
  <c r="BG303" i="3"/>
  <c r="BF303" i="3"/>
  <c r="T303" i="3"/>
  <c r="R303" i="3"/>
  <c r="P303" i="3"/>
  <c r="BI300" i="3"/>
  <c r="BH300" i="3"/>
  <c r="BG300" i="3"/>
  <c r="BF300" i="3"/>
  <c r="T300" i="3"/>
  <c r="R300" i="3"/>
  <c r="P300" i="3"/>
  <c r="BI294" i="3"/>
  <c r="BH294" i="3"/>
  <c r="BG294" i="3"/>
  <c r="BF294" i="3"/>
  <c r="T294" i="3"/>
  <c r="R294" i="3"/>
  <c r="P294" i="3"/>
  <c r="BI291" i="3"/>
  <c r="BH291" i="3"/>
  <c r="BG291" i="3"/>
  <c r="BF291" i="3"/>
  <c r="T291" i="3"/>
  <c r="R291" i="3"/>
  <c r="P291" i="3"/>
  <c r="BI288" i="3"/>
  <c r="BH288" i="3"/>
  <c r="BG288" i="3"/>
  <c r="BF288" i="3"/>
  <c r="T288" i="3"/>
  <c r="R288" i="3"/>
  <c r="P288" i="3"/>
  <c r="BI285" i="3"/>
  <c r="BH285" i="3"/>
  <c r="BG285" i="3"/>
  <c r="BF285" i="3"/>
  <c r="T285" i="3"/>
  <c r="R285" i="3"/>
  <c r="P285" i="3"/>
  <c r="BI282" i="3"/>
  <c r="BH282" i="3"/>
  <c r="BG282" i="3"/>
  <c r="BF282" i="3"/>
  <c r="T282" i="3"/>
  <c r="R282" i="3"/>
  <c r="P282" i="3"/>
  <c r="BI279" i="3"/>
  <c r="BH279" i="3"/>
  <c r="BG279" i="3"/>
  <c r="BF279" i="3"/>
  <c r="T279" i="3"/>
  <c r="R279" i="3"/>
  <c r="P279" i="3"/>
  <c r="BI276" i="3"/>
  <c r="BH276" i="3"/>
  <c r="BG276" i="3"/>
  <c r="BF276" i="3"/>
  <c r="T276" i="3"/>
  <c r="R276" i="3"/>
  <c r="P276" i="3"/>
  <c r="BI273" i="3"/>
  <c r="BH273" i="3"/>
  <c r="BG273" i="3"/>
  <c r="BF273" i="3"/>
  <c r="T273" i="3"/>
  <c r="R273" i="3"/>
  <c r="P273" i="3"/>
  <c r="BI268" i="3"/>
  <c r="BH268" i="3"/>
  <c r="BG268" i="3"/>
  <c r="BF268" i="3"/>
  <c r="T268" i="3"/>
  <c r="R268" i="3"/>
  <c r="P268" i="3"/>
  <c r="BI266" i="3"/>
  <c r="BH266" i="3"/>
  <c r="BG266" i="3"/>
  <c r="BF266" i="3"/>
  <c r="T266" i="3"/>
  <c r="R266" i="3"/>
  <c r="P266" i="3"/>
  <c r="BI261" i="3"/>
  <c r="BH261" i="3"/>
  <c r="BG261" i="3"/>
  <c r="BF261" i="3"/>
  <c r="T261" i="3"/>
  <c r="R261" i="3"/>
  <c r="P261" i="3"/>
  <c r="BI259" i="3"/>
  <c r="BH259" i="3"/>
  <c r="BG259" i="3"/>
  <c r="BF259" i="3"/>
  <c r="T259" i="3"/>
  <c r="R259" i="3"/>
  <c r="P259" i="3"/>
  <c r="BI252" i="3"/>
  <c r="BH252" i="3"/>
  <c r="BG252" i="3"/>
  <c r="BF252" i="3"/>
  <c r="T252" i="3"/>
  <c r="R252" i="3"/>
  <c r="P252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38" i="3"/>
  <c r="BH238" i="3"/>
  <c r="BG238" i="3"/>
  <c r="BF238" i="3"/>
  <c r="T238" i="3"/>
  <c r="R238" i="3"/>
  <c r="P238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4" i="3"/>
  <c r="BH204" i="3"/>
  <c r="BG204" i="3"/>
  <c r="BF204" i="3"/>
  <c r="T204" i="3"/>
  <c r="R204" i="3"/>
  <c r="P204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3" i="3"/>
  <c r="BH193" i="3"/>
  <c r="BG193" i="3"/>
  <c r="BF193" i="3"/>
  <c r="T193" i="3"/>
  <c r="R193" i="3"/>
  <c r="P193" i="3"/>
  <c r="BI188" i="3"/>
  <c r="BH188" i="3"/>
  <c r="BG188" i="3"/>
  <c r="BF188" i="3"/>
  <c r="T188" i="3"/>
  <c r="R188" i="3"/>
  <c r="P188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R174" i="3"/>
  <c r="P174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R127" i="3"/>
  <c r="P127" i="3"/>
  <c r="BI124" i="3"/>
  <c r="BH124" i="3"/>
  <c r="BG124" i="3"/>
  <c r="BF124" i="3"/>
  <c r="T124" i="3"/>
  <c r="R124" i="3"/>
  <c r="P124" i="3"/>
  <c r="BI121" i="3"/>
  <c r="BH121" i="3"/>
  <c r="BG121" i="3"/>
  <c r="BF121" i="3"/>
  <c r="T121" i="3"/>
  <c r="R121" i="3"/>
  <c r="P121" i="3"/>
  <c r="BI119" i="3"/>
  <c r="BH119" i="3"/>
  <c r="BG119" i="3"/>
  <c r="BF119" i="3"/>
  <c r="T119" i="3"/>
  <c r="R119" i="3"/>
  <c r="P119" i="3"/>
  <c r="BI117" i="3"/>
  <c r="BH117" i="3"/>
  <c r="BG117" i="3"/>
  <c r="BF117" i="3"/>
  <c r="T117" i="3"/>
  <c r="R117" i="3"/>
  <c r="P117" i="3"/>
  <c r="BI115" i="3"/>
  <c r="BH115" i="3"/>
  <c r="BG115" i="3"/>
  <c r="BF115" i="3"/>
  <c r="T115" i="3"/>
  <c r="R115" i="3"/>
  <c r="P115" i="3"/>
  <c r="BI113" i="3"/>
  <c r="BH113" i="3"/>
  <c r="BG113" i="3"/>
  <c r="BF113" i="3"/>
  <c r="T113" i="3"/>
  <c r="R113" i="3"/>
  <c r="P113" i="3"/>
  <c r="BI110" i="3"/>
  <c r="BH110" i="3"/>
  <c r="BG110" i="3"/>
  <c r="BF110" i="3"/>
  <c r="T110" i="3"/>
  <c r="R110" i="3"/>
  <c r="P110" i="3"/>
  <c r="BI105" i="3"/>
  <c r="BH105" i="3"/>
  <c r="BG105" i="3"/>
  <c r="BF105" i="3"/>
  <c r="T105" i="3"/>
  <c r="R105" i="3"/>
  <c r="P105" i="3"/>
  <c r="J98" i="3"/>
  <c r="F98" i="3"/>
  <c r="F96" i="3"/>
  <c r="E94" i="3"/>
  <c r="J54" i="3"/>
  <c r="F54" i="3"/>
  <c r="F52" i="3"/>
  <c r="E50" i="3"/>
  <c r="J24" i="3"/>
  <c r="E24" i="3"/>
  <c r="J55" i="3" s="1"/>
  <c r="J23" i="3"/>
  <c r="J18" i="3"/>
  <c r="E18" i="3"/>
  <c r="F99" i="3" s="1"/>
  <c r="J17" i="3"/>
  <c r="J12" i="3"/>
  <c r="J52" i="3"/>
  <c r="E7" i="3"/>
  <c r="E92" i="3" s="1"/>
  <c r="J37" i="2"/>
  <c r="J36" i="2"/>
  <c r="AY55" i="1" s="1"/>
  <c r="J35" i="2"/>
  <c r="AX55" i="1"/>
  <c r="BI233" i="2"/>
  <c r="BH233" i="2"/>
  <c r="BG233" i="2"/>
  <c r="BF233" i="2"/>
  <c r="T233" i="2"/>
  <c r="T232" i="2" s="1"/>
  <c r="R233" i="2"/>
  <c r="R232" i="2"/>
  <c r="P233" i="2"/>
  <c r="P232" i="2" s="1"/>
  <c r="BI229" i="2"/>
  <c r="BH229" i="2"/>
  <c r="BG229" i="2"/>
  <c r="BF229" i="2"/>
  <c r="T229" i="2"/>
  <c r="T228" i="2"/>
  <c r="R229" i="2"/>
  <c r="R228" i="2" s="1"/>
  <c r="P229" i="2"/>
  <c r="P228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5" i="2"/>
  <c r="BH215" i="2"/>
  <c r="BG215" i="2"/>
  <c r="BF215" i="2"/>
  <c r="T215" i="2"/>
  <c r="T214" i="2"/>
  <c r="R215" i="2"/>
  <c r="R214" i="2"/>
  <c r="P215" i="2"/>
  <c r="P214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0" i="2"/>
  <c r="BH160" i="2"/>
  <c r="BG160" i="2"/>
  <c r="BF160" i="2"/>
  <c r="T160" i="2"/>
  <c r="R160" i="2"/>
  <c r="P160" i="2"/>
  <c r="BI155" i="2"/>
  <c r="BH155" i="2"/>
  <c r="BG155" i="2"/>
  <c r="BF155" i="2"/>
  <c r="T155" i="2"/>
  <c r="R155" i="2"/>
  <c r="P155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6" i="2"/>
  <c r="BH126" i="2"/>
  <c r="BG126" i="2"/>
  <c r="BF126" i="2"/>
  <c r="T126" i="2"/>
  <c r="R126" i="2"/>
  <c r="P126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2" i="2"/>
  <c r="BH92" i="2"/>
  <c r="BG92" i="2"/>
  <c r="BF92" i="2"/>
  <c r="T92" i="2"/>
  <c r="R92" i="2"/>
  <c r="P92" i="2"/>
  <c r="J85" i="2"/>
  <c r="F85" i="2"/>
  <c r="F83" i="2"/>
  <c r="E81" i="2"/>
  <c r="J54" i="2"/>
  <c r="F54" i="2"/>
  <c r="F52" i="2"/>
  <c r="E50" i="2"/>
  <c r="J24" i="2"/>
  <c r="E24" i="2"/>
  <c r="J86" i="2"/>
  <c r="J23" i="2"/>
  <c r="J18" i="2"/>
  <c r="E18" i="2"/>
  <c r="F55" i="2"/>
  <c r="J17" i="2"/>
  <c r="J12" i="2"/>
  <c r="J83" i="2"/>
  <c r="E7" i="2"/>
  <c r="E79" i="2"/>
  <c r="L50" i="1"/>
  <c r="AM50" i="1"/>
  <c r="AM49" i="1"/>
  <c r="L49" i="1"/>
  <c r="AM47" i="1"/>
  <c r="L47" i="1"/>
  <c r="L45" i="1"/>
  <c r="L44" i="1"/>
  <c r="J142" i="2"/>
  <c r="J222" i="2"/>
  <c r="BK177" i="2"/>
  <c r="BK142" i="2"/>
  <c r="BK104" i="2"/>
  <c r="J1064" i="3"/>
  <c r="BK1018" i="3"/>
  <c r="J988" i="3"/>
  <c r="BK936" i="3"/>
  <c r="BK902" i="3"/>
  <c r="BK857" i="3"/>
  <c r="BK758" i="3"/>
  <c r="BK677" i="3"/>
  <c r="BK608" i="3"/>
  <c r="BK583" i="3"/>
  <c r="BK536" i="3"/>
  <c r="J498" i="3"/>
  <c r="J446" i="3"/>
  <c r="J383" i="3"/>
  <c r="J312" i="3"/>
  <c r="J285" i="3"/>
  <c r="BK266" i="3"/>
  <c r="J228" i="3"/>
  <c r="BK184" i="3"/>
  <c r="BK130" i="3"/>
  <c r="BK1197" i="3"/>
  <c r="BK1146" i="3"/>
  <c r="J1107" i="3"/>
  <c r="BK1062" i="3"/>
  <c r="J1012" i="3"/>
  <c r="J986" i="3"/>
  <c r="BK906" i="3"/>
  <c r="BK819" i="3"/>
  <c r="J749" i="3"/>
  <c r="J701" i="3"/>
  <c r="BK664" i="3"/>
  <c r="BK1275" i="3"/>
  <c r="BK1239" i="3"/>
  <c r="J1197" i="3"/>
  <c r="J1140" i="3"/>
  <c r="J1104" i="3"/>
  <c r="J1054" i="3"/>
  <c r="J1018" i="3"/>
  <c r="BK958" i="3"/>
  <c r="J938" i="3"/>
  <c r="BK859" i="3"/>
  <c r="BK797" i="3"/>
  <c r="BK743" i="3"/>
  <c r="J707" i="3"/>
  <c r="BK659" i="3"/>
  <c r="BK627" i="3"/>
  <c r="J590" i="3"/>
  <c r="BK571" i="3"/>
  <c r="BK554" i="3"/>
  <c r="J533" i="3"/>
  <c r="J502" i="3"/>
  <c r="J466" i="3"/>
  <c r="J420" i="3"/>
  <c r="BK386" i="3"/>
  <c r="J300" i="3"/>
  <c r="J231" i="3"/>
  <c r="BK209" i="3"/>
  <c r="J110" i="3"/>
  <c r="BK134" i="3"/>
  <c r="J88" i="4"/>
  <c r="BK350" i="5"/>
  <c r="BK302" i="5"/>
  <c r="BK229" i="5"/>
  <c r="BK187" i="5"/>
  <c r="J153" i="5"/>
  <c r="J127" i="5"/>
  <c r="BK329" i="5"/>
  <c r="J265" i="5"/>
  <c r="J123" i="5"/>
  <c r="J356" i="5"/>
  <c r="BK311" i="5"/>
  <c r="J262" i="5"/>
  <c r="J211" i="5"/>
  <c r="BK190" i="5"/>
  <c r="BK153" i="5"/>
  <c r="J106" i="5"/>
  <c r="J111" i="6"/>
  <c r="BK174" i="6"/>
  <c r="J158" i="6"/>
  <c r="J118" i="6"/>
  <c r="J101" i="6"/>
  <c r="BK156" i="6"/>
  <c r="BK101" i="6"/>
  <c r="BK197" i="7"/>
  <c r="J136" i="7"/>
  <c r="BK210" i="7"/>
  <c r="J180" i="7"/>
  <c r="J142" i="7"/>
  <c r="J127" i="7"/>
  <c r="J228" i="7"/>
  <c r="J203" i="7"/>
  <c r="BK188" i="7"/>
  <c r="J157" i="7"/>
  <c r="BK153" i="7"/>
  <c r="J126" i="7"/>
  <c r="J95" i="7"/>
  <c r="BK127" i="7"/>
  <c r="J97" i="7"/>
  <c r="J138" i="8"/>
  <c r="BK91" i="8"/>
  <c r="J110" i="8"/>
  <c r="BK116" i="8"/>
  <c r="BK99" i="9"/>
  <c r="BK102" i="9"/>
  <c r="BK86" i="9"/>
  <c r="BK172" i="2"/>
  <c r="J117" i="2"/>
  <c r="BK184" i="2"/>
  <c r="BK131" i="2"/>
  <c r="BK139" i="2"/>
  <c r="BK1072" i="3"/>
  <c r="J997" i="3"/>
  <c r="BK926" i="3"/>
  <c r="J903" i="3"/>
  <c r="BK851" i="3"/>
  <c r="BK810" i="3"/>
  <c r="BK741" i="3"/>
  <c r="J637" i="3"/>
  <c r="BK538" i="3"/>
  <c r="BK523" i="3"/>
  <c r="BK488" i="3"/>
  <c r="J410" i="3"/>
  <c r="J370" i="3"/>
  <c r="BK300" i="3"/>
  <c r="J268" i="3"/>
  <c r="J209" i="3"/>
  <c r="BK188" i="3"/>
  <c r="BK144" i="3"/>
  <c r="J115" i="3"/>
  <c r="J1172" i="3"/>
  <c r="J1116" i="3"/>
  <c r="J1051" i="3"/>
  <c r="BK1009" i="3"/>
  <c r="BK988" i="3"/>
  <c r="BK956" i="3"/>
  <c r="J902" i="3"/>
  <c r="BK802" i="3"/>
  <c r="J722" i="3"/>
  <c r="J674" i="3"/>
  <c r="J642" i="3"/>
  <c r="BK1269" i="3"/>
  <c r="BK1225" i="3"/>
  <c r="J1167" i="3"/>
  <c r="J1113" i="3"/>
  <c r="BK1064" i="3"/>
  <c r="BK1008" i="3"/>
  <c r="BK963" i="3"/>
  <c r="BK931" i="3"/>
  <c r="J857" i="3"/>
  <c r="J794" i="3"/>
  <c r="BK710" i="3"/>
  <c r="BK672" i="3"/>
  <c r="BK644" i="3"/>
  <c r="BK603" i="3"/>
  <c r="BK574" i="3"/>
  <c r="BK556" i="3"/>
  <c r="J538" i="3"/>
  <c r="J503" i="3"/>
  <c r="BK466" i="3"/>
  <c r="J404" i="3"/>
  <c r="J322" i="3"/>
  <c r="BK252" i="3"/>
  <c r="J220" i="3"/>
  <c r="BK177" i="3"/>
  <c r="J130" i="3"/>
  <c r="BK204" i="3"/>
  <c r="BK101" i="4"/>
  <c r="BK91" i="4"/>
  <c r="J344" i="5"/>
  <c r="J299" i="5"/>
  <c r="BK218" i="5"/>
  <c r="BK184" i="5"/>
  <c r="J145" i="5"/>
  <c r="BK341" i="5"/>
  <c r="J268" i="5"/>
  <c r="BK148" i="5"/>
  <c r="J335" i="5"/>
  <c r="BK317" i="5"/>
  <c r="BK268" i="5"/>
  <c r="J200" i="5"/>
  <c r="BK158" i="5"/>
  <c r="J152" i="5"/>
  <c r="J172" i="6"/>
  <c r="J146" i="6"/>
  <c r="J129" i="6"/>
  <c r="BK122" i="6"/>
  <c r="BK112" i="6"/>
  <c r="BK98" i="6"/>
  <c r="J166" i="6"/>
  <c r="BK149" i="6"/>
  <c r="J125" i="6"/>
  <c r="BK116" i="6"/>
  <c r="BK105" i="6"/>
  <c r="J116" i="6"/>
  <c r="J99" i="6"/>
  <c r="BK126" i="6"/>
  <c r="J100" i="6"/>
  <c r="J177" i="7"/>
  <c r="BK106" i="7"/>
  <c r="BK209" i="7"/>
  <c r="J188" i="7"/>
  <c r="BK145" i="7"/>
  <c r="J124" i="7"/>
  <c r="J220" i="7"/>
  <c r="BK201" i="7"/>
  <c r="J179" i="7"/>
  <c r="J160" i="7"/>
  <c r="J99" i="7"/>
  <c r="BK157" i="7"/>
  <c r="BK123" i="7"/>
  <c r="BK99" i="7"/>
  <c r="J137" i="8"/>
  <c r="BK137" i="8"/>
  <c r="J93" i="8"/>
  <c r="J146" i="8"/>
  <c r="BK93" i="8"/>
  <c r="BK100" i="9"/>
  <c r="J100" i="9"/>
  <c r="J84" i="9"/>
  <c r="J225" i="2"/>
  <c r="J198" i="2"/>
  <c r="J177" i="2"/>
  <c r="BK98" i="2"/>
  <c r="J98" i="2"/>
  <c r="BK1057" i="3"/>
  <c r="BK1005" i="3"/>
  <c r="J951" i="3"/>
  <c r="BK877" i="3"/>
  <c r="BK818" i="3"/>
  <c r="J764" i="3"/>
  <c r="J743" i="3"/>
  <c r="BK634" i="3"/>
  <c r="BK587" i="3"/>
  <c r="BK508" i="3"/>
  <c r="BK484" i="3"/>
  <c r="J435" i="3"/>
  <c r="J386" i="3"/>
  <c r="BK333" i="3"/>
  <c r="J282" i="3"/>
  <c r="J246" i="3"/>
  <c r="J185" i="3"/>
  <c r="J137" i="3"/>
  <c r="J105" i="3"/>
  <c r="BK1167" i="3"/>
  <c r="BK1126" i="3"/>
  <c r="J1082" i="3"/>
  <c r="BK1048" i="3"/>
  <c r="BK991" i="3"/>
  <c r="BK933" i="3"/>
  <c r="J898" i="3"/>
  <c r="J779" i="3"/>
  <c r="J710" i="3"/>
  <c r="J669" i="3"/>
  <c r="BK1285" i="3"/>
  <c r="BK1244" i="3"/>
  <c r="BK1212" i="3"/>
  <c r="J1146" i="3"/>
  <c r="J1098" i="3"/>
  <c r="J1057" i="3"/>
  <c r="J971" i="3"/>
  <c r="BK946" i="3"/>
  <c r="J911" i="3"/>
  <c r="J802" i="3"/>
  <c r="J741" i="3"/>
  <c r="J712" i="3"/>
  <c r="J662" i="3"/>
  <c r="J620" i="3"/>
  <c r="BK586" i="3"/>
  <c r="BK559" i="3"/>
  <c r="J536" i="3"/>
  <c r="J499" i="3"/>
  <c r="BK482" i="3"/>
  <c r="BK435" i="3"/>
  <c r="BK383" i="3"/>
  <c r="J294" i="3"/>
  <c r="BK227" i="3"/>
  <c r="J188" i="3"/>
  <c r="J141" i="3"/>
  <c r="BK212" i="3"/>
  <c r="BK124" i="3"/>
  <c r="J97" i="4"/>
  <c r="J212" i="5"/>
  <c r="BK168" i="5"/>
  <c r="BK152" i="5"/>
  <c r="BK144" i="5"/>
  <c r="J317" i="5"/>
  <c r="BK262" i="5"/>
  <c r="BK159" i="5"/>
  <c r="J341" i="5"/>
  <c r="BK332" i="5"/>
  <c r="J302" i="5"/>
  <c r="J239" i="5"/>
  <c r="J184" i="5"/>
  <c r="J151" i="5"/>
  <c r="J109" i="5"/>
  <c r="J162" i="6"/>
  <c r="BK91" i="6"/>
  <c r="J137" i="6"/>
  <c r="J107" i="6"/>
  <c r="J174" i="6"/>
  <c r="BK129" i="6"/>
  <c r="BK232" i="7"/>
  <c r="J201" i="7"/>
  <c r="J141" i="7"/>
  <c r="J213" i="7"/>
  <c r="J191" i="7"/>
  <c r="BK173" i="7"/>
  <c r="J132" i="7"/>
  <c r="J230" i="7"/>
  <c r="J210" i="7"/>
  <c r="J190" i="7"/>
  <c r="J176" i="7"/>
  <c r="J162" i="7"/>
  <c r="BK138" i="7"/>
  <c r="BK103" i="7"/>
  <c r="BK150" i="7"/>
  <c r="BK124" i="7"/>
  <c r="J91" i="7"/>
  <c r="BK117" i="8"/>
  <c r="BK94" i="8"/>
  <c r="J99" i="8"/>
  <c r="BK126" i="8"/>
  <c r="BK88" i="8"/>
  <c r="BK84" i="9"/>
  <c r="BK85" i="9"/>
  <c r="BK114" i="2"/>
  <c r="BK215" i="2"/>
  <c r="J107" i="2"/>
  <c r="BK174" i="2"/>
  <c r="BK233" i="2"/>
  <c r="J1067" i="3"/>
  <c r="BK1020" i="3"/>
  <c r="BK117" i="2"/>
  <c r="BK225" i="2"/>
  <c r="J145" i="2"/>
  <c r="J170" i="2"/>
  <c r="BK211" i="2"/>
  <c r="J1283" i="3"/>
  <c r="BK1043" i="3"/>
  <c r="BK1001" i="3"/>
  <c r="J966" i="3"/>
  <c r="BK911" i="3"/>
  <c r="J813" i="3"/>
  <c r="BK746" i="3"/>
  <c r="BK601" i="3"/>
  <c r="J577" i="3"/>
  <c r="J506" i="3"/>
  <c r="J482" i="3"/>
  <c r="BK404" i="3"/>
  <c r="J354" i="3"/>
  <c r="BK276" i="3"/>
  <c r="J252" i="3"/>
  <c r="BK216" i="3"/>
  <c r="J177" i="3"/>
  <c r="BK1185" i="3"/>
  <c r="BK1121" i="3"/>
  <c r="J1071" i="3"/>
  <c r="BK1025" i="3"/>
  <c r="J1000" i="3"/>
  <c r="BK971" i="3"/>
  <c r="J899" i="3"/>
  <c r="J732" i="3"/>
  <c r="BK685" i="3"/>
  <c r="J657" i="3"/>
  <c r="J622" i="3"/>
  <c r="J1261" i="3"/>
  <c r="BK1223" i="3"/>
  <c r="BK1172" i="3"/>
  <c r="BK1129" i="3"/>
  <c r="BK1086" i="3"/>
  <c r="J1045" i="3"/>
  <c r="BK1000" i="3"/>
  <c r="BK953" i="3"/>
  <c r="J926" i="3"/>
  <c r="BK886" i="3"/>
  <c r="J807" i="3"/>
  <c r="BK764" i="3"/>
  <c r="J727" i="3"/>
  <c r="J667" i="3"/>
  <c r="BK637" i="3"/>
  <c r="J605" i="3"/>
  <c r="BK566" i="3"/>
  <c r="J549" i="3"/>
  <c r="BK516" i="3"/>
  <c r="BK471" i="3"/>
  <c r="BK440" i="3"/>
  <c r="BK378" i="3"/>
  <c r="BK291" i="3"/>
  <c r="BK224" i="3"/>
  <c r="J198" i="3"/>
  <c r="J158" i="3"/>
  <c r="J216" i="3"/>
  <c r="J121" i="3"/>
  <c r="J99" i="4"/>
  <c r="BK338" i="5"/>
  <c r="J296" i="5"/>
  <c r="BK213" i="5"/>
  <c r="J178" i="5"/>
  <c r="BK151" i="5"/>
  <c r="J118" i="5"/>
  <c r="BK293" i="5"/>
  <c r="J249" i="5"/>
  <c r="BK344" i="5"/>
  <c r="BK359" i="5"/>
  <c r="BK299" i="5"/>
  <c r="BK239" i="5"/>
  <c r="BK206" i="5"/>
  <c r="BK156" i="5"/>
  <c r="BK118" i="5"/>
  <c r="J167" i="6"/>
  <c r="BK107" i="6"/>
  <c r="BK170" i="6"/>
  <c r="BK140" i="6"/>
  <c r="BK109" i="6"/>
  <c r="BK172" i="6"/>
  <c r="BK125" i="6"/>
  <c r="BK223" i="7"/>
  <c r="J173" i="7"/>
  <c r="BK97" i="7"/>
  <c r="BK193" i="7"/>
  <c r="J185" i="7"/>
  <c r="J148" i="7"/>
  <c r="J121" i="7"/>
  <c r="BK222" i="7"/>
  <c r="BK196" i="7"/>
  <c r="BK177" i="7"/>
  <c r="BK147" i="7"/>
  <c r="J118" i="7"/>
  <c r="J164" i="7"/>
  <c r="BK114" i="7"/>
  <c r="J134" i="8"/>
  <c r="J126" i="8"/>
  <c r="BK95" i="8"/>
  <c r="BK133" i="8"/>
  <c r="J102" i="9"/>
  <c r="J86" i="9"/>
  <c r="J89" i="9"/>
  <c r="BK112" i="2"/>
  <c r="J211" i="2"/>
  <c r="J192" i="2"/>
  <c r="J174" i="2"/>
  <c r="BK101" i="2"/>
  <c r="J1275" i="3"/>
  <c r="BK1028" i="3"/>
  <c r="J968" i="3"/>
  <c r="J913" i="3"/>
  <c r="BK871" i="3"/>
  <c r="J819" i="3"/>
  <c r="BK761" i="3"/>
  <c r="BK687" i="3"/>
  <c r="J603" i="3"/>
  <c r="J586" i="3"/>
  <c r="BK530" i="3"/>
  <c r="BK480" i="3"/>
  <c r="BK420" i="3"/>
  <c r="J381" i="3"/>
  <c r="J306" i="3"/>
  <c r="J276" i="3"/>
  <c r="J244" i="3"/>
  <c r="BK201" i="3"/>
  <c r="J169" i="3"/>
  <c r="J134" i="3"/>
  <c r="J1201" i="3"/>
  <c r="BK1138" i="3"/>
  <c r="J1072" i="3"/>
  <c r="BK1033" i="3"/>
  <c r="J1004" i="3"/>
  <c r="BK968" i="3"/>
  <c r="J908" i="3"/>
  <c r="BK825" i="3"/>
  <c r="J746" i="3"/>
  <c r="J687" i="3"/>
  <c r="J659" i="3"/>
  <c r="J1293" i="3"/>
  <c r="J1239" i="3"/>
  <c r="J1192" i="3"/>
  <c r="J1126" i="3"/>
  <c r="BK1082" i="3"/>
  <c r="J1040" i="3"/>
  <c r="BK997" i="3"/>
  <c r="BK951" i="3"/>
  <c r="J921" i="3"/>
  <c r="J881" i="3"/>
  <c r="BK754" i="3"/>
  <c r="BK735" i="3"/>
  <c r="J699" i="3"/>
  <c r="BK657" i="3"/>
  <c r="J610" i="3"/>
  <c r="J582" i="3"/>
  <c r="J564" i="3"/>
  <c r="J523" i="3"/>
  <c r="BK498" i="3"/>
  <c r="BK457" i="3"/>
  <c r="BK400" i="3"/>
  <c r="BK370" i="3"/>
  <c r="BK285" i="3"/>
  <c r="J201" i="3"/>
  <c r="BK163" i="3"/>
  <c r="BK110" i="3"/>
  <c r="BK141" i="3"/>
  <c r="J91" i="4"/>
  <c r="J357" i="5"/>
  <c r="BK336" i="5"/>
  <c r="BK289" i="5"/>
  <c r="J207" i="5"/>
  <c r="BK154" i="5"/>
  <c r="BK112" i="5"/>
  <c r="BK308" i="5"/>
  <c r="J168" i="5"/>
  <c r="J347" i="5"/>
  <c r="J359" i="5"/>
  <c r="BK296" i="5"/>
  <c r="J213" i="5"/>
  <c r="BK178" i="5"/>
  <c r="J155" i="5"/>
  <c r="BK115" i="5"/>
  <c r="J156" i="6"/>
  <c r="J152" i="6"/>
  <c r="J134" i="6"/>
  <c r="J124" i="6"/>
  <c r="J117" i="6"/>
  <c r="BK99" i="6"/>
  <c r="BK161" i="6"/>
  <c r="BK137" i="6"/>
  <c r="J133" i="6"/>
  <c r="BK121" i="6"/>
  <c r="J109" i="6"/>
  <c r="J95" i="6"/>
  <c r="BK162" i="6"/>
  <c r="J135" i="6"/>
  <c r="BK102" i="6"/>
  <c r="J140" i="6"/>
  <c r="BK108" i="6"/>
  <c r="J204" i="7"/>
  <c r="BK161" i="7"/>
  <c r="BK228" i="7"/>
  <c r="BK204" i="7"/>
  <c r="BK182" i="7"/>
  <c r="BK139" i="7"/>
  <c r="BK111" i="7"/>
  <c r="BK211" i="7"/>
  <c r="BK194" i="7"/>
  <c r="BK174" i="7"/>
  <c r="J156" i="7"/>
  <c r="BK132" i="7"/>
  <c r="BK151" i="7"/>
  <c r="J109" i="7"/>
  <c r="J133" i="8"/>
  <c r="BK104" i="8"/>
  <c r="BK145" i="8"/>
  <c r="J95" i="8"/>
  <c r="J86" i="8"/>
  <c r="J87" i="9"/>
  <c r="J90" i="9"/>
  <c r="BK145" i="2"/>
  <c r="J219" i="2"/>
  <c r="J134" i="2"/>
  <c r="BK155" i="2"/>
  <c r="BK202" i="2"/>
  <c r="J1269" i="3"/>
  <c r="J1023" i="3"/>
  <c r="BK993" i="3"/>
  <c r="J928" i="3"/>
  <c r="BK908" i="3"/>
  <c r="BK807" i="3"/>
  <c r="BK707" i="3"/>
  <c r="J612" i="3"/>
  <c r="BK582" i="3"/>
  <c r="J546" i="3"/>
  <c r="J521" i="3"/>
  <c r="BK415" i="3"/>
  <c r="BK306" i="3"/>
  <c r="J279" i="3"/>
  <c r="BK238" i="3"/>
  <c r="J214" i="3"/>
  <c r="J180" i="3"/>
  <c r="J1198" i="3"/>
  <c r="BK1140" i="3"/>
  <c r="J1092" i="3"/>
  <c r="BK1059" i="3"/>
  <c r="BK1014" i="3"/>
  <c r="J1008" i="3"/>
  <c r="BK973" i="3"/>
  <c r="J923" i="3"/>
  <c r="J859" i="3"/>
  <c r="J735" i="3"/>
  <c r="BK699" i="3"/>
  <c r="BK662" i="3"/>
  <c r="J634" i="3"/>
  <c r="BK1236" i="3"/>
  <c r="BK1198" i="3"/>
  <c r="BK1162" i="3"/>
  <c r="BK1110" i="3"/>
  <c r="J1077" i="3"/>
  <c r="J1025" i="3"/>
  <c r="J956" i="3"/>
  <c r="BK916" i="3"/>
  <c r="J854" i="3"/>
  <c r="J797" i="3"/>
  <c r="BK756" i="3"/>
  <c r="BK725" i="3"/>
  <c r="BK669" i="3"/>
  <c r="J649" i="3"/>
  <c r="J608" i="3"/>
  <c r="BK579" i="3"/>
  <c r="BK564" i="3"/>
  <c r="BK544" i="3"/>
  <c r="BK506" i="3"/>
  <c r="BK452" i="3"/>
  <c r="J402" i="3"/>
  <c r="BK375" i="3"/>
  <c r="BK282" i="3"/>
  <c r="BK220" i="3"/>
  <c r="BK180" i="3"/>
  <c r="J113" i="3"/>
  <c r="BK198" i="3"/>
  <c r="J94" i="4"/>
  <c r="BK271" i="5"/>
  <c r="BK100" i="5"/>
  <c r="J311" i="5"/>
  <c r="J320" i="5"/>
  <c r="J287" i="5"/>
  <c r="BK249" i="5"/>
  <c r="BK212" i="5"/>
  <c r="J157" i="5"/>
  <c r="J97" i="5"/>
  <c r="J108" i="6"/>
  <c r="J165" i="6"/>
  <c r="J161" i="6"/>
  <c r="BK146" i="6"/>
  <c r="J113" i="6"/>
  <c r="J149" i="6"/>
  <c r="BK111" i="6"/>
  <c r="BK230" i="7"/>
  <c r="J194" i="7"/>
  <c r="BK121" i="7"/>
  <c r="BK108" i="7"/>
  <c r="J222" i="7"/>
  <c r="BK179" i="7"/>
  <c r="J138" i="7"/>
  <c r="J120" i="7"/>
  <c r="J218" i="7"/>
  <c r="J193" i="7"/>
  <c r="BK183" i="7"/>
  <c r="J168" i="7"/>
  <c r="BK148" i="7"/>
  <c r="J114" i="7"/>
  <c r="BK159" i="7"/>
  <c r="BK144" i="7"/>
  <c r="J117" i="7"/>
  <c r="J103" i="7"/>
  <c r="BK113" i="8"/>
  <c r="J104" i="8"/>
  <c r="J90" i="8"/>
  <c r="BK134" i="8"/>
  <c r="J91" i="8"/>
  <c r="J91" i="9"/>
  <c r="BK88" i="9"/>
  <c r="BK91" i="9"/>
  <c r="J202" i="2"/>
  <c r="BK222" i="2"/>
  <c r="J131" i="2"/>
  <c r="BK181" i="2"/>
  <c r="BK107" i="2"/>
  <c r="J92" i="2"/>
  <c r="J1059" i="3"/>
  <c r="J1009" i="3"/>
  <c r="BK198" i="2"/>
  <c r="J215" i="2"/>
  <c r="J112" i="2"/>
  <c r="J126" i="2"/>
  <c r="BK192" i="2"/>
  <c r="BK1261" i="3"/>
  <c r="BK1030" i="3"/>
  <c r="J996" i="3"/>
  <c r="J946" i="3"/>
  <c r="J825" i="3"/>
  <c r="J769" i="3"/>
  <c r="J704" i="3"/>
  <c r="BK590" i="3"/>
  <c r="J569" i="3"/>
  <c r="BK528" i="3"/>
  <c r="BK492" i="3"/>
  <c r="BK427" i="3"/>
  <c r="BK393" i="3"/>
  <c r="J291" i="3"/>
  <c r="BK268" i="3"/>
  <c r="J238" i="3"/>
  <c r="J193" i="3"/>
  <c r="J119" i="3"/>
  <c r="BK1177" i="3"/>
  <c r="J1132" i="3"/>
  <c r="J1086" i="3"/>
  <c r="BK1050" i="3"/>
  <c r="J1005" i="3"/>
  <c r="BK938" i="3"/>
  <c r="BK921" i="3"/>
  <c r="BK866" i="3"/>
  <c r="J761" i="3"/>
  <c r="BK712" i="3"/>
  <c r="J672" i="3"/>
  <c r="BK639" i="3"/>
  <c r="J1244" i="3"/>
  <c r="J1212" i="3"/>
  <c r="J1157" i="3"/>
  <c r="BK1089" i="3"/>
  <c r="J1079" i="3"/>
  <c r="J1020" i="3"/>
  <c r="J976" i="3"/>
  <c r="BK948" i="3"/>
  <c r="BK899" i="3"/>
  <c r="J851" i="3"/>
  <c r="BK786" i="3"/>
  <c r="BK674" i="3"/>
  <c r="J647" i="3"/>
  <c r="BK612" i="3"/>
  <c r="BK577" i="3"/>
  <c r="J559" i="3"/>
  <c r="J528" i="3"/>
  <c r="BK495" i="3"/>
  <c r="J457" i="3"/>
  <c r="BK402" i="3"/>
  <c r="J365" i="3"/>
  <c r="J273" i="3"/>
  <c r="J222" i="3"/>
  <c r="BK183" i="3"/>
  <c r="BK115" i="3"/>
  <c r="BK193" i="3"/>
  <c r="BK104" i="4"/>
  <c r="BK356" i="5"/>
  <c r="BK320" i="5"/>
  <c r="BK286" i="5"/>
  <c r="J206" i="5"/>
  <c r="BK163" i="5"/>
  <c r="BK140" i="5"/>
  <c r="BK94" i="5"/>
  <c r="BK274" i="5"/>
  <c r="J140" i="5"/>
  <c r="BK326" i="5"/>
  <c r="BK347" i="5"/>
  <c r="J280" i="5"/>
  <c r="BK234" i="5"/>
  <c r="J159" i="5"/>
  <c r="J137" i="5"/>
  <c r="J171" i="6"/>
  <c r="J102" i="6"/>
  <c r="J163" i="6"/>
  <c r="BK114" i="6"/>
  <c r="BK95" i="6"/>
  <c r="BK132" i="6"/>
  <c r="J98" i="6"/>
  <c r="BK203" i="7"/>
  <c r="BK142" i="7"/>
  <c r="J223" i="7"/>
  <c r="J199" i="7"/>
  <c r="BK190" i="7"/>
  <c r="J171" i="7"/>
  <c r="J105" i="7"/>
  <c r="J209" i="7"/>
  <c r="J182" i="7"/>
  <c r="BK167" i="7"/>
  <c r="J133" i="7"/>
  <c r="BK105" i="7"/>
  <c r="J145" i="7"/>
  <c r="J108" i="7"/>
  <c r="BK120" i="8"/>
  <c r="BK107" i="8"/>
  <c r="BK146" i="8"/>
  <c r="BK86" i="8"/>
  <c r="BK100" i="8"/>
  <c r="J94" i="9"/>
  <c r="J99" i="9"/>
  <c r="J139" i="2"/>
  <c r="BK219" i="2"/>
  <c r="J101" i="2"/>
  <c r="BK160" i="2"/>
  <c r="J208" i="2"/>
  <c r="J1062" i="3"/>
  <c r="J991" i="3"/>
  <c r="J948" i="3"/>
  <c r="BK898" i="3"/>
  <c r="J836" i="3"/>
  <c r="BK749" i="3"/>
  <c r="BK679" i="3"/>
  <c r="J592" i="3"/>
  <c r="BK573" i="3"/>
  <c r="J510" i="3"/>
  <c r="BK463" i="3"/>
  <c r="J400" i="3"/>
  <c r="BK344" i="3"/>
  <c r="J288" i="3"/>
  <c r="BK261" i="3"/>
  <c r="J224" i="3"/>
  <c r="BK158" i="3"/>
  <c r="BK1192" i="3"/>
  <c r="BK1157" i="3"/>
  <c r="J1110" i="3"/>
  <c r="BK1085" i="3"/>
  <c r="J1043" i="3"/>
  <c r="BK996" i="3"/>
  <c r="BK976" i="3"/>
  <c r="BK928" i="3"/>
  <c r="J871" i="3"/>
  <c r="J758" i="3"/>
  <c r="J697" i="3"/>
  <c r="BK667" i="3"/>
  <c r="J627" i="3"/>
  <c r="BK1256" i="3"/>
  <c r="J1223" i="3"/>
  <c r="BK1183" i="3"/>
  <c r="J1138" i="3"/>
  <c r="BK1092" i="3"/>
  <c r="BK1051" i="3"/>
  <c r="J1019" i="3"/>
  <c r="J958" i="3"/>
  <c r="BK913" i="3"/>
  <c r="J831" i="3"/>
  <c r="J799" i="3"/>
  <c r="BK727" i="3"/>
  <c r="J692" i="3"/>
  <c r="J652" i="3"/>
  <c r="BK622" i="3"/>
  <c r="J587" i="3"/>
  <c r="J561" i="3"/>
  <c r="BK546" i="3"/>
  <c r="J516" i="3"/>
  <c r="J484" i="3"/>
  <c r="BK446" i="3"/>
  <c r="J388" i="3"/>
  <c r="BK294" i="3"/>
  <c r="BK228" i="3"/>
  <c r="J212" i="3"/>
  <c r="BK150" i="3"/>
  <c r="BK218" i="3"/>
  <c r="J127" i="3"/>
  <c r="J101" i="4"/>
  <c r="J332" i="5"/>
  <c r="BK287" i="5"/>
  <c r="BK210" i="5"/>
  <c r="J172" i="5"/>
  <c r="BK123" i="5"/>
  <c r="J286" i="5"/>
  <c r="BK259" i="5"/>
  <c r="J112" i="5"/>
  <c r="J323" i="5"/>
  <c r="J353" i="5"/>
  <c r="BK305" i="5"/>
  <c r="J259" i="5"/>
  <c r="J209" i="5"/>
  <c r="BK145" i="5"/>
  <c r="J103" i="5"/>
  <c r="BK155" i="6"/>
  <c r="BK143" i="6"/>
  <c r="J126" i="6"/>
  <c r="BK118" i="6"/>
  <c r="BK113" i="6"/>
  <c r="BK175" i="6"/>
  <c r="BK171" i="6"/>
  <c r="BK152" i="6"/>
  <c r="BK134" i="6"/>
  <c r="J122" i="6"/>
  <c r="J112" i="6"/>
  <c r="BK168" i="6"/>
  <c r="BK150" i="6"/>
  <c r="BK119" i="6"/>
  <c r="BK166" i="6"/>
  <c r="J232" i="7"/>
  <c r="BK199" i="7"/>
  <c r="J147" i="7"/>
  <c r="BK225" i="7"/>
  <c r="J197" i="7"/>
  <c r="BK176" i="7"/>
  <c r="J130" i="7"/>
  <c r="J225" i="7"/>
  <c r="J207" i="7"/>
  <c r="BK191" i="7"/>
  <c r="J170" i="7"/>
  <c r="J151" i="7"/>
  <c r="J123" i="7"/>
  <c r="BK160" i="7"/>
  <c r="BK115" i="7"/>
  <c r="J142" i="8"/>
  <c r="J123" i="8"/>
  <c r="J120" i="8"/>
  <c r="BK89" i="8"/>
  <c r="J127" i="8"/>
  <c r="J89" i="8"/>
  <c r="J97" i="9"/>
  <c r="BK97" i="9"/>
  <c r="J205" i="2"/>
  <c r="J233" i="2"/>
  <c r="J166" i="2"/>
  <c r="J184" i="2"/>
  <c r="BK120" i="2"/>
  <c r="BK126" i="2"/>
  <c r="BK1071" i="3"/>
  <c r="BK1019" i="3"/>
  <c r="BK978" i="3"/>
  <c r="J886" i="3"/>
  <c r="BK831" i="3"/>
  <c r="J754" i="3"/>
  <c r="BK642" i="3"/>
  <c r="J595" i="3"/>
  <c r="J566" i="3"/>
  <c r="J495" i="3"/>
  <c r="J452" i="3"/>
  <c r="J395" i="3"/>
  <c r="BK365" i="3"/>
  <c r="BK288" i="3"/>
  <c r="BK259" i="3"/>
  <c r="J227" i="3"/>
  <c r="J166" i="3"/>
  <c r="BK127" i="3"/>
  <c r="J1190" i="3"/>
  <c r="BK1104" i="3"/>
  <c r="J1068" i="3"/>
  <c r="J1030" i="3"/>
  <c r="J981" i="3"/>
  <c r="BK941" i="3"/>
  <c r="BK903" i="3"/>
  <c r="J810" i="3"/>
  <c r="J717" i="3"/>
  <c r="J677" i="3"/>
  <c r="J644" i="3"/>
  <c r="J1264" i="3"/>
  <c r="J1225" i="3"/>
  <c r="BK1190" i="3"/>
  <c r="BK1132" i="3"/>
  <c r="J1089" i="3"/>
  <c r="J1048" i="3"/>
  <c r="J983" i="3"/>
  <c r="J953" i="3"/>
  <c r="J933" i="3"/>
  <c r="J888" i="3"/>
  <c r="J844" i="3"/>
  <c r="BK792" i="3"/>
  <c r="J730" i="3"/>
  <c r="J679" i="3"/>
  <c r="J654" i="3"/>
  <c r="J629" i="3"/>
  <c r="J601" i="3"/>
  <c r="J573" i="3"/>
  <c r="J551" i="3"/>
  <c r="J512" i="3"/>
  <c r="J463" i="3"/>
  <c r="J415" i="3"/>
  <c r="BK354" i="3"/>
  <c r="J261" i="3"/>
  <c r="BK214" i="3"/>
  <c r="BK166" i="3"/>
  <c r="BK105" i="3"/>
  <c r="BK174" i="3"/>
  <c r="BK97" i="4"/>
  <c r="BK283" i="5"/>
  <c r="BK209" i="5"/>
  <c r="J190" i="5"/>
  <c r="J158" i="5"/>
  <c r="BK109" i="5"/>
  <c r="J350" i="5"/>
  <c r="BK280" i="5"/>
  <c r="BK203" i="5"/>
  <c r="J115" i="5"/>
  <c r="BK357" i="5"/>
  <c r="J274" i="5"/>
  <c r="J224" i="5"/>
  <c r="J197" i="5"/>
  <c r="J154" i="5"/>
  <c r="BK127" i="5"/>
  <c r="BK169" i="6"/>
  <c r="J103" i="6"/>
  <c r="BK117" i="6"/>
  <c r="BK100" i="6"/>
  <c r="BK163" i="6"/>
  <c r="BK106" i="6"/>
  <c r="J211" i="7"/>
  <c r="BK154" i="7"/>
  <c r="BK91" i="7"/>
  <c r="BK207" i="7"/>
  <c r="J196" i="7"/>
  <c r="J144" i="7"/>
  <c r="J106" i="7"/>
  <c r="BK206" i="7"/>
  <c r="BK180" i="7"/>
  <c r="J159" i="7"/>
  <c r="J129" i="7"/>
  <c r="BK168" i="7"/>
  <c r="J153" i="7"/>
  <c r="BK129" i="7"/>
  <c r="BK138" i="8"/>
  <c r="BK123" i="8"/>
  <c r="J100" i="8"/>
  <c r="BK110" i="8"/>
  <c r="J145" i="8"/>
  <c r="J94" i="8"/>
  <c r="J98" i="9"/>
  <c r="BK98" i="9"/>
  <c r="J85" i="9"/>
  <c r="BK229" i="2"/>
  <c r="J155" i="2"/>
  <c r="J187" i="2"/>
  <c r="BK134" i="2"/>
  <c r="J114" i="2"/>
  <c r="BK1283" i="3"/>
  <c r="BK1045" i="3"/>
  <c r="BK92" i="2"/>
  <c r="BK170" i="2"/>
  <c r="AS54" i="1"/>
  <c r="J104" i="2"/>
  <c r="BK1054" i="3"/>
  <c r="BK981" i="3"/>
  <c r="BK918" i="3"/>
  <c r="BK881" i="3"/>
  <c r="BK844" i="3"/>
  <c r="BK799" i="3"/>
  <c r="BK730" i="3"/>
  <c r="BK620" i="3"/>
  <c r="BK549" i="3"/>
  <c r="BK512" i="3"/>
  <c r="J469" i="3"/>
  <c r="BK410" i="3"/>
  <c r="J375" i="3"/>
  <c r="BK303" i="3"/>
  <c r="BK244" i="3"/>
  <c r="BK207" i="3"/>
  <c r="J163" i="3"/>
  <c r="J150" i="3"/>
  <c r="BK113" i="3"/>
  <c r="J1162" i="3"/>
  <c r="BK1079" i="3"/>
  <c r="BK1040" i="3"/>
  <c r="J993" i="3"/>
  <c r="J961" i="3"/>
  <c r="J931" i="3"/>
  <c r="J883" i="3"/>
  <c r="J783" i="3"/>
  <c r="BK692" i="3"/>
  <c r="BK647" i="3"/>
  <c r="BK632" i="3"/>
  <c r="BK1250" i="3"/>
  <c r="J1236" i="3"/>
  <c r="J1185" i="3"/>
  <c r="BK1116" i="3"/>
  <c r="BK1068" i="3"/>
  <c r="BK1035" i="3"/>
  <c r="BK1012" i="3"/>
  <c r="BK966" i="3"/>
  <c r="J918" i="3"/>
  <c r="BK836" i="3"/>
  <c r="BK794" i="3"/>
  <c r="BK732" i="3"/>
  <c r="BK717" i="3"/>
  <c r="J694" i="3"/>
  <c r="BK652" i="3"/>
  <c r="J583" i="3"/>
  <c r="BK561" i="3"/>
  <c r="J544" i="3"/>
  <c r="BK510" i="3"/>
  <c r="BK503" i="3"/>
  <c r="J488" i="3"/>
  <c r="BK395" i="3"/>
  <c r="J333" i="3"/>
  <c r="J259" i="3"/>
  <c r="J218" i="3"/>
  <c r="J174" i="3"/>
  <c r="J144" i="3"/>
  <c r="BK121" i="3"/>
  <c r="BK169" i="3"/>
  <c r="BK94" i="4"/>
  <c r="BK88" i="4"/>
  <c r="BK335" i="5"/>
  <c r="J293" i="5"/>
  <c r="BK211" i="5"/>
  <c r="BK200" i="5"/>
  <c r="J156" i="5"/>
  <c r="BK103" i="5"/>
  <c r="J283" i="5"/>
  <c r="J163" i="5"/>
  <c r="BK106" i="5"/>
  <c r="J336" i="5"/>
  <c r="BK323" i="5"/>
  <c r="J271" i="5"/>
  <c r="J218" i="5"/>
  <c r="J181" i="5"/>
  <c r="J148" i="5"/>
  <c r="J94" i="5"/>
  <c r="BK158" i="6"/>
  <c r="BK167" i="6"/>
  <c r="J132" i="6"/>
  <c r="J105" i="6"/>
  <c r="BK165" i="6"/>
  <c r="BK110" i="6"/>
  <c r="BK213" i="7"/>
  <c r="BK156" i="7"/>
  <c r="J115" i="7"/>
  <c r="J206" i="7"/>
  <c r="J174" i="7"/>
  <c r="BK136" i="7"/>
  <c r="BK109" i="7"/>
  <c r="BK216" i="7"/>
  <c r="BK192" i="7"/>
  <c r="BK170" i="7"/>
  <c r="J161" i="7"/>
  <c r="BK112" i="7"/>
  <c r="BK133" i="7"/>
  <c r="BK118" i="7"/>
  <c r="J141" i="8"/>
  <c r="BK103" i="8"/>
  <c r="J88" i="8"/>
  <c r="BK142" i="8"/>
  <c r="BK90" i="8"/>
  <c r="BK89" i="9"/>
  <c r="BK94" i="9"/>
  <c r="J160" i="2"/>
  <c r="J229" i="2"/>
  <c r="BK148" i="2"/>
  <c r="J181" i="2"/>
  <c r="BK110" i="2"/>
  <c r="BK1293" i="3"/>
  <c r="J1050" i="3"/>
  <c r="BK983" i="3"/>
  <c r="J941" i="3"/>
  <c r="BK883" i="3"/>
  <c r="J792" i="3"/>
  <c r="J725" i="3"/>
  <c r="BK610" i="3"/>
  <c r="J579" i="3"/>
  <c r="BK551" i="3"/>
  <c r="BK499" i="3"/>
  <c r="J440" i="3"/>
  <c r="BK388" i="3"/>
  <c r="BK322" i="3"/>
  <c r="BK279" i="3"/>
  <c r="BK246" i="3"/>
  <c r="BK231" i="3"/>
  <c r="J183" i="3"/>
  <c r="J124" i="3"/>
  <c r="J1183" i="3"/>
  <c r="J1129" i="3"/>
  <c r="BK1098" i="3"/>
  <c r="BK1077" i="3"/>
  <c r="BK1067" i="3"/>
  <c r="BK1023" i="3"/>
  <c r="J978" i="3"/>
  <c r="J936" i="3"/>
  <c r="BK888" i="3"/>
  <c r="BK769" i="3"/>
  <c r="BK704" i="3"/>
  <c r="BK649" i="3"/>
  <c r="J1250" i="3"/>
  <c r="BK1201" i="3"/>
  <c r="J1154" i="3"/>
  <c r="BK1107" i="3"/>
  <c r="J1075" i="3"/>
  <c r="J1028" i="3"/>
  <c r="J973" i="3"/>
  <c r="BK943" i="3"/>
  <c r="J906" i="3"/>
  <c r="BK813" i="3"/>
  <c r="BK779" i="3"/>
  <c r="BK722" i="3"/>
  <c r="J664" i="3"/>
  <c r="J632" i="3"/>
  <c r="BK595" i="3"/>
  <c r="J571" i="3"/>
  <c r="J554" i="3"/>
  <c r="J530" i="3"/>
  <c r="J508" i="3"/>
  <c r="J480" i="3"/>
  <c r="J427" i="3"/>
  <c r="BK381" i="3"/>
  <c r="J344" i="3"/>
  <c r="J266" i="3"/>
  <c r="BK222" i="3"/>
  <c r="BK185" i="3"/>
  <c r="J117" i="3"/>
  <c r="J184" i="3"/>
  <c r="BK99" i="4"/>
  <c r="BK353" i="5"/>
  <c r="J305" i="5"/>
  <c r="J234" i="5"/>
  <c r="BK197" i="5"/>
  <c r="BK157" i="5"/>
  <c r="BK137" i="5"/>
  <c r="J100" i="5"/>
  <c r="J277" i="5"/>
  <c r="J131" i="5"/>
  <c r="J338" i="5"/>
  <c r="J326" i="5"/>
  <c r="BK277" i="5"/>
  <c r="J229" i="5"/>
  <c r="J187" i="5"/>
  <c r="BK131" i="5"/>
  <c r="J168" i="6"/>
  <c r="J150" i="6"/>
  <c r="BK133" i="6"/>
  <c r="BK123" i="6"/>
  <c r="J114" i="6"/>
  <c r="J91" i="6"/>
  <c r="J175" i="6"/>
  <c r="J155" i="6"/>
  <c r="BK135" i="6"/>
  <c r="J123" i="6"/>
  <c r="J173" i="6"/>
  <c r="J143" i="6"/>
  <c r="J110" i="6"/>
  <c r="J106" i="6"/>
  <c r="BK173" i="6"/>
  <c r="BK157" i="6"/>
  <c r="J119" i="6"/>
  <c r="BK220" i="7"/>
  <c r="BK135" i="7"/>
  <c r="BK218" i="7"/>
  <c r="J192" i="7"/>
  <c r="BK164" i="7"/>
  <c r="J135" i="7"/>
  <c r="BK95" i="7"/>
  <c r="BK185" i="7"/>
  <c r="J165" i="7"/>
  <c r="BK141" i="7"/>
  <c r="BK117" i="7"/>
  <c r="J111" i="7"/>
  <c r="J167" i="7"/>
  <c r="J139" i="7"/>
  <c r="J116" i="8"/>
  <c r="BK99" i="8"/>
  <c r="J107" i="8"/>
  <c r="BK141" i="8"/>
  <c r="J103" i="8"/>
  <c r="BK90" i="9"/>
  <c r="BK87" i="9"/>
  <c r="J120" i="2"/>
  <c r="BK208" i="2"/>
  <c r="J110" i="2"/>
  <c r="BK187" i="2"/>
  <c r="J172" i="2"/>
  <c r="J1285" i="3"/>
  <c r="BK1038" i="3"/>
  <c r="BK986" i="3"/>
  <c r="J943" i="3"/>
  <c r="J916" i="3"/>
  <c r="BK854" i="3"/>
  <c r="J786" i="3"/>
  <c r="J685" i="3"/>
  <c r="BK605" i="3"/>
  <c r="J574" i="3"/>
  <c r="BK533" i="3"/>
  <c r="BK502" i="3"/>
  <c r="J471" i="3"/>
  <c r="J378" i="3"/>
  <c r="J303" i="3"/>
  <c r="BK273" i="3"/>
  <c r="BK232" i="3"/>
  <c r="J204" i="3"/>
  <c r="J155" i="3"/>
  <c r="BK117" i="3"/>
  <c r="BK1154" i="3"/>
  <c r="BK1113" i="3"/>
  <c r="BK1075" i="3"/>
  <c r="J1035" i="3"/>
  <c r="J1001" i="3"/>
  <c r="J963" i="3"/>
  <c r="J877" i="3"/>
  <c r="J756" i="3"/>
  <c r="BK694" i="3"/>
  <c r="BK654" i="3"/>
  <c r="BK629" i="3"/>
  <c r="J1256" i="3"/>
  <c r="J1177" i="3"/>
  <c r="J1121" i="3"/>
  <c r="J1085" i="3"/>
  <c r="J1038" i="3"/>
  <c r="J1014" i="3"/>
  <c r="BK1004" i="3"/>
  <c r="BK961" i="3"/>
  <c r="BK923" i="3"/>
  <c r="J866" i="3"/>
  <c r="J818" i="3"/>
  <c r="BK783" i="3"/>
  <c r="BK701" i="3"/>
  <c r="BK697" i="3"/>
  <c r="J639" i="3"/>
  <c r="BK592" i="3"/>
  <c r="BK569" i="3"/>
  <c r="J556" i="3"/>
  <c r="BK521" i="3"/>
  <c r="J492" i="3"/>
  <c r="BK469" i="3"/>
  <c r="J393" i="3"/>
  <c r="BK312" i="3"/>
  <c r="J232" i="3"/>
  <c r="J207" i="3"/>
  <c r="BK155" i="3"/>
  <c r="BK119" i="3"/>
  <c r="BK137" i="3"/>
  <c r="J104" i="4"/>
  <c r="BK224" i="5"/>
  <c r="J203" i="5"/>
  <c r="BK181" i="5"/>
  <c r="BK155" i="5"/>
  <c r="J134" i="5"/>
  <c r="BK97" i="5"/>
  <c r="J289" i="5"/>
  <c r="J210" i="5"/>
  <c r="BK134" i="5"/>
  <c r="J329" i="5"/>
  <c r="J308" i="5"/>
  <c r="BK265" i="5"/>
  <c r="BK207" i="5"/>
  <c r="BK172" i="5"/>
  <c r="J144" i="5"/>
  <c r="J157" i="6"/>
  <c r="J169" i="6"/>
  <c r="BK124" i="6"/>
  <c r="BK103" i="6"/>
  <c r="J170" i="6"/>
  <c r="J121" i="6"/>
  <c r="J216" i="7"/>
  <c r="BK162" i="7"/>
  <c r="J226" i="7"/>
  <c r="BK200" i="7"/>
  <c r="J183" i="7"/>
  <c r="J150" i="7"/>
  <c r="BK126" i="7"/>
  <c r="BK226" i="7"/>
  <c r="J200" i="7"/>
  <c r="BK171" i="7"/>
  <c r="J154" i="7"/>
  <c r="BK120" i="7"/>
  <c r="BK165" i="7"/>
  <c r="BK130" i="7"/>
  <c r="J112" i="7"/>
  <c r="BK127" i="8"/>
  <c r="J117" i="8"/>
  <c r="BK87" i="8"/>
  <c r="J87" i="8"/>
  <c r="J113" i="8"/>
  <c r="BK101" i="9"/>
  <c r="J101" i="9"/>
  <c r="J88" i="9"/>
  <c r="J148" i="2"/>
  <c r="BK205" i="2"/>
  <c r="BK195" i="2"/>
  <c r="BK166" i="2"/>
  <c r="J195" i="2"/>
  <c r="BK1264" i="3"/>
  <c r="J1033" i="3"/>
  <c r="BK119" i="2" l="1"/>
  <c r="J119" i="2"/>
  <c r="J62" i="2" s="1"/>
  <c r="T119" i="2"/>
  <c r="BK180" i="2"/>
  <c r="J180" i="2"/>
  <c r="J65" i="2" s="1"/>
  <c r="T180" i="2"/>
  <c r="P218" i="2"/>
  <c r="BK104" i="3"/>
  <c r="J104" i="3" s="1"/>
  <c r="J61" i="3" s="1"/>
  <c r="T104" i="3"/>
  <c r="R140" i="3"/>
  <c r="P208" i="3"/>
  <c r="R208" i="3"/>
  <c r="BK275" i="3"/>
  <c r="J275" i="3"/>
  <c r="J64" i="3" s="1"/>
  <c r="P275" i="3"/>
  <c r="R275" i="3"/>
  <c r="T275" i="3"/>
  <c r="R290" i="3"/>
  <c r="T494" i="3"/>
  <c r="T515" i="3"/>
  <c r="T532" i="3"/>
  <c r="P594" i="3"/>
  <c r="P696" i="3"/>
  <c r="BK700" i="3"/>
  <c r="J700" i="3"/>
  <c r="J73" i="3" s="1"/>
  <c r="R763" i="3"/>
  <c r="BK812" i="3"/>
  <c r="J812" i="3"/>
  <c r="J75" i="3" s="1"/>
  <c r="BK876" i="3"/>
  <c r="J876" i="3" s="1"/>
  <c r="J76" i="3" s="1"/>
  <c r="BK1053" i="3"/>
  <c r="J1053" i="3"/>
  <c r="J77" i="3" s="1"/>
  <c r="BK1091" i="3"/>
  <c r="J1091" i="3" s="1"/>
  <c r="J78" i="3" s="1"/>
  <c r="BK1156" i="3"/>
  <c r="J1156" i="3"/>
  <c r="J79" i="3" s="1"/>
  <c r="BK1200" i="3"/>
  <c r="J1200" i="3" s="1"/>
  <c r="J80" i="3" s="1"/>
  <c r="T1200" i="3"/>
  <c r="R1238" i="3"/>
  <c r="T1274" i="3"/>
  <c r="R96" i="4"/>
  <c r="R86" i="4" s="1"/>
  <c r="R85" i="4" s="1"/>
  <c r="R93" i="5"/>
  <c r="R92" i="5"/>
  <c r="P130" i="5"/>
  <c r="T143" i="5"/>
  <c r="T121" i="5" s="1"/>
  <c r="R208" i="5"/>
  <c r="BK292" i="5"/>
  <c r="J292" i="5" s="1"/>
  <c r="J69" i="5" s="1"/>
  <c r="R337" i="5"/>
  <c r="P94" i="6"/>
  <c r="R104" i="6"/>
  <c r="P115" i="6"/>
  <c r="R120" i="6"/>
  <c r="T136" i="6"/>
  <c r="BK151" i="6"/>
  <c r="J151" i="6"/>
  <c r="J67" i="6" s="1"/>
  <c r="BK164" i="6"/>
  <c r="J164" i="6" s="1"/>
  <c r="J68" i="6" s="1"/>
  <c r="P94" i="7"/>
  <c r="P89" i="7"/>
  <c r="T102" i="7"/>
  <c r="P187" i="7"/>
  <c r="BK215" i="7"/>
  <c r="J215" i="7"/>
  <c r="J67" i="7" s="1"/>
  <c r="BK229" i="7"/>
  <c r="J229" i="7" s="1"/>
  <c r="J68" i="7" s="1"/>
  <c r="BK85" i="8"/>
  <c r="J85" i="8"/>
  <c r="J61" i="8" s="1"/>
  <c r="BK92" i="8"/>
  <c r="J92" i="8" s="1"/>
  <c r="J62" i="8" s="1"/>
  <c r="R92" i="8"/>
  <c r="P98" i="8"/>
  <c r="T98" i="8"/>
  <c r="BK140" i="3"/>
  <c r="J140" i="3" s="1"/>
  <c r="J62" i="3" s="1"/>
  <c r="BK208" i="3"/>
  <c r="J208" i="3"/>
  <c r="J63" i="3" s="1"/>
  <c r="T208" i="3"/>
  <c r="T290" i="3"/>
  <c r="P494" i="3"/>
  <c r="BK515" i="3"/>
  <c r="J515" i="3"/>
  <c r="J69" i="3" s="1"/>
  <c r="BK532" i="3"/>
  <c r="J532" i="3" s="1"/>
  <c r="J70" i="3" s="1"/>
  <c r="T594" i="3"/>
  <c r="T696" i="3"/>
  <c r="R700" i="3"/>
  <c r="T763" i="3"/>
  <c r="P812" i="3"/>
  <c r="T876" i="3"/>
  <c r="T1053" i="3"/>
  <c r="R1091" i="3"/>
  <c r="T1156" i="3"/>
  <c r="R1200" i="3"/>
  <c r="BK1238" i="3"/>
  <c r="J1238" i="3"/>
  <c r="J81" i="3" s="1"/>
  <c r="R1274" i="3"/>
  <c r="BK96" i="4"/>
  <c r="J96" i="4"/>
  <c r="J64" i="4" s="1"/>
  <c r="BK93" i="5"/>
  <c r="BK92" i="5" s="1"/>
  <c r="J92" i="5" s="1"/>
  <c r="J60" i="5" s="1"/>
  <c r="BK130" i="5"/>
  <c r="J130" i="5" s="1"/>
  <c r="J65" i="5" s="1"/>
  <c r="BK143" i="5"/>
  <c r="J143" i="5"/>
  <c r="J66" i="5" s="1"/>
  <c r="T208" i="5"/>
  <c r="R292" i="5"/>
  <c r="T337" i="5"/>
  <c r="R94" i="6"/>
  <c r="BK104" i="6"/>
  <c r="J104" i="6" s="1"/>
  <c r="J63" i="6" s="1"/>
  <c r="BK115" i="6"/>
  <c r="J115" i="6"/>
  <c r="J64" i="6" s="1"/>
  <c r="P120" i="6"/>
  <c r="BK136" i="6"/>
  <c r="J136" i="6"/>
  <c r="J66" i="6" s="1"/>
  <c r="R151" i="6"/>
  <c r="P164" i="6"/>
  <c r="BK94" i="7"/>
  <c r="J94" i="7" s="1"/>
  <c r="J62" i="7" s="1"/>
  <c r="R102" i="7"/>
  <c r="BK187" i="7"/>
  <c r="J187" i="7" s="1"/>
  <c r="J65" i="7" s="1"/>
  <c r="P215" i="7"/>
  <c r="T229" i="7"/>
  <c r="R85" i="8"/>
  <c r="T92" i="8"/>
  <c r="P91" i="2"/>
  <c r="T91" i="2"/>
  <c r="P119" i="2"/>
  <c r="P169" i="2"/>
  <c r="R169" i="2"/>
  <c r="R180" i="2"/>
  <c r="BK218" i="2"/>
  <c r="J218" i="2"/>
  <c r="J67" i="2" s="1"/>
  <c r="T218" i="2"/>
  <c r="R515" i="3"/>
  <c r="P532" i="3"/>
  <c r="BK594" i="3"/>
  <c r="J594" i="3"/>
  <c r="J71" i="3" s="1"/>
  <c r="BK696" i="3"/>
  <c r="J696" i="3" s="1"/>
  <c r="J72" i="3" s="1"/>
  <c r="T700" i="3"/>
  <c r="P763" i="3"/>
  <c r="T812" i="3"/>
  <c r="R876" i="3"/>
  <c r="R1053" i="3"/>
  <c r="P1091" i="3"/>
  <c r="P1156" i="3"/>
  <c r="P1238" i="3"/>
  <c r="P1274" i="3"/>
  <c r="T96" i="4"/>
  <c r="T86" i="4" s="1"/>
  <c r="T85" i="4" s="1"/>
  <c r="T93" i="5"/>
  <c r="T92" i="5"/>
  <c r="R130" i="5"/>
  <c r="P143" i="5"/>
  <c r="BK208" i="5"/>
  <c r="J208" i="5"/>
  <c r="J67" i="5" s="1"/>
  <c r="T292" i="5"/>
  <c r="P337" i="5"/>
  <c r="T94" i="6"/>
  <c r="P104" i="6"/>
  <c r="R115" i="6"/>
  <c r="BK120" i="6"/>
  <c r="J120" i="6"/>
  <c r="J65" i="6" s="1"/>
  <c r="P136" i="6"/>
  <c r="T151" i="6"/>
  <c r="T164" i="6"/>
  <c r="R94" i="7"/>
  <c r="R89" i="7"/>
  <c r="P102" i="7"/>
  <c r="P101" i="7"/>
  <c r="R187" i="7"/>
  <c r="R215" i="7"/>
  <c r="P229" i="7"/>
  <c r="P85" i="8"/>
  <c r="BK98" i="8"/>
  <c r="J98" i="8"/>
  <c r="J63" i="8" s="1"/>
  <c r="R98" i="8"/>
  <c r="BK91" i="2"/>
  <c r="J91" i="2"/>
  <c r="J61" i="2" s="1"/>
  <c r="R91" i="2"/>
  <c r="R119" i="2"/>
  <c r="BK169" i="2"/>
  <c r="J169" i="2" s="1"/>
  <c r="J63" i="2" s="1"/>
  <c r="T169" i="2"/>
  <c r="P180" i="2"/>
  <c r="P179" i="2" s="1"/>
  <c r="R218" i="2"/>
  <c r="P104" i="3"/>
  <c r="R104" i="3"/>
  <c r="P140" i="3"/>
  <c r="T140" i="3"/>
  <c r="BK290" i="3"/>
  <c r="J290" i="3"/>
  <c r="J65" i="3" s="1"/>
  <c r="P290" i="3"/>
  <c r="BK494" i="3"/>
  <c r="J494" i="3"/>
  <c r="J66" i="3" s="1"/>
  <c r="R494" i="3"/>
  <c r="P515" i="3"/>
  <c r="R532" i="3"/>
  <c r="R594" i="3"/>
  <c r="R696" i="3"/>
  <c r="P700" i="3"/>
  <c r="BK763" i="3"/>
  <c r="J763" i="3" s="1"/>
  <c r="J74" i="3" s="1"/>
  <c r="R812" i="3"/>
  <c r="P876" i="3"/>
  <c r="P1053" i="3"/>
  <c r="T1091" i="3"/>
  <c r="R1156" i="3"/>
  <c r="P1200" i="3"/>
  <c r="T1238" i="3"/>
  <c r="BK1274" i="3"/>
  <c r="J1274" i="3" s="1"/>
  <c r="J82" i="3" s="1"/>
  <c r="P96" i="4"/>
  <c r="P86" i="4"/>
  <c r="P85" i="4" s="1"/>
  <c r="AU57" i="1" s="1"/>
  <c r="P93" i="5"/>
  <c r="P92" i="5"/>
  <c r="T130" i="5"/>
  <c r="R143" i="5"/>
  <c r="P208" i="5"/>
  <c r="P292" i="5"/>
  <c r="BK337" i="5"/>
  <c r="J337" i="5" s="1"/>
  <c r="J70" i="5" s="1"/>
  <c r="BK94" i="6"/>
  <c r="J94" i="6"/>
  <c r="J62" i="6" s="1"/>
  <c r="T104" i="6"/>
  <c r="T115" i="6"/>
  <c r="T120" i="6"/>
  <c r="R136" i="6"/>
  <c r="P151" i="6"/>
  <c r="R164" i="6"/>
  <c r="T94" i="7"/>
  <c r="T89" i="7" s="1"/>
  <c r="BK102" i="7"/>
  <c r="BK101" i="7" s="1"/>
  <c r="J101" i="7" s="1"/>
  <c r="J63" i="7" s="1"/>
  <c r="T187" i="7"/>
  <c r="T215" i="7"/>
  <c r="T214" i="7"/>
  <c r="R229" i="7"/>
  <c r="T85" i="8"/>
  <c r="T84" i="8" s="1"/>
  <c r="T83" i="8" s="1"/>
  <c r="P92" i="8"/>
  <c r="BK83" i="9"/>
  <c r="J83" i="9" s="1"/>
  <c r="J61" i="9" s="1"/>
  <c r="P83" i="9"/>
  <c r="P82" i="9"/>
  <c r="P81" i="9" s="1"/>
  <c r="AU62" i="1" s="1"/>
  <c r="R83" i="9"/>
  <c r="R82" i="9"/>
  <c r="R81" i="9" s="1"/>
  <c r="T83" i="9"/>
  <c r="T82" i="9" s="1"/>
  <c r="T81" i="9" s="1"/>
  <c r="BK228" i="2"/>
  <c r="J228" i="2"/>
  <c r="J68" i="2" s="1"/>
  <c r="BK93" i="4"/>
  <c r="J93" i="4" s="1"/>
  <c r="J63" i="4" s="1"/>
  <c r="BK90" i="7"/>
  <c r="J90" i="7"/>
  <c r="J61" i="7" s="1"/>
  <c r="BK511" i="3"/>
  <c r="J511" i="3" s="1"/>
  <c r="J67" i="3" s="1"/>
  <c r="BK122" i="5"/>
  <c r="J122" i="5"/>
  <c r="J63" i="5" s="1"/>
  <c r="BK126" i="5"/>
  <c r="J126" i="5" s="1"/>
  <c r="J64" i="5" s="1"/>
  <c r="BK232" i="2"/>
  <c r="J232" i="2"/>
  <c r="J69" i="2" s="1"/>
  <c r="BK90" i="4"/>
  <c r="J90" i="4" s="1"/>
  <c r="J62" i="4" s="1"/>
  <c r="BK288" i="5"/>
  <c r="J288" i="5"/>
  <c r="J68" i="5" s="1"/>
  <c r="BK214" i="2"/>
  <c r="J214" i="2" s="1"/>
  <c r="J66" i="2" s="1"/>
  <c r="BK87" i="4"/>
  <c r="J87" i="4"/>
  <c r="J61" i="4" s="1"/>
  <c r="BK103" i="4"/>
  <c r="J103" i="4" s="1"/>
  <c r="J65" i="4" s="1"/>
  <c r="BK358" i="5"/>
  <c r="J358" i="5"/>
  <c r="J71" i="5" s="1"/>
  <c r="BK90" i="6"/>
  <c r="J90" i="6" s="1"/>
  <c r="J61" i="6" s="1"/>
  <c r="E71" i="9"/>
  <c r="J78" i="9"/>
  <c r="BE86" i="9"/>
  <c r="BE89" i="9"/>
  <c r="BE90" i="9"/>
  <c r="BE91" i="9"/>
  <c r="BE94" i="9"/>
  <c r="BE97" i="9"/>
  <c r="BE102" i="9"/>
  <c r="J52" i="9"/>
  <c r="F55" i="9"/>
  <c r="BE84" i="9"/>
  <c r="BE85" i="9"/>
  <c r="BE87" i="9"/>
  <c r="BE88" i="9"/>
  <c r="BE98" i="9"/>
  <c r="BE99" i="9"/>
  <c r="BE100" i="9"/>
  <c r="BE101" i="9"/>
  <c r="J80" i="8"/>
  <c r="BE87" i="8"/>
  <c r="BE88" i="8"/>
  <c r="BE89" i="8"/>
  <c r="BE99" i="8"/>
  <c r="BE113" i="8"/>
  <c r="BE127" i="8"/>
  <c r="BE141" i="8"/>
  <c r="BE142" i="8"/>
  <c r="E48" i="8"/>
  <c r="J52" i="8"/>
  <c r="F55" i="8"/>
  <c r="BE90" i="8"/>
  <c r="BE91" i="8"/>
  <c r="BE107" i="8"/>
  <c r="BE146" i="8"/>
  <c r="BE86" i="8"/>
  <c r="BE93" i="8"/>
  <c r="BE94" i="8"/>
  <c r="BE95" i="8"/>
  <c r="BE100" i="8"/>
  <c r="BE103" i="8"/>
  <c r="BE104" i="8"/>
  <c r="BE110" i="8"/>
  <c r="BE116" i="8"/>
  <c r="BE117" i="8"/>
  <c r="BE120" i="8"/>
  <c r="BE123" i="8"/>
  <c r="BE134" i="8"/>
  <c r="BE138" i="8"/>
  <c r="BE126" i="8"/>
  <c r="BE133" i="8"/>
  <c r="BE137" i="8"/>
  <c r="BE145" i="8"/>
  <c r="J55" i="7"/>
  <c r="J82" i="7"/>
  <c r="BE91" i="7"/>
  <c r="BE105" i="7"/>
  <c r="BE106" i="7"/>
  <c r="BE120" i="7"/>
  <c r="BE121" i="7"/>
  <c r="BE126" i="7"/>
  <c r="BE139" i="7"/>
  <c r="BE141" i="7"/>
  <c r="BE145" i="7"/>
  <c r="BE147" i="7"/>
  <c r="BE154" i="7"/>
  <c r="F55" i="7"/>
  <c r="BE108" i="7"/>
  <c r="BE127" i="7"/>
  <c r="BE129" i="7"/>
  <c r="BE130" i="7"/>
  <c r="BE142" i="7"/>
  <c r="BE161" i="7"/>
  <c r="BE162" i="7"/>
  <c r="BE165" i="7"/>
  <c r="BE167" i="7"/>
  <c r="BE168" i="7"/>
  <c r="BE179" i="7"/>
  <c r="BE182" i="7"/>
  <c r="BE188" i="7"/>
  <c r="BE193" i="7"/>
  <c r="BE197" i="7"/>
  <c r="BE200" i="7"/>
  <c r="BE204" i="7"/>
  <c r="BE210" i="7"/>
  <c r="BE213" i="7"/>
  <c r="BE228" i="7"/>
  <c r="E48" i="7"/>
  <c r="BE97" i="7"/>
  <c r="BE111" i="7"/>
  <c r="BE114" i="7"/>
  <c r="BE117" i="7"/>
  <c r="BE123" i="7"/>
  <c r="BE132" i="7"/>
  <c r="BE133" i="7"/>
  <c r="BE135" i="7"/>
  <c r="BE148" i="7"/>
  <c r="BE150" i="7"/>
  <c r="BE153" i="7"/>
  <c r="BE156" i="7"/>
  <c r="BE160" i="7"/>
  <c r="BE176" i="7"/>
  <c r="BE177" i="7"/>
  <c r="BE180" i="7"/>
  <c r="BE183" i="7"/>
  <c r="BE185" i="7"/>
  <c r="BE190" i="7"/>
  <c r="BE191" i="7"/>
  <c r="BE199" i="7"/>
  <c r="BE203" i="7"/>
  <c r="BE206" i="7"/>
  <c r="BE209" i="7"/>
  <c r="BE211" i="7"/>
  <c r="BE216" i="7"/>
  <c r="BE220" i="7"/>
  <c r="BE223" i="7"/>
  <c r="BE225" i="7"/>
  <c r="BE230" i="7"/>
  <c r="BE95" i="7"/>
  <c r="BE99" i="7"/>
  <c r="BE103" i="7"/>
  <c r="BE109" i="7"/>
  <c r="BE112" i="7"/>
  <c r="BE115" i="7"/>
  <c r="BE118" i="7"/>
  <c r="BE124" i="7"/>
  <c r="BE136" i="7"/>
  <c r="BE138" i="7"/>
  <c r="BE144" i="7"/>
  <c r="BE151" i="7"/>
  <c r="BE157" i="7"/>
  <c r="BE159" i="7"/>
  <c r="BE164" i="7"/>
  <c r="BE170" i="7"/>
  <c r="BE171" i="7"/>
  <c r="BE173" i="7"/>
  <c r="BE174" i="7"/>
  <c r="BE192" i="7"/>
  <c r="BE194" i="7"/>
  <c r="BE196" i="7"/>
  <c r="BE201" i="7"/>
  <c r="BE207" i="7"/>
  <c r="BE218" i="7"/>
  <c r="BE222" i="7"/>
  <c r="BE226" i="7"/>
  <c r="BE232" i="7"/>
  <c r="E48" i="6"/>
  <c r="J55" i="6"/>
  <c r="BE91" i="6"/>
  <c r="BE95" i="6"/>
  <c r="BE112" i="6"/>
  <c r="BE114" i="6"/>
  <c r="BE116" i="6"/>
  <c r="BE123" i="6"/>
  <c r="BE133" i="6"/>
  <c r="BE150" i="6"/>
  <c r="BE158" i="6"/>
  <c r="BE161" i="6"/>
  <c r="BE167" i="6"/>
  <c r="BE168" i="6"/>
  <c r="BE170" i="6"/>
  <c r="BE106" i="6"/>
  <c r="BE110" i="6"/>
  <c r="BE121" i="6"/>
  <c r="BE122" i="6"/>
  <c r="BE132" i="6"/>
  <c r="BE152" i="6"/>
  <c r="BE155" i="6"/>
  <c r="BE165" i="6"/>
  <c r="J52" i="6"/>
  <c r="F55" i="6"/>
  <c r="BE98" i="6"/>
  <c r="BE99" i="6"/>
  <c r="BE108" i="6"/>
  <c r="BE111" i="6"/>
  <c r="BE113" i="6"/>
  <c r="BE117" i="6"/>
  <c r="BE118" i="6"/>
  <c r="BE126" i="6"/>
  <c r="BE134" i="6"/>
  <c r="BE140" i="6"/>
  <c r="BE143" i="6"/>
  <c r="BE156" i="6"/>
  <c r="BE157" i="6"/>
  <c r="BE163" i="6"/>
  <c r="BE169" i="6"/>
  <c r="BE171" i="6"/>
  <c r="BE172" i="6"/>
  <c r="BE174" i="6"/>
  <c r="BE175" i="6"/>
  <c r="BE100" i="6"/>
  <c r="BE101" i="6"/>
  <c r="BE102" i="6"/>
  <c r="BE103" i="6"/>
  <c r="BE105" i="6"/>
  <c r="BE107" i="6"/>
  <c r="BE109" i="6"/>
  <c r="BE119" i="6"/>
  <c r="BE124" i="6"/>
  <c r="BE125" i="6"/>
  <c r="BE129" i="6"/>
  <c r="BE135" i="6"/>
  <c r="BE137" i="6"/>
  <c r="BE146" i="6"/>
  <c r="BE149" i="6"/>
  <c r="BE162" i="6"/>
  <c r="BE166" i="6"/>
  <c r="BE173" i="6"/>
  <c r="J52" i="5"/>
  <c r="E81" i="5"/>
  <c r="J88" i="5"/>
  <c r="BE97" i="5"/>
  <c r="BE100" i="5"/>
  <c r="BE103" i="5"/>
  <c r="BE106" i="5"/>
  <c r="BE109" i="5"/>
  <c r="BE112" i="5"/>
  <c r="BE127" i="5"/>
  <c r="BE134" i="5"/>
  <c r="BE140" i="5"/>
  <c r="BE145" i="5"/>
  <c r="BE158" i="5"/>
  <c r="BE168" i="5"/>
  <c r="BE181" i="5"/>
  <c r="BE184" i="5"/>
  <c r="BE187" i="5"/>
  <c r="BE197" i="5"/>
  <c r="BE210" i="5"/>
  <c r="BE211" i="5"/>
  <c r="BE212" i="5"/>
  <c r="BE213" i="5"/>
  <c r="BE218" i="5"/>
  <c r="BE239" i="5"/>
  <c r="BE249" i="5"/>
  <c r="BE259" i="5"/>
  <c r="BE283" i="5"/>
  <c r="BE293" i="5"/>
  <c r="BE296" i="5"/>
  <c r="BE302" i="5"/>
  <c r="BE323" i="5"/>
  <c r="BE326" i="5"/>
  <c r="BE338" i="5"/>
  <c r="BE341" i="5"/>
  <c r="BE353" i="5"/>
  <c r="BE356" i="5"/>
  <c r="BE357" i="5"/>
  <c r="BE359" i="5"/>
  <c r="BE317" i="5"/>
  <c r="BE329" i="5"/>
  <c r="BE335" i="5"/>
  <c r="F55" i="5"/>
  <c r="BE118" i="5"/>
  <c r="BE144" i="5"/>
  <c r="BE151" i="5"/>
  <c r="BE152" i="5"/>
  <c r="BE153" i="5"/>
  <c r="BE155" i="5"/>
  <c r="BE157" i="5"/>
  <c r="BE200" i="5"/>
  <c r="BE262" i="5"/>
  <c r="BE265" i="5"/>
  <c r="BE268" i="5"/>
  <c r="BE271" i="5"/>
  <c r="BE274" i="5"/>
  <c r="BE277" i="5"/>
  <c r="BE280" i="5"/>
  <c r="BE286" i="5"/>
  <c r="BE287" i="5"/>
  <c r="BE305" i="5"/>
  <c r="BE308" i="5"/>
  <c r="BE311" i="5"/>
  <c r="BE332" i="5"/>
  <c r="BE344" i="5"/>
  <c r="BE347" i="5"/>
  <c r="BE350" i="5"/>
  <c r="BE94" i="5"/>
  <c r="BE115" i="5"/>
  <c r="BE123" i="5"/>
  <c r="BE131" i="5"/>
  <c r="BE137" i="5"/>
  <c r="BE148" i="5"/>
  <c r="BE154" i="5"/>
  <c r="BE156" i="5"/>
  <c r="BE159" i="5"/>
  <c r="BE163" i="5"/>
  <c r="BE172" i="5"/>
  <c r="BE178" i="5"/>
  <c r="BE190" i="5"/>
  <c r="BE203" i="5"/>
  <c r="BE206" i="5"/>
  <c r="BE207" i="5"/>
  <c r="BE209" i="5"/>
  <c r="BE224" i="5"/>
  <c r="BE229" i="5"/>
  <c r="BE234" i="5"/>
  <c r="BE289" i="5"/>
  <c r="BE299" i="5"/>
  <c r="BE320" i="5"/>
  <c r="BE336" i="5"/>
  <c r="E48" i="4"/>
  <c r="J52" i="4"/>
  <c r="J82" i="4"/>
  <c r="BE94" i="4"/>
  <c r="BE101" i="4"/>
  <c r="AW57" i="1"/>
  <c r="BK103" i="3"/>
  <c r="J103" i="3" s="1"/>
  <c r="J60" i="3" s="1"/>
  <c r="F55" i="4"/>
  <c r="BE88" i="4"/>
  <c r="BE91" i="4"/>
  <c r="BE97" i="4"/>
  <c r="BE99" i="4"/>
  <c r="BE104" i="4"/>
  <c r="E48" i="3"/>
  <c r="F55" i="3"/>
  <c r="J96" i="3"/>
  <c r="BE119" i="3"/>
  <c r="BE121" i="3"/>
  <c r="BE124" i="3"/>
  <c r="BE130" i="3"/>
  <c r="BE166" i="3"/>
  <c r="BE180" i="3"/>
  <c r="BE193" i="3"/>
  <c r="J99" i="3"/>
  <c r="BE105" i="3"/>
  <c r="BE110" i="3"/>
  <c r="BE113" i="3"/>
  <c r="BE117" i="3"/>
  <c r="BE127" i="3"/>
  <c r="BE155" i="3"/>
  <c r="BE169" i="3"/>
  <c r="BE183" i="3"/>
  <c r="BE184" i="3"/>
  <c r="BE212" i="3"/>
  <c r="BE222" i="3"/>
  <c r="BE231" i="3"/>
  <c r="BE232" i="3"/>
  <c r="BE238" i="3"/>
  <c r="BE252" i="3"/>
  <c r="BE261" i="3"/>
  <c r="BE273" i="3"/>
  <c r="BE285" i="3"/>
  <c r="BE288" i="3"/>
  <c r="BE294" i="3"/>
  <c r="BE322" i="3"/>
  <c r="BE344" i="3"/>
  <c r="BE354" i="3"/>
  <c r="BE365" i="3"/>
  <c r="BE378" i="3"/>
  <c r="BE381" i="3"/>
  <c r="BE386" i="3"/>
  <c r="BE388" i="3"/>
  <c r="BE393" i="3"/>
  <c r="BE395" i="3"/>
  <c r="BE402" i="3"/>
  <c r="BE410" i="3"/>
  <c r="BE420" i="3"/>
  <c r="BE435" i="3"/>
  <c r="BE463" i="3"/>
  <c r="BE466" i="3"/>
  <c r="BE469" i="3"/>
  <c r="BE471" i="3"/>
  <c r="BE480" i="3"/>
  <c r="BE484" i="3"/>
  <c r="BE492" i="3"/>
  <c r="BE495" i="3"/>
  <c r="BE499" i="3"/>
  <c r="BE502" i="3"/>
  <c r="BE503" i="3"/>
  <c r="BE506" i="3"/>
  <c r="BE510" i="3"/>
  <c r="BE512" i="3"/>
  <c r="BE516" i="3"/>
  <c r="BE521" i="3"/>
  <c r="BE533" i="3"/>
  <c r="BE538" i="3"/>
  <c r="BE544" i="3"/>
  <c r="BE549" i="3"/>
  <c r="BE551" i="3"/>
  <c r="BE554" i="3"/>
  <c r="BE556" i="3"/>
  <c r="BE559" i="3"/>
  <c r="BE564" i="3"/>
  <c r="BE569" i="3"/>
  <c r="BE577" i="3"/>
  <c r="BE587" i="3"/>
  <c r="BE590" i="3"/>
  <c r="BE592" i="3"/>
  <c r="BE601" i="3"/>
  <c r="BE603" i="3"/>
  <c r="BE605" i="3"/>
  <c r="BE610" i="3"/>
  <c r="BE622" i="3"/>
  <c r="BE642" i="3"/>
  <c r="BE644" i="3"/>
  <c r="BE647" i="3"/>
  <c r="BE649" i="3"/>
  <c r="BE652" i="3"/>
  <c r="BE654" i="3"/>
  <c r="BE657" i="3"/>
  <c r="BE662" i="3"/>
  <c r="BE664" i="3"/>
  <c r="BE667" i="3"/>
  <c r="BE672" i="3"/>
  <c r="BE685" i="3"/>
  <c r="BE694" i="3"/>
  <c r="BE699" i="3"/>
  <c r="BE701" i="3"/>
  <c r="BE704" i="3"/>
  <c r="BE707" i="3"/>
  <c r="BE722" i="3"/>
  <c r="BE725" i="3"/>
  <c r="BE735" i="3"/>
  <c r="BE741" i="3"/>
  <c r="BE758" i="3"/>
  <c r="BE779" i="3"/>
  <c r="BE786" i="3"/>
  <c r="BE792" i="3"/>
  <c r="BE794" i="3"/>
  <c r="BE797" i="3"/>
  <c r="BE799" i="3"/>
  <c r="BE818" i="3"/>
  <c r="BE825" i="3"/>
  <c r="BE844" i="3"/>
  <c r="BE851" i="3"/>
  <c r="BE857" i="3"/>
  <c r="BE859" i="3"/>
  <c r="BE871" i="3"/>
  <c r="BE877" i="3"/>
  <c r="BE888" i="3"/>
  <c r="BE898" i="3"/>
  <c r="BE902" i="3"/>
  <c r="BE903" i="3"/>
  <c r="BE908" i="3"/>
  <c r="BE916" i="3"/>
  <c r="BE921" i="3"/>
  <c r="BE928" i="3"/>
  <c r="BE936" i="3"/>
  <c r="BE938" i="3"/>
  <c r="BE941" i="3"/>
  <c r="BE953" i="3"/>
  <c r="BE956" i="3"/>
  <c r="BE961" i="3"/>
  <c r="BE963" i="3"/>
  <c r="BE968" i="3"/>
  <c r="BE976" i="3"/>
  <c r="BE978" i="3"/>
  <c r="BE981" i="3"/>
  <c r="BE983" i="3"/>
  <c r="BE986" i="3"/>
  <c r="BE996" i="3"/>
  <c r="BE1005" i="3"/>
  <c r="BE1009" i="3"/>
  <c r="BE1033" i="3"/>
  <c r="BE1062" i="3"/>
  <c r="BE1071" i="3"/>
  <c r="BE1082" i="3"/>
  <c r="BE1092" i="3"/>
  <c r="BE1098" i="3"/>
  <c r="BE1107" i="3"/>
  <c r="BE1110" i="3"/>
  <c r="BE1116" i="3"/>
  <c r="BE1121" i="3"/>
  <c r="BE1138" i="3"/>
  <c r="BE1140" i="3"/>
  <c r="BE1146" i="3"/>
  <c r="BE1172" i="3"/>
  <c r="BE1185" i="3"/>
  <c r="BE1201" i="3"/>
  <c r="BE1212" i="3"/>
  <c r="BE1223" i="3"/>
  <c r="BE1225" i="3"/>
  <c r="BE1236" i="3"/>
  <c r="BE1239" i="3"/>
  <c r="BE1244" i="3"/>
  <c r="BE1250" i="3"/>
  <c r="BE1261" i="3"/>
  <c r="BE1264" i="3"/>
  <c r="BE1275" i="3"/>
  <c r="BE627" i="3"/>
  <c r="BE629" i="3"/>
  <c r="BE632" i="3"/>
  <c r="BE634" i="3"/>
  <c r="BE637" i="3"/>
  <c r="BE639" i="3"/>
  <c r="BE659" i="3"/>
  <c r="BE674" i="3"/>
  <c r="BE677" i="3"/>
  <c r="BE679" i="3"/>
  <c r="BE697" i="3"/>
  <c r="BE710" i="3"/>
  <c r="BE732" i="3"/>
  <c r="BE743" i="3"/>
  <c r="BE746" i="3"/>
  <c r="BE749" i="3"/>
  <c r="BE754" i="3"/>
  <c r="BE761" i="3"/>
  <c r="BE764" i="3"/>
  <c r="BE836" i="3"/>
  <c r="BE854" i="3"/>
  <c r="BE881" i="3"/>
  <c r="BE913" i="3"/>
  <c r="BE918" i="3"/>
  <c r="BE926" i="3"/>
  <c r="BE946" i="3"/>
  <c r="BE948" i="3"/>
  <c r="BE951" i="3"/>
  <c r="BE958" i="3"/>
  <c r="BE966" i="3"/>
  <c r="BE971" i="3"/>
  <c r="BE973" i="3"/>
  <c r="BE993" i="3"/>
  <c r="BE1001" i="3"/>
  <c r="BE1004" i="3"/>
  <c r="BE1008" i="3"/>
  <c r="BE1012" i="3"/>
  <c r="BE1019" i="3"/>
  <c r="BE1020" i="3"/>
  <c r="BE1023" i="3"/>
  <c r="BE1028" i="3"/>
  <c r="BE1038" i="3"/>
  <c r="BE1040" i="3"/>
  <c r="BE1043" i="3"/>
  <c r="BE1045" i="3"/>
  <c r="BE1048" i="3"/>
  <c r="BE1050" i="3"/>
  <c r="BE1051" i="3"/>
  <c r="BE1057" i="3"/>
  <c r="BE1059" i="3"/>
  <c r="BE1067" i="3"/>
  <c r="BE1068" i="3"/>
  <c r="BE1077" i="3"/>
  <c r="BE1079" i="3"/>
  <c r="BE1085" i="3"/>
  <c r="BE1086" i="3"/>
  <c r="BE1089" i="3"/>
  <c r="BE1104" i="3"/>
  <c r="BE1113" i="3"/>
  <c r="BE1126" i="3"/>
  <c r="BE1129" i="3"/>
  <c r="BE1132" i="3"/>
  <c r="BE1154" i="3"/>
  <c r="BE1157" i="3"/>
  <c r="BE1162" i="3"/>
  <c r="BE1167" i="3"/>
  <c r="BE1177" i="3"/>
  <c r="BE1183" i="3"/>
  <c r="BE1190" i="3"/>
  <c r="BE1192" i="3"/>
  <c r="BE1197" i="3"/>
  <c r="BE1198" i="3"/>
  <c r="BE115" i="3"/>
  <c r="BE134" i="3"/>
  <c r="BE137" i="3"/>
  <c r="BE141" i="3"/>
  <c r="BE144" i="3"/>
  <c r="BE150" i="3"/>
  <c r="BE158" i="3"/>
  <c r="BE163" i="3"/>
  <c r="BE174" i="3"/>
  <c r="BE177" i="3"/>
  <c r="BE185" i="3"/>
  <c r="BE188" i="3"/>
  <c r="BE198" i="3"/>
  <c r="BE201" i="3"/>
  <c r="BE204" i="3"/>
  <c r="BE207" i="3"/>
  <c r="BE209" i="3"/>
  <c r="BE214" i="3"/>
  <c r="BE216" i="3"/>
  <c r="BE218" i="3"/>
  <c r="BE220" i="3"/>
  <c r="BE224" i="3"/>
  <c r="BE227" i="3"/>
  <c r="BE228" i="3"/>
  <c r="BE244" i="3"/>
  <c r="BE246" i="3"/>
  <c r="BE259" i="3"/>
  <c r="BE266" i="3"/>
  <c r="BE268" i="3"/>
  <c r="BE276" i="3"/>
  <c r="BE279" i="3"/>
  <c r="BE282" i="3"/>
  <c r="BE291" i="3"/>
  <c r="BE300" i="3"/>
  <c r="BE303" i="3"/>
  <c r="BE306" i="3"/>
  <c r="BE312" i="3"/>
  <c r="BE333" i="3"/>
  <c r="BE370" i="3"/>
  <c r="BE375" i="3"/>
  <c r="BE383" i="3"/>
  <c r="BE400" i="3"/>
  <c r="BE404" i="3"/>
  <c r="BE415" i="3"/>
  <c r="BE427" i="3"/>
  <c r="BE440" i="3"/>
  <c r="BE446" i="3"/>
  <c r="BE452" i="3"/>
  <c r="BE457" i="3"/>
  <c r="BE482" i="3"/>
  <c r="BE488" i="3"/>
  <c r="BE498" i="3"/>
  <c r="BE508" i="3"/>
  <c r="BE523" i="3"/>
  <c r="BE528" i="3"/>
  <c r="BE530" i="3"/>
  <c r="BE536" i="3"/>
  <c r="BE546" i="3"/>
  <c r="BE561" i="3"/>
  <c r="BE566" i="3"/>
  <c r="BE571" i="3"/>
  <c r="BE573" i="3"/>
  <c r="BE574" i="3"/>
  <c r="BE579" i="3"/>
  <c r="BE582" i="3"/>
  <c r="BE583" i="3"/>
  <c r="BE586" i="3"/>
  <c r="BE595" i="3"/>
  <c r="BE608" i="3"/>
  <c r="BE612" i="3"/>
  <c r="BE620" i="3"/>
  <c r="BE669" i="3"/>
  <c r="BE687" i="3"/>
  <c r="BE692" i="3"/>
  <c r="BE712" i="3"/>
  <c r="BE717" i="3"/>
  <c r="BE727" i="3"/>
  <c r="BE730" i="3"/>
  <c r="BE756" i="3"/>
  <c r="BE769" i="3"/>
  <c r="BE783" i="3"/>
  <c r="BE802" i="3"/>
  <c r="BE807" i="3"/>
  <c r="BE810" i="3"/>
  <c r="BE813" i="3"/>
  <c r="BE819" i="3"/>
  <c r="BE831" i="3"/>
  <c r="BE866" i="3"/>
  <c r="BE883" i="3"/>
  <c r="BE886" i="3"/>
  <c r="BE899" i="3"/>
  <c r="BE906" i="3"/>
  <c r="BE911" i="3"/>
  <c r="BE923" i="3"/>
  <c r="BE931" i="3"/>
  <c r="BE933" i="3"/>
  <c r="BE943" i="3"/>
  <c r="BE988" i="3"/>
  <c r="BE991" i="3"/>
  <c r="BE997" i="3"/>
  <c r="BE1000" i="3"/>
  <c r="BE1014" i="3"/>
  <c r="BE1018" i="3"/>
  <c r="BE1025" i="3"/>
  <c r="BE1030" i="3"/>
  <c r="BE1035" i="3"/>
  <c r="BE1054" i="3"/>
  <c r="BE1064" i="3"/>
  <c r="BE1072" i="3"/>
  <c r="BE1075" i="3"/>
  <c r="BE1256" i="3"/>
  <c r="BE1269" i="3"/>
  <c r="BE1283" i="3"/>
  <c r="BE1285" i="3"/>
  <c r="BE1293" i="3"/>
  <c r="E48" i="2"/>
  <c r="J52" i="2"/>
  <c r="J55" i="2"/>
  <c r="F86" i="2"/>
  <c r="BE107" i="2"/>
  <c r="BE110" i="2"/>
  <c r="BE117" i="2"/>
  <c r="BE131" i="2"/>
  <c r="BE139" i="2"/>
  <c r="BE142" i="2"/>
  <c r="BE148" i="2"/>
  <c r="BE198" i="2"/>
  <c r="BE202" i="2"/>
  <c r="BE205" i="2"/>
  <c r="BE92" i="2"/>
  <c r="BE114" i="2"/>
  <c r="BE145" i="2"/>
  <c r="BE155" i="2"/>
  <c r="BE166" i="2"/>
  <c r="BE172" i="2"/>
  <c r="BE174" i="2"/>
  <c r="BE177" i="2"/>
  <c r="BE181" i="2"/>
  <c r="BE184" i="2"/>
  <c r="BE187" i="2"/>
  <c r="BE192" i="2"/>
  <c r="BE101" i="2"/>
  <c r="BE112" i="2"/>
  <c r="BE120" i="2"/>
  <c r="BE134" i="2"/>
  <c r="BE160" i="2"/>
  <c r="BE170" i="2"/>
  <c r="BE215" i="2"/>
  <c r="BE219" i="2"/>
  <c r="BE222" i="2"/>
  <c r="BE225" i="2"/>
  <c r="BE229" i="2"/>
  <c r="BE233" i="2"/>
  <c r="BE98" i="2"/>
  <c r="BE104" i="2"/>
  <c r="BE126" i="2"/>
  <c r="BE195" i="2"/>
  <c r="BE208" i="2"/>
  <c r="BE211" i="2"/>
  <c r="F34" i="3"/>
  <c r="BA56" i="1"/>
  <c r="F37" i="8"/>
  <c r="BD61" i="1" s="1"/>
  <c r="F34" i="9"/>
  <c r="BA62" i="1"/>
  <c r="F35" i="3"/>
  <c r="BB56" i="1" s="1"/>
  <c r="F34" i="4"/>
  <c r="BA57" i="1"/>
  <c r="F35" i="4"/>
  <c r="BB57" i="1" s="1"/>
  <c r="F36" i="4"/>
  <c r="BC57" i="1"/>
  <c r="F37" i="4"/>
  <c r="BD57" i="1" s="1"/>
  <c r="J34" i="5"/>
  <c r="AW58" i="1"/>
  <c r="F36" i="8"/>
  <c r="BC61" i="1" s="1"/>
  <c r="F37" i="9"/>
  <c r="BD62" i="1"/>
  <c r="J34" i="3"/>
  <c r="AW56" i="1" s="1"/>
  <c r="F35" i="7"/>
  <c r="BB60" i="1"/>
  <c r="F34" i="5"/>
  <c r="BA58" i="1" s="1"/>
  <c r="F36" i="5"/>
  <c r="BC58" i="1"/>
  <c r="F34" i="7"/>
  <c r="BA60" i="1" s="1"/>
  <c r="F35" i="8"/>
  <c r="BB61" i="1"/>
  <c r="J34" i="8"/>
  <c r="AW61" i="1" s="1"/>
  <c r="F35" i="2"/>
  <c r="BB55" i="1"/>
  <c r="F36" i="2"/>
  <c r="BC55" i="1" s="1"/>
  <c r="F37" i="5"/>
  <c r="BD58" i="1"/>
  <c r="F37" i="7"/>
  <c r="BD60" i="1" s="1"/>
  <c r="F36" i="3"/>
  <c r="BC56" i="1" s="1"/>
  <c r="J34" i="2"/>
  <c r="AW55" i="1" s="1"/>
  <c r="F36" i="6"/>
  <c r="BC59" i="1" s="1"/>
  <c r="F37" i="6"/>
  <c r="BD59" i="1" s="1"/>
  <c r="F36" i="7"/>
  <c r="BC60" i="1" s="1"/>
  <c r="F36" i="9"/>
  <c r="BC62" i="1" s="1"/>
  <c r="F37" i="2"/>
  <c r="BD55" i="1" s="1"/>
  <c r="J34" i="6"/>
  <c r="AW59" i="1" s="1"/>
  <c r="F35" i="6"/>
  <c r="BB59" i="1" s="1"/>
  <c r="J34" i="7"/>
  <c r="AW60" i="1" s="1"/>
  <c r="F35" i="9"/>
  <c r="BB62" i="1" s="1"/>
  <c r="F34" i="2"/>
  <c r="BA55" i="1" s="1"/>
  <c r="F35" i="5"/>
  <c r="BB58" i="1" s="1"/>
  <c r="F34" i="6"/>
  <c r="BA59" i="1" s="1"/>
  <c r="F34" i="8"/>
  <c r="BA61" i="1" s="1"/>
  <c r="J34" i="9"/>
  <c r="AW62" i="1" s="1"/>
  <c r="F37" i="3"/>
  <c r="BD56" i="1" s="1"/>
  <c r="J93" i="5" l="1"/>
  <c r="J61" i="5" s="1"/>
  <c r="J102" i="7"/>
  <c r="J64" i="7" s="1"/>
  <c r="R89" i="6"/>
  <c r="R88" i="6"/>
  <c r="R121" i="5"/>
  <c r="P121" i="5"/>
  <c r="T89" i="6"/>
  <c r="T88" i="6"/>
  <c r="P89" i="6"/>
  <c r="P88" i="6"/>
  <c r="AU59" i="1"/>
  <c r="P91" i="5"/>
  <c r="AU58" i="1" s="1"/>
  <c r="P514" i="3"/>
  <c r="R214" i="7"/>
  <c r="R91" i="5"/>
  <c r="T179" i="2"/>
  <c r="P90" i="2"/>
  <c r="P89" i="2"/>
  <c r="AU55" i="1"/>
  <c r="P214" i="7"/>
  <c r="P88" i="7"/>
  <c r="AU60" i="1"/>
  <c r="T103" i="3"/>
  <c r="P103" i="3"/>
  <c r="P102" i="3"/>
  <c r="AU56" i="1"/>
  <c r="P84" i="8"/>
  <c r="P83" i="8" s="1"/>
  <c r="AU61" i="1" s="1"/>
  <c r="T91" i="5"/>
  <c r="R514" i="3"/>
  <c r="R101" i="7"/>
  <c r="R88" i="7"/>
  <c r="T514" i="3"/>
  <c r="R103" i="3"/>
  <c r="R90" i="2"/>
  <c r="R179" i="2"/>
  <c r="T90" i="2"/>
  <c r="T89" i="2"/>
  <c r="R84" i="8"/>
  <c r="R83" i="8"/>
  <c r="T101" i="7"/>
  <c r="T88" i="7"/>
  <c r="BK90" i="2"/>
  <c r="J90" i="2"/>
  <c r="J60" i="2"/>
  <c r="BK514" i="3"/>
  <c r="J514" i="3" s="1"/>
  <c r="J68" i="3" s="1"/>
  <c r="BK121" i="5"/>
  <c r="J121" i="5"/>
  <c r="J62" i="5" s="1"/>
  <c r="BK214" i="7"/>
  <c r="J214" i="7"/>
  <c r="J66" i="7"/>
  <c r="BK84" i="8"/>
  <c r="J84" i="8"/>
  <c r="J60" i="8"/>
  <c r="BK179" i="2"/>
  <c r="J179" i="2" s="1"/>
  <c r="J64" i="2" s="1"/>
  <c r="BK89" i="6"/>
  <c r="J89" i="6"/>
  <c r="J60" i="6" s="1"/>
  <c r="BK86" i="4"/>
  <c r="J86" i="4"/>
  <c r="J60" i="4"/>
  <c r="BK89" i="7"/>
  <c r="J89" i="7"/>
  <c r="J60" i="7"/>
  <c r="BK82" i="9"/>
  <c r="J82" i="9" s="1"/>
  <c r="J60" i="9" s="1"/>
  <c r="J33" i="4"/>
  <c r="AV57" i="1"/>
  <c r="AT57" i="1"/>
  <c r="F33" i="6"/>
  <c r="AZ59" i="1" s="1"/>
  <c r="F33" i="8"/>
  <c r="AZ61" i="1"/>
  <c r="F33" i="9"/>
  <c r="AZ62" i="1" s="1"/>
  <c r="F33" i="3"/>
  <c r="AZ56" i="1" s="1"/>
  <c r="F33" i="4"/>
  <c r="AZ57" i="1" s="1"/>
  <c r="J33" i="5"/>
  <c r="AV58" i="1" s="1"/>
  <c r="AT58" i="1" s="1"/>
  <c r="J33" i="7"/>
  <c r="AV60" i="1"/>
  <c r="AT60" i="1" s="1"/>
  <c r="BD54" i="1"/>
  <c r="W33" i="1" s="1"/>
  <c r="BB54" i="1"/>
  <c r="W31" i="1" s="1"/>
  <c r="F33" i="5"/>
  <c r="AZ58" i="1" s="1"/>
  <c r="F33" i="2"/>
  <c r="AZ55" i="1" s="1"/>
  <c r="F33" i="7"/>
  <c r="AZ60" i="1" s="1"/>
  <c r="BC54" i="1"/>
  <c r="AY54" i="1" s="1"/>
  <c r="J33" i="8"/>
  <c r="AV61" i="1" s="1"/>
  <c r="AT61" i="1" s="1"/>
  <c r="J33" i="2"/>
  <c r="AV55" i="1"/>
  <c r="AT55" i="1" s="1"/>
  <c r="J33" i="6"/>
  <c r="AV59" i="1" s="1"/>
  <c r="AT59" i="1" s="1"/>
  <c r="J33" i="9"/>
  <c r="AV62" i="1"/>
  <c r="AT62" i="1" s="1"/>
  <c r="BA54" i="1"/>
  <c r="W30" i="1" s="1"/>
  <c r="J33" i="3"/>
  <c r="AV56" i="1" s="1"/>
  <c r="AT56" i="1" s="1"/>
  <c r="BK102" i="3" l="1"/>
  <c r="J102" i="3" s="1"/>
  <c r="J30" i="3" s="1"/>
  <c r="AG56" i="1" s="1"/>
  <c r="R89" i="2"/>
  <c r="R102" i="3"/>
  <c r="T102" i="3"/>
  <c r="BK88" i="7"/>
  <c r="J88" i="7" s="1"/>
  <c r="J30" i="7" s="1"/>
  <c r="AG60" i="1" s="1"/>
  <c r="BK83" i="8"/>
  <c r="J83" i="8"/>
  <c r="BK85" i="4"/>
  <c r="J85" i="4" s="1"/>
  <c r="J30" i="4" s="1"/>
  <c r="AG57" i="1" s="1"/>
  <c r="BK91" i="5"/>
  <c r="J91" i="5"/>
  <c r="J59" i="5" s="1"/>
  <c r="BK89" i="2"/>
  <c r="J89" i="2"/>
  <c r="J59" i="2"/>
  <c r="BK88" i="6"/>
  <c r="J88" i="6" s="1"/>
  <c r="J30" i="6" s="1"/>
  <c r="AG59" i="1" s="1"/>
  <c r="BK81" i="9"/>
  <c r="J81" i="9"/>
  <c r="J59" i="9" s="1"/>
  <c r="AN56" i="1"/>
  <c r="J59" i="3"/>
  <c r="J39" i="3"/>
  <c r="AX54" i="1"/>
  <c r="AU54" i="1"/>
  <c r="W32" i="1"/>
  <c r="J30" i="8"/>
  <c r="AG61" i="1" s="1"/>
  <c r="AZ54" i="1"/>
  <c r="W29" i="1" s="1"/>
  <c r="AW54" i="1"/>
  <c r="AK30" i="1" s="1"/>
  <c r="J39" i="6" l="1"/>
  <c r="J39" i="8"/>
  <c r="J39" i="4"/>
  <c r="J39" i="7"/>
  <c r="J59" i="8"/>
  <c r="J59" i="6"/>
  <c r="J59" i="4"/>
  <c r="J59" i="7"/>
  <c r="AN57" i="1"/>
  <c r="AN59" i="1"/>
  <c r="AN60" i="1"/>
  <c r="AN61" i="1"/>
  <c r="J30" i="2"/>
  <c r="AG55" i="1" s="1"/>
  <c r="J30" i="5"/>
  <c r="AG58" i="1"/>
  <c r="AN58" i="1" s="1"/>
  <c r="J30" i="9"/>
  <c r="AG62" i="1"/>
  <c r="AV54" i="1"/>
  <c r="AK29" i="1" s="1"/>
  <c r="J39" i="5" l="1"/>
  <c r="J39" i="2"/>
  <c r="J39" i="9"/>
  <c r="AN55" i="1"/>
  <c r="AN62" i="1"/>
  <c r="AT54" i="1"/>
  <c r="AG54" i="1"/>
  <c r="AK26" i="1"/>
  <c r="AK35" i="1" l="1"/>
  <c r="AN54" i="1"/>
</calcChain>
</file>

<file path=xl/sharedStrings.xml><?xml version="1.0" encoding="utf-8"?>
<sst xmlns="http://schemas.openxmlformats.org/spreadsheetml/2006/main" count="21075" uniqueCount="3467">
  <si>
    <t>Export Komplet</t>
  </si>
  <si>
    <t>VZ</t>
  </si>
  <si>
    <t>2.0</t>
  </si>
  <si>
    <t/>
  </si>
  <si>
    <t>False</t>
  </si>
  <si>
    <t>{808304f6-55a6-4364-947b-8b73f73fe3a0}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</si>
  <si>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</si>
  <si>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</si>
  <si>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</si>
  <si>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</si>
  <si>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</si>
  <si>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</si>
  <si>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</si>
  <si>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</si>
  <si>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</si>
  <si>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24006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</si>
  <si>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</si>
  <si>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</si>
  <si>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KSO:</t>
  </si>
  <si>
    <t>CC-CZ:</t>
  </si>
  <si>
    <t>Místo:</t>
  </si>
  <si>
    <t>Roudnice nad Labem</t>
  </si>
  <si>
    <t>Datum:</t>
  </si>
  <si>
    <t>16. 7. 2024</t>
  </si>
  <si>
    <t>Zadavatel:</t>
  </si>
  <si>
    <t>IČ:</t>
  </si>
  <si>
    <t>Humanitární sdružení Perspektiva, z.s.</t>
  </si>
  <si>
    <t>DIČ:</t>
  </si>
  <si>
    <t>Účastník:</t>
  </si>
  <si>
    <t>Vyplň údaj</t>
  </si>
  <si>
    <t>Projektant:</t>
  </si>
  <si>
    <t>LFplan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</si>
  <si>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</si>
  <si>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</si>
  <si>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</si>
  <si>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</si>
  <si>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</si>
  <si>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</si>
  <si>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</si>
  <si>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</si>
  <si>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</si>
  <si>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</si>
  <si>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</si>
  <si>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</si>
  <si>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</si>
  <si>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</si>
  <si>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</si>
  <si>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</si>
  <si>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</si>
  <si>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</si>
  <si>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</si>
  <si>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</si>
  <si>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</si>
  <si>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</si>
  <si>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</si>
  <si>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</si>
  <si>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</si>
  <si>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</si>
  <si>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</si>
  <si>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</si>
  <si>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</si>
  <si>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</si>
  <si>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</si>
  <si>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</si>
  <si>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</si>
  <si>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</si>
  <si>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</si>
  <si>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</si>
  <si>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</si>
  <si>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</si>
  <si>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</si>
  <si>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</si>
  <si>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</si>
  <si>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</si>
  <si>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</si>
  <si>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</si>
  <si>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24006_01</t>
  </si>
  <si>
    <t>Bourací práce</t>
  </si>
  <si>
    <t>STA</t>
  </si>
  <si>
    <t>1</t>
  </si>
  <si>
    <t>{53824008-4d46-429d-b433-a0b9851b4b44}</t>
  </si>
  <si>
    <t>2</t>
  </si>
  <si>
    <t>24006_02</t>
  </si>
  <si>
    <t>ASŘ+SKŘ</t>
  </si>
  <si>
    <t>{0cf3954d-fc3e-4a4d-833b-f7c4f0a3a20d}</t>
  </si>
  <si>
    <t>24006_03</t>
  </si>
  <si>
    <t>VRN</t>
  </si>
  <si>
    <t>{ae194d99-8986-4a38-b958-6f474d0f46a8}</t>
  </si>
  <si>
    <t>24006_04</t>
  </si>
  <si>
    <t>ZTI</t>
  </si>
  <si>
    <t>{e8565fd0-8017-4b07-ab21-b00995eae2ba}</t>
  </si>
  <si>
    <t>24006_05</t>
  </si>
  <si>
    <t>Vytápění</t>
  </si>
  <si>
    <t>{1707e737-34bc-4964-8541-e10f33f46488}</t>
  </si>
  <si>
    <t>24006_06</t>
  </si>
  <si>
    <t>Elektro</t>
  </si>
  <si>
    <t>{630e6ff6-08d8-4785-9f38-3823ea2ae75f}</t>
  </si>
  <si>
    <t>24006_07</t>
  </si>
  <si>
    <t>VZT</t>
  </si>
  <si>
    <t>{595ccd48-339a-4e7d-a9a0-da1cd67cb918}</t>
  </si>
  <si>
    <t>24006_08</t>
  </si>
  <si>
    <t>Plyn</t>
  </si>
  <si>
    <t>{efa5a5c0-8fc0-4c07-9055-fece4bb93fe7}</t>
  </si>
  <si>
    <t>KRYCÍ LIST SOUPISU PRACÍ</t>
  </si>
  <si>
    <t>Objekt:</t>
  </si>
  <si>
    <t>24006_01 -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</si>
  <si>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</si>
  <si>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</si>
  <si>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</si>
  <si>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</si>
  <si>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</si>
  <si>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</si>
  <si>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</si>
  <si>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</si>
  <si>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PSV - Práce a dodávky PSV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</si>
  <si>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</si>
  <si>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</si>
  <si>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</si>
  <si>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</si>
  <si>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771 - Podlahy z dlaždic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</si>
  <si>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</si>
  <si>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</si>
  <si>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</si>
  <si>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</si>
  <si>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</si>
  <si>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</si>
  <si>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</si>
  <si>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</si>
  <si>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</si>
  <si>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</si>
  <si>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</si>
  <si>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</si>
  <si>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</si>
  <si>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</si>
  <si>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</si>
  <si>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</si>
  <si>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</si>
  <si>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</si>
  <si>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122211101</t>
  </si>
  <si>
    <t>Odkopávky a prokopávky ručně zapažené i nezapažené v hornině třídy těžitelnosti I skupiny 3</t>
  </si>
  <si>
    <t>m3</t>
  </si>
  <si>
    <t>CS ÚRS 2024 02</t>
  </si>
  <si>
    <t>4</t>
  </si>
  <si>
    <t>1697949003</t>
  </si>
  <si>
    <t>Online PSC</t>
  </si>
  <si>
    <t>https://podminky.urs.cz/item/CS_URS_2024_02/122211101</t>
  </si>
  <si>
    <t>VV</t>
  </si>
  <si>
    <t>(13,2+29,11+13,32+19,96+1,33+3,34)*0,15 "podlaha 1.NP"</t>
  </si>
  <si>
    <t xml:space="preserve">26,5*0,3 "podlaha 2.04" </t>
  </si>
  <si>
    <t xml:space="preserve">11,55*0,3 "podlaha 2.02" </t>
  </si>
  <si>
    <t>Součet</t>
  </si>
  <si>
    <t>131213701</t>
  </si>
  <si>
    <t>Hloubení nezapažených jam ručně s urovnáním dna do předepsaného profilu a spádu v hornině třídy těžitelnosti I skupiny 3 soudržných</t>
  </si>
  <si>
    <t>-776671034</t>
  </si>
  <si>
    <t>https://podminky.urs.cz/item/CS_URS_2024_02/131213701</t>
  </si>
  <si>
    <t>3*0,7*0,7*0,6 "zákl.patky"</t>
  </si>
  <si>
    <t>3</t>
  </si>
  <si>
    <t>132212131</t>
  </si>
  <si>
    <t>Hloubení nezapažených rýh šířky do 800 mm ručně s urovnáním dna do předepsaného profilu a spádu v hornině třídy těžitelnosti I skupiny 3 soudržných</t>
  </si>
  <si>
    <t>-1369353334</t>
  </si>
  <si>
    <t>https://podminky.urs.cz/item/CS_URS_2024_02/132212131</t>
  </si>
  <si>
    <t>(7,4+2,5+3,3+2+1,6+1,3)*0,4*0,6 "základové pasy"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</si>
  <si>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</si>
  <si>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</si>
  <si>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883378552</t>
  </si>
  <si>
    <t>https://podminky.urs.cz/item/CS_URS_2024_02/162211311</t>
  </si>
  <si>
    <t>23,454+0,882+4,344</t>
  </si>
  <si>
    <t>5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</si>
  <si>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</si>
  <si>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</si>
  <si>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-2058510765</t>
  </si>
  <si>
    <t>https://podminky.urs.cz/item/CS_URS_2024_02/162211319</t>
  </si>
  <si>
    <t>28,68*2 'Přepočtené koeficientem množství</t>
  </si>
  <si>
    <t>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</si>
  <si>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</si>
  <si>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</si>
  <si>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-924209107</t>
  </si>
  <si>
    <t>https://podminky.urs.cz/item/CS_URS_2024_02/162751117</t>
  </si>
  <si>
    <t>7</t>
  </si>
  <si>
    <t>167111101</t>
  </si>
  <si>
    <t>Nakládání, skládání a překládání neulehlého výkopku nebo sypaniny ručně nakládání, z hornin třídy těžitelnosti I, skupiny 1 až 3</t>
  </si>
  <si>
    <t>-1311110232</t>
  </si>
  <si>
    <t>https://podminky.urs.cz/item/CS_URS_2024_02/167111101</t>
  </si>
  <si>
    <t>8</t>
  </si>
  <si>
    <t>171201231</t>
  </si>
  <si>
    <t>Poplatek za uložení stavebního odpadu na recyklační skládce (skládkovné) zeminy a kamení zatříděného do Katalogu odpadů pod kódem 17 05 04</t>
  </si>
  <si>
    <t>t</t>
  </si>
  <si>
    <t>-898783357</t>
  </si>
  <si>
    <t>https://podminky.urs.cz/item/CS_URS_2024_02/171201231</t>
  </si>
  <si>
    <t>28,68*1,7 'Přepočtené koeficientem množství</t>
  </si>
  <si>
    <t>9</t>
  </si>
  <si>
    <t>171251201</t>
  </si>
  <si>
    <t>Uložení sypaniny na skládky nebo meziskládky bez hutnění s upravením uložené sypaniny do předepsaného tvaru</t>
  </si>
  <si>
    <t>-19092963</t>
  </si>
  <si>
    <t>https://podminky.urs.cz/item/CS_URS_2024_02/171251201</t>
  </si>
  <si>
    <t>Ostatní konstrukce a práce, bourání</t>
  </si>
  <si>
    <t>10</t>
  </si>
  <si>
    <t>962023391</t>
  </si>
  <si>
    <t>Bourání zdiva nadzákladového smíšeného na maltu vápennou nebo vápenocementovou, objemu přes 1 m3</t>
  </si>
  <si>
    <t>15494675</t>
  </si>
  <si>
    <t>https://podminky.urs.cz/item/CS_URS_2024_02/962023391</t>
  </si>
  <si>
    <t>(5,7*0,6*3,2)+(4,9*0,1*3,2)+(1,3*0,2*3,2)+(3,2*0,3*3,2) "1.05, 1.06, 1.04"</t>
  </si>
  <si>
    <t>(4+6,6+2,9+6,6+3)*0,35*2,35 "2.01"</t>
  </si>
  <si>
    <t>5,2*0,2*2,4 "přizdívka 2.02"</t>
  </si>
  <si>
    <t>11</t>
  </si>
  <si>
    <t>963013530</t>
  </si>
  <si>
    <t>Bourání stropů s keramickou výplní včetně vybourání nosníků a jejich odklizení jakékoliv tloušťky</t>
  </si>
  <si>
    <t>-195142603</t>
  </si>
  <si>
    <t>https://podminky.urs.cz/item/CS_URS_2024_02/963013530</t>
  </si>
  <si>
    <t>9,3*4*0,5 "střecha 2.01"</t>
  </si>
  <si>
    <t>2,1*4*0,25 "strop 1.04"</t>
  </si>
  <si>
    <t>963053935</t>
  </si>
  <si>
    <t>Bourání železobetonových monolitických schodišťových ramen zazděných oboustranně</t>
  </si>
  <si>
    <t>m2</t>
  </si>
  <si>
    <t>-123291287</t>
  </si>
  <si>
    <t>https://podminky.urs.cz/item/CS_URS_2024_02/963053935</t>
  </si>
  <si>
    <t>3*2,3</t>
  </si>
  <si>
    <t>13</t>
  </si>
  <si>
    <t>965042141</t>
  </si>
  <si>
    <t>Bourání mazanin betonových nebo z litého asfaltu tl. do 100 mm, plochy přes 4 m2</t>
  </si>
  <si>
    <t>-1046853330</t>
  </si>
  <si>
    <t>https://podminky.urs.cz/item/CS_URS_2024_02/965042141</t>
  </si>
  <si>
    <t>(29,11+13,32+19,96+1,33+3,34)*0,06 "podlaha 1.NP"</t>
  </si>
  <si>
    <t>(7,6*4,5*0,1)+(3,7*1*0,1) "podlaha dvůr"</t>
  </si>
  <si>
    <t>14</t>
  </si>
  <si>
    <t>965042241</t>
  </si>
  <si>
    <t>Bourání mazanin betonových nebo z litého asfaltu tl. přes 100 mm, plochy přes 4 m2</t>
  </si>
  <si>
    <t>1068009290</t>
  </si>
  <si>
    <t>https://podminky.urs.cz/item/CS_URS_2024_02/965042241</t>
  </si>
  <si>
    <t xml:space="preserve">26,5*0,15 "podlaha 2.04" </t>
  </si>
  <si>
    <t>15</t>
  </si>
  <si>
    <t>965045113</t>
  </si>
  <si>
    <t>Bourání potěrů tl. do 50 mm cementových nebo pískocementových, plochy přes 4 m2</t>
  </si>
  <si>
    <t>594617092</t>
  </si>
  <si>
    <t>https://podminky.urs.cz/item/CS_URS_2024_02/965045113</t>
  </si>
  <si>
    <t>(29,11+13,32+19,96+1,33+3,34) "podlaha 1.NP"</t>
  </si>
  <si>
    <t>16</t>
  </si>
  <si>
    <t>965049111</t>
  </si>
  <si>
    <t>Bourání mazanin Příplatek k cenám za bourání mazanin betonových se svařovanou sítí, tl. do 100 mm</t>
  </si>
  <si>
    <t>1456944566</t>
  </si>
  <si>
    <t>https://podminky.urs.cz/item/CS_URS_2024_02/965049111</t>
  </si>
  <si>
    <t>7,814+3,975</t>
  </si>
  <si>
    <t>17</t>
  </si>
  <si>
    <t>968082016</t>
  </si>
  <si>
    <t>Vybourání plastových rámů oken s křídly, dveřních zárubní, vrat rámu oken s křídly, plochy přes 1 do 2 m2</t>
  </si>
  <si>
    <t>20563808</t>
  </si>
  <si>
    <t>https://podminky.urs.cz/item/CS_URS_2024_02/968082016</t>
  </si>
  <si>
    <t>(1*1,5)+(1*1,5) "1.02"</t>
  </si>
  <si>
    <t>0,6*0,6 "1.06"</t>
  </si>
  <si>
    <t>0,8*0,9 "1.04"</t>
  </si>
  <si>
    <t>0,8*0,7 "2.01_schodiště"</t>
  </si>
  <si>
    <t>18</t>
  </si>
  <si>
    <t>968082017</t>
  </si>
  <si>
    <t>Vybourání plastových rámů oken s křídly, dveřních zárubní, vrat rámu oken s křídly, plochy přes 2 do 4 m2</t>
  </si>
  <si>
    <t>1176120896</t>
  </si>
  <si>
    <t>https://podminky.urs.cz/item/CS_URS_2024_02/968082017</t>
  </si>
  <si>
    <t>2*1,2 "1.03"</t>
  </si>
  <si>
    <t>1,8*1,3 "2.01"</t>
  </si>
  <si>
    <t>19</t>
  </si>
  <si>
    <t>968082021</t>
  </si>
  <si>
    <t>Vybourání plastových rámů oken s křídly, dveřních zárubní, vrat dveřních zárubní, plochy do 2 m2</t>
  </si>
  <si>
    <t>146172946</t>
  </si>
  <si>
    <t>https://podminky.urs.cz/item/CS_URS_2024_02/968082021</t>
  </si>
  <si>
    <t>(1*2)+(1*2) "1.01"</t>
  </si>
  <si>
    <t>(0,7*2)+(0,7*2)+(0,7*2) "1.07, 1.08, 1.09"</t>
  </si>
  <si>
    <t>2*0,7*2 " 2.01"</t>
  </si>
  <si>
    <t>20</t>
  </si>
  <si>
    <t>971024651</t>
  </si>
  <si>
    <t>Vybourání otvorů ve zdivu základovém nebo nadzákladovém kamenném, smíšeném kamenném, na maltu vápennou nebo vápenocementovou, plochy do 4 m2, tl. do 600 mm</t>
  </si>
  <si>
    <t>370688441</t>
  </si>
  <si>
    <t>https://podminky.urs.cz/item/CS_URS_2024_02/971024651</t>
  </si>
  <si>
    <t>(2,5*2,2*0,55)+(2*0,7*1,5*0,4) "1.NP"</t>
  </si>
  <si>
    <t>997</t>
  </si>
  <si>
    <t>Přesun sutě</t>
  </si>
  <si>
    <t>997013212</t>
  </si>
  <si>
    <t>Vnitrostaveništní doprava suti a vybouraných hmot vodorovně do 50 m s naložením ručně pro budovy a haly výšky přes 6 do 9 m</t>
  </si>
  <si>
    <t>-1515003877</t>
  </si>
  <si>
    <t>https://podminky.urs.cz/item/CS_URS_2024_02/997013212</t>
  </si>
  <si>
    <t>22</t>
  </si>
  <si>
    <t>997013501</t>
  </si>
  <si>
    <t>Odvoz suti a vybouraných hmot na skládku nebo meziskládku se složením, na vzdálenost do 1 km</t>
  </si>
  <si>
    <t>24102641</t>
  </si>
  <si>
    <t>https://podminky.urs.cz/item/CS_URS_2024_02/997013501</t>
  </si>
  <si>
    <t>23</t>
  </si>
  <si>
    <t>997013509</t>
  </si>
  <si>
    <t>Odvoz suti a vybouraných hmot na skládku nebo meziskládku se složením, na vzdálenost Příplatek k ceně za každý další započatý 1 km přes 1 km</t>
  </si>
  <si>
    <t>-1116717485</t>
  </si>
  <si>
    <t>https://podminky.urs.cz/item/CS_URS_2024_02/997013509</t>
  </si>
  <si>
    <t>177,985*10 'Přepočtené koeficientem množství</t>
  </si>
  <si>
    <t>24</t>
  </si>
  <si>
    <t>997013871</t>
  </si>
  <si>
    <t>Poplatek za uložení stavebního odpadu na recyklační skládce (skládkovné) směsného stavebního a demoličního zatříděného do Katalogu odpadů pod kódem 17 09 04</t>
  </si>
  <si>
    <t>1888975634</t>
  </si>
  <si>
    <t>https://podminky.urs.cz/item/CS_URS_2024_02/997013871</t>
  </si>
  <si>
    <t>PSV</t>
  </si>
  <si>
    <t>Práce a dodávky PSV</t>
  </si>
  <si>
    <t>762</t>
  </si>
  <si>
    <t>Konstrukce tesařské</t>
  </si>
  <si>
    <t>25</t>
  </si>
  <si>
    <t>762111811</t>
  </si>
  <si>
    <t>Demontáž stěn a příček z hranolků, fošen nebo latí</t>
  </si>
  <si>
    <t>-1232636201</t>
  </si>
  <si>
    <t>https://podminky.urs.cz/item/CS_URS_2024_02/762111811</t>
  </si>
  <si>
    <t>(4,5+7,5)*2,5 "m.č. 2.02"</t>
  </si>
  <si>
    <t>26</t>
  </si>
  <si>
    <t>762132811</t>
  </si>
  <si>
    <t>Demontáž bednění svislých stěn a nadstřešních stěn z jednostranně hoblovaných prken</t>
  </si>
  <si>
    <t>2020018072</t>
  </si>
  <si>
    <t>https://podminky.urs.cz/item/CS_URS_2024_02/762132811</t>
  </si>
  <si>
    <t>27</t>
  </si>
  <si>
    <t>762331812</t>
  </si>
  <si>
    <t>Demontáž vázaných konstrukcí krovů sklonu do 60° z hranolů, hranolků, fošen, průřezové plochy přes 120 do 224 cm2</t>
  </si>
  <si>
    <t>m</t>
  </si>
  <si>
    <t>310553982</t>
  </si>
  <si>
    <t>https://podminky.urs.cz/item/CS_URS_2024_02/762331812</t>
  </si>
  <si>
    <t>(10*3,5)+(2*8)+(11*3) "střecha 2.02"</t>
  </si>
  <si>
    <t>(8*5)+(2*9,3)+(8*2,5) "střecha 2.04"</t>
  </si>
  <si>
    <t>28</t>
  </si>
  <si>
    <t>762341811</t>
  </si>
  <si>
    <t>Demontáž bednění a laťování bednění střech rovných, obloukových, sklonu do 60° se všemi nadstřešními konstrukcemi z prken hrubých, hoblovaných tl. do 32 mm</t>
  </si>
  <si>
    <t>1884330186</t>
  </si>
  <si>
    <t>https://podminky.urs.cz/item/CS_URS_2024_02/762341811</t>
  </si>
  <si>
    <t>(8*3,5) "střecha 2.02"</t>
  </si>
  <si>
    <t>29</t>
  </si>
  <si>
    <t>762342812</t>
  </si>
  <si>
    <t>Demontáž bednění a laťování laťování střech sklonu do 60° se všemi nadstřešními konstrukcemi, z latí průřezové plochy do 25 cm2 při osové vzdálenosti přes 0,22 do 0,50 m</t>
  </si>
  <si>
    <t>-2096720357</t>
  </si>
  <si>
    <t>https://podminky.urs.cz/item/CS_URS_2024_02/762342812</t>
  </si>
  <si>
    <t>(4,6*9,3) "střecha 2.04"</t>
  </si>
  <si>
    <t>30</t>
  </si>
  <si>
    <t>762512811</t>
  </si>
  <si>
    <t>Demontáž podlahové konstrukce podkladové roštu podkladového</t>
  </si>
  <si>
    <t>513358497</t>
  </si>
  <si>
    <t>https://podminky.urs.cz/item/CS_URS_2024_02/762512811</t>
  </si>
  <si>
    <t>76,3 "podlaha 2.03"</t>
  </si>
  <si>
    <t>3*4,7 "část podlahy 2.02"</t>
  </si>
  <si>
    <t>31</t>
  </si>
  <si>
    <t>762522811</t>
  </si>
  <si>
    <t>Demontáž podlah s polštáři z prken tl. do 32 mm</t>
  </si>
  <si>
    <t>418522339</t>
  </si>
  <si>
    <t>https://podminky.urs.cz/item/CS_URS_2024_02/762522811</t>
  </si>
  <si>
    <t>11,6 "podlaha 2.01"</t>
  </si>
  <si>
    <t>32</t>
  </si>
  <si>
    <t>762812811</t>
  </si>
  <si>
    <t>Demontáž záklopů stropů vrchních a zapuštěných z hoblovaných prken s olištováním, tl. do 32 mm</t>
  </si>
  <si>
    <t>846587423</t>
  </si>
  <si>
    <t>https://podminky.urs.cz/item/CS_URS_2024_02/762812811</t>
  </si>
  <si>
    <t>3,3*3,2 "část podlahy 2.02"</t>
  </si>
  <si>
    <t>33</t>
  </si>
  <si>
    <t>762814812</t>
  </si>
  <si>
    <t>Demontáž záklopů stropů vrchních a zapuštěných z desek tvrdých (cementotřískových, dřevoštěpkových apod.)</t>
  </si>
  <si>
    <t>-26079154</t>
  </si>
  <si>
    <t>https://podminky.urs.cz/item/CS_URS_2024_02/762814812</t>
  </si>
  <si>
    <t>9,9+76,3 "podlaha 2.02 a 2.03"</t>
  </si>
  <si>
    <t>34</t>
  </si>
  <si>
    <t>762822830</t>
  </si>
  <si>
    <t>Demontáž stropních trámů z hraněného řeziva, průřezové plochy přes 288 do 450 cm2</t>
  </si>
  <si>
    <t>-477007823</t>
  </si>
  <si>
    <t>https://podminky.urs.cz/item/CS_URS_2024_02/762822830</t>
  </si>
  <si>
    <t>4*2,5 "strop 1.05, 1.06"</t>
  </si>
  <si>
    <t>763</t>
  </si>
  <si>
    <t>Konstrukce suché výstavby</t>
  </si>
  <si>
    <t>35</t>
  </si>
  <si>
    <t>763131822</t>
  </si>
  <si>
    <t>Demontáž podhledu nebo samostatného požárního předělu ze sádrokartonových desek s nosnou konstrukcí dvouvrstvou z ocelových profilů, opláštění dvojité</t>
  </si>
  <si>
    <t>1727437093</t>
  </si>
  <si>
    <t>https://podminky.urs.cz/item/CS_URS_2024_02/763131822</t>
  </si>
  <si>
    <t>2,5*3,5 "1.05, 1.06"</t>
  </si>
  <si>
    <t>764</t>
  </si>
  <si>
    <t>Konstrukce klempířské</t>
  </si>
  <si>
    <t>36</t>
  </si>
  <si>
    <t>764001821</t>
  </si>
  <si>
    <t>Demontáž klempířských konstrukcí krytiny ze svitků nebo tabulí do suti</t>
  </si>
  <si>
    <t>-767143158</t>
  </si>
  <si>
    <t>https://podminky.urs.cz/item/CS_URS_2024_02/764001821</t>
  </si>
  <si>
    <t>(8*3,5)+(8,4*9,3) "střecha 2.02, 2.01, 2.04"</t>
  </si>
  <si>
    <t>37</t>
  </si>
  <si>
    <t>764004801</t>
  </si>
  <si>
    <t>Demontáž klempířských konstrukcí žlabu podokapního do suti</t>
  </si>
  <si>
    <t>-1229622570</t>
  </si>
  <si>
    <t>https://podminky.urs.cz/item/CS_URS_2024_02/764004801</t>
  </si>
  <si>
    <t>8+4+7,5+7</t>
  </si>
  <si>
    <t>38</t>
  </si>
  <si>
    <t>764004861</t>
  </si>
  <si>
    <t>Demontáž klempířských konstrukcí svodu do suti</t>
  </si>
  <si>
    <t>1665324660</t>
  </si>
  <si>
    <t>https://podminky.urs.cz/item/CS_URS_2024_02/764004861</t>
  </si>
  <si>
    <t>765</t>
  </si>
  <si>
    <t>Krytina skládaná</t>
  </si>
  <si>
    <t>39</t>
  </si>
  <si>
    <t>765191901</t>
  </si>
  <si>
    <t>Demontáž pojistné hydroizolační fólie kladené ve sklonu do 30°</t>
  </si>
  <si>
    <t>-974400288</t>
  </si>
  <si>
    <t>https://podminky.urs.cz/item/CS_URS_2024_02/765191901</t>
  </si>
  <si>
    <t>(8*3,5)+(3,9*9,3) "střecha 2.02, 2.01"</t>
  </si>
  <si>
    <t>771</t>
  </si>
  <si>
    <t>Podlahy z dlaždic</t>
  </si>
  <si>
    <t>40</t>
  </si>
  <si>
    <t>771573810</t>
  </si>
  <si>
    <t>Demontáž podlah z dlaždic keramických lepených</t>
  </si>
  <si>
    <t>860205045</t>
  </si>
  <si>
    <t>https://podminky.urs.cz/item/CS_URS_2024_02/771573810</t>
  </si>
  <si>
    <t>29,11+13,32+19,96+1,33+3,34 "1.02-1.06"</t>
  </si>
  <si>
    <t>24006_02 - ASŘ+SKŘ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</si>
  <si>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</si>
  <si>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</si>
  <si>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</si>
  <si>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</si>
  <si>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</si>
  <si>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998 - Přesun hmot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</si>
  <si>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</si>
  <si>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</si>
  <si>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</si>
  <si>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</si>
  <si>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</si>
  <si>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</si>
  <si>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</si>
  <si>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</si>
  <si>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</si>
  <si>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</si>
  <si>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Zakládání</t>
  </si>
  <si>
    <t>213141111</t>
  </si>
  <si>
    <t>Zřízení vrstvy z geotextilie filtrační, separační, odvodňovací, ochranné, výztužné nebo protierozní v rovině nebo ve sklonu do 1:5, šířky do 3 m</t>
  </si>
  <si>
    <t>-2012623377</t>
  </si>
  <si>
    <t>https://podminky.urs.cz/item/CS_URS_2024_02/213141111</t>
  </si>
  <si>
    <t>13,2+29,11+12,97+36,51+4,59+2,13+1,73+1,58+2,54 "Skladba podlah P1, P2"</t>
  </si>
  <si>
    <t>(3,4*1,1)+(7*4,5) "skladba povrchů E1, E2"</t>
  </si>
  <si>
    <t>M</t>
  </si>
  <si>
    <t>69311060</t>
  </si>
  <si>
    <t>geotextilie netkaná separační, ochranná, filtrační, drenážní PP 200g/m2</t>
  </si>
  <si>
    <t>843354753</t>
  </si>
  <si>
    <t>104,36*1,1845 'Přepočtené koeficientem množství</t>
  </si>
  <si>
    <t>69311068</t>
  </si>
  <si>
    <t>geotextilie netkaná separační, ochranná, filtrační, drenážní PP 300g/m2</t>
  </si>
  <si>
    <t>-1477959936</t>
  </si>
  <si>
    <t>218111112</t>
  </si>
  <si>
    <t>Odvětrání radonu vodorovné kladené do štěrkového podsypu drenážní z plastových perforovaných trubek, vnitřní průměr přes 60 do 80 mm</t>
  </si>
  <si>
    <t>-2008876264</t>
  </si>
  <si>
    <t>https://podminky.urs.cz/item/CS_URS_2024_02/218111112</t>
  </si>
  <si>
    <t>218111121</t>
  </si>
  <si>
    <t>Odvětrání radonu vodorovné kladené do štěrkového podsypu sběrné z plastových trubek, vnitřní průměr přes 80 do 110 mm</t>
  </si>
  <si>
    <t>767552131</t>
  </si>
  <si>
    <t>https://podminky.urs.cz/item/CS_URS_2024_02/218111121</t>
  </si>
  <si>
    <t>218121111</t>
  </si>
  <si>
    <t>Odvětrání radonu svislé z plastových trubek, vnitřní průměr přes 80 do 110 mm</t>
  </si>
  <si>
    <t>-365494041</t>
  </si>
  <si>
    <t>https://podminky.urs.cz/item/CS_URS_2024_02/218121111</t>
  </si>
  <si>
    <t>271532212</t>
  </si>
  <si>
    <t>Podsyp pod základové konstrukce se zhutněním a urovnáním povrchu z kameniva hrubého, frakce 16 - 32 mm</t>
  </si>
  <si>
    <t>-2029277055</t>
  </si>
  <si>
    <t>https://podminky.urs.cz/item/CS_URS_2024_02/271532212</t>
  </si>
  <si>
    <t>(13,2+29,11+12,97+36,51+4,59+2,13+1,73+1,58+2,54)*0,15 "Skladba podlah P1, P2"</t>
  </si>
  <si>
    <t>271532213</t>
  </si>
  <si>
    <t>Podsyp pod základové konstrukce se zhutněním a urovnáním povrchu z kameniva hrubého, frakce 4 - 8 mm</t>
  </si>
  <si>
    <t>-1953615267</t>
  </si>
  <si>
    <t>https://podminky.urs.cz/item/CS_URS_2024_02/271532213</t>
  </si>
  <si>
    <t>(13,2+29,11+12,97+36,51+4,59+2,13+1,73+1,58+2,54)*0,05 "Skladba podlah P1, P2"</t>
  </si>
  <si>
    <t>273321411</t>
  </si>
  <si>
    <t>Základy z betonu železového (bez výztuže) desky z betonu bez zvláštních nároků na prostředí tř. C 20/25</t>
  </si>
  <si>
    <t>1087962892</t>
  </si>
  <si>
    <t>https://podminky.urs.cz/item/CS_URS_2024_02/273321411</t>
  </si>
  <si>
    <t>(13,2+29,11+12,97+36,51+4,59+2,13+1,73+1,58+2,54+6,26)*0,07 "Skladba podlah P1, P2, P3, P4"</t>
  </si>
  <si>
    <t>273362021</t>
  </si>
  <si>
    <t>Výztuž základů desek ze svařovaných sítí z drátů typu KARI</t>
  </si>
  <si>
    <t>-1444687863</t>
  </si>
  <si>
    <t>https://podminky.urs.cz/item/CS_URS_2024_02/273362021</t>
  </si>
  <si>
    <t>(13,2+29,11+12,97+36,51+4,59+2,13+1,73+1,58+2,54+6,26)*3,1/1000 "Skladba podlah P1, P2, P3, P4"</t>
  </si>
  <si>
    <t>0,343*1,2 'Přepočtené koeficientem množství</t>
  </si>
  <si>
    <t>274313711</t>
  </si>
  <si>
    <t>Základy z betonu prostého pasy betonu kamenem neprokládaného tř. C 20/25</t>
  </si>
  <si>
    <t>1705075168</t>
  </si>
  <si>
    <t>https://podminky.urs.cz/item/CS_URS_2024_02/274313711</t>
  </si>
  <si>
    <t>(7,4+2,5+3,3+2+1,6+1,3)*0,4*0,6</t>
  </si>
  <si>
    <t>275313711</t>
  </si>
  <si>
    <t>Základy z betonu prostého patky a bloky z betonu kamenem neprokládaného tř. C 20/25</t>
  </si>
  <si>
    <t>-1615321497</t>
  </si>
  <si>
    <t>https://podminky.urs.cz/item/CS_URS_2024_02/275313711</t>
  </si>
  <si>
    <t>3*0,7*0,7*0,6</t>
  </si>
  <si>
    <t>Svislé a kompletní konstrukce</t>
  </si>
  <si>
    <t>310238211</t>
  </si>
  <si>
    <t>Zazdívka otvorů ve zdivu nadzákladovém cihlami pálenými plochy přes 0,25 m2 do 1 m2 na maltu vápenocementovou</t>
  </si>
  <si>
    <t>1018335689</t>
  </si>
  <si>
    <t>https://podminky.urs.cz/item/CS_URS_2024_02/310238211</t>
  </si>
  <si>
    <t>(2,1*0,75*0,65)+(2*0,7*2,1*0,3) "1.NP"</t>
  </si>
  <si>
    <t>311235141</t>
  </si>
  <si>
    <t>Zdivo jednovrstvé z cihel děrovaných broušených na celoplošnou tenkovrstvou maltu, pevnost cihel přes P10 do P15, tl. zdiva 240 mm</t>
  </si>
  <si>
    <t>-180381103</t>
  </si>
  <si>
    <t>https://podminky.urs.cz/item/CS_URS_2024_02/311235141</t>
  </si>
  <si>
    <t>(1,5+3,9+2,2)*3 "1.NP"</t>
  </si>
  <si>
    <t>-(1,1*2)-(0,8*2)-(0,9*2)-(0,9*2)</t>
  </si>
  <si>
    <t>(9+3+5,3+3,5+5,3)*2,6 "2.NP"</t>
  </si>
  <si>
    <t>317168012</t>
  </si>
  <si>
    <t>Překlady keramické ploché osazené do maltového lože, výšky překladu 71 mm šířky 115 mm, délky 1250 mm</t>
  </si>
  <si>
    <t>kus</t>
  </si>
  <si>
    <t>-1669987271</t>
  </si>
  <si>
    <t>https://podminky.urs.cz/item/CS_URS_2024_02/317168012</t>
  </si>
  <si>
    <t>3 "P01"</t>
  </si>
  <si>
    <t>1 "P04"</t>
  </si>
  <si>
    <t>317168022</t>
  </si>
  <si>
    <t>Překlady keramické ploché osazené do maltového lože, výšky překladu 71 mm šířky 145 mm, délky 1250 mm</t>
  </si>
  <si>
    <t>-819607840</t>
  </si>
  <si>
    <t>https://podminky.urs.cz/item/CS_URS_2024_02/317168022</t>
  </si>
  <si>
    <t>2 "P04"</t>
  </si>
  <si>
    <t>317168052</t>
  </si>
  <si>
    <t>Překlady keramické vysoké osazené do maltového lože, šířky překladu 70 mm výšky 238 mm, délky 1250 mm</t>
  </si>
  <si>
    <t>-557110069</t>
  </si>
  <si>
    <t>https://podminky.urs.cz/item/CS_URS_2024_02/317168052</t>
  </si>
  <si>
    <t>3*4 "P02"</t>
  </si>
  <si>
    <t>2 "P05"</t>
  </si>
  <si>
    <t>317168053</t>
  </si>
  <si>
    <t>Překlady keramické vysoké osazené do maltového lože, šířky překladu 70 mm výšky 238 mm, délky 1500 mm</t>
  </si>
  <si>
    <t>745322306</t>
  </si>
  <si>
    <t>https://podminky.urs.cz/item/CS_URS_2024_02/317168053</t>
  </si>
  <si>
    <t>3*5 "P03"</t>
  </si>
  <si>
    <t>317168054</t>
  </si>
  <si>
    <t>Překlady keramické vysoké osazené do maltového lože, šířky překladu 70 mm výšky 238 mm, délky 1750 mm</t>
  </si>
  <si>
    <t>13766276</t>
  </si>
  <si>
    <t>https://podminky.urs.cz/item/CS_URS_2024_02/317168054</t>
  </si>
  <si>
    <t>3 "P06"</t>
  </si>
  <si>
    <t>317234410</t>
  </si>
  <si>
    <t>Vyzdívka mezi nosníky cihlami pálenými na maltu cementovou</t>
  </si>
  <si>
    <t>-1981220231</t>
  </si>
  <si>
    <t>https://podminky.urs.cz/item/CS_URS_2024_02/317234410</t>
  </si>
  <si>
    <t>2*1*0,4*0,1 "překlady Pr14 - IPE 100 dl. 1m"</t>
  </si>
  <si>
    <t>3*0,5*0,16 "překlad Pr11 - IPE160, dl. 3m"</t>
  </si>
  <si>
    <t>317944321</t>
  </si>
  <si>
    <t>Válcované nosníky dodatečně osazované do připravených otvorů bez zazdění hlav do č. 12</t>
  </si>
  <si>
    <t>-1761137064</t>
  </si>
  <si>
    <t>https://podminky.urs.cz/item/CS_URS_2024_02/317944321</t>
  </si>
  <si>
    <t>6*1*8,1/1000 "překlady Pr14 - IPE 100 dl. 1m"</t>
  </si>
  <si>
    <t>317944323</t>
  </si>
  <si>
    <t>Válcované nosníky dodatečně osazované do připravených otvorů bez zazdění hlav č. 14 až 22</t>
  </si>
  <si>
    <t>-2032743037</t>
  </si>
  <si>
    <t>https://podminky.urs.cz/item/CS_URS_2024_02/317944323</t>
  </si>
  <si>
    <t>3*3*15,8/1000 "překlad Pr11 - IPE160, dl. 3m"</t>
  </si>
  <si>
    <t>319202321</t>
  </si>
  <si>
    <t>Vyrovnání nerovného povrchu vnitřního i vnějšího zdiva přizděním, tl. přes 30 do 80 mm</t>
  </si>
  <si>
    <t>-1740097432</t>
  </si>
  <si>
    <t>https://podminky.urs.cz/item/CS_URS_2024_02/319202321</t>
  </si>
  <si>
    <t>(2,7+1,7)*3 "m.č. 1.03 a 1.07"</t>
  </si>
  <si>
    <t>339_R01</t>
  </si>
  <si>
    <t>Ocelový sloup pr. 102/4 mm+patní plech P12 (ozn. SL11)</t>
  </si>
  <si>
    <t>392356076</t>
  </si>
  <si>
    <t>339_R02</t>
  </si>
  <si>
    <t>Ocelový sloup pr. 102/4 mm+patní plech P12 (ozn. SL22, SL23)</t>
  </si>
  <si>
    <t>1342155328</t>
  </si>
  <si>
    <t>342244211</t>
  </si>
  <si>
    <t>Příčky jednoduché z cihel děrovaných broušených, na tenkovrstvou maltu, pevnost cihel do P15, tl. příčky 115 mm</t>
  </si>
  <si>
    <t>6501140</t>
  </si>
  <si>
    <t>https://podminky.urs.cz/item/CS_URS_2024_02/342244211</t>
  </si>
  <si>
    <t>(2,2+2,5+1,7+2,5)*3,1 "1.NP"</t>
  </si>
  <si>
    <t>342244221</t>
  </si>
  <si>
    <t>Příčky jednoduché z cihel děrovaných broušených, na tenkovrstvou maltu, pevnost cihel do P15, tl. příčky 140 mm</t>
  </si>
  <si>
    <t>440904372</t>
  </si>
  <si>
    <t>https://podminky.urs.cz/item/CS_URS_2024_02/342244221</t>
  </si>
  <si>
    <t>(3,5*3)+(3,6*3)+(2,6*1,5) "1.NP"</t>
  </si>
  <si>
    <t>(7,8+1,1)*0,5 "atika ploché střechy"</t>
  </si>
  <si>
    <t>346244381</t>
  </si>
  <si>
    <t>Plentování ocelových válcovaných nosníků jednostranné cihlami na maltu, výška stojiny do 200 mm</t>
  </si>
  <si>
    <t>-855941307</t>
  </si>
  <si>
    <t>https://podminky.urs.cz/item/CS_URS_2024_02/346244381</t>
  </si>
  <si>
    <t>4*1*0,1 "překlady Pr14 - IPE 100 dl. 1m"</t>
  </si>
  <si>
    <t>2*3*0,16 "překlad Pr11 - IPE160, dl. 3m"</t>
  </si>
  <si>
    <t>346272226</t>
  </si>
  <si>
    <t>Přizdívky z pórobetonových tvárnic objemová hmotnost do 500 kg/m3, na tenké maltové lože, tloušťka přizdívky 75 mm</t>
  </si>
  <si>
    <t>-832487684</t>
  </si>
  <si>
    <t>https://podminky.urs.cz/item/CS_URS_2024_02/346272226</t>
  </si>
  <si>
    <t>(2,9+2,2+3,3)*2,7 "1.10"</t>
  </si>
  <si>
    <t>346272246</t>
  </si>
  <si>
    <t>Přizdívky z pórobetonových tvárnic objemová hmotnost do 500 kg/m3, na tenké maltové lože, tloušťka přizdívky 125 mm</t>
  </si>
  <si>
    <t>-282810460</t>
  </si>
  <si>
    <t>https://podminky.urs.cz/item/CS_URS_2024_02/346272246</t>
  </si>
  <si>
    <t>1,1*3 "1.07"</t>
  </si>
  <si>
    <t>346272266</t>
  </si>
  <si>
    <t>Přizdívky z pórobetonových tvárnic objemová hmotnost do 500 kg/m3, na tenké maltové lože, tloušťka přizdívky 200 mm</t>
  </si>
  <si>
    <t>2084159926</t>
  </si>
  <si>
    <t>https://podminky.urs.cz/item/CS_URS_2024_02/346272266</t>
  </si>
  <si>
    <t>2*3 "1.05"</t>
  </si>
  <si>
    <t>386_R01</t>
  </si>
  <si>
    <t>Dodávka a montáž zdvihací plošiny</t>
  </si>
  <si>
    <t>soubor</t>
  </si>
  <si>
    <t>1559611338</t>
  </si>
  <si>
    <t>Vodorovné konstrukce</t>
  </si>
  <si>
    <t>411321515</t>
  </si>
  <si>
    <t>Stropy z betonu železového (bez výztuže) stropů deskových, plochých střech, desek balkonových, desek hřibových stropů včetně hlavic hřibových sloupů tř. C 20/25</t>
  </si>
  <si>
    <t>793895597</t>
  </si>
  <si>
    <t>https://podminky.urs.cz/item/CS_URS_2024_02/411321515</t>
  </si>
  <si>
    <t>25*0,15 "strop nad 1.10 - 1.13"</t>
  </si>
  <si>
    <t>411351011</t>
  </si>
  <si>
    <t>Bednění stropních konstrukcí - bez podpěrné konstrukce desek tloušťky stropní desky přes 5 do 25 cm zřízení</t>
  </si>
  <si>
    <t>1447850513</t>
  </si>
  <si>
    <t>https://podminky.urs.cz/item/CS_URS_2024_02/411351011</t>
  </si>
  <si>
    <t>411351012</t>
  </si>
  <si>
    <t>Bednění stropních konstrukcí - bez podpěrné konstrukce desek tloušťky stropní desky přes 5 do 25 cm odstranění</t>
  </si>
  <si>
    <t>-716888439</t>
  </si>
  <si>
    <t>https://podminky.urs.cz/item/CS_URS_2024_02/411351012</t>
  </si>
  <si>
    <t>411354311</t>
  </si>
  <si>
    <t>Podpěrná konstrukce stropů - desek, kleneb a skořepin výška podepření do 4 m tloušťka stropu přes 5 do 15 cm zřízení</t>
  </si>
  <si>
    <t>-1410558456</t>
  </si>
  <si>
    <t>https://podminky.urs.cz/item/CS_URS_2024_02/411354311</t>
  </si>
  <si>
    <t>411354312</t>
  </si>
  <si>
    <t>Podpěrná konstrukce stropů - desek, kleneb a skořepin výška podepření do 4 m tloušťka stropu přes 5 do 15 cm odstranění</t>
  </si>
  <si>
    <t>-1920710842</t>
  </si>
  <si>
    <t>https://podminky.urs.cz/item/CS_URS_2024_02/411354312</t>
  </si>
  <si>
    <t>411361821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</si>
  <si>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</si>
  <si>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-316781030</t>
  </si>
  <si>
    <t>https://podminky.urs.cz/item/CS_URS_2024_02/411361821</t>
  </si>
  <si>
    <t>411362021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</si>
  <si>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</si>
  <si>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-1804800564</t>
  </si>
  <si>
    <t>https://podminky.urs.cz/item/CS_URS_2024_02/411362021</t>
  </si>
  <si>
    <t>413941123</t>
  </si>
  <si>
    <t>Osazování ocelových válcovaných nosníků ve stropech I nebo IE nebo U nebo UE nebo L č. 14 až 22 nebo výšky přes 120 do 220 mm</t>
  </si>
  <si>
    <t>1986622840</t>
  </si>
  <si>
    <t>https://podminky.urs.cz/item/CS_URS_2024_02/413941123</t>
  </si>
  <si>
    <t>0,021 "Příložky UPN 180 stropních trámů St12"</t>
  </si>
  <si>
    <t>41</t>
  </si>
  <si>
    <t>13010824</t>
  </si>
  <si>
    <t>ocel profilová jakost S235JR (11 375) průřez U (UPN) 180</t>
  </si>
  <si>
    <t>1936624312</t>
  </si>
  <si>
    <t>42</t>
  </si>
  <si>
    <t>413941133</t>
  </si>
  <si>
    <t>Osazování ocelových válcovaných nosníků ve stropech HE-A nebo HE-B, výšky přes 120 do 220 mm</t>
  </si>
  <si>
    <t>1158134160</t>
  </si>
  <si>
    <t>https://podminky.urs.cz/item/CS_URS_2024_02/413941133</t>
  </si>
  <si>
    <t>8*30,4/1000 "průvlak Pr12 - HEA160, dl. 8m"</t>
  </si>
  <si>
    <t>43</t>
  </si>
  <si>
    <t>13010956</t>
  </si>
  <si>
    <t>ocel profilová jakost S235JR (11 375) průřez HEA 160</t>
  </si>
  <si>
    <t>1139743654</t>
  </si>
  <si>
    <t>44</t>
  </si>
  <si>
    <t>417321414</t>
  </si>
  <si>
    <t>Ztužující pásy a věnce z betonu železového (bez výztuže) tř. C 20/25</t>
  </si>
  <si>
    <t>1947890215</t>
  </si>
  <si>
    <t>https://podminky.urs.cz/item/CS_URS_2024_02/417321414</t>
  </si>
  <si>
    <t>7,5*0,24*0,15 "Věnec Ve21"</t>
  </si>
  <si>
    <t>(3,4+6,6+3,9)*0,24*0,18 "Věnec Ve22"</t>
  </si>
  <si>
    <t>6,5*0,24*0,23 "Věnec V23"</t>
  </si>
  <si>
    <t>45</t>
  </si>
  <si>
    <t>417351115</t>
  </si>
  <si>
    <t>Bednění bočnic ztužujících pásů a věnců včetně vzpěr zřízení</t>
  </si>
  <si>
    <t>303982918</t>
  </si>
  <si>
    <t>https://podminky.urs.cz/item/CS_URS_2024_02/417351115</t>
  </si>
  <si>
    <t>7,5*0,15 "Věnec Ve21"</t>
  </si>
  <si>
    <t>(3,4+6,6+3,9)*0,18*2 "Věnec Ve22"</t>
  </si>
  <si>
    <t>6,5*0,23*2 "Věnec V23"</t>
  </si>
  <si>
    <t>46</t>
  </si>
  <si>
    <t>417351116</t>
  </si>
  <si>
    <t>Bednění bočnic ztužujících pásů a věnců včetně vzpěr odstranění</t>
  </si>
  <si>
    <t>350917414</t>
  </si>
  <si>
    <t>https://podminky.urs.cz/item/CS_URS_2024_02/417351116</t>
  </si>
  <si>
    <t>47</t>
  </si>
  <si>
    <t>417361821</t>
  </si>
  <si>
    <t>Výztuž ztužujících pásů a věnců z betonářské oceli 10 505 (R) nebo BSt 500</t>
  </si>
  <si>
    <t>-1850093830</t>
  </si>
  <si>
    <t>https://podminky.urs.cz/item/CS_URS_2024_02/417361821</t>
  </si>
  <si>
    <t>0,032 "Věnec Ve21"</t>
  </si>
  <si>
    <t>0,05 "Věnec Ve22"</t>
  </si>
  <si>
    <t>0,024 "Věnec Ve23"</t>
  </si>
  <si>
    <t>48</t>
  </si>
  <si>
    <t>430321515</t>
  </si>
  <si>
    <t>Schodišťové konstrukce a rampy z betonu železového (bez výztuže) stupně, schodnice, ramena, podesty s nosníky tř. C 20/25</t>
  </si>
  <si>
    <t>1995405116</t>
  </si>
  <si>
    <t>https://podminky.urs.cz/item/CS_URS_2024_02/430321515</t>
  </si>
  <si>
    <t>(3+3,3+2,7)*1,05*0,1 "deska"</t>
  </si>
  <si>
    <t>2,7*0,3*0,1 "deska"</t>
  </si>
  <si>
    <t>11*1,05*0,3*0,16 "stupně"</t>
  </si>
  <si>
    <t>6*1,2*0,3*0,16 "stupně"</t>
  </si>
  <si>
    <t>49</t>
  </si>
  <si>
    <t>430361821</t>
  </si>
  <si>
    <t>Výztuž schodišťových konstrukcí a ramp stupňů, schodnic, ramen, podest s nosníky z betonářské oceli 10 505 (R) nebo BSt 500</t>
  </si>
  <si>
    <t>-1496038898</t>
  </si>
  <si>
    <t>https://podminky.urs.cz/item/CS_URS_2024_02/430361821</t>
  </si>
  <si>
    <t>50</t>
  </si>
  <si>
    <t>431351121</t>
  </si>
  <si>
    <t>Bednění podest, podstupňových desek a ramp včetně podpěrné konstrukce výšky do 4 m půdorysně přímočarých zřízení</t>
  </si>
  <si>
    <t>672783794</t>
  </si>
  <si>
    <t>https://podminky.urs.cz/item/CS_URS_2024_02/431351121</t>
  </si>
  <si>
    <t>(3+3,3+2,7)*1,05 "deska"</t>
  </si>
  <si>
    <t>2,7*0,3 "deska"</t>
  </si>
  <si>
    <t>51</t>
  </si>
  <si>
    <t>431351122</t>
  </si>
  <si>
    <t>Bednění podest, podstupňových desek a ramp včetně podpěrné konstrukce výšky do 4 m půdorysně přímočarých odstranění</t>
  </si>
  <si>
    <t>-1439576409</t>
  </si>
  <si>
    <t>https://podminky.urs.cz/item/CS_URS_2024_02/431351122</t>
  </si>
  <si>
    <t>52</t>
  </si>
  <si>
    <t>434351141</t>
  </si>
  <si>
    <t>Bednění stupňů betonovaných na podstupňové desce nebo na terénu půdorysně přímočarých zřízení</t>
  </si>
  <si>
    <t>-1119745828</t>
  </si>
  <si>
    <t>https://podminky.urs.cz/item/CS_URS_2024_02/434351141</t>
  </si>
  <si>
    <t>11*1,05*0,16 "stupně"</t>
  </si>
  <si>
    <t>6*1,2*0,16 "stupně"</t>
  </si>
  <si>
    <t>53</t>
  </si>
  <si>
    <t>434351142</t>
  </si>
  <si>
    <t>Bednění stupňů betonovaných na podstupňové desce nebo na terénu půdorysně přímočarých odstranění</t>
  </si>
  <si>
    <t>-1116859812</t>
  </si>
  <si>
    <t>https://podminky.urs.cz/item/CS_URS_2024_02/434351142</t>
  </si>
  <si>
    <t>Komunikace pozemní</t>
  </si>
  <si>
    <t>54</t>
  </si>
  <si>
    <t>564710001</t>
  </si>
  <si>
    <t>Podklad nebo kryt z kameniva hrubého drceného vel. 8-16 mm s rozprostřením a zhutněním plochy jednotlivě do 100 m2, po zhutnění tl. 50 mm</t>
  </si>
  <si>
    <t>-859150344</t>
  </si>
  <si>
    <t>https://podminky.urs.cz/item/CS_URS_2024_02/564710001</t>
  </si>
  <si>
    <t>3,4*1,1 "skladba povrchu E1"</t>
  </si>
  <si>
    <t>55</t>
  </si>
  <si>
    <t>564930312</t>
  </si>
  <si>
    <t>Podklad nebo podsyp z betonového recyklátu s rozprostřením a zhutněním plochy jednotlivě do 100 m2, po zhutnění tl. 100 mm</t>
  </si>
  <si>
    <t>-882209102</t>
  </si>
  <si>
    <t>https://podminky.urs.cz/item/CS_URS_2024_02/564930312</t>
  </si>
  <si>
    <t>56</t>
  </si>
  <si>
    <t>571908111</t>
  </si>
  <si>
    <t>Kryt vymývaným dekoračním kamenivem (kačírkem) tl. 200 mm</t>
  </si>
  <si>
    <t>-133751337</t>
  </si>
  <si>
    <t>https://podminky.urs.cz/item/CS_URS_2024_02/571908111</t>
  </si>
  <si>
    <t>7*4,5 "skladba povrchu E2"</t>
  </si>
  <si>
    <t>57</t>
  </si>
  <si>
    <t>596811120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</si>
  <si>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</si>
  <si>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-101691183</t>
  </si>
  <si>
    <t>https://podminky.urs.cz/item/CS_URS_2024_02/596811120</t>
  </si>
  <si>
    <t>58</t>
  </si>
  <si>
    <t>59246043</t>
  </si>
  <si>
    <t>dlažba skladebná betonová 200x100mm tl 40mm přírodní</t>
  </si>
  <si>
    <t>1427402716</t>
  </si>
  <si>
    <t>3,74*1,03 'Přepočtené koeficientem množství</t>
  </si>
  <si>
    <t>Úpravy povrchů, podlahy a osazování výplní</t>
  </si>
  <si>
    <t>59</t>
  </si>
  <si>
    <t>611131121</t>
  </si>
  <si>
    <t>Podkladní a spojovací vrstva vnitřních omítaných ploch penetrace disperzní nanášená ručně stropů</t>
  </si>
  <si>
    <t>-935712861</t>
  </si>
  <si>
    <t>https://podminky.urs.cz/item/CS_URS_2024_02/611131121</t>
  </si>
  <si>
    <t>13 "1.01"</t>
  </si>
  <si>
    <t>60</t>
  </si>
  <si>
    <t>611131125</t>
  </si>
  <si>
    <t>Podkladní a spojovací vrstva vnitřních omítaných ploch penetrace disperzní nanášená ručně schodišťových konstrukcí</t>
  </si>
  <si>
    <t>-1717590108</t>
  </si>
  <si>
    <t>https://podminky.urs.cz/item/CS_URS_2024_02/611131125</t>
  </si>
  <si>
    <t>(2,7+1,7+1,3+0,8)*3 "1.08_schodiště stěny"</t>
  </si>
  <si>
    <t>(3+3,5+3)*1,1 "schodišťové rameno+podesty"</t>
  </si>
  <si>
    <t>(3,4+2,7+1,7)*2,5 "2.01_schodiště stěny"</t>
  </si>
  <si>
    <t>61</t>
  </si>
  <si>
    <t>611142001</t>
  </si>
  <si>
    <t>Pletivo vnitřních ploch v ploše nebo pruzích, na plném podkladu sklovláknité vtlačené do tmelu včetně tmelu stropů</t>
  </si>
  <si>
    <t>472264633</t>
  </si>
  <si>
    <t>https://podminky.urs.cz/item/CS_URS_2024_02/611142001</t>
  </si>
  <si>
    <t>62</t>
  </si>
  <si>
    <t>611311133</t>
  </si>
  <si>
    <t>Vápenný štuk vnitřních ploch tloušťky do 3 mm vodorovných konstrukcí kleneb nebo skořepin</t>
  </si>
  <si>
    <t>1670075895</t>
  </si>
  <si>
    <t>https://podminky.urs.cz/item/CS_URS_2024_02/611311133</t>
  </si>
  <si>
    <t>63</t>
  </si>
  <si>
    <t>611321145</t>
  </si>
  <si>
    <t>Omítka vápenocementová vnitřních ploch nanášená ručně dvouvrstvá, tloušťky jádrové omítky do 10 mm a tloušťky štuku do 3 mm štuková schodišťových konstrukcí stropů, stěn, ramen nebo nosníků</t>
  </si>
  <si>
    <t>450946485</t>
  </si>
  <si>
    <t>https://podminky.urs.cz/item/CS_URS_2024_02/611321145</t>
  </si>
  <si>
    <t>64</t>
  </si>
  <si>
    <t>612131121</t>
  </si>
  <si>
    <t>Podkladní a spojovací vrstva vnitřních omítaných ploch penetrace disperzní nanášená ručně stěn</t>
  </si>
  <si>
    <t>962542038</t>
  </si>
  <si>
    <t>https://podminky.urs.cz/item/CS_URS_2024_02/612131121</t>
  </si>
  <si>
    <t>(2+2,3+2+2,3)*3 "1.05"</t>
  </si>
  <si>
    <t>(1,25+1,7+1,25+1,7)*3 "1.06"</t>
  </si>
  <si>
    <t>(11,6+1,1+1,6+1,1)*3 "1.07"</t>
  </si>
  <si>
    <t>(2,4+2,4+1+1)*3 "1.09"</t>
  </si>
  <si>
    <t>(2,9+2,1+2,9+2,1)*2,7 "1.10"</t>
  </si>
  <si>
    <t>(2,9+6,1+3,4+6,1)*3 "2.03"</t>
  </si>
  <si>
    <t>1,7*2,3 "2.10"</t>
  </si>
  <si>
    <t>65</t>
  </si>
  <si>
    <t>612142001</t>
  </si>
  <si>
    <t>Pletivo vnitřních ploch v ploše nebo pruzích, na plném podkladu sklovláknité vtlačené do tmelu včetně tmelu stěn</t>
  </si>
  <si>
    <t>1138593190</t>
  </si>
  <si>
    <t>https://podminky.urs.cz/item/CS_URS_2024_02/612142001</t>
  </si>
  <si>
    <t>(5,5+5,3+5,5+5,3)*3 "1.02"</t>
  </si>
  <si>
    <t>(5,3+2,2+5,3+2,7)*3 "1.03"</t>
  </si>
  <si>
    <t>(8,7+8,7+1,5+1,5)*3 "1.01"</t>
  </si>
  <si>
    <t>(4,5+7,3)*2,8 "1.04"</t>
  </si>
  <si>
    <t>(3,5+1,1+3,5+1,1)*2 "1.11"</t>
  </si>
  <si>
    <t>(1,3+1,6+1,3+1,8)*2 "1.12"</t>
  </si>
  <si>
    <t>(1,6+1,4+1,6+1,5)*2 "1.13"</t>
  </si>
  <si>
    <t>(3+2,6+3+2,6)*2 "1.14"</t>
  </si>
  <si>
    <t>66</t>
  </si>
  <si>
    <t>612311131</t>
  </si>
  <si>
    <t>Vápenný štuk vnitřních ploch tloušťky do 3 mm svislých konstrukcí stěn</t>
  </si>
  <si>
    <t>-1663917834</t>
  </si>
  <si>
    <t>https://podminky.urs.cz/item/CS_URS_2024_02/612311131</t>
  </si>
  <si>
    <t>67</t>
  </si>
  <si>
    <t>612321141</t>
  </si>
  <si>
    <t>Omítka vápenocementová vnitřních ploch nanášená ručně dvouvrstvá, tloušťky jádrové omítky do 10 mm a tloušťky štuku do 3 mm štuková svislých konstrukcí stěn</t>
  </si>
  <si>
    <t>-770552516</t>
  </si>
  <si>
    <t>https://podminky.urs.cz/item/CS_URS_2024_02/612321141</t>
  </si>
  <si>
    <t>68</t>
  </si>
  <si>
    <t>612325412</t>
  </si>
  <si>
    <t>Oprava vápenocementové omítky vnitřních ploch hladké, tl. do 20 mm stěn, v rozsahu opravované plochy přes 10 do 30%</t>
  </si>
  <si>
    <t>-105286276</t>
  </si>
  <si>
    <t>https://podminky.urs.cz/item/CS_URS_2024_02/612325412</t>
  </si>
  <si>
    <t>69</t>
  </si>
  <si>
    <t>619991011</t>
  </si>
  <si>
    <t>Zakrytí vnitřních ploch před znečištěním fólií včetně pozdějšího odkrytí samostatných konstrukcí a prvků</t>
  </si>
  <si>
    <t>-1335340556</t>
  </si>
  <si>
    <t>https://podminky.urs.cz/item/CS_URS_2024_02/619991011</t>
  </si>
  <si>
    <t>(1,2*1,4)+(1,5*1,4)+(1,2*1,4)+(1,1*2,3)+(1,2*1,4) "okna 2.04, 2.03"</t>
  </si>
  <si>
    <t>(1*1,45)+(1*1,45)+(1,1*2,7) "okna do ulice"</t>
  </si>
  <si>
    <t>70</t>
  </si>
  <si>
    <t>622131121</t>
  </si>
  <si>
    <t>Podkladní a spojovací vrstva vnějších omítaných ploch penetrace nanášená ručně stěn</t>
  </si>
  <si>
    <t>1347381697</t>
  </si>
  <si>
    <t>https://podminky.urs.cz/item/CS_URS_2024_02/622131121</t>
  </si>
  <si>
    <t>5*2 "průchod na zahradu"</t>
  </si>
  <si>
    <t>7,3*3,2 "uliční fasáda"</t>
  </si>
  <si>
    <t>71</t>
  </si>
  <si>
    <t>622151031</t>
  </si>
  <si>
    <t>Penetrační nátěr vnějších pastovitých tenkovrstvých omítek silikonový stěn</t>
  </si>
  <si>
    <t>1034240630</t>
  </si>
  <si>
    <t>https://podminky.urs.cz/item/CS_URS_2024_02/622151031</t>
  </si>
  <si>
    <t>92,44+12,08</t>
  </si>
  <si>
    <t>72</t>
  </si>
  <si>
    <t>622211041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</si>
  <si>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160 do 200 mm</t>
  </si>
  <si>
    <t>-2138371836</t>
  </si>
  <si>
    <t>https://podminky.urs.cz/item/CS_URS_2024_02/622211041</t>
  </si>
  <si>
    <t>(2,2+4,2+6,9)*2,7 "přístavba 2.NP, m.č. 2.03"</t>
  </si>
  <si>
    <t>73</t>
  </si>
  <si>
    <t>28375954</t>
  </si>
  <si>
    <t>deska EPS 70 fasádní λ=0,039 tl 200mm</t>
  </si>
  <si>
    <t>142975707</t>
  </si>
  <si>
    <t>35,91*1,1 'Přepočtené koeficientem množství</t>
  </si>
  <si>
    <t>74</t>
  </si>
  <si>
    <t>-286708267</t>
  </si>
  <si>
    <t>(2,2+4,2+6,9)*0,5 "sokl - přístavba 2.NP, m.č. 2.03"</t>
  </si>
  <si>
    <t>75</t>
  </si>
  <si>
    <t>28376449</t>
  </si>
  <si>
    <t>deska XPS hrana rovná a strukturovaný povrch 300kPA λ=0,035 tl 200mm</t>
  </si>
  <si>
    <t>-1450791386</t>
  </si>
  <si>
    <t>6,65*1,1 'Přepočtené koeficientem množství</t>
  </si>
  <si>
    <t>76</t>
  </si>
  <si>
    <t>622211043</t>
  </si>
  <si>
    <t>Montáž kontaktního zateplení lepením a mechanickým kotvením z polystyrenových desek (dodávka ve specifikaci) na vnější stěny, na podklad dřevěný nebo kovový, tloušťky desek přes 160 do 200 mm</t>
  </si>
  <si>
    <t>-1494302631</t>
  </si>
  <si>
    <t>https://podminky.urs.cz/item/CS_URS_2024_02/622211043</t>
  </si>
  <si>
    <t>3,2*2,7 " stěna pavlač - skladba Ob2"</t>
  </si>
  <si>
    <t>7,6*2,2 " stěna pavlač - skladba Ob3"</t>
  </si>
  <si>
    <t>77</t>
  </si>
  <si>
    <t>-51307434</t>
  </si>
  <si>
    <t>25,36*1,1 'Přepočtené koeficientem množství</t>
  </si>
  <si>
    <t>78</t>
  </si>
  <si>
    <t>-25695417</t>
  </si>
  <si>
    <t>3,2*0,3 "sokl -  stěna pavlač - skladba Ob2"</t>
  </si>
  <si>
    <t>7,6*0,3 " sokl - stěna pavlač - skladba Ob3"</t>
  </si>
  <si>
    <t>79</t>
  </si>
  <si>
    <t>-1134119941</t>
  </si>
  <si>
    <t>3,24*1,1 'Přepočtené koeficientem množství</t>
  </si>
  <si>
    <t>80</t>
  </si>
  <si>
    <t>622252002</t>
  </si>
  <si>
    <t>Montáž profilů kontaktního zateplení ostatních stěnových, dilatačních apod. lepených do tmelu</t>
  </si>
  <si>
    <t>-1709261401</t>
  </si>
  <si>
    <t>https://podminky.urs.cz/item/CS_URS_2024_02/622252002</t>
  </si>
  <si>
    <t>81</t>
  </si>
  <si>
    <t>63127416</t>
  </si>
  <si>
    <t>profil rohový PVC s výztužnou tkaninou š 100/100mm</t>
  </si>
  <si>
    <t>-301817198</t>
  </si>
  <si>
    <t>(1,2+1,4+1,4)+(1,5+1,4+1,4)+(1,2+1,4+1,4)+(1,1+2,3+2,3)+(1,2+1,4+1,4) "okna 2.04, 2.03"</t>
  </si>
  <si>
    <t>(1+1,45+1,45)+(1+1,45+1,45)+(1,1+2,7+2,7) "okna do ulice"</t>
  </si>
  <si>
    <t>10 "rohy"</t>
  </si>
  <si>
    <t>46,3*1,05 'Přepočtené koeficientem množství</t>
  </si>
  <si>
    <t>82</t>
  </si>
  <si>
    <t>28342205</t>
  </si>
  <si>
    <t>profil napojovací okenní PVC s výztužnou tkaninou 6mm</t>
  </si>
  <si>
    <t>172515512</t>
  </si>
  <si>
    <t>36,3*1,05 'Přepočtené koeficientem množství</t>
  </si>
  <si>
    <t>83</t>
  </si>
  <si>
    <t>622325102</t>
  </si>
  <si>
    <t>Oprava vápenocementové omítky vnějších ploch stupně členitosti 1 hladké stěn, v rozsahu opravované plochy přes 10 do 30%</t>
  </si>
  <si>
    <t>475163005</t>
  </si>
  <si>
    <t>https://podminky.urs.cz/item/CS_URS_2024_02/622325102</t>
  </si>
  <si>
    <t>84</t>
  </si>
  <si>
    <t>622511112</t>
  </si>
  <si>
    <t>Omítka tenkovrstvá akrylátová vnějších ploch probarvená bez penetrace mozaiková střednězrnná stěn</t>
  </si>
  <si>
    <t>-746210149</t>
  </si>
  <si>
    <t>https://podminky.urs.cz/item/CS_URS_2024_02/622511112</t>
  </si>
  <si>
    <t>7,3*0,3 " sokl - uliční fasáda"</t>
  </si>
  <si>
    <t>85</t>
  </si>
  <si>
    <t>622531012</t>
  </si>
  <si>
    <t>Omítka tenkovrstvá silikonová vnějších ploch probarvená bez penetrace zatíraná (škrábaná), zrnitost 1,5 mm stěn</t>
  </si>
  <si>
    <t>2111971697</t>
  </si>
  <si>
    <t>https://podminky.urs.cz/item/CS_URS_2024_02/622531012</t>
  </si>
  <si>
    <t>3,2*2,7 "stěna pavlač - skladba Ob2"</t>
  </si>
  <si>
    <t>7,6*2,2 "stěna pavlač - skladba Ob3"</t>
  </si>
  <si>
    <t>7,3*2,9 "uliční fasáda"</t>
  </si>
  <si>
    <t>86</t>
  </si>
  <si>
    <t>629991012</t>
  </si>
  <si>
    <t>Zakrytí vnějších ploch před znečištěním včetně pozdějšího odkrytí výplní otvorů a svislých ploch fólií přilepenou na začišťovací lištu</t>
  </si>
  <si>
    <t>357062865</t>
  </si>
  <si>
    <t>https://podminky.urs.cz/item/CS_URS_2024_02/629991012</t>
  </si>
  <si>
    <t>87</t>
  </si>
  <si>
    <t>632441215</t>
  </si>
  <si>
    <t>Potěr anhydritový samonivelační litý tř. C 20, tl. přes 45 do 50 mm</t>
  </si>
  <si>
    <t>2070991316</t>
  </si>
  <si>
    <t>https://podminky.urs.cz/item/CS_URS_2024_02/632441215</t>
  </si>
  <si>
    <t>(29,11+12,97+36,51+2,13+1,73+2,54) "Skladba podlah P1, P2a"</t>
  </si>
  <si>
    <t>1,5*2,3 "Skladba podlahy P3"</t>
  </si>
  <si>
    <t>19,39 "Skladba podlah P7"</t>
  </si>
  <si>
    <t>88</t>
  </si>
  <si>
    <t>632441291</t>
  </si>
  <si>
    <t>Potěr anhydritový samonivelační litý Příplatek k cenám za každých dalších i započatých 5 mm tloušťky přes 50 mm tř. C 20</t>
  </si>
  <si>
    <t>1523168958</t>
  </si>
  <si>
    <t>https://podminky.urs.cz/item/CS_URS_2024_02/632441291</t>
  </si>
  <si>
    <t>104,38*6 'Přepočtené koeficientem množství</t>
  </si>
  <si>
    <t>89</t>
  </si>
  <si>
    <t>632451254</t>
  </si>
  <si>
    <t>Potěr cementový samonivelační litý tř. C 30, tl. přes 45 do 50 mm</t>
  </si>
  <si>
    <t>-1447710082</t>
  </si>
  <si>
    <t>https://podminky.urs.cz/item/CS_URS_2024_02/632451254</t>
  </si>
  <si>
    <t>(10+4,59) "Skladba podlahy P2b, P2c"</t>
  </si>
  <si>
    <t>6,26 "Skladba podlahy P4"</t>
  </si>
  <si>
    <t>90</t>
  </si>
  <si>
    <t>632451293</t>
  </si>
  <si>
    <t>Potěr cementový samonivelační litý Příplatek k cenám za každých dalších i započatých 5 mm tloušťky přes 50 mm tř. C 30</t>
  </si>
  <si>
    <t>-392575548</t>
  </si>
  <si>
    <t>https://podminky.urs.cz/item/CS_URS_2024_02/632451293</t>
  </si>
  <si>
    <t>20,85*5 'Přepočtené koeficientem množství</t>
  </si>
  <si>
    <t>91</t>
  </si>
  <si>
    <t>632459125</t>
  </si>
  <si>
    <t>Příplatky k cenám potěrů za sklon od vodorovné roviny přes 15 do 30°, tl. potěru přes 40 do 50 mm</t>
  </si>
  <si>
    <t>-1597903685</t>
  </si>
  <si>
    <t>https://podminky.urs.cz/item/CS_URS_2024_02/632459125</t>
  </si>
  <si>
    <t>92</t>
  </si>
  <si>
    <t>632481213</t>
  </si>
  <si>
    <t>Separační vrstva k oddělení podlahových vrstev z polyetylénové fólie</t>
  </si>
  <si>
    <t>1408271243</t>
  </si>
  <si>
    <t>https://podminky.urs.cz/item/CS_URS_2024_02/632481213</t>
  </si>
  <si>
    <t>93</t>
  </si>
  <si>
    <t>642944121</t>
  </si>
  <si>
    <t>Osazení ocelových dveřních zárubní lisovaných nebo z úhelníků dodatečně s vybetonováním prahu, plochy do 2,5 m2</t>
  </si>
  <si>
    <t>2125330944</t>
  </si>
  <si>
    <t>https://podminky.urs.cz/item/CS_URS_2024_02/642944121</t>
  </si>
  <si>
    <t>94</t>
  </si>
  <si>
    <t>55331438</t>
  </si>
  <si>
    <t>zárubeň jednokřídlá ocelová pro dodatečnou montáž tl stěny 110-150mm rozměru 900/1970, 2100mm</t>
  </si>
  <si>
    <t>-770244673</t>
  </si>
  <si>
    <t>1 "D01"</t>
  </si>
  <si>
    <t>1 "D02"</t>
  </si>
  <si>
    <t>1 "D03"</t>
  </si>
  <si>
    <t>1 "D11"</t>
  </si>
  <si>
    <t>1 "D12"</t>
  </si>
  <si>
    <t>1 "D13"</t>
  </si>
  <si>
    <t>1 "D14"</t>
  </si>
  <si>
    <t>95</t>
  </si>
  <si>
    <t>55331449</t>
  </si>
  <si>
    <t>zárubeň jednokřídlá ocelová pro dodatečnou montáž tl stěny 210-250mm rozměru 1100/1970, 2100mm</t>
  </si>
  <si>
    <t>396463419</t>
  </si>
  <si>
    <t>1 "D04"</t>
  </si>
  <si>
    <t>96</t>
  </si>
  <si>
    <t>55331448</t>
  </si>
  <si>
    <t>zárubeň jednokřídlá ocelová pro dodatečnou montáž tl stěny 210-250mm rozměru 900/1970, 2100mm</t>
  </si>
  <si>
    <t>-1550230831</t>
  </si>
  <si>
    <t>1 "D17"</t>
  </si>
  <si>
    <t>97</t>
  </si>
  <si>
    <t>55331446</t>
  </si>
  <si>
    <t>zárubeň jednokřídlá ocelová pro dodatečnou montáž tl stěny 210-250mm rozměru 700/1970, 2100mm</t>
  </si>
  <si>
    <t>-1950851299</t>
  </si>
  <si>
    <t>1 "D05"</t>
  </si>
  <si>
    <t>1 "D07"</t>
  </si>
  <si>
    <t>98</t>
  </si>
  <si>
    <t>55331436</t>
  </si>
  <si>
    <t>zárubeň jednokřídlá ocelová pro dodatečnou montáž tl stěny 110-150mm rozměru 700/1970, 2100mm</t>
  </si>
  <si>
    <t>-676293608</t>
  </si>
  <si>
    <t>1 "D06"</t>
  </si>
  <si>
    <t>2 "D16"</t>
  </si>
  <si>
    <t>99</t>
  </si>
  <si>
    <t>55331439</t>
  </si>
  <si>
    <t>zárubeň jednokřídlá ocelová pro dodatečnou montáž tl stěny 110-150mm rozměru 1100/1970, 2100mm</t>
  </si>
  <si>
    <t>-1747229176</t>
  </si>
  <si>
    <t>1 "D15"</t>
  </si>
  <si>
    <t>100</t>
  </si>
  <si>
    <t>916331112</t>
  </si>
  <si>
    <t>Osazení zahradního obrubníku betonového s ložem tl. od 50 do 100 mm z betonu prostého tř. C 12/15 s boční opěrou z betonu prostého tř. C 12/15</t>
  </si>
  <si>
    <t>1966410134</t>
  </si>
  <si>
    <t>https://podminky.urs.cz/item/CS_URS_2024_02/916331112</t>
  </si>
  <si>
    <t>7,8+4,5 "Přístřešek 2.NP"</t>
  </si>
  <si>
    <t>101</t>
  </si>
  <si>
    <t>59217001</t>
  </si>
  <si>
    <t>obrubník zahradní betonový 1000x50x250mm</t>
  </si>
  <si>
    <t>7161827</t>
  </si>
  <si>
    <t>102</t>
  </si>
  <si>
    <t>935113111</t>
  </si>
  <si>
    <t>Osazení odvodňovacího žlabu s krycím roštem polymerbetonového šířky do 200 mm</t>
  </si>
  <si>
    <t>2107081778</t>
  </si>
  <si>
    <t>https://podminky.urs.cz/item/CS_URS_2024_02/935113111</t>
  </si>
  <si>
    <t>1 "Z06"</t>
  </si>
  <si>
    <t>103</t>
  </si>
  <si>
    <t>59227005</t>
  </si>
  <si>
    <t>žlab odvodňovací z polymerbetonu se spádem dna 0,5% 130x130/150mm</t>
  </si>
  <si>
    <t>-906556013</t>
  </si>
  <si>
    <t>104</t>
  </si>
  <si>
    <t>949101111</t>
  </si>
  <si>
    <t>Lešení pomocné pracovní pro objekty pozemních staveb pro zatížení do 150 kg/m2, o výšce lešeňové podlahy do 1,9 m</t>
  </si>
  <si>
    <t>-1708447911</t>
  </si>
  <si>
    <t>https://podminky.urs.cz/item/CS_URS_2024_02/949101111</t>
  </si>
  <si>
    <t>126+99</t>
  </si>
  <si>
    <t>105</t>
  </si>
  <si>
    <t>952901111</t>
  </si>
  <si>
    <t>Vyčištění budov nebo objektů před předáním do užívání budov bytové nebo občanské výstavby, světlé výšky podlaží do 4 m</t>
  </si>
  <si>
    <t>227580215</t>
  </si>
  <si>
    <t>https://podminky.urs.cz/item/CS_URS_2024_02/952901111</t>
  </si>
  <si>
    <t>106</t>
  </si>
  <si>
    <t>953943211</t>
  </si>
  <si>
    <t>Osazování drobných kovových předmětů kotvených do stěny hasicího přístroje</t>
  </si>
  <si>
    <t>435553262</t>
  </si>
  <si>
    <t>https://podminky.urs.cz/item/CS_URS_2024_02/953943211</t>
  </si>
  <si>
    <t>107</t>
  </si>
  <si>
    <t>44932114</t>
  </si>
  <si>
    <t>přístroj hasicí ruční práškový PG 6 LE</t>
  </si>
  <si>
    <t>1979302792</t>
  </si>
  <si>
    <t>998</t>
  </si>
  <si>
    <t>Přesun hmot</t>
  </si>
  <si>
    <t>108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</si>
  <si>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</si>
  <si>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</si>
  <si>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-25154748</t>
  </si>
  <si>
    <t>https://podminky.urs.cz/item/CS_URS_2024_02/998018002</t>
  </si>
  <si>
    <t>711</t>
  </si>
  <si>
    <t>Izolace proti vodě, vlhkosti a plynům</t>
  </si>
  <si>
    <t>109</t>
  </si>
  <si>
    <t>711111001</t>
  </si>
  <si>
    <t>Provedení izolace proti zemní vlhkosti natěradly a tmely za studena na ploše vodorovné V nátěrem penetračním</t>
  </si>
  <si>
    <t>-1315541074</t>
  </si>
  <si>
    <t>https://podminky.urs.cz/item/CS_URS_2024_02/711111001</t>
  </si>
  <si>
    <t>13,2+29,11+12,97+36,51+4,59+2,13+1,73+1,58+2,54+6,26 "Skladba podlah P1, P2, P3, P4"</t>
  </si>
  <si>
    <t>110</t>
  </si>
  <si>
    <t>11163150</t>
  </si>
  <si>
    <t>lak penetrační asfaltový</t>
  </si>
  <si>
    <t>-1846414544</t>
  </si>
  <si>
    <t>130,01*0,0003 'Přepočtené koeficientem množství</t>
  </si>
  <si>
    <t>111</t>
  </si>
  <si>
    <t>711141559</t>
  </si>
  <si>
    <t>Provedení izolace proti zemní vlhkosti pásy přitavením NAIP na ploše vodorovné V</t>
  </si>
  <si>
    <t>-1752984123</t>
  </si>
  <si>
    <t>https://podminky.urs.cz/item/CS_URS_2024_02/711141559</t>
  </si>
  <si>
    <t>112</t>
  </si>
  <si>
    <t>62855001</t>
  </si>
  <si>
    <t>pás asfaltový natavitelný modifikovaný SBS s vložkou z polyesterové rohože a spalitelnou PE fólií nebo jemnozrnným minerálním posypem na horním povrchu tl 4,0mm</t>
  </si>
  <si>
    <t>-113065538</t>
  </si>
  <si>
    <t>130,01*1,1655 'Přepočtené koeficientem množství</t>
  </si>
  <si>
    <t>113</t>
  </si>
  <si>
    <t>998711122</t>
  </si>
  <si>
    <t>Přesun hmot pro izolace proti vodě, vlhkosti a plynům stanovený z hmotnosti přesunovaného materiálu vodorovná dopravní vzdálenost do 50 m ruční (bez užití mechanizace) v objektech výšky přes 6 do 12 m</t>
  </si>
  <si>
    <t>-834575464</t>
  </si>
  <si>
    <t>https://podminky.urs.cz/item/CS_URS_2024_02/998711122</t>
  </si>
  <si>
    <t>712</t>
  </si>
  <si>
    <t>Povlakové krytiny</t>
  </si>
  <si>
    <t>114</t>
  </si>
  <si>
    <t>712311101</t>
  </si>
  <si>
    <t>Provedení povlakové krytiny střech plochých do 10° natěradly a tmely za studena nátěrem lakem penetračním nebo asfaltovým</t>
  </si>
  <si>
    <t>1133146245</t>
  </si>
  <si>
    <t>https://podminky.urs.cz/item/CS_URS_2024_02/712311101</t>
  </si>
  <si>
    <t>8,5*4,3 "plochá střecha - S1"</t>
  </si>
  <si>
    <t>115</t>
  </si>
  <si>
    <t>749860676</t>
  </si>
  <si>
    <t>36,55*0,00032 'Přepočtené koeficientem množství</t>
  </si>
  <si>
    <t>116</t>
  </si>
  <si>
    <t>712331111</t>
  </si>
  <si>
    <t>Provedení povlakové krytiny střech plochých do 10° pásy na sucho podkladní samolepící asfaltový pás</t>
  </si>
  <si>
    <t>1108986137</t>
  </si>
  <si>
    <t>https://podminky.urs.cz/item/CS_URS_2024_02/712331111</t>
  </si>
  <si>
    <t>(7,6*5)+(4,4*7) "střechy S2"</t>
  </si>
  <si>
    <t>7,8*4,5 "střecha S4"</t>
  </si>
  <si>
    <t>117</t>
  </si>
  <si>
    <t>62866281</t>
  </si>
  <si>
    <t>pás asfaltový samolepicí modifikovaný SBS s vložkou ze skleněné tkaniny se spalitelnou fólií nebo jemnozrnným minerálním posypem nebo textilií na horním povrchu tl 3,0mm</t>
  </si>
  <si>
    <t>-1777959674</t>
  </si>
  <si>
    <t>172,7*1,1655 'Přepočtené koeficientem množství</t>
  </si>
  <si>
    <t>118</t>
  </si>
  <si>
    <t>712341559</t>
  </si>
  <si>
    <t>Provedení povlakové krytiny střech plochých do 10° pásy přitavením NAIP v plné ploše</t>
  </si>
  <si>
    <t>1912433177</t>
  </si>
  <si>
    <t>https://podminky.urs.cz/item/CS_URS_2024_02/712341559</t>
  </si>
  <si>
    <t>119</t>
  </si>
  <si>
    <t>62853004</t>
  </si>
  <si>
    <t>pás asfaltový natavitelný modifikovaný SBS s vložkou ze skleněné tkaniny a spalitelnou PE fólií nebo jemnozrnným minerálním posypem na horním povrchu tl 4,0mm</t>
  </si>
  <si>
    <t>608941409</t>
  </si>
  <si>
    <t>36,55*1,1655 'Přepočtené koeficientem množství</t>
  </si>
  <si>
    <t>120</t>
  </si>
  <si>
    <t>712361301</t>
  </si>
  <si>
    <t>Provedení dvojitého hydroizolačního systému plochých střech na ploše vodorovné V fólií z mPVC kladenou volně jednovrstvá s horkovzdušným navařením jednotlivých segmentů</t>
  </si>
  <si>
    <t>990188486</t>
  </si>
  <si>
    <t>https://podminky.urs.cz/item/CS_URS_2024_02/712361301</t>
  </si>
  <si>
    <t>121</t>
  </si>
  <si>
    <t>28343016</t>
  </si>
  <si>
    <t>fólie hydroizolační střešní mPVC určená ke stabilizaci přitížením a do vegetačních střech tl 2,0mm</t>
  </si>
  <si>
    <t>-724832178</t>
  </si>
  <si>
    <t>122</t>
  </si>
  <si>
    <t>712391171</t>
  </si>
  <si>
    <t>Provedení povlakové krytiny střech plochých do 10° -ostatní práce provedení vrstvy textilní podkladní</t>
  </si>
  <si>
    <t>-465104818</t>
  </si>
  <si>
    <t>https://podminky.urs.cz/item/CS_URS_2024_02/712391171</t>
  </si>
  <si>
    <t>123</t>
  </si>
  <si>
    <t>-1626200054</t>
  </si>
  <si>
    <t>36,55*1,155 'Přepočtené koeficientem množství</t>
  </si>
  <si>
    <t>124</t>
  </si>
  <si>
    <t>712391172</t>
  </si>
  <si>
    <t>Provedení povlakové krytiny střech plochých do 10° -ostatní práce provedení vrstvy textilní ochranné</t>
  </si>
  <si>
    <t>-570083488</t>
  </si>
  <si>
    <t>https://podminky.urs.cz/item/CS_URS_2024_02/712391172</t>
  </si>
  <si>
    <t>125</t>
  </si>
  <si>
    <t>-1153204059</t>
  </si>
  <si>
    <t>126</t>
  </si>
  <si>
    <t>712771101</t>
  </si>
  <si>
    <t>Provedení ochranné vrstvy vegetační střechy proti prorůstání kořenů, proti mechanickému poškození hydroizolace z textilií nebo rohoží volně kladených s přesahem, sklon střechy do 5°</t>
  </si>
  <si>
    <t>1730939712</t>
  </si>
  <si>
    <t>https://podminky.urs.cz/item/CS_URS_2024_02/712771101</t>
  </si>
  <si>
    <t>127</t>
  </si>
  <si>
    <t>69334002</t>
  </si>
  <si>
    <t>textilie ochranná vegetačních střech 300g/m2</t>
  </si>
  <si>
    <t>-434260191</t>
  </si>
  <si>
    <t>36,55*1,05 'Přepočtené koeficientem množství</t>
  </si>
  <si>
    <t>128</t>
  </si>
  <si>
    <t>712771255</t>
  </si>
  <si>
    <t>Provedení drenážní vrstvy vegetační střechy odvodnění osazením kontrolní šachty na střešní vpusť</t>
  </si>
  <si>
    <t>886116393</t>
  </si>
  <si>
    <t>https://podminky.urs.cz/item/CS_URS_2024_02/712771255</t>
  </si>
  <si>
    <t>129</t>
  </si>
  <si>
    <t>69334333</t>
  </si>
  <si>
    <t>šachta kontrolní odvodnění vegetačních střech PA 300x300mm v 130mm</t>
  </si>
  <si>
    <t>1966721141</t>
  </si>
  <si>
    <t>130</t>
  </si>
  <si>
    <t>712771333</t>
  </si>
  <si>
    <t>Provedení hydroakumulační vrstvy vegetační střechy z plastových nopových fólií s perforací, kladených volně s přesahem, sklon střechy do 5°</t>
  </si>
  <si>
    <t>-662764223</t>
  </si>
  <si>
    <t>https://podminky.urs.cz/item/CS_URS_2024_02/712771333</t>
  </si>
  <si>
    <t>131</t>
  </si>
  <si>
    <t>69334152</t>
  </si>
  <si>
    <t>fólie profilovaná (nopová) perforovaná HDPE s hydroakumulační a drenážní funkcí do vegetačních střech s výškou nopů 20mm</t>
  </si>
  <si>
    <t>1203053024</t>
  </si>
  <si>
    <t>36,55*1,1 'Přepočtené koeficientem množství</t>
  </si>
  <si>
    <t>132</t>
  </si>
  <si>
    <t>712771401</t>
  </si>
  <si>
    <t>Provedení vegetační vrstvy vegetační střechy ze substrátu, tloušťky do 100 mm, sklon střechy do 5°</t>
  </si>
  <si>
    <t>1780785024</t>
  </si>
  <si>
    <t>https://podminky.urs.cz/item/CS_URS_2024_02/712771401</t>
  </si>
  <si>
    <t>7,2*3 "plochá střecha - S1"</t>
  </si>
  <si>
    <t>133</t>
  </si>
  <si>
    <t>10321001</t>
  </si>
  <si>
    <t>substrát vegetačních střech extenzivní suchomilných rostlin</t>
  </si>
  <si>
    <t>-6877640</t>
  </si>
  <si>
    <t>134</t>
  </si>
  <si>
    <t>712771521</t>
  </si>
  <si>
    <t>Založení vegetace vegetační střechy položením vegetační nebo trávníkové rohože, sklon střechy do 5°</t>
  </si>
  <si>
    <t>812427485</t>
  </si>
  <si>
    <t>https://podminky.urs.cz/item/CS_URS_2024_02/712771521</t>
  </si>
  <si>
    <t>135</t>
  </si>
  <si>
    <t>69334504</t>
  </si>
  <si>
    <t>koberec rozchodníkový vegetačních střech</t>
  </si>
  <si>
    <t>-2112795123</t>
  </si>
  <si>
    <t>136</t>
  </si>
  <si>
    <t>712771601</t>
  </si>
  <si>
    <t>Provedení ochranných pásů vegetační střechy po obvodu střechy, v místech střešních prostupům napojení na zeď apod. z praného říčního kameniva, tloušťky do 100 mm, šířky do 500 mm</t>
  </si>
  <si>
    <t>1659638048</t>
  </si>
  <si>
    <t>https://podminky.urs.cz/item/CS_URS_2024_02/712771601</t>
  </si>
  <si>
    <t xml:space="preserve">(2*7,3*0,5*0,1)+(2*3*0,5*0,1)+(9*1*0,2*0,1) </t>
  </si>
  <si>
    <t>137</t>
  </si>
  <si>
    <t>58337403</t>
  </si>
  <si>
    <t>kamenivo dekorační (kačírek) frakce 16/32</t>
  </si>
  <si>
    <t>580293764</t>
  </si>
  <si>
    <t>1,21*1,6 'Přepočtené koeficientem množství</t>
  </si>
  <si>
    <t>138</t>
  </si>
  <si>
    <t>998712121</t>
  </si>
  <si>
    <t>Přesun hmot pro povlakové krytiny stanovený z hmotnosti přesunovaného materiálu vodorovná dopravní vzdálenost do 50 m ruční (bez užití mechanizace) v objektech výšky do 6 m</t>
  </si>
  <si>
    <t>1774327465</t>
  </si>
  <si>
    <t>https://podminky.urs.cz/item/CS_URS_2024_02/998712121</t>
  </si>
  <si>
    <t>713</t>
  </si>
  <si>
    <t>Izolace tepelné</t>
  </si>
  <si>
    <t>139</t>
  </si>
  <si>
    <t>713121121</t>
  </si>
  <si>
    <t>Montáž tepelné izolace podlah rohožemi, pásy, deskami, dílci, bloky (izolační materiál ve specifikaci) kladenými volně dvouvrstvá</t>
  </si>
  <si>
    <t>-1168846414</t>
  </si>
  <si>
    <t>https://podminky.urs.cz/item/CS_URS_2024_02/713121121</t>
  </si>
  <si>
    <t>29,11+12,97 "Skladba podlah P1"</t>
  </si>
  <si>
    <t>13,2-3+4,59+2,13+1,73+2,54 "Skladba podlah P2"</t>
  </si>
  <si>
    <t>140</t>
  </si>
  <si>
    <t>28372306</t>
  </si>
  <si>
    <t>deska EPS 100 pro konstrukce s běžným zatížením λ=0,037 tl 60mm</t>
  </si>
  <si>
    <t>159426300</t>
  </si>
  <si>
    <t>82,66*1,1 'Přepočtené koeficientem množství</t>
  </si>
  <si>
    <t>141</t>
  </si>
  <si>
    <t>28372307</t>
  </si>
  <si>
    <t>deska EPS 100 pro konstrukce s běžným zatížením λ=0,037 tl 70mm</t>
  </si>
  <si>
    <t>-460269388</t>
  </si>
  <si>
    <t>142</t>
  </si>
  <si>
    <t>-2102614417</t>
  </si>
  <si>
    <t>2,3*1,5 "Skladba podlah P3"</t>
  </si>
  <si>
    <t>143</t>
  </si>
  <si>
    <t>-1638377121</t>
  </si>
  <si>
    <t>3,45*1,1 'Přepočtené koeficientem množství</t>
  </si>
  <si>
    <t>144</t>
  </si>
  <si>
    <t>28372310</t>
  </si>
  <si>
    <t>deska EPS 100 pro konstrukce s běžným zatížením λ=0,037 tl 90mm</t>
  </si>
  <si>
    <t>1535562550</t>
  </si>
  <si>
    <t>145</t>
  </si>
  <si>
    <t>713131121</t>
  </si>
  <si>
    <t>Montáž tepelné izolace stěn rohožemi, pásy, deskami, dílci, bloky (izolační materiál ve specifikaci) přichycením úchytnými dráty a závlačkami</t>
  </si>
  <si>
    <t>-1026136449</t>
  </si>
  <si>
    <t>https://podminky.urs.cz/item/CS_URS_2024_02/713131121</t>
  </si>
  <si>
    <t>P</t>
  </si>
  <si>
    <t>Poznámka k položce:_x000D_
Skladba Ob2, Ob3</t>
  </si>
  <si>
    <t>(6,1*2,6)+(3,4*1,4) "2.06"</t>
  </si>
  <si>
    <t>(6*2,6)+(3,4*1,4) "2.05"</t>
  </si>
  <si>
    <t>(2,7*2,6) "2.04"</t>
  </si>
  <si>
    <t>2,1*2,6 "2.07"</t>
  </si>
  <si>
    <t>146</t>
  </si>
  <si>
    <t>63152108</t>
  </si>
  <si>
    <t>pás tepelně izolační univerzální λ=0,032-0,033 tl 200mm</t>
  </si>
  <si>
    <t>-2126115716</t>
  </si>
  <si>
    <t>53,46*1,1 'Přepočtené koeficientem množství</t>
  </si>
  <si>
    <t>147</t>
  </si>
  <si>
    <t>1768601809</t>
  </si>
  <si>
    <t>3,2*3 " stěna pavlač - skladba Ob2"</t>
  </si>
  <si>
    <t>7,6*2,5 " stěna pavlač - skladba Ob3"</t>
  </si>
  <si>
    <t>148</t>
  </si>
  <si>
    <t>63148155</t>
  </si>
  <si>
    <t>deska tepelně izolační minerální univerzální λ=0,035 tl 120mm</t>
  </si>
  <si>
    <t>-1918577572</t>
  </si>
  <si>
    <t>28,6*1,1 'Přepočtené koeficientem množství</t>
  </si>
  <si>
    <t>149</t>
  </si>
  <si>
    <t>713131145</t>
  </si>
  <si>
    <t>Montáž tepelné izolace stěn rohožemi, pásy, deskami, dílci, bloky (izolační materiál ve specifikaci) lepením bodově bez mechanického kotvení</t>
  </si>
  <si>
    <t>497416433</t>
  </si>
  <si>
    <t>https://podminky.urs.cz/item/CS_URS_2024_02/713131145</t>
  </si>
  <si>
    <t>8,7*3 "stěna sousedního objektu na p.č.535"</t>
  </si>
  <si>
    <t>150</t>
  </si>
  <si>
    <t>28375934</t>
  </si>
  <si>
    <t>deska EPS 70 fasádní λ=0,039 tl 60mm</t>
  </si>
  <si>
    <t>1493207713</t>
  </si>
  <si>
    <t>26,1*1,1 'Přepočtené koeficientem množství</t>
  </si>
  <si>
    <t>151</t>
  </si>
  <si>
    <t>-126890049</t>
  </si>
  <si>
    <t>3,3*3 "stěna sousedního objektu na p.č.535"</t>
  </si>
  <si>
    <t>152</t>
  </si>
  <si>
    <t>28375952</t>
  </si>
  <si>
    <t>deska EPS 70 fasádní λ=0,039 tl 160mm</t>
  </si>
  <si>
    <t>457027070</t>
  </si>
  <si>
    <t>9,9*1,1 'Přepočtené koeficientem množství</t>
  </si>
  <si>
    <t>153</t>
  </si>
  <si>
    <t>713141136</t>
  </si>
  <si>
    <t>Montáž tepelné izolace střech plochých rohožemi, pásy, deskami, dílci, bloky (izolační materiál ve specifikaci) přilepenými za studena jednovrstvá nízkoexpanzní (PUR) pěnou</t>
  </si>
  <si>
    <t>-30788993</t>
  </si>
  <si>
    <t>https://podminky.urs.cz/item/CS_URS_2024_02/713141136</t>
  </si>
  <si>
    <t>7,3*3 "plochá střecha - S1"</t>
  </si>
  <si>
    <t>154</t>
  </si>
  <si>
    <t>28375990</t>
  </si>
  <si>
    <t>deska EPS 150 pro konstrukce s vysokým zatížením λ=0,035 tl 140mm</t>
  </si>
  <si>
    <t>487768896</t>
  </si>
  <si>
    <t>21,9*1,05 'Přepočtené koeficientem množství</t>
  </si>
  <si>
    <t>155</t>
  </si>
  <si>
    <t>192634485</t>
  </si>
  <si>
    <t>8,5 "atika ploché střechy - S1"</t>
  </si>
  <si>
    <t>156</t>
  </si>
  <si>
    <t>28376440</t>
  </si>
  <si>
    <t>deska XPS hrana rovná a strukturovaný povrch 300kPA λ=0,035 tl 50mm</t>
  </si>
  <si>
    <t>900012503</t>
  </si>
  <si>
    <t>8,5*1,05 'Přepočtené koeficientem množství</t>
  </si>
  <si>
    <t>157</t>
  </si>
  <si>
    <t>713141151</t>
  </si>
  <si>
    <t>Montáž tepelné izolace střech plochých rohožemi, pásy, deskami, dílci, bloky (izolační materiál ve specifikaci) kladenými volně jednovrstvá</t>
  </si>
  <si>
    <t>33163193</t>
  </si>
  <si>
    <t>https://podminky.urs.cz/item/CS_URS_2024_02/713141151</t>
  </si>
  <si>
    <t>158</t>
  </si>
  <si>
    <t>28375914</t>
  </si>
  <si>
    <t>deska EPS 150 pro konstrukce s vysokým zatížením λ=0,035 tl 100mm</t>
  </si>
  <si>
    <t>61411912</t>
  </si>
  <si>
    <t>159</t>
  </si>
  <si>
    <t>713141311</t>
  </si>
  <si>
    <t>Montáž tepelné izolace střech plochých spádovými klíny v ploše kladenými volně</t>
  </si>
  <si>
    <t>-1181145312</t>
  </si>
  <si>
    <t>https://podminky.urs.cz/item/CS_URS_2024_02/713141311</t>
  </si>
  <si>
    <t>160</t>
  </si>
  <si>
    <t>28376142</t>
  </si>
  <si>
    <t>klín izolační spád do 5% EPS 150</t>
  </si>
  <si>
    <t>507572391</t>
  </si>
  <si>
    <t>21,9*0,1</t>
  </si>
  <si>
    <t>161</t>
  </si>
  <si>
    <t>713151111</t>
  </si>
  <si>
    <t>Montáž tepelné izolace střech šikmých rohožemi, pásy, deskami (izolační materiál ve specifikaci) kladenými volně mezi krokve</t>
  </si>
  <si>
    <t>1090815626</t>
  </si>
  <si>
    <t>https://podminky.urs.cz/item/CS_URS_2024_02/713151111</t>
  </si>
  <si>
    <t>162</t>
  </si>
  <si>
    <t>63152134</t>
  </si>
  <si>
    <t>pás tepelně izolační univerzální λ=0,034-0,035 tl 120mm</t>
  </si>
  <si>
    <t>-784460574</t>
  </si>
  <si>
    <t>68,8*1,1 'Přepočtené koeficientem množství</t>
  </si>
  <si>
    <t>163</t>
  </si>
  <si>
    <t>2120091053</t>
  </si>
  <si>
    <t>(4,1+6,4)*7,4 "Podhled Pd1"</t>
  </si>
  <si>
    <t>164</t>
  </si>
  <si>
    <t>63152135</t>
  </si>
  <si>
    <t>pás tepelně izolační univerzální λ=0,034-0,035 tl 140mm</t>
  </si>
  <si>
    <t>-954016943</t>
  </si>
  <si>
    <t>77,7*1,02 'Přepočtené koeficientem množství</t>
  </si>
  <si>
    <t>165</t>
  </si>
  <si>
    <t>713151121</t>
  </si>
  <si>
    <t>Montáž tepelné izolace střech šikmých rohožemi, pásy, deskami (izolační materiál ve specifikaci) kladenými volně pod krokve</t>
  </si>
  <si>
    <t>-2057877341</t>
  </si>
  <si>
    <t>https://podminky.urs.cz/item/CS_URS_2024_02/713151121</t>
  </si>
  <si>
    <t>166</t>
  </si>
  <si>
    <t>-1832788224</t>
  </si>
  <si>
    <t>77,7*1,05 'Přepočtené koeficientem množství</t>
  </si>
  <si>
    <t>167</t>
  </si>
  <si>
    <t>713151156</t>
  </si>
  <si>
    <t>Montáž tepelné izolace střech šikmých rohožemi, pásy, deskami (izolační materiál ve specifikaci) přišroubovanými šrouby nad krokve, sklonu střechy do 30° tloušťky izolace přes 160 do 180 mm</t>
  </si>
  <si>
    <t>-625655789</t>
  </si>
  <si>
    <t>https://podminky.urs.cz/item/CS_URS_2024_02/713151156</t>
  </si>
  <si>
    <t>168</t>
  </si>
  <si>
    <t>28376536</t>
  </si>
  <si>
    <t>deska izolační PIR s oboustrannou kompozitní fólií s hliníkovou vložkou pro šikmé střechy λ=0,022 tl 180mm</t>
  </si>
  <si>
    <t>399595738</t>
  </si>
  <si>
    <t>68,8*1,05 'Přepočtené koeficientem množství</t>
  </si>
  <si>
    <t>169</t>
  </si>
  <si>
    <t>713291222</t>
  </si>
  <si>
    <t>Montáž tepelné izolace chlazených a temperovaných místností - doplňky a konstrukční součásti parotěsné zábrany stěn a sloupů fólií</t>
  </si>
  <si>
    <t>-909657025</t>
  </si>
  <si>
    <t>https://podminky.urs.cz/item/CS_URS_2024_02/713291222</t>
  </si>
  <si>
    <t>170</t>
  </si>
  <si>
    <t>28329011</t>
  </si>
  <si>
    <t>fólie PE vyztužená pro parotěsnou vrstvu (reakce na oheň - třída F) 110g/m2</t>
  </si>
  <si>
    <t>-1070395950</t>
  </si>
  <si>
    <t>28,6*1,221 'Přepočtené koeficientem množství</t>
  </si>
  <si>
    <t>171</t>
  </si>
  <si>
    <t>1829220811</t>
  </si>
  <si>
    <t>172</t>
  </si>
  <si>
    <t>28329012</t>
  </si>
  <si>
    <t>fólie PE vyztužená pro parotěsnou vrstvu (reakce na oheň - třída F) 140g/m2</t>
  </si>
  <si>
    <t>233091475</t>
  </si>
  <si>
    <t>173</t>
  </si>
  <si>
    <t>998713122</t>
  </si>
  <si>
    <t>Přesun hmot pro izolace tepelné stanovený z hmotnosti přesunovaného materiálu vodorovná dopravní vzdálenost do 50 m ruční (bez užití mechanizace) v objektech výšky přes 6 m do 12 m</t>
  </si>
  <si>
    <t>-1401055046</t>
  </si>
  <si>
    <t>https://podminky.urs.cz/item/CS_URS_2024_02/998713122</t>
  </si>
  <si>
    <t>721</t>
  </si>
  <si>
    <t>Zdravotechnika - vnitřní kanalizace</t>
  </si>
  <si>
    <t>174</t>
  </si>
  <si>
    <t>721239114</t>
  </si>
  <si>
    <t>Střešní vtoky (vpusti) montáž střešních vtoků ostatních typů se svislým odtokem do DN 160</t>
  </si>
  <si>
    <t>-1517410061</t>
  </si>
  <si>
    <t>https://podminky.urs.cz/item/CS_URS_2024_02/721239114</t>
  </si>
  <si>
    <t>175</t>
  </si>
  <si>
    <t>56231112</t>
  </si>
  <si>
    <t>vtok střešní svislý pro PVC-P hydroizolaci plochých střech s vyhříváním DN 75, DN 110, DN 125, DN 160</t>
  </si>
  <si>
    <t>66532026</t>
  </si>
  <si>
    <t>176</t>
  </si>
  <si>
    <t>762081150</t>
  </si>
  <si>
    <t>Hoblování hraněného řeziva přímo na staveništi ve staveništní dílně</t>
  </si>
  <si>
    <t>301936380</t>
  </si>
  <si>
    <t>https://podminky.urs.cz/item/CS_URS_2024_02/762081150</t>
  </si>
  <si>
    <t>(9*4,5*0,1*0,18)+(4*3*0,1*0,14)+(2*8*0,14*0,2) "krov střechy S4"</t>
  </si>
  <si>
    <t>177</t>
  </si>
  <si>
    <t>762083121</t>
  </si>
  <si>
    <t>Impregnace řeziva máčením proti dřevokaznému hmyzu, houbám a plísním, třída ohrožení 1 a 2 (dřevo v interiéru)</t>
  </si>
  <si>
    <t>-1893401512</t>
  </si>
  <si>
    <t>https://podminky.urs.cz/item/CS_URS_2024_02/762083121</t>
  </si>
  <si>
    <t>5,48+3,962</t>
  </si>
  <si>
    <t>178</t>
  </si>
  <si>
    <t>762332124</t>
  </si>
  <si>
    <t>Montáž vázaných konstrukcí krovů střech pultových, sedlových, valbových, stanových čtvercového nebo obdélníkového půdorysu z řeziva hraněného pomocí ocelových spojek (spojky ve specifikaci) průřezové plochy přes 288 do 450 cm2</t>
  </si>
  <si>
    <t>601308498</t>
  </si>
  <si>
    <t>https://podminky.urs.cz/item/CS_URS_2024_02/762332124</t>
  </si>
  <si>
    <t>309,9 "Řezivo střecha 2.NP dle výkresu tvaru konstrukcí podkroví a konstrukce krovu"</t>
  </si>
  <si>
    <t>179</t>
  </si>
  <si>
    <t>60512140</t>
  </si>
  <si>
    <t>hranol stavební řezivo průřezu do 450cm2 do dl 6m</t>
  </si>
  <si>
    <t>-388446388</t>
  </si>
  <si>
    <t>5,48 "Řezivo střecha 2.NP"</t>
  </si>
  <si>
    <t>180</t>
  </si>
  <si>
    <t>762341210</t>
  </si>
  <si>
    <t>Montáž bednění střech rovných a šikmých sklonu do 60° s vyřezáním otvorů z prken hrubých na sraz tl. do 32 mm</t>
  </si>
  <si>
    <t>1559647634</t>
  </si>
  <si>
    <t>https://podminky.urs.cz/item/CS_URS_2024_02/762341210</t>
  </si>
  <si>
    <t>181</t>
  </si>
  <si>
    <t>60511112</t>
  </si>
  <si>
    <t>řezivo jehličnaté smrk, borovice š přes 80mm tl 24mm dl 4-5m</t>
  </si>
  <si>
    <t>488536394</t>
  </si>
  <si>
    <t>(7,6*5*0,024)+(4,4*7*0,024) "střechy S2"</t>
  </si>
  <si>
    <t>3,302*1,2 'Přepočtené koeficientem množství</t>
  </si>
  <si>
    <t>182</t>
  </si>
  <si>
    <t>762341260</t>
  </si>
  <si>
    <t>Montáž bednění střech rovných a šikmých sklonu do 60° s vyřezáním otvorů z palubek</t>
  </si>
  <si>
    <t>-1632421336</t>
  </si>
  <si>
    <t>https://podminky.urs.cz/item/CS_URS_2024_02/762341260</t>
  </si>
  <si>
    <t>183</t>
  </si>
  <si>
    <t>61189995</t>
  </si>
  <si>
    <t>palubky podlahové smrk tl 24mm A/B</t>
  </si>
  <si>
    <t>-83815462</t>
  </si>
  <si>
    <t>35,1*1,1 'Přepočtené koeficientem množství</t>
  </si>
  <si>
    <t>184</t>
  </si>
  <si>
    <t>762342523</t>
  </si>
  <si>
    <t>Montáž laťování montáž kontralatí přes tepelnou izolaci tloušťky přes 140 mm do 200 mm</t>
  </si>
  <si>
    <t>1790159973</t>
  </si>
  <si>
    <t>https://podminky.urs.cz/item/CS_URS_2024_02/762342523</t>
  </si>
  <si>
    <t>(5*13)+(4,4*13) "střechy S2"</t>
  </si>
  <si>
    <t>185</t>
  </si>
  <si>
    <t>60514114</t>
  </si>
  <si>
    <t>řezivo jehličnaté lať impregnovaná dl 4 m</t>
  </si>
  <si>
    <t>1288193647</t>
  </si>
  <si>
    <t>(5*13*0,06*0,08)+(4,4*13*0,06*0,08) "střechy S2"</t>
  </si>
  <si>
    <t>186</t>
  </si>
  <si>
    <t>762395000</t>
  </si>
  <si>
    <t>Spojovací prostředky krovů, bednění a laťování, nadstřešních konstrukcí svorníky, prkna, hřebíky, pásová ocel, vruty</t>
  </si>
  <si>
    <t>701066295</t>
  </si>
  <si>
    <t>https://podminky.urs.cz/item/CS_URS_2024_02/762395000</t>
  </si>
  <si>
    <t>5,48+3,962+0,587+(38,61*0,024)</t>
  </si>
  <si>
    <t>187</t>
  </si>
  <si>
    <t>762431034</t>
  </si>
  <si>
    <t>Obložení stěn z dřevoštěpkových desek OSB přibíjených na pero a drážku broušených, tloušťky desky 18 mm</t>
  </si>
  <si>
    <t>-474962658</t>
  </si>
  <si>
    <t>https://podminky.urs.cz/item/CS_URS_2024_02/762431034</t>
  </si>
  <si>
    <t>188</t>
  </si>
  <si>
    <t>762495000</t>
  </si>
  <si>
    <t>Spojovací prostředky olištování spár, obložení stropů, střešních podhledů a stěn hřebíky, vruty</t>
  </si>
  <si>
    <t>-276786024</t>
  </si>
  <si>
    <t>https://podminky.urs.cz/item/CS_URS_2024_02/762495000</t>
  </si>
  <si>
    <t>189</t>
  </si>
  <si>
    <t>762810026</t>
  </si>
  <si>
    <t>Záklop stropů z dřevoštěpkových desek OSB šroubovaných na trámy na pero a drážku, tloušťky desky 22 mm</t>
  </si>
  <si>
    <t>1235401755</t>
  </si>
  <si>
    <t>https://podminky.urs.cz/item/CS_URS_2024_02/762810026</t>
  </si>
  <si>
    <t>(18,03+7,03+17,59+18,43+4,64+4,58+2,17+1,69 )*2 "Skladba podlah P5-P6"</t>
  </si>
  <si>
    <t>190</t>
  </si>
  <si>
    <t>762810027</t>
  </si>
  <si>
    <t>Záklop stropů z dřevoštěpkových desek OSB šroubovaných na trámy na pero a drážku, tloušťky desky 25 mm</t>
  </si>
  <si>
    <t>-1481343126</t>
  </si>
  <si>
    <t>https://podminky.urs.cz/item/CS_URS_2024_02/762810027</t>
  </si>
  <si>
    <t>7,6*3,3 "plochá střecha - S1"</t>
  </si>
  <si>
    <t>191</t>
  </si>
  <si>
    <t>762823220</t>
  </si>
  <si>
    <t>Montáž stropních trámů z hoblovaného řeziva s trámovými výměnami, průřezové plochy přes 144 do 288 cm2</t>
  </si>
  <si>
    <t>1839986931</t>
  </si>
  <si>
    <t>https://podminky.urs.cz/item/CS_URS_2024_02/762823220</t>
  </si>
  <si>
    <t>3,9 "Stropní dřevěný průvlak Pr13 - 160/160"</t>
  </si>
  <si>
    <t>57,7 "Stropní trámy Sn11 - 100/160"</t>
  </si>
  <si>
    <t>192</t>
  </si>
  <si>
    <t>60512135</t>
  </si>
  <si>
    <t>hranol stavební řezivo průřezu do 288cm2 do dl 6m</t>
  </si>
  <si>
    <t>-1768461666</t>
  </si>
  <si>
    <t>3,9*0,16*0,16 "Stropní dřevěný průvlak Pr13 - 160/160"</t>
  </si>
  <si>
    <t>193</t>
  </si>
  <si>
    <t>60512130</t>
  </si>
  <si>
    <t>hranol stavební řezivo průřezu do 224cm2 do dl 6m</t>
  </si>
  <si>
    <t>852056207</t>
  </si>
  <si>
    <t>57,7*0,1*0,16 "Stropní trámy Sn11 - 100/160"</t>
  </si>
  <si>
    <t>194</t>
  </si>
  <si>
    <t>762895000</t>
  </si>
  <si>
    <t>Spojovací prostředky záklopu stropů, stropnic, podbíjení hřebíky, svorníky</t>
  </si>
  <si>
    <t>-1879144557</t>
  </si>
  <si>
    <t>https://podminky.urs.cz/item/CS_URS_2024_02/762895000</t>
  </si>
  <si>
    <t>0,1+0,923+(148,32*0,022)+(25,08*0,025)</t>
  </si>
  <si>
    <t>195</t>
  </si>
  <si>
    <t>998762122</t>
  </si>
  <si>
    <t>Přesun hmot pro konstrukce tesařské stanovený z hmotnosti přesunovaného materiálu vodorovná dopravní vzdálenost do 50 m ruční (bez užití mechanizace) v objektech výšky přes 6 do 12 m</t>
  </si>
  <si>
    <t>-164896963</t>
  </si>
  <si>
    <t>https://podminky.urs.cz/item/CS_URS_2024_02/998762122</t>
  </si>
  <si>
    <t>196</t>
  </si>
  <si>
    <t>763111417</t>
  </si>
  <si>
    <t>Příčka ze sádrokartonových desek s nosnou konstrukcí z jednoduchých ocelových profilů UW, CW dvojitě opláštěná deskami standardními A tl. 2 x 12,5 mm s izolací, EI 60, příčka tl. 150 mm, profil 100, Rw do 56 dB</t>
  </si>
  <si>
    <t>794740056</t>
  </si>
  <si>
    <t>https://podminky.urs.cz/item/CS_URS_2024_02/763111417</t>
  </si>
  <si>
    <t>(6,1+2,2+1,1+1,2+0,7+2,8+2,5+2,1+2,5+1,9+2,5+1,7+1,7)*2,6 "2.NP"</t>
  </si>
  <si>
    <t>-(5*0,9*2)-(2*0,7*2)</t>
  </si>
  <si>
    <t>197</t>
  </si>
  <si>
    <t>763121411</t>
  </si>
  <si>
    <t>Stěna předsazená ze sádrokartonových desek s nosnou konstrukcí z ocelových profilů CW, UW jednoduše opláštěná deskou standardní A tl. 12,5 mm bez izolace, EI 15, stěna tl. 62,5 mm, profil 50</t>
  </si>
  <si>
    <t>-1975447259</t>
  </si>
  <si>
    <t>https://podminky.urs.cz/item/CS_URS_2024_02/763121411</t>
  </si>
  <si>
    <t>2,9*2,6 "2.04"</t>
  </si>
  <si>
    <t>7,3*2,6 "2.02"</t>
  </si>
  <si>
    <t>1,9*2,3 "2.08"</t>
  </si>
  <si>
    <t>1,1*2,3 "2.10"</t>
  </si>
  <si>
    <t>198</t>
  </si>
  <si>
    <t>763131431</t>
  </si>
  <si>
    <t>Podhled ze sádrokartonových desek dvouvrstvá zavěšená spodní konstrukce z ocelových profilů CD, UD jednoduše opláštěná deskou protipožární DF, tl. 12,5 mm, bez izolace, REI do 90</t>
  </si>
  <si>
    <t>-1972624908</t>
  </si>
  <si>
    <t>https://podminky.urs.cz/item/CS_URS_2024_02/763131431</t>
  </si>
  <si>
    <t>(7*5)+(4,4*7) "střechy S2"</t>
  </si>
  <si>
    <t>199</t>
  </si>
  <si>
    <t>763131511</t>
  </si>
  <si>
    <t>Podhled ze sádrokartonových desek jednovrstvá zavěšená spodní konstrukce z ocelových profilů CD, UD jednoduše opláštěná deskou standardní A, tl. 12,5 mm, bez izolace</t>
  </si>
  <si>
    <t>1233902946</t>
  </si>
  <si>
    <t>https://podminky.urs.cz/item/CS_URS_2024_02/763131511</t>
  </si>
  <si>
    <t>7,6*5 "Podhled Pd2"</t>
  </si>
  <si>
    <t>200</t>
  </si>
  <si>
    <t>763131751</t>
  </si>
  <si>
    <t>Podhled ze sádrokartonových desek ostatní práce a konstrukce na podhledech ze sádrokartonových desek montáž parotěsné zábrany</t>
  </si>
  <si>
    <t>1016084244</t>
  </si>
  <si>
    <t>https://podminky.urs.cz/item/CS_URS_2024_02/763131751</t>
  </si>
  <si>
    <t>4,4*7  "Podhled Pd3"</t>
  </si>
  <si>
    <t>201</t>
  </si>
  <si>
    <t>28329274</t>
  </si>
  <si>
    <t>fólie PE vyztužená pro parotěsnou vrstvu (reakce na oheň - třída E) 110g/m2</t>
  </si>
  <si>
    <t>1899193091</t>
  </si>
  <si>
    <t>146,5*1,1235 'Přepočtené koeficientem množství</t>
  </si>
  <si>
    <t>202</t>
  </si>
  <si>
    <t>763131752</t>
  </si>
  <si>
    <t>Podhled ze sádrokartonových desek ostatní práce a konstrukce na podhledech ze sádrokartonových desek montáž jedné vrstvy tepelné izolace</t>
  </si>
  <si>
    <t>-2008661424</t>
  </si>
  <si>
    <t>https://podminky.urs.cz/item/CS_URS_2024_02/763131752</t>
  </si>
  <si>
    <t>203</t>
  </si>
  <si>
    <t>63148150</t>
  </si>
  <si>
    <t>deska tepelně izolační minerální univerzální λ=0,033-0,035 tl 40mm</t>
  </si>
  <si>
    <t>-2144273893</t>
  </si>
  <si>
    <t>204</t>
  </si>
  <si>
    <t>763131765</t>
  </si>
  <si>
    <t>Podhled ze sádrokartonových desek Příplatek k cenám za výšku zavěšení přes 0,5 do 1,0 m</t>
  </si>
  <si>
    <t>-1781535794</t>
  </si>
  <si>
    <t>https://podminky.urs.cz/item/CS_URS_2024_02/763131765</t>
  </si>
  <si>
    <t>6,4*7,4 "Podhled Pd1"</t>
  </si>
  <si>
    <t>205</t>
  </si>
  <si>
    <t>763161721</t>
  </si>
  <si>
    <t>Podkroví ze sádrokartonových desek dvouvrstvá spodní konstrukce z ocelových profilů CD, UD na krokvových závěsech jednoduše opláštěná deskou protipožární DF, tl. 12,5 mm, bez TI</t>
  </si>
  <si>
    <t>-737667737</t>
  </si>
  <si>
    <t>https://podminky.urs.cz/item/CS_URS_2024_02/763161721</t>
  </si>
  <si>
    <t>206</t>
  </si>
  <si>
    <t>763251122</t>
  </si>
  <si>
    <t>Podlaha ze sádrovláknitých desek na pero a drážku z podlahových prvků tl. 20 mm podlaha tl. 30 mm s dřevovláknitou deskou tl. 10 mm</t>
  </si>
  <si>
    <t>-2121517453</t>
  </si>
  <si>
    <t>https://podminky.urs.cz/item/CS_URS_2024_02/763251122</t>
  </si>
  <si>
    <t>18,03+7,03+17,59+18,43+4,64+4,58+2,17+1,69 "Skladba podlah P5-P6"</t>
  </si>
  <si>
    <t>207</t>
  </si>
  <si>
    <t>998763332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</si>
  <si>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</si>
  <si>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-1679418576</t>
  </si>
  <si>
    <t>https://podminky.urs.cz/item/CS_URS_2024_02/998763332</t>
  </si>
  <si>
    <t>208</t>
  </si>
  <si>
    <t>764101131</t>
  </si>
  <si>
    <t>Montáž krytiny z plechu s úpravou u okapů, prostupů a výčnělků střechy rovné drážkováním z tabulí, sklon střechy do 30°</t>
  </si>
  <si>
    <t>-1504405926</t>
  </si>
  <si>
    <t>https://podminky.urs.cz/item/CS_URS_2024_02/764101131</t>
  </si>
  <si>
    <t>1,5 "K15"</t>
  </si>
  <si>
    <t>1 "K21"</t>
  </si>
  <si>
    <t>209</t>
  </si>
  <si>
    <t>55350263</t>
  </si>
  <si>
    <t>tabule plechová tvrdá tl 0,6mm s povrchovou úpravou</t>
  </si>
  <si>
    <t>24026935</t>
  </si>
  <si>
    <t>210</t>
  </si>
  <si>
    <t>764121411</t>
  </si>
  <si>
    <t>Krytina z hliníkového plechu s úpravou u okapů, prostupů a výčnělků střechy rovné drážkováním ze svitků rš 670 mm, sklon střechy do 30°</t>
  </si>
  <si>
    <t>-975180160</t>
  </si>
  <si>
    <t>https://podminky.urs.cz/item/CS_URS_2024_02/764121411</t>
  </si>
  <si>
    <t>211</t>
  </si>
  <si>
    <t>764212634</t>
  </si>
  <si>
    <t>Oplechování střešních prvků z pozinkovaného plechu s povrchovou úpravou štítu závětrnou lištou rš 330 mm</t>
  </si>
  <si>
    <t>-2101459755</t>
  </si>
  <si>
    <t>https://podminky.urs.cz/item/CS_URS_2024_02/764212634</t>
  </si>
  <si>
    <t>7 "K16"</t>
  </si>
  <si>
    <t>15 "K19"</t>
  </si>
  <si>
    <t>10 "K23"</t>
  </si>
  <si>
    <t>212</t>
  </si>
  <si>
    <t>764215606</t>
  </si>
  <si>
    <t>Oplechování horních ploch zdí a nadezdívek (atik) z pozinkovaného plechu s povrchovou úpravou celoplošně lepené rš 500 mm</t>
  </si>
  <si>
    <t>-1780518804</t>
  </si>
  <si>
    <t>https://podminky.urs.cz/item/CS_URS_2024_02/764215606</t>
  </si>
  <si>
    <t>8 "K10"</t>
  </si>
  <si>
    <t>1 "K24"</t>
  </si>
  <si>
    <t>213</t>
  </si>
  <si>
    <t>764216644</t>
  </si>
  <si>
    <t>Oplechování parapetů z pozinkovaného plechu s povrchovou úpravou rovných celoplošně lepené, bez rohů rš 330 mm</t>
  </si>
  <si>
    <t>1709427736</t>
  </si>
  <si>
    <t>https://podminky.urs.cz/item/CS_URS_2024_02/764216644</t>
  </si>
  <si>
    <t>2*1 "K03"</t>
  </si>
  <si>
    <t>1,2 "K04"</t>
  </si>
  <si>
    <t>1,5 "K05"</t>
  </si>
  <si>
    <t>2*1,3 "K06"</t>
  </si>
  <si>
    <t>7,3 "K08"</t>
  </si>
  <si>
    <t>214</t>
  </si>
  <si>
    <t>764218424</t>
  </si>
  <si>
    <t>Oplechování říms a ozdobných prvků z pozinkovaného plechu rovných, bez rohů celoplošně lepené rš 330 mm</t>
  </si>
  <si>
    <t>220606768</t>
  </si>
  <si>
    <t>https://podminky.urs.cz/item/CS_URS_2024_02/764218424</t>
  </si>
  <si>
    <t>1,2 "K01"</t>
  </si>
  <si>
    <t>1,2 "K02"</t>
  </si>
  <si>
    <t>1,1 "K07"</t>
  </si>
  <si>
    <t>3* 4,2 "K09"</t>
  </si>
  <si>
    <t>215</t>
  </si>
  <si>
    <t>764311603</t>
  </si>
  <si>
    <t>Lemování zdí z pozinkovaného plechu s povrchovou úpravou boční nebo horní rovné, střech s krytinou prejzovou nebo vlnitou rš 250 mm</t>
  </si>
  <si>
    <t>-296609562</t>
  </si>
  <si>
    <t>https://podminky.urs.cz/item/CS_URS_2024_02/764311603</t>
  </si>
  <si>
    <t>7,4 "K20"</t>
  </si>
  <si>
    <t>216</t>
  </si>
  <si>
    <t>764311604</t>
  </si>
  <si>
    <t>Lemování zdí z pozinkovaného plechu s povrchovou úpravou boční nebo horní rovné, střech s krytinou prejzovou nebo vlnitou rš 330 mm</t>
  </si>
  <si>
    <t>1151501575</t>
  </si>
  <si>
    <t>https://podminky.urs.cz/item/CS_URS_2024_02/764311604</t>
  </si>
  <si>
    <t>7 "K22"</t>
  </si>
  <si>
    <t>217</t>
  </si>
  <si>
    <t>764316623</t>
  </si>
  <si>
    <t>Lemování ventilačních nástavců z pozinkovaného plechu s povrchovou úpravou výšky do 1000 mm, se stříškou střech s krytinou skládanou mimo prejzovou nebo z plechu, průměru přes 100 do 150 mm</t>
  </si>
  <si>
    <t>-463365278</t>
  </si>
  <si>
    <t>https://podminky.urs.cz/item/CS_URS_2024_02/764316623</t>
  </si>
  <si>
    <t>218</t>
  </si>
  <si>
    <t>764511602</t>
  </si>
  <si>
    <t>Žlab podokapní z pozinkovaného plechu s povrchovou úpravou včetně háků a čel půlkruhový rš 330 mm</t>
  </si>
  <si>
    <t>871009820</t>
  </si>
  <si>
    <t>https://podminky.urs.cz/item/CS_URS_2024_02/764511602</t>
  </si>
  <si>
    <t>4,5 "K11"</t>
  </si>
  <si>
    <t>7,5 "K13"</t>
  </si>
  <si>
    <t>2,6 "K14"</t>
  </si>
  <si>
    <t>8 "K18"</t>
  </si>
  <si>
    <t>219</t>
  </si>
  <si>
    <t>764511642</t>
  </si>
  <si>
    <t>Žlab podokapní z pozinkovaného plechu s povrchovou úpravou kotlík oválný (trychtýřový), rš žlabu/průměr svodu 330/100 mm</t>
  </si>
  <si>
    <t>1125716605</t>
  </si>
  <si>
    <t>https://podminky.urs.cz/item/CS_URS_2024_02/764511642</t>
  </si>
  <si>
    <t>1 "K11"</t>
  </si>
  <si>
    <t>1 "K14"</t>
  </si>
  <si>
    <t>220</t>
  </si>
  <si>
    <t>764518622</t>
  </si>
  <si>
    <t>Svod z pozinkovaného plechu s upraveným povrchem včetně objímek, kolen a odskoků kruhový, průměru 100 mm</t>
  </si>
  <si>
    <t>1120489787</t>
  </si>
  <si>
    <t>https://podminky.urs.cz/item/CS_URS_2024_02/764518622</t>
  </si>
  <si>
    <t>2*2,5 "K12"</t>
  </si>
  <si>
    <t>3,5 "K17"</t>
  </si>
  <si>
    <t>766</t>
  </si>
  <si>
    <t>Konstrukce truhlářské</t>
  </si>
  <si>
    <t>221</t>
  </si>
  <si>
    <t>766211611</t>
  </si>
  <si>
    <t>Montáž schodišťových madel kotvených do stěny dřevěných průběžných, šířky do 150 mm</t>
  </si>
  <si>
    <t>-772102076</t>
  </si>
  <si>
    <t>https://podminky.urs.cz/item/CS_URS_2024_02/766211611</t>
  </si>
  <si>
    <t>Poznámka k položce:_x000D_
Madla dle tabulky ozn. T01 a T03</t>
  </si>
  <si>
    <t>4+11</t>
  </si>
  <si>
    <t>222</t>
  </si>
  <si>
    <t>05217100</t>
  </si>
  <si>
    <t xml:space="preserve">madlo dřevěné </t>
  </si>
  <si>
    <t>-1327057582</t>
  </si>
  <si>
    <t>Poznámka k položce:_x000D_
V tabulce truhlářských výrobků ozn. T01 a T03</t>
  </si>
  <si>
    <t>223</t>
  </si>
  <si>
    <t>766231113</t>
  </si>
  <si>
    <t>Montáž sklápěcích schodů na půdu s vyřezáním otvoru a kompletizací</t>
  </si>
  <si>
    <t>1393311899</t>
  </si>
  <si>
    <t>https://podminky.urs.cz/item/CS_URS_2024_02/766231113</t>
  </si>
  <si>
    <t>1 "Z05"</t>
  </si>
  <si>
    <t>224</t>
  </si>
  <si>
    <t>612R01</t>
  </si>
  <si>
    <t>schody půdní stahovací protipožární - Z05</t>
  </si>
  <si>
    <t>257665173</t>
  </si>
  <si>
    <t>Poznámka k položce:_x000D_
V tabulce zámečnických výrobků ozn. Z05</t>
  </si>
  <si>
    <t>225</t>
  </si>
  <si>
    <t>766621211</t>
  </si>
  <si>
    <t>Montáž oken dřevěných včetně montáže rámu plochy přes 1 m2 otevíravých do zdiva, výšky do 1,5 m</t>
  </si>
  <si>
    <t>1134755840</t>
  </si>
  <si>
    <t>https://podminky.urs.cz/item/CS_URS_2024_02/766621211</t>
  </si>
  <si>
    <t>0,98*1,45 "okno O2"</t>
  </si>
  <si>
    <t>0,98*1,45 "okno O3"</t>
  </si>
  <si>
    <t>1,2*1,42 "okno O5"</t>
  </si>
  <si>
    <t>1,5*1,42 "okno O6"</t>
  </si>
  <si>
    <t>7,7*1,25 "soustava oken O7"</t>
  </si>
  <si>
    <t>1,25*1,42 "okno O8"</t>
  </si>
  <si>
    <t>1,25*1,42 "okno O9"</t>
  </si>
  <si>
    <t>226</t>
  </si>
  <si>
    <t>61110011</t>
  </si>
  <si>
    <t>okno dřevěné otevíravé/sklopné trojsklo přes plochu 1m2 do v 1,5m</t>
  </si>
  <si>
    <t>-717537003</t>
  </si>
  <si>
    <t>227</t>
  </si>
  <si>
    <t>766621212</t>
  </si>
  <si>
    <t>Montáž oken dřevěných včetně montáže rámu plochy přes 1 m2 otevíravých do zdiva, výšky přes 1,5 do 2,5 m</t>
  </si>
  <si>
    <t>-512410338</t>
  </si>
  <si>
    <t>https://podminky.urs.cz/item/CS_URS_2024_02/766621212</t>
  </si>
  <si>
    <t>1,1*2,5 "okno O10"</t>
  </si>
  <si>
    <t>228</t>
  </si>
  <si>
    <t>61110013</t>
  </si>
  <si>
    <t>okno dřevěné otevíravé/sklopné trojsklo přes plochu 1m2 v 1,5-2,5m</t>
  </si>
  <si>
    <t>-52609305</t>
  </si>
  <si>
    <t>229</t>
  </si>
  <si>
    <t>766660001</t>
  </si>
  <si>
    <t>Montáž dveřních křídel dřevěných nebo plastových otevíravých do ocelové zárubně povrchově upravených jednokřídlových, šířky do 800 mm</t>
  </si>
  <si>
    <t>714968098</t>
  </si>
  <si>
    <t>https://podminky.urs.cz/item/CS_URS_2024_02/766660001</t>
  </si>
  <si>
    <t>230</t>
  </si>
  <si>
    <t>61162073</t>
  </si>
  <si>
    <t>dveře jednokřídlé voštinové povrch laminátový plné 700x1970-2100mm</t>
  </si>
  <si>
    <t>1584510679</t>
  </si>
  <si>
    <t>Poznámka k položce:_x000D_
Dle tabulky vnitřních dveří ozn. D05</t>
  </si>
  <si>
    <t>231</t>
  </si>
  <si>
    <t>310649908</t>
  </si>
  <si>
    <t>232</t>
  </si>
  <si>
    <t>-860100407</t>
  </si>
  <si>
    <t>Poznámka k položce:_x000D_
Dle tabulky vnitřních dveří ozn. D06</t>
  </si>
  <si>
    <t>233</t>
  </si>
  <si>
    <t>1078638428</t>
  </si>
  <si>
    <t>234</t>
  </si>
  <si>
    <t>1593762156</t>
  </si>
  <si>
    <t>Poznámka k položce:_x000D_
Dle tabulky vnitřních dveří ozn. D07</t>
  </si>
  <si>
    <t>235</t>
  </si>
  <si>
    <t>1196518997</t>
  </si>
  <si>
    <t>236</t>
  </si>
  <si>
    <t>251062319</t>
  </si>
  <si>
    <t>Poznámka k položce:_x000D_
Dle tabulky vnitřních dveří ozn. D16</t>
  </si>
  <si>
    <t>237</t>
  </si>
  <si>
    <t>766660002</t>
  </si>
  <si>
    <t>Montáž dveřních křídel dřevěných nebo plastových otevíravých do ocelové zárubně povrchově upravených jednokřídlových, šířky přes 800 mm</t>
  </si>
  <si>
    <t>-1923774332</t>
  </si>
  <si>
    <t>https://podminky.urs.cz/item/CS_URS_2024_02/766660002</t>
  </si>
  <si>
    <t>238</t>
  </si>
  <si>
    <t>61162075</t>
  </si>
  <si>
    <t>dveře jednokřídlé voštinové povrch laminátový plné 900x1970-2100mm</t>
  </si>
  <si>
    <t>1362847280</t>
  </si>
  <si>
    <t>Poznámka k položce:_x000D_
Dle tabulky vnitřních dveří ozn. D01</t>
  </si>
  <si>
    <t>239</t>
  </si>
  <si>
    <t>2074874842</t>
  </si>
  <si>
    <t>240</t>
  </si>
  <si>
    <t>-1696583448</t>
  </si>
  <si>
    <t>Poznámka k položce:_x000D_
Dle tabulky vnitřních dveří ozn. D02</t>
  </si>
  <si>
    <t>241</t>
  </si>
  <si>
    <t>44961590</t>
  </si>
  <si>
    <t>242</t>
  </si>
  <si>
    <t>373285399</t>
  </si>
  <si>
    <t>Poznámka k položce:_x000D_
Dle tabulky vnitřních dveří ozn. D03</t>
  </si>
  <si>
    <t>243</t>
  </si>
  <si>
    <t>-56652109</t>
  </si>
  <si>
    <t>244</t>
  </si>
  <si>
    <t>1763021287</t>
  </si>
  <si>
    <t>Poznámka k položce:_x000D_
Dle tabulky vnitřních dveří ozn. D11</t>
  </si>
  <si>
    <t>245</t>
  </si>
  <si>
    <t>-229865906</t>
  </si>
  <si>
    <t>246</t>
  </si>
  <si>
    <t>-542925777</t>
  </si>
  <si>
    <t>Poznámka k položce:_x000D_
Dle tabulky vnitřních dveří ozn. D12</t>
  </si>
  <si>
    <t>247</t>
  </si>
  <si>
    <t>1514741191</t>
  </si>
  <si>
    <t>248</t>
  </si>
  <si>
    <t>1856519790</t>
  </si>
  <si>
    <t>Poznámka k položce:_x000D_
Dle tabulky vnitřních dveří ozn. D13</t>
  </si>
  <si>
    <t>249</t>
  </si>
  <si>
    <t>520227634</t>
  </si>
  <si>
    <t>250</t>
  </si>
  <si>
    <t>-610318759</t>
  </si>
  <si>
    <t>Poznámka k položce:_x000D_
Dle tabulky vnitřních dveří ozn. D14</t>
  </si>
  <si>
    <t>251</t>
  </si>
  <si>
    <t>-1828428948</t>
  </si>
  <si>
    <t>252</t>
  </si>
  <si>
    <t>1773249371</t>
  </si>
  <si>
    <t>Poznámka k položce:_x000D_
Dle tabulky vnitřních dveří ozn. D17</t>
  </si>
  <si>
    <t>253</t>
  </si>
  <si>
    <t>993748347</t>
  </si>
  <si>
    <t>254</t>
  </si>
  <si>
    <t>61162076</t>
  </si>
  <si>
    <t>dveře jednokřídlé voštinové povrch laminátový plné 1000x1970-2100mm</t>
  </si>
  <si>
    <t>310002196</t>
  </si>
  <si>
    <t>Poznámka k položce:_x000D_
Dle tabulky vnitřních dveří ozn. D04</t>
  </si>
  <si>
    <t>255</t>
  </si>
  <si>
    <t>346204353</t>
  </si>
  <si>
    <t>256</t>
  </si>
  <si>
    <t>-1829351445</t>
  </si>
  <si>
    <t>Poznámka k položce:_x000D_
Dle tabulky vnitřních dveří ozn. D15</t>
  </si>
  <si>
    <t>257</t>
  </si>
  <si>
    <t>766660411</t>
  </si>
  <si>
    <t>Montáž vchodových dveří včetně rámu do zdiva jednokřídlových bez nadsvětlíku</t>
  </si>
  <si>
    <t>-204467831</t>
  </si>
  <si>
    <t>https://podminky.urs.cz/item/CS_URS_2024_02/766660411</t>
  </si>
  <si>
    <t>1 "dveře O1"</t>
  </si>
  <si>
    <t>258</t>
  </si>
  <si>
    <t>61173203</t>
  </si>
  <si>
    <t>dveře jednokřídlé dřevěné prosklené max rozměru otvoru 2,42m2 bezpečnostní třídy RC2</t>
  </si>
  <si>
    <t>518808736</t>
  </si>
  <si>
    <t>2,6*1,2 "vchodové dveře O1"</t>
  </si>
  <si>
    <t>259</t>
  </si>
  <si>
    <t>-2145407830</t>
  </si>
  <si>
    <t>1 "dveře O4"</t>
  </si>
  <si>
    <t>260</t>
  </si>
  <si>
    <t>-801362805</t>
  </si>
  <si>
    <t>0,95*2,35 "vchodové dveře O4"</t>
  </si>
  <si>
    <t>261</t>
  </si>
  <si>
    <t>361994683</t>
  </si>
  <si>
    <t>1 "dveře O14"</t>
  </si>
  <si>
    <t>262</t>
  </si>
  <si>
    <t>61173202</t>
  </si>
  <si>
    <t>dveře jednokřídlé dřevěné plné max rozměru otvoru 2,42m2 bezpečnostní třídy RC2</t>
  </si>
  <si>
    <t>1793602801</t>
  </si>
  <si>
    <t>0,7*1,67 "dveře O14"</t>
  </si>
  <si>
    <t>263</t>
  </si>
  <si>
    <t>533333027</t>
  </si>
  <si>
    <t>1 "dveře O15"</t>
  </si>
  <si>
    <t>264</t>
  </si>
  <si>
    <t>-909692048</t>
  </si>
  <si>
    <t>0,8*2 "dveře O15"</t>
  </si>
  <si>
    <t>265</t>
  </si>
  <si>
    <t>766660728</t>
  </si>
  <si>
    <t>Montáž dveřních doplňků dveřního kování interiérového zámku</t>
  </si>
  <si>
    <t>-1083178468</t>
  </si>
  <si>
    <t>https://podminky.urs.cz/item/CS_URS_2024_02/766660728</t>
  </si>
  <si>
    <t>7 "D01, D02, D03, D11, D12, D13, D17"</t>
  </si>
  <si>
    <t>266</t>
  </si>
  <si>
    <t>54924013</t>
  </si>
  <si>
    <t>zámek zadlabací vložkový pravolevý rozteč 72x60mm</t>
  </si>
  <si>
    <t>-881459117</t>
  </si>
  <si>
    <t>267</t>
  </si>
  <si>
    <t>-482173112</t>
  </si>
  <si>
    <t>268</t>
  </si>
  <si>
    <t>54924002</t>
  </si>
  <si>
    <t>zámek zadlabací mezipokojový levý s dozickým klíčem rozteč 72x55mm</t>
  </si>
  <si>
    <t>1657653205</t>
  </si>
  <si>
    <t>269</t>
  </si>
  <si>
    <t>766660729</t>
  </si>
  <si>
    <t>Montáž dveřních doplňků dveřního kování interiérového štítku s klikou</t>
  </si>
  <si>
    <t>852453766</t>
  </si>
  <si>
    <t>https://podminky.urs.cz/item/CS_URS_2024_02/766660729</t>
  </si>
  <si>
    <t>15 "D01-D17"</t>
  </si>
  <si>
    <t>270</t>
  </si>
  <si>
    <t>54914123</t>
  </si>
  <si>
    <t>kování rozetové klika/klika</t>
  </si>
  <si>
    <t>-2129776856</t>
  </si>
  <si>
    <t>271</t>
  </si>
  <si>
    <t>766660730</t>
  </si>
  <si>
    <t>Montáž dveřních doplňků dveřního kování interiérového WC kliky se zámkem</t>
  </si>
  <si>
    <t>223949590</t>
  </si>
  <si>
    <t>https://podminky.urs.cz/item/CS_URS_2024_02/766660730</t>
  </si>
  <si>
    <t>7 "D04, D05, D06, D07, D15, D16"</t>
  </si>
  <si>
    <t>272</t>
  </si>
  <si>
    <t>54914128</t>
  </si>
  <si>
    <t>kování rozetové spodní pro WC</t>
  </si>
  <si>
    <t>651753292</t>
  </si>
  <si>
    <t>273</t>
  </si>
  <si>
    <t>766671022</t>
  </si>
  <si>
    <t>Montáž střešních oken dřevěných nebo plastových kyvných, výklopných/kyvných s okenním rámem a lemováním, s plisovaným límcem, s napojením na krytinu do krytiny tvarované, rozměru 66 x 118 cm</t>
  </si>
  <si>
    <t>-1534845009</t>
  </si>
  <si>
    <t>https://podminky.urs.cz/item/CS_URS_2024_02/766671022</t>
  </si>
  <si>
    <t>1 "střešní výlez O13"</t>
  </si>
  <si>
    <t>274</t>
  </si>
  <si>
    <t>61124826</t>
  </si>
  <si>
    <t>okno střešní dřevěné bílé PU povrch výklopné, izolační trojsklo 66x118cm, Uw=1,1W/m2K Al oplechování</t>
  </si>
  <si>
    <t>2059488572</t>
  </si>
  <si>
    <t>Poznámka k položce:_x000D_
Střešní výlez O13</t>
  </si>
  <si>
    <t>275</t>
  </si>
  <si>
    <t>766671025</t>
  </si>
  <si>
    <t>Montáž střešních oken dřevěných nebo plastových kyvných, výklopných/kyvných s okenním rámem a lemováním, s plisovaným límcem, s napojením na krytinu do krytiny tvarované, rozměru 78 x 140 cm</t>
  </si>
  <si>
    <t>-386395090</t>
  </si>
  <si>
    <t>https://podminky.urs.cz/item/CS_URS_2024_02/766671025</t>
  </si>
  <si>
    <t>Poznámka k položce:_x000D_
Střešní okna O12, včetně příslušenství</t>
  </si>
  <si>
    <t>4 "střešní okna O12"</t>
  </si>
  <si>
    <t>276</t>
  </si>
  <si>
    <t>61140703</t>
  </si>
  <si>
    <t>roleta venkovní střešních oken rozměru do 78x140cm</t>
  </si>
  <si>
    <t>-790524330</t>
  </si>
  <si>
    <t>277</t>
  </si>
  <si>
    <t>61124536</t>
  </si>
  <si>
    <t>okno střešní dřevěné výklopně-kyvné, izolační trojsklo 78x140cm, Uw=1,0W/m2K Al oplechování</t>
  </si>
  <si>
    <t>-637121483</t>
  </si>
  <si>
    <t>278</t>
  </si>
  <si>
    <t>766694116</t>
  </si>
  <si>
    <t>Montáž ostatních truhlářských konstrukcí parapetních desek dřevěných nebo plastových šířky do 300 mm</t>
  </si>
  <si>
    <t>1071296328</t>
  </si>
  <si>
    <t>https://podminky.urs.cz/item/CS_URS_2024_02/766694116</t>
  </si>
  <si>
    <t>1,2 "T04"</t>
  </si>
  <si>
    <t>279</t>
  </si>
  <si>
    <t>60794101</t>
  </si>
  <si>
    <t>parapet dřevotřískový vnitřní povrch laminátový š 200mm</t>
  </si>
  <si>
    <t>1421865516</t>
  </si>
  <si>
    <t>Poznámka k položce:_x000D_
V tabulce truhlářsakých výrobků ozn. T04</t>
  </si>
  <si>
    <t>280</t>
  </si>
  <si>
    <t>-32200829</t>
  </si>
  <si>
    <t>1,5 "T05"</t>
  </si>
  <si>
    <t>281</t>
  </si>
  <si>
    <t>60794102</t>
  </si>
  <si>
    <t>parapet dřevotřískový vnitřní povrch laminátový š 260mm</t>
  </si>
  <si>
    <t>-1255829742</t>
  </si>
  <si>
    <t>Poznámka k položce:_x000D_
V tabulce truhlářsakých výrobků ozn. T05</t>
  </si>
  <si>
    <t>282</t>
  </si>
  <si>
    <t>-2098768269</t>
  </si>
  <si>
    <t>1,3 "T06"</t>
  </si>
  <si>
    <t>283</t>
  </si>
  <si>
    <t>-1507021146</t>
  </si>
  <si>
    <t>Poznámka k položce:_x000D_
V tabulce truhlářsakých výrobků ozn. T06</t>
  </si>
  <si>
    <t>284</t>
  </si>
  <si>
    <t>456384976</t>
  </si>
  <si>
    <t>2,7 "T07"</t>
  </si>
  <si>
    <t>285</t>
  </si>
  <si>
    <t>1072689835</t>
  </si>
  <si>
    <t>Poznámka k položce:_x000D_
V tabulce truhlářsakých výrobků ozn. T07</t>
  </si>
  <si>
    <t>286</t>
  </si>
  <si>
    <t>1120376353</t>
  </si>
  <si>
    <t>6,9 "T08"</t>
  </si>
  <si>
    <t>287</t>
  </si>
  <si>
    <t>-2094106950</t>
  </si>
  <si>
    <t>Poznámka k položce:_x000D_
V tabulce truhlářsakých výrobků ozn. T08</t>
  </si>
  <si>
    <t>288</t>
  </si>
  <si>
    <t>766694126</t>
  </si>
  <si>
    <t>Montáž ostatních truhlářských konstrukcí parapetních desek dřevěných nebo plastových šířky přes 300 mm</t>
  </si>
  <si>
    <t>1317763103</t>
  </si>
  <si>
    <t>https://podminky.urs.cz/item/CS_URS_2024_02/766694126</t>
  </si>
  <si>
    <t>1,2 "T02"</t>
  </si>
  <si>
    <t>289</t>
  </si>
  <si>
    <t>60794106</t>
  </si>
  <si>
    <t>parapet dřevotřískový vnitřní povrch laminátový š 450mm</t>
  </si>
  <si>
    <t>461661085</t>
  </si>
  <si>
    <t>Poznámka k položce:_x000D_
V tabulce truhlářsakých výrobků ozn. T02</t>
  </si>
  <si>
    <t>290</t>
  </si>
  <si>
    <t>766_R04</t>
  </si>
  <si>
    <t>Dodávka a montáž kuchyňské linky - T09</t>
  </si>
  <si>
    <t>-1000058245</t>
  </si>
  <si>
    <t>291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</si>
  <si>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</si>
  <si>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</si>
  <si>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1370328818</t>
  </si>
  <si>
    <t>https://podminky.urs.cz/item/CS_URS_2024_02/998766122</t>
  </si>
  <si>
    <t>767</t>
  </si>
  <si>
    <t>Konstrukce zámečnické</t>
  </si>
  <si>
    <t>292</t>
  </si>
  <si>
    <t>767163101</t>
  </si>
  <si>
    <t>Montáž zábradlí přímého v interiéru v rovině (na rovné ploše) kotveného do zdiva nebo lehčeného betonu</t>
  </si>
  <si>
    <t>-1091531925</t>
  </si>
  <si>
    <t>https://podminky.urs.cz/item/CS_URS_2024_02/767163101</t>
  </si>
  <si>
    <t>1 "Z01"</t>
  </si>
  <si>
    <t>293</t>
  </si>
  <si>
    <t>55342285</t>
  </si>
  <si>
    <t>zábradlí s plochým sloupkem, prutovou výplní a horním kotvením</t>
  </si>
  <si>
    <t>553949148</t>
  </si>
  <si>
    <t>294</t>
  </si>
  <si>
    <t>767163203</t>
  </si>
  <si>
    <t>Montáž zábradlí přímého v exteriéru na lodžii nebo francouzském okně kotveného do zdiva nebo lehčeného betonu</t>
  </si>
  <si>
    <t>-310129301</t>
  </si>
  <si>
    <t>https://podminky.urs.cz/item/CS_URS_2024_02/767163203</t>
  </si>
  <si>
    <t>3 "Z07"</t>
  </si>
  <si>
    <t>295</t>
  </si>
  <si>
    <t>-403035646</t>
  </si>
  <si>
    <t>296</t>
  </si>
  <si>
    <t>767165114</t>
  </si>
  <si>
    <t>Montáž zábradlí madel svařováním</t>
  </si>
  <si>
    <t>-939502944</t>
  </si>
  <si>
    <t>https://podminky.urs.cz/item/CS_URS_2024_02/767165114</t>
  </si>
  <si>
    <t>5,5 "Z03"</t>
  </si>
  <si>
    <t>297</t>
  </si>
  <si>
    <t>14011016</t>
  </si>
  <si>
    <t>trubka ocelová bezešvá hladká jakost 11 353 31,8x4,0mm</t>
  </si>
  <si>
    <t>-42292843</t>
  </si>
  <si>
    <t>298</t>
  </si>
  <si>
    <t>767316311</t>
  </si>
  <si>
    <t>Montáž světlíků bodových přes 1 do 1,5 m2</t>
  </si>
  <si>
    <t>-1766782253</t>
  </si>
  <si>
    <t>https://podminky.urs.cz/item/CS_URS_2024_02/767316311</t>
  </si>
  <si>
    <t>Poznámka k položce:_x000D_
Střešní světlíky O11, včetně příslušenství</t>
  </si>
  <si>
    <t>299</t>
  </si>
  <si>
    <t>56245353</t>
  </si>
  <si>
    <t>světlík bodový třívrstvá kopule, manžeta v 150mm 1,2x1,2m</t>
  </si>
  <si>
    <t>-1081010028</t>
  </si>
  <si>
    <t>300</t>
  </si>
  <si>
    <t>767531121</t>
  </si>
  <si>
    <t>Montáž vstupních čisticích zón z rohoží osazení rámu mosazného nebo hliníkového zapuštěného z L profilů</t>
  </si>
  <si>
    <t>1292435693</t>
  </si>
  <si>
    <t>https://podminky.urs.cz/item/CS_URS_2024_02/767531121</t>
  </si>
  <si>
    <t>1,5+2,3+1,5+2,3 "Skladba podlah P3"</t>
  </si>
  <si>
    <t>301</t>
  </si>
  <si>
    <t>69752160</t>
  </si>
  <si>
    <t>rám pro zapuštění profil L-30/30 25/25 20/30 15/30-Al</t>
  </si>
  <si>
    <t>-33132387</t>
  </si>
  <si>
    <t>7,6*1,1 'Přepočtené koeficientem množství</t>
  </si>
  <si>
    <t>302</t>
  </si>
  <si>
    <t>767531211</t>
  </si>
  <si>
    <t>Montáž vstupních čisticích zón z rohoží kovových nebo plastových plochy do 0,5 m2</t>
  </si>
  <si>
    <t>524959552</t>
  </si>
  <si>
    <t>https://podminky.urs.cz/item/CS_URS_2024_02/767531211</t>
  </si>
  <si>
    <t>303</t>
  </si>
  <si>
    <t>69752001</t>
  </si>
  <si>
    <t>rohož vstupní provedení hliník standard 27 mm</t>
  </si>
  <si>
    <t>-741833575</t>
  </si>
  <si>
    <t>1*0,3 "Z04"</t>
  </si>
  <si>
    <t>0,3*1,1 'Přepočtené koeficientem množství</t>
  </si>
  <si>
    <t>304</t>
  </si>
  <si>
    <t>767531215</t>
  </si>
  <si>
    <t>Montáž vstupních čisticích zón z rohoží kovových nebo plastových plochy přes 2 m2</t>
  </si>
  <si>
    <t>-2087704591</t>
  </si>
  <si>
    <t>https://podminky.urs.cz/item/CS_URS_2024_02/767531215</t>
  </si>
  <si>
    <t>1,5*2,3 "Skladba podlah P3"</t>
  </si>
  <si>
    <t>305</t>
  </si>
  <si>
    <t>697R01</t>
  </si>
  <si>
    <t>Vstupní čistící zóna provedení dle PD</t>
  </si>
  <si>
    <t>993830265</t>
  </si>
  <si>
    <t>306</t>
  </si>
  <si>
    <t>767531231</t>
  </si>
  <si>
    <t>Montáž vstupních čisticích zón z rohoží osazení záchytné vany plochy do 0,5 m2</t>
  </si>
  <si>
    <t>-243640144</t>
  </si>
  <si>
    <t>https://podminky.urs.cz/item/CS_URS_2024_02/767531231</t>
  </si>
  <si>
    <t>1 "Z04"</t>
  </si>
  <si>
    <t>307</t>
  </si>
  <si>
    <t>69752162</t>
  </si>
  <si>
    <t>vana podlahová čistících zón s odtokem pro výšku mříže do 30mm</t>
  </si>
  <si>
    <t>-175691956</t>
  </si>
  <si>
    <t>308</t>
  </si>
  <si>
    <t>771111011</t>
  </si>
  <si>
    <t>Příprava podkladu před provedením dlažby vysátí podlah</t>
  </si>
  <si>
    <t>-2034484130</t>
  </si>
  <si>
    <t>https://podminky.urs.cz/item/CS_URS_2024_02/771111011</t>
  </si>
  <si>
    <t>(13,2-3+2,13+1,73+2,54) "Skladba podlah P2"</t>
  </si>
  <si>
    <t>6,26 "skladba podlah P4"</t>
  </si>
  <si>
    <t>1,5*2,3 "skladba podlah P3"</t>
  </si>
  <si>
    <t>309</t>
  </si>
  <si>
    <t>771121011</t>
  </si>
  <si>
    <t>Příprava podkladu před provedením dlažby nátěr penetrační na podlahu</t>
  </si>
  <si>
    <t>1399897872</t>
  </si>
  <si>
    <t>https://podminky.urs.cz/item/CS_URS_2024_02/771121011</t>
  </si>
  <si>
    <t>310</t>
  </si>
  <si>
    <t>771274123</t>
  </si>
  <si>
    <t>Montáž obkladů schodišť z dlaždic keramických lepených cementovým flexibilním lepidlem stupnic reliéfních nebo z dekorů, šířky přes 250 do 300 mm</t>
  </si>
  <si>
    <t>1462928664</t>
  </si>
  <si>
    <t>https://podminky.urs.cz/item/CS_URS_2024_02/771274123</t>
  </si>
  <si>
    <t>(11*1,1)+(6*1,2)</t>
  </si>
  <si>
    <t>311</t>
  </si>
  <si>
    <t>59761104</t>
  </si>
  <si>
    <t>dlažba keramická slinutá mrazuvzdorná R10/A povrch reliéfní/matný tl do 10mm přes 4 do 6ks/m2</t>
  </si>
  <si>
    <t>1970977799</t>
  </si>
  <si>
    <t>(11*1,1*0,3)+(6*1,2*0,3)</t>
  </si>
  <si>
    <t>5,79*1,15 'Přepočtené koeficientem množství</t>
  </si>
  <si>
    <t>312</t>
  </si>
  <si>
    <t>771274242</t>
  </si>
  <si>
    <t>Montáž obkladů schodišť z dlaždic keramických lepených cementovým flexibilním lepidlem podstupnic reliéfních nebo z dekorů, výšky přes 150 do 200 mm</t>
  </si>
  <si>
    <t>1560167890</t>
  </si>
  <si>
    <t>https://podminky.urs.cz/item/CS_URS_2024_02/771274242</t>
  </si>
  <si>
    <t>313</t>
  </si>
  <si>
    <t>-1217292818</t>
  </si>
  <si>
    <t>(11*1,1*0,2)+(6*1,2*0,2)</t>
  </si>
  <si>
    <t>3,86*1,15 'Přepočtené koeficientem množství</t>
  </si>
  <si>
    <t>314</t>
  </si>
  <si>
    <t>771474112</t>
  </si>
  <si>
    <t>Montáž soklů z dlaždic keramických lepených cementovým flexibilním lepidlem rovných, výšky přes 65 do 90 mm</t>
  </si>
  <si>
    <t>78868401</t>
  </si>
  <si>
    <t>https://podminky.urs.cz/item/CS_URS_2024_02/771474112</t>
  </si>
  <si>
    <t>1+2,4+1+2,4 "1.09"</t>
  </si>
  <si>
    <t>2,9+2,1+2,9+2,1 "1.10"</t>
  </si>
  <si>
    <t>315</t>
  </si>
  <si>
    <t>737205293</t>
  </si>
  <si>
    <t>(1+2,4+1+2,4)*0,09 "1.09"</t>
  </si>
  <si>
    <t>(2,9+2,1+2,9+2,1)*0,09 "1.10"</t>
  </si>
  <si>
    <t>1,512*1,15 'Přepočtené koeficientem množství</t>
  </si>
  <si>
    <t>316</t>
  </si>
  <si>
    <t>771474132</t>
  </si>
  <si>
    <t>Montáž soklů z dlaždic keramických lepených cementovým flexibilním lepidlem schodišťových stupňovitých, výšky přes 65 do 90 mm</t>
  </si>
  <si>
    <t>1663636641</t>
  </si>
  <si>
    <t>https://podminky.urs.cz/item/CS_URS_2024_02/771474132</t>
  </si>
  <si>
    <t>(11*0,5)+(6*0,5)+(4*1,4)</t>
  </si>
  <si>
    <t>317</t>
  </si>
  <si>
    <t>1101284805</t>
  </si>
  <si>
    <t>(11*0,5*0,09)+(6*0,5*0,09)+(4*1,4*0,09)</t>
  </si>
  <si>
    <t>1,269*1,15 'Přepočtené koeficientem množství</t>
  </si>
  <si>
    <t>318</t>
  </si>
  <si>
    <t>771574434</t>
  </si>
  <si>
    <t>Montáž podlah z dlaždic keramických lepených cementovým flexibilním lepidlem reliéfních nebo z dekorů, tloušťky do 10 mm přes 4 do 6 ks/m2</t>
  </si>
  <si>
    <t>1370031162</t>
  </si>
  <si>
    <t>https://podminky.urs.cz/item/CS_URS_2024_02/771574434</t>
  </si>
  <si>
    <t>2*1,3*1,3 "podesty schodiště"</t>
  </si>
  <si>
    <t>319</t>
  </si>
  <si>
    <t>-1143693979</t>
  </si>
  <si>
    <t>26,24*1,15 'Přepočtené koeficientem množství</t>
  </si>
  <si>
    <t>320</t>
  </si>
  <si>
    <t>771591112</t>
  </si>
  <si>
    <t>Izolace podlahy pod dlažbu nátěrem nebo stěrkou ve dvou vrstvách</t>
  </si>
  <si>
    <t>-1775749008</t>
  </si>
  <si>
    <t>https://podminky.urs.cz/item/CS_URS_2024_02/771591112</t>
  </si>
  <si>
    <t>321</t>
  </si>
  <si>
    <t>771591264</t>
  </si>
  <si>
    <t>Izolace podlahy pod dlažbu těsnícími izolačními pásy mezi podlahou a stěnu</t>
  </si>
  <si>
    <t>-1280843827</t>
  </si>
  <si>
    <t>https://podminky.urs.cz/item/CS_URS_2024_02/771591264</t>
  </si>
  <si>
    <t>2+2,3+2+2,3 "1.05"</t>
  </si>
  <si>
    <t>1,25+1,7+1,25+1,7 "1.06"</t>
  </si>
  <si>
    <t>1,6+1,1+1,6+1,1 "1.07"</t>
  </si>
  <si>
    <t>322</t>
  </si>
  <si>
    <t>998771122</t>
  </si>
  <si>
    <t>Přesun hmot pro podlahy z dlaždic stanovený z hmotnosti přesunovaného materiálu vodorovná dopravní vzdálenost do 50 m ruční (bez užití mechanizace) v objektech výšky přes 6 do 12 m</t>
  </si>
  <si>
    <t>-88322869</t>
  </si>
  <si>
    <t>https://podminky.urs.cz/item/CS_URS_2024_02/998771122</t>
  </si>
  <si>
    <t>776</t>
  </si>
  <si>
    <t>Podlahy povlakové</t>
  </si>
  <si>
    <t>323</t>
  </si>
  <si>
    <t>776111111</t>
  </si>
  <si>
    <t>Příprava podkladu povlakových podlah a stěn broušení podlah nového podkladu anhydritového</t>
  </si>
  <si>
    <t>804227043</t>
  </si>
  <si>
    <t>https://podminky.urs.cz/item/CS_URS_2024_02/776111111</t>
  </si>
  <si>
    <t>324</t>
  </si>
  <si>
    <t>776111311</t>
  </si>
  <si>
    <t>Příprava podkladu povlakových podlah a stěn vysátí podlah</t>
  </si>
  <si>
    <t>327143045</t>
  </si>
  <si>
    <t>https://podminky.urs.cz/item/CS_URS_2024_02/776111311</t>
  </si>
  <si>
    <t>325</t>
  </si>
  <si>
    <t>776121321</t>
  </si>
  <si>
    <t>Příprava podkladu povlakových podlah a stěn penetrace neředěná podlah</t>
  </si>
  <si>
    <t>-713231793</t>
  </si>
  <si>
    <t>https://podminky.urs.cz/item/CS_URS_2024_02/776121321</t>
  </si>
  <si>
    <t>326</t>
  </si>
  <si>
    <t>776141111</t>
  </si>
  <si>
    <t>Příprava podkladu povlakových podlah a stěn vyrovnání samonivelační stěrkou podlah min.pevnosti 20 MPa, tloušťky do 3 mm</t>
  </si>
  <si>
    <t>-1400365134</t>
  </si>
  <si>
    <t>https://podminky.urs.cz/item/CS_URS_2024_02/776141111</t>
  </si>
  <si>
    <t>327</t>
  </si>
  <si>
    <t>776231111</t>
  </si>
  <si>
    <t>Montáž podlahovin z vinylu lepením lamel nebo čtverců standardním lepidlem</t>
  </si>
  <si>
    <t>-527701175</t>
  </si>
  <si>
    <t>https://podminky.urs.cz/item/CS_URS_2024_02/776231111</t>
  </si>
  <si>
    <t>18,03+7,03+17,59+18,43+4,64 "Skladba podlah P5"</t>
  </si>
  <si>
    <t>328</t>
  </si>
  <si>
    <t>28411151</t>
  </si>
  <si>
    <t>PVC vinyl heterogenní zátěžová tl 2,50mm nášlapná vrstva 0,70mm, hořlavost Bfl-s1, třída zátěže 34/43, útlum 4dB, bodová zátěž &lt;= 0,10mm, protiskluznost R10</t>
  </si>
  <si>
    <t>-1198220009</t>
  </si>
  <si>
    <t>127,19*1,1 'Přepočtené koeficientem množství</t>
  </si>
  <si>
    <t>329</t>
  </si>
  <si>
    <t>776421111</t>
  </si>
  <si>
    <t>Montáž lišt obvodových lepených</t>
  </si>
  <si>
    <t>1208158741</t>
  </si>
  <si>
    <t>https://podminky.urs.cz/item/CS_URS_2024_02/776421111</t>
  </si>
  <si>
    <t>5,5+5,3+5,5+5,3 "1.02"</t>
  </si>
  <si>
    <t>2,8+2,3+5,3+5,3 "1.03"</t>
  </si>
  <si>
    <t>330</t>
  </si>
  <si>
    <t>28411008</t>
  </si>
  <si>
    <t>lišta soklová PVC 16x60mm</t>
  </si>
  <si>
    <t>877876828</t>
  </si>
  <si>
    <t>37,3*1,02 'Přepočtené koeficientem množství</t>
  </si>
  <si>
    <t>331</t>
  </si>
  <si>
    <t>776421311</t>
  </si>
  <si>
    <t>Montáž lišt přechodových samolepících</t>
  </si>
  <si>
    <t>1853647273</t>
  </si>
  <si>
    <t>https://podminky.urs.cz/item/CS_URS_2024_02/776421311</t>
  </si>
  <si>
    <t>3"1.NP"</t>
  </si>
  <si>
    <t>3 "2.NP"</t>
  </si>
  <si>
    <t>332</t>
  </si>
  <si>
    <t>59054130</t>
  </si>
  <si>
    <t>profil přechodový nerezový samolepící 35mm</t>
  </si>
  <si>
    <t>1393161602</t>
  </si>
  <si>
    <t>333</t>
  </si>
  <si>
    <t>998776122</t>
  </si>
  <si>
    <t>Přesun hmot pro podlahy povlakové stanovený z hmotnosti přesunovaného materiálu vodorovná dopravní vzdálenost do 50 m ruční (bez užití mechanizace) v objektech výšky přes 6 do 12 m</t>
  </si>
  <si>
    <t>-1990029825</t>
  </si>
  <si>
    <t>https://podminky.urs.cz/item/CS_URS_2024_02/998776122</t>
  </si>
  <si>
    <t>781</t>
  </si>
  <si>
    <t>Dokončovací práce - obklady</t>
  </si>
  <si>
    <t>334</t>
  </si>
  <si>
    <t>781121011</t>
  </si>
  <si>
    <t>Příprava podkladu před provedením obkladu nátěr penetrační na stěnu</t>
  </si>
  <si>
    <t>1575486702</t>
  </si>
  <si>
    <t>https://podminky.urs.cz/item/CS_URS_2024_02/781121011</t>
  </si>
  <si>
    <t>(2+2,3+2+2,3)*2,1 "1.05"</t>
  </si>
  <si>
    <t>(1,7+1,25+1,7+1,25)*2,1 "1.06"</t>
  </si>
  <si>
    <t>(1,6+1,1+1,6+1,1)*2,1 "1.07"</t>
  </si>
  <si>
    <t>(1,1+1+1,1)*1,2 "1.09"</t>
  </si>
  <si>
    <t>(2,5+1,9+2,5+1,9)*2,1 "2.08"</t>
  </si>
  <si>
    <t>(1,7+1,3+1,7+1,3)*2,1 "2.09"</t>
  </si>
  <si>
    <t>(1,1+1,5+1,1+1,5)*2,1 "2.10"</t>
  </si>
  <si>
    <t>(1,2+1,2)*1,2 "2.07"</t>
  </si>
  <si>
    <t>335</t>
  </si>
  <si>
    <t>781472214</t>
  </si>
  <si>
    <t>Montáž keramických obkladů stěn lepených cementovým flexibilním lepidlem hladkých přes 4 do 6 ks/m2</t>
  </si>
  <si>
    <t>-944119036</t>
  </si>
  <si>
    <t>https://podminky.urs.cz/item/CS_URS_2024_02/781472214</t>
  </si>
  <si>
    <t>336</t>
  </si>
  <si>
    <t>59761707</t>
  </si>
  <si>
    <t>obklad keramický nemrazuvzdorný povrch hladký/lesklý tl do 10mm přes 4 do 6ks/m2</t>
  </si>
  <si>
    <t>-643552454</t>
  </si>
  <si>
    <t>90,51*1,15 'Přepočtené koeficientem množství</t>
  </si>
  <si>
    <t>337</t>
  </si>
  <si>
    <t>781495115</t>
  </si>
  <si>
    <t>Obklad - dokončující práce ostatní práce spárování silikonem</t>
  </si>
  <si>
    <t>1779748691</t>
  </si>
  <si>
    <t>https://podminky.urs.cz/item/CS_URS_2024_02/781495115</t>
  </si>
  <si>
    <t>4*2,1 "1.05"</t>
  </si>
  <si>
    <t>4*2,1 "1.06"</t>
  </si>
  <si>
    <t>4*2,1 "1.07"</t>
  </si>
  <si>
    <t>4*1,2 "1.09"</t>
  </si>
  <si>
    <t>4*2,1 "2.08"</t>
  </si>
  <si>
    <t>4*2,1 "2.09"</t>
  </si>
  <si>
    <t>4*2,1 "2.10"</t>
  </si>
  <si>
    <t>1,2 "2.07"</t>
  </si>
  <si>
    <t>338</t>
  </si>
  <si>
    <t>998781122</t>
  </si>
  <si>
    <t>Přesun hmot pro obklady keramické stanovený z hmotnosti přesunovaného materiálu vodorovná dopravní vzdálenost do 50 m ruční (bez užití mechanizace) v objektech výšky přes 6 do 12 m</t>
  </si>
  <si>
    <t>-1477557642</t>
  </si>
  <si>
    <t>https://podminky.urs.cz/item/CS_URS_2024_02/998781122</t>
  </si>
  <si>
    <t>783</t>
  </si>
  <si>
    <t>Dokončovací práce - nátěry</t>
  </si>
  <si>
    <t>339</t>
  </si>
  <si>
    <t>783218111</t>
  </si>
  <si>
    <t>Lazurovací nátěr tesařských konstrukcí dvojnásobný syntetický</t>
  </si>
  <si>
    <t>652988180</t>
  </si>
  <si>
    <t>https://podminky.urs.cz/item/CS_URS_2024_02/783218111</t>
  </si>
  <si>
    <t>2*7,8*4,5 "palubky střecha S4"</t>
  </si>
  <si>
    <t>(9*4,5*0,6)+(4*3*0,5)+(2*8*0,7) "krov střechy S4"</t>
  </si>
  <si>
    <t>340</t>
  </si>
  <si>
    <t>783301303</t>
  </si>
  <si>
    <t>Příprava podkladu zámečnických konstrukcí před provedením nátěru odrezivění odrezovačem bezoplachovým</t>
  </si>
  <si>
    <t>-1051694496</t>
  </si>
  <si>
    <t>https://podminky.urs.cz/item/CS_URS_2024_02/783301303</t>
  </si>
  <si>
    <t>8 "zábradlí"</t>
  </si>
  <si>
    <t>25 "ocelové sloupy SL11, SL22, SL23"</t>
  </si>
  <si>
    <t>6+9+8+21,2 "Ocelové nosníky"</t>
  </si>
  <si>
    <t>341</t>
  </si>
  <si>
    <t>783301313</t>
  </si>
  <si>
    <t>Příprava podkladu zámečnických konstrukcí před provedením nátěru odmaštění odmašťovačem ředidlovým</t>
  </si>
  <si>
    <t>441619367</t>
  </si>
  <si>
    <t>https://podminky.urs.cz/item/CS_URS_2024_02/783301313</t>
  </si>
  <si>
    <t>342</t>
  </si>
  <si>
    <t>783314201</t>
  </si>
  <si>
    <t>Základní antikorozní nátěr zámečnických konstrukcí jednonásobný syntetický standardní</t>
  </si>
  <si>
    <t>176849191</t>
  </si>
  <si>
    <t>https://podminky.urs.cz/item/CS_URS_2024_02/783314201</t>
  </si>
  <si>
    <t>343</t>
  </si>
  <si>
    <t>783314203</t>
  </si>
  <si>
    <t>Základní antikorozní nátěr zámečnických konstrukcí jednonásobný syntetický samozákladující</t>
  </si>
  <si>
    <t>-2117441029</t>
  </si>
  <si>
    <t>https://podminky.urs.cz/item/CS_URS_2024_02/783314203</t>
  </si>
  <si>
    <t>344</t>
  </si>
  <si>
    <t>783315101</t>
  </si>
  <si>
    <t>Mezinátěr zámečnických konstrukcí jednonásobný syntetický standardní</t>
  </si>
  <si>
    <t>1557704837</t>
  </si>
  <si>
    <t>https://podminky.urs.cz/item/CS_URS_2024_02/783315101</t>
  </si>
  <si>
    <t>345</t>
  </si>
  <si>
    <t>783317101</t>
  </si>
  <si>
    <t>Krycí nátěr (email) zámečnických konstrukcí jednonásobný syntetický standardní</t>
  </si>
  <si>
    <t>1188144067</t>
  </si>
  <si>
    <t>https://podminky.urs.cz/item/CS_URS_2024_02/783317101</t>
  </si>
  <si>
    <t>784</t>
  </si>
  <si>
    <t>Dokončovací práce - malby a tapety</t>
  </si>
  <si>
    <t>346</t>
  </si>
  <si>
    <t>784181101</t>
  </si>
  <si>
    <t>Penetrace podkladu jednonásobná základní akrylátová bezbarvá v místnostech výšky do 3,80 m</t>
  </si>
  <si>
    <t>1313604604</t>
  </si>
  <si>
    <t>https://podminky.urs.cz/item/CS_URS_2024_02/784181101</t>
  </si>
  <si>
    <t>270,54+196,51 "stěny omítka"</t>
  </si>
  <si>
    <t>13 "strop omítka"</t>
  </si>
  <si>
    <t>(63,6*2)+59,5 "SDK stěny"</t>
  </si>
  <si>
    <t>65,8+38+108,5 "SDK strop"</t>
  </si>
  <si>
    <t>-90,51 "obklady"</t>
  </si>
  <si>
    <t>347</t>
  </si>
  <si>
    <t>784181107</t>
  </si>
  <si>
    <t>Penetrace podkladu jednonásobná základní akrylátová bezbarvá na schodišti o výšce podlaží do 3,80 m</t>
  </si>
  <si>
    <t>1003302627</t>
  </si>
  <si>
    <t>https://podminky.urs.cz/item/CS_URS_2024_02/784181107</t>
  </si>
  <si>
    <t>348</t>
  </si>
  <si>
    <t>784211121</t>
  </si>
  <si>
    <t>Malby z malířských směsí oděruvzdorných za mokra dvojnásobné, bílé za mokra oděruvzdorné středně v místnostech výšky do 3,80 m</t>
  </si>
  <si>
    <t>881444594</t>
  </si>
  <si>
    <t>https://podminky.urs.cz/item/CS_URS_2024_02/784211121</t>
  </si>
  <si>
    <t>349</t>
  </si>
  <si>
    <t>784211127</t>
  </si>
  <si>
    <t>Malby z malířských směsí oděruvzdorných za mokra dvojnásobné, bílé za mokra oděruvzdorné středně na schodišti o výšce podlaží do 3,80 m</t>
  </si>
  <si>
    <t>1839592971</t>
  </si>
  <si>
    <t>https://podminky.urs.cz/item/CS_URS_2024_02/784211127</t>
  </si>
  <si>
    <t>24006_03 - VRN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</si>
  <si>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</si>
  <si>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</si>
  <si>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</si>
  <si>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</si>
  <si>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</si>
  <si>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VRN9 - Ostatní náklady</t>
  </si>
  <si>
    <t>Vedlejší rozpočtové náklady</t>
  </si>
  <si>
    <t>VRN1</t>
  </si>
  <si>
    <t>Průzkumné, geodetické a projektové práce</t>
  </si>
  <si>
    <t>010001000</t>
  </si>
  <si>
    <t>Průzkumné, zeměměřičské a projektové práce</t>
  </si>
  <si>
    <t>…</t>
  </si>
  <si>
    <t>1024</t>
  </si>
  <si>
    <t>1051526109</t>
  </si>
  <si>
    <t>https://podminky.urs.cz/item/CS_URS_2024_02/010001000</t>
  </si>
  <si>
    <t>VRN2</t>
  </si>
  <si>
    <t>Příprava staveniště</t>
  </si>
  <si>
    <t>020001000</t>
  </si>
  <si>
    <t>-1216587628</t>
  </si>
  <si>
    <t>https://podminky.urs.cz/item/CS_URS_2024_02/020001000</t>
  </si>
  <si>
    <t>VRN3</t>
  </si>
  <si>
    <t>Zařízení staveniště</t>
  </si>
  <si>
    <t>030001000</t>
  </si>
  <si>
    <t>-1695969661</t>
  </si>
  <si>
    <t>https://podminky.urs.cz/item/CS_URS_2024_02/030001000</t>
  </si>
  <si>
    <t>VRN4</t>
  </si>
  <si>
    <t>Inženýrská činnost</t>
  </si>
  <si>
    <t>043002000</t>
  </si>
  <si>
    <t>Zkoušky a ostatní měření</t>
  </si>
  <si>
    <t>-1491700258</t>
  </si>
  <si>
    <t>https://podminky.urs.cz/item/CS_URS_2024_02/043002000</t>
  </si>
  <si>
    <t>045002000</t>
  </si>
  <si>
    <t>Kompletační a koordinační činnost</t>
  </si>
  <si>
    <t>-1046748</t>
  </si>
  <si>
    <t>https://podminky.urs.cz/item/CS_URS_2024_02/045002000</t>
  </si>
  <si>
    <t>049002000</t>
  </si>
  <si>
    <t>Inženýrská činnost ostatní</t>
  </si>
  <si>
    <t>-861892595</t>
  </si>
  <si>
    <t>https://podminky.urs.cz/item/CS_URS_2024_02/049002000</t>
  </si>
  <si>
    <t>VRN9</t>
  </si>
  <si>
    <t>Ostatní náklady</t>
  </si>
  <si>
    <t>090001000</t>
  </si>
  <si>
    <t>2025137774</t>
  </si>
  <si>
    <t>https://podminky.urs.cz/item/CS_URS_2024_02/090001000</t>
  </si>
  <si>
    <t>24006_04 - ZTI</t>
  </si>
  <si>
    <t>HSV - HSV</t>
  </si>
  <si>
    <t xml:space="preserve">    001 - Ostatní</t>
  </si>
  <si>
    <t xml:space="preserve">    8 - Trubní vedení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</si>
  <si>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</si>
  <si>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</si>
  <si>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</si>
  <si>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</si>
  <si>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 xml:space="preserve">    734 - Ústřední vytápění - armatury</t>
  </si>
  <si>
    <t>132312122</t>
  </si>
  <si>
    <t>Hloubení zapažených rýh šířky do 800 mm v nesoudržných horninách třídy těžitelnosti II skupiny 4 ručně</t>
  </si>
  <si>
    <t>1001159664</t>
  </si>
  <si>
    <t>"odměřeno z výkresové dokumentace" (15*0,8*1,2)+(29*0,8*1,2)</t>
  </si>
  <si>
    <t>151101101</t>
  </si>
  <si>
    <t>Zřízení příložného pažení a rozepření stěn rýh hl do 2 m</t>
  </si>
  <si>
    <t>-2138790956</t>
  </si>
  <si>
    <t>"odměřeno z výkresové dokumentace" ((15*1,2)+(29*1,2))*2</t>
  </si>
  <si>
    <t>151101111</t>
  </si>
  <si>
    <t>Odstranění příložného pažení a rozepření stěn rýh hl do 2 m</t>
  </si>
  <si>
    <t>-1859203013</t>
  </si>
  <si>
    <t>162651132</t>
  </si>
  <si>
    <t>Vodorovné přemístění přes 4 000 do 5000 m výkopku/sypaniny z horniny třídy těžitelnosti II skupiny 4 a 5</t>
  </si>
  <si>
    <t>-1853587184</t>
  </si>
  <si>
    <t>"součet položek 7+8+10" (21,12+17,6+3,52)</t>
  </si>
  <si>
    <t>Poplatek za uložení zeminy a kamení na recyklační skládce (skládkovné) kód odpadu 17 05 04</t>
  </si>
  <si>
    <t>-1128483208</t>
  </si>
  <si>
    <t>"součet položek 7+8+10 vynásobený měrnou hmotností"  (21,12+17,6+3,52)*1,8</t>
  </si>
  <si>
    <t>Uložení sypaniny na skládky nebo meziskládky</t>
  </si>
  <si>
    <t>-1917184708</t>
  </si>
  <si>
    <t>"součet položek 7+8+10"  (21,12+17,6+3,52)</t>
  </si>
  <si>
    <t>174211101</t>
  </si>
  <si>
    <t>Zásyp jam, šachet rýh nebo kolem objektů sypaninou bez zhutnění</t>
  </si>
  <si>
    <t>-765044240</t>
  </si>
  <si>
    <t>"štěrkopískem - odměřeno z výkresové dokumentace"  (15*0,8*0,6)+(29*0,8*0,6)</t>
  </si>
  <si>
    <t>175111101</t>
  </si>
  <si>
    <t>Obsypání potrubí ručně sypaninou bez prohození, uloženou do 3 m</t>
  </si>
  <si>
    <t>1799430539</t>
  </si>
  <si>
    <t>"odměřeno z výkresové dokumentace" (15*0,8*0,5)+(29*0,8*0,5)</t>
  </si>
  <si>
    <t>58331200.R01</t>
  </si>
  <si>
    <t>kamenivo těžené zásypový materiál</t>
  </si>
  <si>
    <t>2139080247</t>
  </si>
  <si>
    <t xml:space="preserve">"položka 7+8+10*měrná hmotnost"  (21,12+17,6+3,52)*1,8 </t>
  </si>
  <si>
    <t>001</t>
  </si>
  <si>
    <t>Ostatní</t>
  </si>
  <si>
    <t>001.R01</t>
  </si>
  <si>
    <t>Demontáže stávajících, dále nevyužívaných zařízení rozvodů vody, kanalizace a zařizovacích předmětů</t>
  </si>
  <si>
    <t>hod</t>
  </si>
  <si>
    <t>997357971</t>
  </si>
  <si>
    <t>451541111</t>
  </si>
  <si>
    <t>Lože pod potrubí otevřený výkop ze štěrkodrtě</t>
  </si>
  <si>
    <t>1031173429</t>
  </si>
  <si>
    <t>"odměřeno z výkresové dokumentace" (15*0,8*0,1)+(29*0,8*0,1)</t>
  </si>
  <si>
    <t>Trubní vedení</t>
  </si>
  <si>
    <t>894812313</t>
  </si>
  <si>
    <t>Revizní a čistící šachta z PP typ DN 600/160 šachtové dno s přítokem tvaru T</t>
  </si>
  <si>
    <t>-867862820</t>
  </si>
  <si>
    <t>894812332</t>
  </si>
  <si>
    <t>Revizní a čistící šachta z PP DN 600 šachtová roura korugovaná světlé hloubky 2000 mm</t>
  </si>
  <si>
    <t>-1497894952</t>
  </si>
  <si>
    <t>894812339</t>
  </si>
  <si>
    <t>Příplatek k rourám revizní a čistící šachty z PP DN 600 za uříznutí šachtové roury</t>
  </si>
  <si>
    <t>1265742348</t>
  </si>
  <si>
    <t>894812376.R01</t>
  </si>
  <si>
    <t>Revizní a čistící šachta z PP DN 600 poklop pachotěsný s betonovým prstencem</t>
  </si>
  <si>
    <t>-1586729768</t>
  </si>
  <si>
    <t>286.R02</t>
  </si>
  <si>
    <t>napojení na stávající kanalizační potrubí - ostatní práce</t>
  </si>
  <si>
    <t>1962427137</t>
  </si>
  <si>
    <t>721101.R01</t>
  </si>
  <si>
    <t>Stavební přípomoci, sekání, vrtání, drážkování, sádrování, stavební zapravení a zahození, úprava povrchů, ostatní pomocné práce, hodinová zúčtovací sazba včetně použitého materiálu</t>
  </si>
  <si>
    <t>-1838211507</t>
  </si>
  <si>
    <t>721101.R02</t>
  </si>
  <si>
    <t>Příslušenství montážní organizace - přenosná montážní plošina s pracovní výškou do 3m</t>
  </si>
  <si>
    <t>689654869</t>
  </si>
  <si>
    <t>721173401</t>
  </si>
  <si>
    <t>Potrubí kanalizační z PVC svodné DN 110</t>
  </si>
  <si>
    <t>-2107454162</t>
  </si>
  <si>
    <t>721173402</t>
  </si>
  <si>
    <t>Potrubí kanalizační z PVC svodné DN 125</t>
  </si>
  <si>
    <t>-1488414301</t>
  </si>
  <si>
    <t>721173403</t>
  </si>
  <si>
    <t>Potrubí kanalizační z PVC svodné DN 160</t>
  </si>
  <si>
    <t>1871491772</t>
  </si>
  <si>
    <t>721174025</t>
  </si>
  <si>
    <t>Potrubí kanalizační z PP odpadní DN 110</t>
  </si>
  <si>
    <t>-681926561</t>
  </si>
  <si>
    <t>721174041</t>
  </si>
  <si>
    <t>Potrubí kanalizační z PP připojovací DN 32</t>
  </si>
  <si>
    <t>770334635</t>
  </si>
  <si>
    <t>721174042</t>
  </si>
  <si>
    <t>Potrubí kanalizační z PP připojovací DN 40</t>
  </si>
  <si>
    <t>-1790633565</t>
  </si>
  <si>
    <t>721174043</t>
  </si>
  <si>
    <t>Potrubí kanalizační z PP připojovací DN 50</t>
  </si>
  <si>
    <t>1114721016</t>
  </si>
  <si>
    <t>721174045</t>
  </si>
  <si>
    <t>Potrubí kanalizační z PP připojovací DN 110</t>
  </si>
  <si>
    <t>-171814130</t>
  </si>
  <si>
    <t>721194103</t>
  </si>
  <si>
    <t>Vyvedení a upevnění odpadních výpustek DN 32</t>
  </si>
  <si>
    <t>1685462271</t>
  </si>
  <si>
    <t>"KJ" 4</t>
  </si>
  <si>
    <t>"SV VZT" 3</t>
  </si>
  <si>
    <t>721194104</t>
  </si>
  <si>
    <t>Vyvedení a upevnění odpadních výpustek DN 40</t>
  </si>
  <si>
    <t>844871690</t>
  </si>
  <si>
    <t>"Ui" 2</t>
  </si>
  <si>
    <t>"U" 2</t>
  </si>
  <si>
    <t>"MN" 1</t>
  </si>
  <si>
    <t>721194105</t>
  </si>
  <si>
    <t>Vyvedení a upevnění odpadních výpustek DN 50</t>
  </si>
  <si>
    <t>1936064912</t>
  </si>
  <si>
    <t>"Sp" 1</t>
  </si>
  <si>
    <t>"Dř" 1</t>
  </si>
  <si>
    <t>721194109</t>
  </si>
  <si>
    <t>Vyvedení a upevnění odpadních výpustek DN 110</t>
  </si>
  <si>
    <t>-1555568150</t>
  </si>
  <si>
    <t>"WCi" 2</t>
  </si>
  <si>
    <t>"WC" 2</t>
  </si>
  <si>
    <t>"VP" 2</t>
  </si>
  <si>
    <t>"Vy" 2</t>
  </si>
  <si>
    <t>721211421</t>
  </si>
  <si>
    <t>Vpusť podlahová se svislým odtokem DN 50/75/110 mřížka nerez 115x115, s vyjímatelným sítkem a sifonovou vložkou</t>
  </si>
  <si>
    <t>-498311788</t>
  </si>
  <si>
    <t>2"odečteno z projektového modelu"</t>
  </si>
  <si>
    <t>721226512</t>
  </si>
  <si>
    <t>Zápachová uzávěrka podomítková pro pračku a myčku DN 50</t>
  </si>
  <si>
    <t>-951311168</t>
  </si>
  <si>
    <t>721233112</t>
  </si>
  <si>
    <t>Střešní vtok polypropylen PP pro ploché střechy svislý odtok DN 110</t>
  </si>
  <si>
    <t>411467369</t>
  </si>
  <si>
    <t>721273153</t>
  </si>
  <si>
    <t>Hlavice ventilační polypropylen PP DN 110</t>
  </si>
  <si>
    <t>196333460</t>
  </si>
  <si>
    <t>3"odečteno z projektového modelu"</t>
  </si>
  <si>
    <t>721290111</t>
  </si>
  <si>
    <t>Zkouška těsnosti potrubí kanalizace vodou DN do 125</t>
  </si>
  <si>
    <t>872635919</t>
  </si>
  <si>
    <t>"DN32" 19,5</t>
  </si>
  <si>
    <t>"DN40" 7,8</t>
  </si>
  <si>
    <t>"DN50" 3,6</t>
  </si>
  <si>
    <t>"DN110" 2,6+26+6,5</t>
  </si>
  <si>
    <t>"DN125" 36,4</t>
  </si>
  <si>
    <t>721290112</t>
  </si>
  <si>
    <t>Zkouška těsnosti potrubí kanalizace vodou DN 150/DN 200</t>
  </si>
  <si>
    <t>-327058644</t>
  </si>
  <si>
    <t>"DN160" 19,5</t>
  </si>
  <si>
    <t>721R.02</t>
  </si>
  <si>
    <t>Podomítkový zápachový uzávěr DN32/40  k odvodu kondenzátu, s doplňkovým mechanickým zápachovým uzávěrem (kulička)</t>
  </si>
  <si>
    <t>2064754782</t>
  </si>
  <si>
    <t>721R.05</t>
  </si>
  <si>
    <t>Zápachový uzávěr DN40 se svislou přípojkou DN32 k odvodu kondenzátu se svislým napojením zásuvné trubice, s doplňkovým mechanickým zápachovým uzávěrem (kulička) , s čistícím otvorem a zátkou</t>
  </si>
  <si>
    <t>1245009500</t>
  </si>
  <si>
    <t>998721201</t>
  </si>
  <si>
    <t>Přesun hmot procentní pro vnitřní kanalizace v objektech v do 6 m</t>
  </si>
  <si>
    <t>%</t>
  </si>
  <si>
    <t>519135739</t>
  </si>
  <si>
    <t>998721292</t>
  </si>
  <si>
    <t>Příplatek k přesunu hmot procentní 721 za zvětšený přesun do 100 m</t>
  </si>
  <si>
    <t>36672563</t>
  </si>
  <si>
    <t>722</t>
  </si>
  <si>
    <t>Zdravotechnika - vnitřní vodovod</t>
  </si>
  <si>
    <t>286.R01</t>
  </si>
  <si>
    <t>napojení na stávající vodovodní potrubí - ostatní práce</t>
  </si>
  <si>
    <t>1531839823</t>
  </si>
  <si>
    <t>722174002</t>
  </si>
  <si>
    <t>Potrubí vodovodní plastové PPR svar polyfúze PN 16 D 20x2,8 mm</t>
  </si>
  <si>
    <t>764798178</t>
  </si>
  <si>
    <t>722174003</t>
  </si>
  <si>
    <t>Potrubí vodovodní plastové PPR svar polyfúze PN 16 D 25x3,5 mm</t>
  </si>
  <si>
    <t>-407995284</t>
  </si>
  <si>
    <t>722174004</t>
  </si>
  <si>
    <t>Potrubí vodovodní plastové PPR svar polyfúze PN 16 D 32x4,4 mm</t>
  </si>
  <si>
    <t>1954005705</t>
  </si>
  <si>
    <t>722181231</t>
  </si>
  <si>
    <t>Ochrana vodovodního potrubí přilepenými termoizolačními trubicemi z PE tl přes 9 do 13 mm DN do 22 mm</t>
  </si>
  <si>
    <t>-1101949923</t>
  </si>
  <si>
    <t>"Studená voda D 20" 10*1,5</t>
  </si>
  <si>
    <t>15*1,2 "Přepočtené koeficientem množství</t>
  </si>
  <si>
    <t>722181232</t>
  </si>
  <si>
    <t>Ochrana vodovodního potrubí přilepenými termoizolačními trubicemi z PE tl přes 9 do 13 mm DN přes 22 do 45 mm</t>
  </si>
  <si>
    <t>-1726427510</t>
  </si>
  <si>
    <t>"Studená voda D 25" 15*1,5</t>
  </si>
  <si>
    <t>"Studená voda D 32" 25*1,5</t>
  </si>
  <si>
    <t>60*1,2 "Přepočtené koeficientem množství</t>
  </si>
  <si>
    <t>722181241</t>
  </si>
  <si>
    <t>Ochrana vodovodního potrubí přilepenými termoizolačními trubicemi z PE tl přes 13 do 20 mm DN do 22 mm</t>
  </si>
  <si>
    <t>1671242406</t>
  </si>
  <si>
    <t>"Teplá voda D 20" 10*1,5</t>
  </si>
  <si>
    <t>722181242</t>
  </si>
  <si>
    <t>Ochrana vodovodního potrubí přilepenými termoizolačními trubicemi z PE tl přes 13 do 20 mm DN přes 22 do 45 mm</t>
  </si>
  <si>
    <t>-1005510220</t>
  </si>
  <si>
    <t>"Teplá voda D 25" 15*1,5</t>
  </si>
  <si>
    <t>22,5*1,2 "Přepočtené koeficientem množství</t>
  </si>
  <si>
    <t>722181252</t>
  </si>
  <si>
    <t>Ochrana vodovodního potrubí přilepenými termoizolačními trubicemi z PE tl přes 20 do 25 mm DN přes 22 do 45 mm</t>
  </si>
  <si>
    <t>886286269</t>
  </si>
  <si>
    <t>"Teplá voda D 32" 5*1,5</t>
  </si>
  <si>
    <t>7,5*1,2 "Přepočtené koeficientem množství</t>
  </si>
  <si>
    <t>722190401</t>
  </si>
  <si>
    <t>Vyvedení a upevnění výpustku DN do 25</t>
  </si>
  <si>
    <t>-709131838</t>
  </si>
  <si>
    <t>"U" 2*2</t>
  </si>
  <si>
    <t>"Ui" 2*2</t>
  </si>
  <si>
    <t>"Sp" 1*2</t>
  </si>
  <si>
    <t>"Myčka" 1*1</t>
  </si>
  <si>
    <t>"Dřez" 1*2</t>
  </si>
  <si>
    <t>"Výlevka" 2*3</t>
  </si>
  <si>
    <t>722220111</t>
  </si>
  <si>
    <t>Nástěnka pro výtokový ventil G 1/2" s jedním závitem</t>
  </si>
  <si>
    <t>580326934</t>
  </si>
  <si>
    <t>"Umyvadlo"2*2</t>
  </si>
  <si>
    <t>"Sp" 2*1</t>
  </si>
  <si>
    <t>722220231</t>
  </si>
  <si>
    <t>Přechodka dGK PPR PN 20 D 20 x G 1/2" s kovovým vnitřním závitem</t>
  </si>
  <si>
    <t>2014526442</t>
  </si>
  <si>
    <t>6*2+3*2+2*2+2*2</t>
  </si>
  <si>
    <t>722220232</t>
  </si>
  <si>
    <t>Přechodka dGK PPR PN 20 D 25 x G 3/4" s kovovým vnitřním závitem</t>
  </si>
  <si>
    <t>393577725</t>
  </si>
  <si>
    <t>6*2+2*2</t>
  </si>
  <si>
    <t>722220233</t>
  </si>
  <si>
    <t>Přechodka dGK PPR PN 20 D 32 x G 1" s kovovým vnitřním závitem</t>
  </si>
  <si>
    <t>-680767715</t>
  </si>
  <si>
    <t>3*2+3*2+2</t>
  </si>
  <si>
    <t>722224116</t>
  </si>
  <si>
    <t>Kohout plnicí nebo vypouštěcí G 3/4" PN 10 s jedním závitem</t>
  </si>
  <si>
    <t>216183267</t>
  </si>
  <si>
    <t>722231074</t>
  </si>
  <si>
    <t>Ventil zpětný mosazný G 1" PN 10 do 110°C se dvěma závity</t>
  </si>
  <si>
    <t>-770784932</t>
  </si>
  <si>
    <t>722231222</t>
  </si>
  <si>
    <t>Ventil pojistný mosazný G 3/4" PN 6 do 100°C k bojleru s vnitřním x vnějším závitem</t>
  </si>
  <si>
    <t>-1979922445</t>
  </si>
  <si>
    <t>722232124</t>
  </si>
  <si>
    <t>Kohout kulový přímý G 1" PN 42 do 185°C plnoprůtokový vnitřní závit</t>
  </si>
  <si>
    <t>-718006909</t>
  </si>
  <si>
    <t>722290226</t>
  </si>
  <si>
    <t>Zkouška těsnosti vodovodního potrubí DN do 50</t>
  </si>
  <si>
    <t>-980657967</t>
  </si>
  <si>
    <t>"součet potrubí" 30+45+45</t>
  </si>
  <si>
    <t>722290234</t>
  </si>
  <si>
    <t>Proplach a dezinfekce vodovodního potrubí DN do 80</t>
  </si>
  <si>
    <t>363789356</t>
  </si>
  <si>
    <t>998722202</t>
  </si>
  <si>
    <t>Přesun hmot procentní pro vnitřní vodovod v objektech v přes 6 do 12 m</t>
  </si>
  <si>
    <t>231977982</t>
  </si>
  <si>
    <t>998722292</t>
  </si>
  <si>
    <t>Příplatek k přesunu hmot procentní 722 za zvětšený přesun do 100 m</t>
  </si>
  <si>
    <t>-1001413020</t>
  </si>
  <si>
    <t>724</t>
  </si>
  <si>
    <t>Zdravotechnika - strojní vybavení</t>
  </si>
  <si>
    <t>724233002</t>
  </si>
  <si>
    <t>Nádoba expanzní tlaková pro akumulační ohřev TV s membránou závitové připojení PN 0,8 o objemu 8 l</t>
  </si>
  <si>
    <t>809414827</t>
  </si>
  <si>
    <t>725</t>
  </si>
  <si>
    <t>Zdravotechnika - zařizovací předměty</t>
  </si>
  <si>
    <t>725112022</t>
  </si>
  <si>
    <t>Klozet keramický závěsný na nosné stěny s hlubokým splachováním odpad vodorovný</t>
  </si>
  <si>
    <t>2123770993</t>
  </si>
  <si>
    <t>725112022.R01</t>
  </si>
  <si>
    <t>Klozet keramický závěsný na nosné stěny s hlubokým splachováním odpad vodorovný pro handicapované</t>
  </si>
  <si>
    <t>1127652952</t>
  </si>
  <si>
    <t>725211601</t>
  </si>
  <si>
    <t>Umyvadlo keramické bílé šířky 500 mm bez krytu na sifon připevněné na stěnu šrouby, vč. připojovací sady a zápachové uzávěrky</t>
  </si>
  <si>
    <t>519429007</t>
  </si>
  <si>
    <t>725211681</t>
  </si>
  <si>
    <t>Umyvadlo keramické bílé zdravotní šířky 640 mm připevněné na stěnu šrouby</t>
  </si>
  <si>
    <t>-643848210</t>
  </si>
  <si>
    <t>725244213</t>
  </si>
  <si>
    <t>Zástěna sprchová skleněná tl. 8 mm pevná bezdveřová na vaničku šířky 900 mm</t>
  </si>
  <si>
    <t>-586232255</t>
  </si>
  <si>
    <t>725331111</t>
  </si>
  <si>
    <t>Výlevka bez výtokových armatur keramická se sklopnou plastovou mřížkou 500 mm</t>
  </si>
  <si>
    <t>-678470695</t>
  </si>
  <si>
    <t>725813111</t>
  </si>
  <si>
    <t>Ventil rohový bez připojovací trubičky nebo flexi hadičky G 1/2"</t>
  </si>
  <si>
    <t>-1698214716</t>
  </si>
  <si>
    <t>"Umyvadlo" 2*2</t>
  </si>
  <si>
    <t>725821311</t>
  </si>
  <si>
    <t>Baterie dřezová nástěnná páková s otáčivým kulatým ústím a délkou ramínka 200 mm</t>
  </si>
  <si>
    <t>-1474935007</t>
  </si>
  <si>
    <t>725821325</t>
  </si>
  <si>
    <t>Baterie dřezová stojánková páková s vytahovací sprchou a délkou ramínka 220 mm</t>
  </si>
  <si>
    <t>737584963</t>
  </si>
  <si>
    <t>725822611.R02</t>
  </si>
  <si>
    <t>Baterie umyvadlové stojánkové pákové bez výpusti se zdravotní pákou</t>
  </si>
  <si>
    <t>2128893475</t>
  </si>
  <si>
    <t>725822613</t>
  </si>
  <si>
    <t>Baterie umyvadlová stojánková páková s výpustí</t>
  </si>
  <si>
    <t>1077096605</t>
  </si>
  <si>
    <t>725841330</t>
  </si>
  <si>
    <t>Baterie sprchová podomítková kompletní termostatická</t>
  </si>
  <si>
    <t>777432153</t>
  </si>
  <si>
    <t>"S" 1</t>
  </si>
  <si>
    <t>725862103</t>
  </si>
  <si>
    <t>Zápachová uzávěrka pro dřezy DN 40/50</t>
  </si>
  <si>
    <t>-1687876541</t>
  </si>
  <si>
    <t>"D" 1</t>
  </si>
  <si>
    <t>998725202</t>
  </si>
  <si>
    <t>Přesun hmot procentní pro zařizovací předměty v objektech v přes 6 do 12 m</t>
  </si>
  <si>
    <t>-1397227363</t>
  </si>
  <si>
    <t>998725293</t>
  </si>
  <si>
    <t>Příplatek k přesunu hmot procentní 725 za zvětšený přesun do 500 m</t>
  </si>
  <si>
    <t>1616579570</t>
  </si>
  <si>
    <t>726</t>
  </si>
  <si>
    <t>Zdravotechnika - předstěnové instalace</t>
  </si>
  <si>
    <t>726101.R01</t>
  </si>
  <si>
    <t>System pro závěsné výlevky se samostatným ocelovým rámem</t>
  </si>
  <si>
    <t>880806625</t>
  </si>
  <si>
    <t>1+1"odečteno z projektového modelu"</t>
  </si>
  <si>
    <t>726131001</t>
  </si>
  <si>
    <t>Instalační předstěna pro umyvadlo do v 1120 mm se stojánkovou baterií do lehkých stěn s kovovou kcí</t>
  </si>
  <si>
    <t>252879522</t>
  </si>
  <si>
    <t>726131002</t>
  </si>
  <si>
    <t>Instalační předstěna pro umyvadlo do v 1120 mm pro tělesně postižené do lehkých stěn s kovovou kcí</t>
  </si>
  <si>
    <t>313134284</t>
  </si>
  <si>
    <t>726131041</t>
  </si>
  <si>
    <t>Instalační předstěna pro klozet závěsný v 1120 mm s ovládáním zepředu do lehkých stěn s kovovou kcí</t>
  </si>
  <si>
    <t>1955262647</t>
  </si>
  <si>
    <t>2+2</t>
  </si>
  <si>
    <t>726191001</t>
  </si>
  <si>
    <t>Zvukoizolační souprava pro klozet a bidet</t>
  </si>
  <si>
    <t>577058260</t>
  </si>
  <si>
    <t>726191002</t>
  </si>
  <si>
    <t>Souprava pro předstěnovou montáž</t>
  </si>
  <si>
    <t>774618688</t>
  </si>
  <si>
    <t>998726211</t>
  </si>
  <si>
    <t>Přesun hmot procentní pro instalační prefabrikáty v objektech v do 6 m</t>
  </si>
  <si>
    <t>908774779</t>
  </si>
  <si>
    <t>998726293</t>
  </si>
  <si>
    <t>Příplatek k přesunu hmot procentní 726 za zvětšený přesun do 500 m</t>
  </si>
  <si>
    <t>-1219821472</t>
  </si>
  <si>
    <t>734</t>
  </si>
  <si>
    <t>Ústřední vytápění - armatury</t>
  </si>
  <si>
    <t>734411103</t>
  </si>
  <si>
    <t>Teploměr technický s pevným stonkem a jímkou zadní připojení průměr 63 mm délky 100 mm</t>
  </si>
  <si>
    <t>-1393832236</t>
  </si>
  <si>
    <t>24006_05 -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</si>
  <si>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</si>
  <si>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</si>
  <si>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</si>
  <si>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735 - Ústřední vytápění - otopná tělesa</t>
  </si>
  <si>
    <t xml:space="preserve">    736 - Ústřední vytápění - plošné vytápění a chlazení</t>
  </si>
  <si>
    <t>Demontáže stávajících, dále nevyužívaných zařízení rozvodů vytápění, otopných těles a demontáž plynového závěsného kotle</t>
  </si>
  <si>
    <t>-252349102</t>
  </si>
  <si>
    <t>713463131</t>
  </si>
  <si>
    <t>Montáž izolace tepelné potrubí potrubními pouzdry bez úpravy slepenými 1x tl izolace do 25 mm</t>
  </si>
  <si>
    <t>-326893883</t>
  </si>
  <si>
    <t>36+45+24+42</t>
  </si>
  <si>
    <t>28377096</t>
  </si>
  <si>
    <t>pouzdro izolační potrubní z pěnového polyetylenu 15/20mm</t>
  </si>
  <si>
    <t>-1688396924</t>
  </si>
  <si>
    <t>28377106</t>
  </si>
  <si>
    <t>pouzdro izolační potrubní z pěnového polyetylenu 18/20mm</t>
  </si>
  <si>
    <t>342349836</t>
  </si>
  <si>
    <t>28377046</t>
  </si>
  <si>
    <t>pouzdro izolační potrubní z pěnového polyetylenu 22/25mm</t>
  </si>
  <si>
    <t>2076711124</t>
  </si>
  <si>
    <t>28377049</t>
  </si>
  <si>
    <t>pouzdro izolační potrubní z pěnového polyetylenu 28/25mm</t>
  </si>
  <si>
    <t>-259086399</t>
  </si>
  <si>
    <t>283771300.R</t>
  </si>
  <si>
    <t>spona na návlekovou izolaci</t>
  </si>
  <si>
    <t>-2070618343</t>
  </si>
  <si>
    <t>283771350.R</t>
  </si>
  <si>
    <t>páska samolepící na návlekovou izolaci</t>
  </si>
  <si>
    <t>-1636472235</t>
  </si>
  <si>
    <t>731</t>
  </si>
  <si>
    <t>Ústřední vytápění - kotelny</t>
  </si>
  <si>
    <t>731244492</t>
  </si>
  <si>
    <t>Montáž kotle ocelového závěsného na plyn kondenzačního o výkonu přes 14 do 20 kW</t>
  </si>
  <si>
    <t>1423301654</t>
  </si>
  <si>
    <t>48417691.R</t>
  </si>
  <si>
    <t>kotel ocelový plynový kondenzační závěsný pro vytápění 3.1kW - 15.1kW s možností připojení zásobníku TV</t>
  </si>
  <si>
    <t>-1603682982</t>
  </si>
  <si>
    <t>731810322.R</t>
  </si>
  <si>
    <t>Nucený odtah spalin soustředným potrubím pro kondenzační kotel svislý 80/125 mm přes plochou střechu, včetně kontrolního kusu, komínku, těsnící příruby_stavební sada_dodávka a montáž</t>
  </si>
  <si>
    <t>1947942090</t>
  </si>
  <si>
    <t>731810342.R</t>
  </si>
  <si>
    <t>Prodloužení soustředného potrubí pro kondenzační kotel průměru 80/125 mm, potrubí, včetně tvarovek - kolen_dodávka a montáž</t>
  </si>
  <si>
    <t>316976115</t>
  </si>
  <si>
    <t>731KOTX01</t>
  </si>
  <si>
    <t>Tlaková a provozní zkouška odkouření</t>
  </si>
  <si>
    <t>299305090</t>
  </si>
  <si>
    <t>731KOTX02</t>
  </si>
  <si>
    <t>Montáž regulační automatiky kotle a uvedení do provozu</t>
  </si>
  <si>
    <t>130529596</t>
  </si>
  <si>
    <t>731KOTX03</t>
  </si>
  <si>
    <t>Uvedení do provozu plynového kotle se vstupní revizí</t>
  </si>
  <si>
    <t>485752335</t>
  </si>
  <si>
    <t>731KOTX04</t>
  </si>
  <si>
    <t>Multifunkční prostorový regulátor programovatelný s čidlem teploty prostoru, bezdrátový - čidlo venkovní teploty součástí kotle</t>
  </si>
  <si>
    <t>-1927655496</t>
  </si>
  <si>
    <t>998731101</t>
  </si>
  <si>
    <t>Přesun hmot tonážní pro kotelny v objektech v do 6 m</t>
  </si>
  <si>
    <t>-495287984</t>
  </si>
  <si>
    <t>998731193</t>
  </si>
  <si>
    <t>Příplatek k přesunu hmot tonážnímu pro kotelny za zvětšený přesun do 500 m</t>
  </si>
  <si>
    <t>-1614345378</t>
  </si>
  <si>
    <t>732</t>
  </si>
  <si>
    <t>Ústřední vytápění - strojovny</t>
  </si>
  <si>
    <t>732219301</t>
  </si>
  <si>
    <t>Montáž ohříváku vody stojatého kombinovaného do 200 litrů</t>
  </si>
  <si>
    <t>224716947</t>
  </si>
  <si>
    <t>732XSTR101</t>
  </si>
  <si>
    <t>Zásobníkový ohřívač teplé vody nepřímotpný - PN 0,6/1,0 o objemu 148l v.pl. 1.19m2 - smalt</t>
  </si>
  <si>
    <t>1856264997</t>
  </si>
  <si>
    <t>998732112</t>
  </si>
  <si>
    <t>Přesun hmot tonážní pro strojovny s omezením mechanizace v objektech v přes 6 do 12 m</t>
  </si>
  <si>
    <t>544304014</t>
  </si>
  <si>
    <t>998732193</t>
  </si>
  <si>
    <t>Příplatek k přesunu hmot tonážnímu pro strojovny za zvětšený přesun do 500 m</t>
  </si>
  <si>
    <t>-299515629</t>
  </si>
  <si>
    <t>733</t>
  </si>
  <si>
    <t>Ústřední vytápění - rozvodné potrubí</t>
  </si>
  <si>
    <t>733222302</t>
  </si>
  <si>
    <t>Potrubí měděné polotvrdé spojované lisováním D 15x1 mm</t>
  </si>
  <si>
    <t>1770458632</t>
  </si>
  <si>
    <t>733222303</t>
  </si>
  <si>
    <t>Potrubí měděné polotvrdé spojované lisováním D 18x1 mm</t>
  </si>
  <si>
    <t>-1287333492</t>
  </si>
  <si>
    <t>733222304</t>
  </si>
  <si>
    <t>Potrubí měděné polotvrdé spojované lisováním D 22x1 mm</t>
  </si>
  <si>
    <t>-1064286064</t>
  </si>
  <si>
    <t>733223304</t>
  </si>
  <si>
    <t>Potrubí měděné tvrdé spojované lisováním D 28x1,5 mm</t>
  </si>
  <si>
    <t>1318270385</t>
  </si>
  <si>
    <t>733224222</t>
  </si>
  <si>
    <t>Příplatek k potrubí měděnému za zhotovení přípojky z trubek měděných D 15x1</t>
  </si>
  <si>
    <t>789676999</t>
  </si>
  <si>
    <t>733224225</t>
  </si>
  <si>
    <t>Příplatek k potrubí měděnému za zhotovení přípojky z trubek měděných D 28x1,5</t>
  </si>
  <si>
    <t>-1251569980</t>
  </si>
  <si>
    <t>(4+12)*2</t>
  </si>
  <si>
    <t>733291101</t>
  </si>
  <si>
    <t>Zkouška těsnosti potrubí měděné do D 35x1,5</t>
  </si>
  <si>
    <t>-295924878</t>
  </si>
  <si>
    <t>733POX01</t>
  </si>
  <si>
    <t>Stavební přípomoci, vrtání, drážkování, sádrování a ostatní pomocné práce</t>
  </si>
  <si>
    <t>h</t>
  </si>
  <si>
    <t>1659528020</t>
  </si>
  <si>
    <t>733POX02</t>
  </si>
  <si>
    <t>Topná, dilatační a provozní zkoužka</t>
  </si>
  <si>
    <t>1419078915</t>
  </si>
  <si>
    <t>998733111</t>
  </si>
  <si>
    <t>Přesun hmot tonážní pro rozvody potrubí s omezením mechanizace v objektech v do 6 m</t>
  </si>
  <si>
    <t>1816210104</t>
  </si>
  <si>
    <t>998733193</t>
  </si>
  <si>
    <t>Příplatek k přesunu hmot tonážnímu pro rozvody potrubí za zvětšený přesun do 500 m</t>
  </si>
  <si>
    <t>-1943298387</t>
  </si>
  <si>
    <t>734211120</t>
  </si>
  <si>
    <t>Ventil závitový odvzdušňovací G 1/2 PN 14 do 120°C automatický</t>
  </si>
  <si>
    <t>175098984</t>
  </si>
  <si>
    <t>734291123</t>
  </si>
  <si>
    <t>Kohout plnící a vypouštěcí G 1/2 PN 10 do 110°C závitový</t>
  </si>
  <si>
    <t>808585176</t>
  </si>
  <si>
    <t>4+2</t>
  </si>
  <si>
    <t>734291274</t>
  </si>
  <si>
    <t>Filtr závitový pro topné a chladicí systémy přímý G 1 PN 30 do 110°C s vnitřními závity a integrovaným magnete</t>
  </si>
  <si>
    <t>899493351</t>
  </si>
  <si>
    <t>734292715</t>
  </si>
  <si>
    <t>Kohout kulový přímý G 1 PN 42 do 185°C vnitřní závit</t>
  </si>
  <si>
    <t>-1292473986</t>
  </si>
  <si>
    <t>6+4</t>
  </si>
  <si>
    <t>998734111</t>
  </si>
  <si>
    <t>Přesun hmot tonážní pro armatury s omezením mechanizace v objektech v do 6 m</t>
  </si>
  <si>
    <t>-151491750</t>
  </si>
  <si>
    <t>998734193</t>
  </si>
  <si>
    <t>Příplatek k přesunu hmot tonážnímu pro armatury za zvětšený přesun do 500 m</t>
  </si>
  <si>
    <t>927143610</t>
  </si>
  <si>
    <t>735</t>
  </si>
  <si>
    <t>Ústřední vytápění - otopná tělesa</t>
  </si>
  <si>
    <t>735000912</t>
  </si>
  <si>
    <t>Vyregulování ventilu s termostatickým ovládáním a regulačního šroubení</t>
  </si>
  <si>
    <t>-812755564</t>
  </si>
  <si>
    <t>12+2+2+2</t>
  </si>
  <si>
    <t>735152594</t>
  </si>
  <si>
    <t>Otopné těleso panelové VK dvoudeskové 2 přídavné přestupní plochy výška/délka 900/700 mm výkon 1619 W</t>
  </si>
  <si>
    <t>-326998370</t>
  </si>
  <si>
    <t>735152640</t>
  </si>
  <si>
    <t>Otopné těleso panelové VK třídeskové 3 přídavné přestupní plochy výška/délka 400/1400 mm výkon 2433 W</t>
  </si>
  <si>
    <t>-1018894208</t>
  </si>
  <si>
    <t>735152641</t>
  </si>
  <si>
    <t>Otopné těleso panelové VK třídeskové 3 přídavné přestupní plochy výška/délka 400/1600 mm výkon 2781 W</t>
  </si>
  <si>
    <t>-1486754834</t>
  </si>
  <si>
    <t>735191905</t>
  </si>
  <si>
    <t>Odvzdušnění otopných těles</t>
  </si>
  <si>
    <t>1909865335</t>
  </si>
  <si>
    <t>735191910</t>
  </si>
  <si>
    <t>Napuštění vody do otopného systému</t>
  </si>
  <si>
    <t>576210181</t>
  </si>
  <si>
    <t>998735101</t>
  </si>
  <si>
    <t>Přesun hmot tonážní pro otopná tělesa v objektech v do 6 m</t>
  </si>
  <si>
    <t>-424519249</t>
  </si>
  <si>
    <t>998735193</t>
  </si>
  <si>
    <t>Příplatek k přesunu hmot tonážnímu pro otopná tělesa za zvětšený přesun do 500 m</t>
  </si>
  <si>
    <t>1863243386</t>
  </si>
  <si>
    <t>736</t>
  </si>
  <si>
    <t>Ústřední vytápění - plošné vytápění a chlazení</t>
  </si>
  <si>
    <t>736110212</t>
  </si>
  <si>
    <t>Podlahové vytápění - rozvodné potrubí polyethylen s kyslíkovou bariérou PE-Xb 17x2,0 mm pro systémovou desku rozteč 150 mm</t>
  </si>
  <si>
    <t>1392740688</t>
  </si>
  <si>
    <t>736110262</t>
  </si>
  <si>
    <t>Podlahové vytápění - systémová deska s kombinovanou tepelnou a kročejovou izolací celkové výšky 50 až 53 mm</t>
  </si>
  <si>
    <t>702670192</t>
  </si>
  <si>
    <t>736110652</t>
  </si>
  <si>
    <t>Podlahové vytápění - obvodový dilatační pás samolepící s folií</t>
  </si>
  <si>
    <t>551797835</t>
  </si>
  <si>
    <t>736110653</t>
  </si>
  <si>
    <t>Podlahové vytápění - ochranná trubka potrubí podlahového topení</t>
  </si>
  <si>
    <t>-2017818603</t>
  </si>
  <si>
    <t>736110654</t>
  </si>
  <si>
    <t>Podlahové vytápění - středový (spárový) dilatační profil</t>
  </si>
  <si>
    <t>1575267951</t>
  </si>
  <si>
    <t>736111011</t>
  </si>
  <si>
    <t>Podlahové vytápění - rozdělovač mosazný s průtokoměry dvanáctiokruhový</t>
  </si>
  <si>
    <t>-1353666499</t>
  </si>
  <si>
    <t>736111114</t>
  </si>
  <si>
    <t>Podlahové vytápění - skříň nástěnná pro rozdělovač s 9-12 okruhy</t>
  </si>
  <si>
    <t>-1371986935</t>
  </si>
  <si>
    <t>736111132</t>
  </si>
  <si>
    <t>Podlahové vytápění - prostorový termostat programovatelný týdenní</t>
  </si>
  <si>
    <t>736314927</t>
  </si>
  <si>
    <t>736111133</t>
  </si>
  <si>
    <t>Podlahové vytápění - elektrotermická hlavice (termopohon)</t>
  </si>
  <si>
    <t>411824888</t>
  </si>
  <si>
    <t>736111134</t>
  </si>
  <si>
    <t>Podlahové topení - elektronický rozvaděč pro připojení max 6 prostorových termostatů</t>
  </si>
  <si>
    <t>1323199852</t>
  </si>
  <si>
    <t>736REG01</t>
  </si>
  <si>
    <t>Podlahové vytápění - kompletní směšovací sada rozdělovače - čerpadlová sestava se směšovačem 20°C - 50°C k rozdělovači podlahového vytápění samočinná - 230V - dodávka a montáž</t>
  </si>
  <si>
    <t>-1643773090</t>
  </si>
  <si>
    <t>24006_06 - Elektro</t>
  </si>
  <si>
    <t xml:space="preserve">    741 - Elektroinstalace - silnoproud</t>
  </si>
  <si>
    <t xml:space="preserve">    742 - Elektroinstalace - slaboproud</t>
  </si>
  <si>
    <t>M - Práce a dodávky M</t>
  </si>
  <si>
    <t xml:space="preserve">    21-M - Elektromontáže</t>
  </si>
  <si>
    <t xml:space="preserve">    22-M - Montáže technologických zařízení pro dopravní stavby</t>
  </si>
  <si>
    <t>612325101</t>
  </si>
  <si>
    <t>Vápenocementová omítka rýh hrubá, ve stěnách, šířky rýhy do 150 mm</t>
  </si>
  <si>
    <t>-461095381</t>
  </si>
  <si>
    <t>https://podminky.urs.cz/item/CS_URS_2024_02/612325101</t>
  </si>
  <si>
    <t>160*0,07</t>
  </si>
  <si>
    <t>974031132</t>
  </si>
  <si>
    <t>Vysekání rýh ve zdivu cihelném na maltu vápennou nebo vápenocementovou do hl. 50 mm a šířky do 70 mm</t>
  </si>
  <si>
    <t>-1415820355</t>
  </si>
  <si>
    <t>https://podminky.urs.cz/item/CS_URS_2024_02/974031132</t>
  </si>
  <si>
    <t>977131115</t>
  </si>
  <si>
    <t>Vrty příklepovými vrtáky do cihelného zdiva nebo prostého betonu průměru 16 mm</t>
  </si>
  <si>
    <t>-1247572076</t>
  </si>
  <si>
    <t>https://podminky.urs.cz/item/CS_URS_2024_02/977131115</t>
  </si>
  <si>
    <t>977132111</t>
  </si>
  <si>
    <t>Vyvrtání otvorů pro elektroinstalační krabice ve stěnách z cihel, hloubky do 60 mm</t>
  </si>
  <si>
    <t>1920695649</t>
  </si>
  <si>
    <t>https://podminky.urs.cz/item/CS_URS_2024_02/977132111</t>
  </si>
  <si>
    <t>741</t>
  </si>
  <si>
    <t>Elektroinstalace - silnoproud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</si>
  <si>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</si>
  <si>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</si>
  <si>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-23985493</t>
  </si>
  <si>
    <t>https://podminky.urs.cz/item/CS_URS_2024_02/741112001</t>
  </si>
  <si>
    <t>34571450</t>
  </si>
  <si>
    <t>krabice pod omítku PVC přístrojová kruhová D 70mm</t>
  </si>
  <si>
    <t>-1674219327</t>
  </si>
  <si>
    <t>741112002</t>
  </si>
  <si>
    <t>Montáž krabic elektroinstalačních bez napojení na trubky a lišty, demontáže a montáže víčka a přístroje protahovacích nebo odbočných zapuštěných plastových kruhových pro sádrokartonové příčky</t>
  </si>
  <si>
    <t>985052243</t>
  </si>
  <si>
    <t>https://podminky.urs.cz/item/CS_URS_2024_02/741112002</t>
  </si>
  <si>
    <t>34571464</t>
  </si>
  <si>
    <t>krabice do dutých stěn PVC přístrojová kruhová D 70mm mělká</t>
  </si>
  <si>
    <t>-1552820204</t>
  </si>
  <si>
    <t>741122011</t>
  </si>
  <si>
    <t>Montáž kabelů měděných bez ukončení uložených pod omítku plných kulatých (např. CYKY), počtu a průřezu žil 2x1,5 až 2,5 mm2</t>
  </si>
  <si>
    <t>-2064135694</t>
  </si>
  <si>
    <t>https://podminky.urs.cz/item/CS_URS_2024_02/741122011</t>
  </si>
  <si>
    <t>34111005</t>
  </si>
  <si>
    <t>kabel instalační jádro Cu plné izolace PVC plášť PVC 450/750V (CYKY) 2x1,5mm2</t>
  </si>
  <si>
    <t>843117423</t>
  </si>
  <si>
    <t>741122015</t>
  </si>
  <si>
    <t>Montáž kabelů měděných bez ukončení uložených pod omítku plných kulatých (např. CYKY), počtu a průřezu žil 3x1,5 mm2</t>
  </si>
  <si>
    <t>-1917518163</t>
  </si>
  <si>
    <t>https://podminky.urs.cz/item/CS_URS_2024_02/741122015</t>
  </si>
  <si>
    <t>34111030</t>
  </si>
  <si>
    <t>kabel instalační jádro Cu plné izolace PVC plášť PVC 450/750V (CYKY) 3x1,5mm2</t>
  </si>
  <si>
    <t>1146466610</t>
  </si>
  <si>
    <t>741122016</t>
  </si>
  <si>
    <t>Montáž kabelů měděných bez ukončení uložených pod omítku plných kulatých (např. CYKY), počtu a průřezu žil 3x2,5 až 6 mm2</t>
  </si>
  <si>
    <t>-959160103</t>
  </si>
  <si>
    <t>https://podminky.urs.cz/item/CS_URS_2024_02/741122016</t>
  </si>
  <si>
    <t>34111036</t>
  </si>
  <si>
    <t>kabel instalační jádro Cu plné izolace PVC plášť PVC 450/750V (CYKY) 3x2,5mm2</t>
  </si>
  <si>
    <t>809281063</t>
  </si>
  <si>
    <t>741122024</t>
  </si>
  <si>
    <t>Montáž kabelů měděných bez ukončení uložených pod omítku plných kulatých (např. CYKY), počtu a průřezu žil 4x10 mm2</t>
  </si>
  <si>
    <t>1527219900</t>
  </si>
  <si>
    <t>https://podminky.urs.cz/item/CS_URS_2024_02/741122024</t>
  </si>
  <si>
    <t>34111076</t>
  </si>
  <si>
    <t>kabel instalační jádro Cu plné izolace PVC plášť PVC 450/750V (CYKY) 4x10mm2</t>
  </si>
  <si>
    <t>-215088256</t>
  </si>
  <si>
    <t>741122031</t>
  </si>
  <si>
    <t>Montáž kabelů měděných bez ukončení uložených pod omítku plných kulatých (např. CYKY), počtu a průřezu žil 5x1,5 až 2,5 mm2</t>
  </si>
  <si>
    <t>-676484273</t>
  </si>
  <si>
    <t>https://podminky.urs.cz/item/CS_URS_2024_02/741122031</t>
  </si>
  <si>
    <t>34111090</t>
  </si>
  <si>
    <t>kabel instalační jádro Cu plné izolace PVC plášť PVC 450/750V (CYKY) 5x1,5mm2</t>
  </si>
  <si>
    <t>668361643</t>
  </si>
  <si>
    <t>890583942</t>
  </si>
  <si>
    <t>34111094</t>
  </si>
  <si>
    <t>kabel instalační jádro Cu plné izolace PVC plášť PVC 450/750V (CYKY) 5x2,5mm2</t>
  </si>
  <si>
    <t>-881299155</t>
  </si>
  <si>
    <t>741124733</t>
  </si>
  <si>
    <t>Montáž kabelů měděných ovládacích bez ukončení uložených pevně stíněných ovládacích s plným jádrem (např. JYTY) počtu a průměru žil 2 až 19x1 mm2</t>
  </si>
  <si>
    <t>1011383448</t>
  </si>
  <si>
    <t>https://podminky.urs.cz/item/CS_URS_2024_02/741124733</t>
  </si>
  <si>
    <t>34113150</t>
  </si>
  <si>
    <t>kabel ovládací průmyslový stíněný laminovanou Al fólií s příložným Cu drátem jádro Cu plné izolace PVC plášť PVC 250V (JYTY) 4x1,00mm2</t>
  </si>
  <si>
    <t>1731766579</t>
  </si>
  <si>
    <t>741210101</t>
  </si>
  <si>
    <t>Montáž rozváděčů litinových, hliníkových nebo plastových bez zapojení vodičů sestavy hmotnosti do 50 kg</t>
  </si>
  <si>
    <t>-155747757</t>
  </si>
  <si>
    <t>https://podminky.urs.cz/item/CS_URS_2024_02/741210101</t>
  </si>
  <si>
    <t>357R01</t>
  </si>
  <si>
    <t>Rozvaděč RP, včetně vybavení</t>
  </si>
  <si>
    <t>1525295985</t>
  </si>
  <si>
    <t>741310001</t>
  </si>
  <si>
    <t>Montáž spínačů jedno nebo dvoupólových nástěnných se zapojením vodičů, pro prostředí normální spínačů, řazení 1-jednopólových</t>
  </si>
  <si>
    <t>1237420494</t>
  </si>
  <si>
    <t>https://podminky.urs.cz/item/CS_URS_2024_02/741310001</t>
  </si>
  <si>
    <t>34539000</t>
  </si>
  <si>
    <t>přístroj spínače jednopólového, řazení 1, 1So šroubové svorky</t>
  </si>
  <si>
    <t>-1924051331</t>
  </si>
  <si>
    <t>741310021</t>
  </si>
  <si>
    <t>Montáž spínačů jedno nebo dvoupólových nástěnných se zapojením vodičů, pro prostředí normální přepínačů, řazení 5-sériových</t>
  </si>
  <si>
    <t>-128081140</t>
  </si>
  <si>
    <t>https://podminky.urs.cz/item/CS_URS_2024_02/741310021</t>
  </si>
  <si>
    <t>34539002</t>
  </si>
  <si>
    <t>přístroj přepínače sériového, řazení 5 šroubové svorky</t>
  </si>
  <si>
    <t>763066615</t>
  </si>
  <si>
    <t>741310022</t>
  </si>
  <si>
    <t>Montáž spínačů jedno nebo dvoupólových nástěnných se zapojením vodičů, pro prostředí normální přepínačů, řazení 6-střídavých</t>
  </si>
  <si>
    <t>-309618927</t>
  </si>
  <si>
    <t>https://podminky.urs.cz/item/CS_URS_2024_02/741310022</t>
  </si>
  <si>
    <t>34535048</t>
  </si>
  <si>
    <t>přístroj přepínače zápustného střídavého, s krytem, řazení 6, IP44, šroubové svorky</t>
  </si>
  <si>
    <t>1098211369</t>
  </si>
  <si>
    <t>741310031</t>
  </si>
  <si>
    <t>Montáž spínačů jedno nebo dvoupólových nástěnných se zapojením vodičů, pro prostředí venkovní nebo mokré spínačů, řazení 1-jednopólových</t>
  </si>
  <si>
    <t>3069740</t>
  </si>
  <si>
    <t>https://podminky.urs.cz/item/CS_URS_2024_02/741310031</t>
  </si>
  <si>
    <t>34535015</t>
  </si>
  <si>
    <t>spínač nástěnný jednopólový, řazení 1, IP44, šroubové svorky</t>
  </si>
  <si>
    <t>1223965189</t>
  </si>
  <si>
    <t>741310041</t>
  </si>
  <si>
    <t>Montáž spínačů jedno nebo dvoupólových nástěnných se zapojením vodičů, pro prostředí venkovní nebo mokré přepínačů, řazení 5-sériových</t>
  </si>
  <si>
    <t>397569880</t>
  </si>
  <si>
    <t>https://podminky.urs.cz/item/CS_URS_2024_02/741310041</t>
  </si>
  <si>
    <t>34535013</t>
  </si>
  <si>
    <t>přístroj přepínače sériového zápustného, s krytem, řazení 5, IP44, šroubové svorky</t>
  </si>
  <si>
    <t>-1451358529</t>
  </si>
  <si>
    <t>741310211</t>
  </si>
  <si>
    <t>Montáž spínačů jedno nebo dvoupólových polozapuštěných nebo zapuštěných se zapojením vodičů šroubové připojení, pro prostředí normální ovladačů, řazení 0/1-tlačítkových vypínacích</t>
  </si>
  <si>
    <t>-1391089537</t>
  </si>
  <si>
    <t>https://podminky.urs.cz/item/CS_URS_2024_02/741310211</t>
  </si>
  <si>
    <t>34535008</t>
  </si>
  <si>
    <t>ovládač zapínací kompletní, zápustný, řazení 1/0, šroubové svorky</t>
  </si>
  <si>
    <t>1308198669</t>
  </si>
  <si>
    <t>741313042</t>
  </si>
  <si>
    <t>Montáž zásuvek domovních se zapojením vodičů šroubové připojení polozapuštěných nebo zapuštěných 10/16 A, provedení 2P + PE dvojí zapojení pro průběžnou montáž</t>
  </si>
  <si>
    <t>759101024</t>
  </si>
  <si>
    <t>https://podminky.urs.cz/item/CS_URS_2024_02/741313042</t>
  </si>
  <si>
    <t>34555243</t>
  </si>
  <si>
    <t>zásuvka zápustná dvojnásobná, šikmá, s clonkami, šroubové svorky</t>
  </si>
  <si>
    <t>484307841</t>
  </si>
  <si>
    <t>741313083</t>
  </si>
  <si>
    <t>Montáž zásuvek domovních se zapojením vodičů šroubové připojení venkovní nebo mokré, provedení 2P + PE dvojí zapojení pro průběžnou montáž</t>
  </si>
  <si>
    <t>2101127282</t>
  </si>
  <si>
    <t>https://podminky.urs.cz/item/CS_URS_2024_02/741313083</t>
  </si>
  <si>
    <t>34555231</t>
  </si>
  <si>
    <t>zásuvka zápustná jednonásobná chráněná, s clonkami, víčkem, s drápky, IP44, šroubové svorky</t>
  </si>
  <si>
    <t>1245849230</t>
  </si>
  <si>
    <t>741372002</t>
  </si>
  <si>
    <t>Montáž svítidel s integrovaným zdrojem LED se zapojením vodičů interiérových přisazených nástěnných páskových lištových</t>
  </si>
  <si>
    <t>-610473563</t>
  </si>
  <si>
    <t>https://podminky.urs.cz/item/CS_URS_2024_02/741372002</t>
  </si>
  <si>
    <t>34774013</t>
  </si>
  <si>
    <t>LED pásek 12V 10-20W/m</t>
  </si>
  <si>
    <t>1643602861</t>
  </si>
  <si>
    <t>34825022</t>
  </si>
  <si>
    <t>ALU profil rovný vestavný mléčný difuzor dl 2m na 1 pásek</t>
  </si>
  <si>
    <t>891084477</t>
  </si>
  <si>
    <t>34825031</t>
  </si>
  <si>
    <t>LED driver 12V 20-50W</t>
  </si>
  <si>
    <t>1647997340</t>
  </si>
  <si>
    <t>741372012</t>
  </si>
  <si>
    <t>Montáž svítidel s integrovaným zdrojem LED se zapojením vodičů interiérových přisazených nástěnných reflektorových bez pohybového čidla</t>
  </si>
  <si>
    <t>-1627329255</t>
  </si>
  <si>
    <t>https://podminky.urs.cz/item/CS_URS_2024_02/741372012</t>
  </si>
  <si>
    <t>34818210</t>
  </si>
  <si>
    <t>svítidlo interiérové nástěnné IP44 8W 690lm</t>
  </si>
  <si>
    <t>2087113853</t>
  </si>
  <si>
    <t>741372021</t>
  </si>
  <si>
    <t>Montáž svítidel s integrovaným zdrojem LED se zapojením vodičů interiérových přisazených nástěnných hranatých nebo kruhových, plochy do 0,09 m2</t>
  </si>
  <si>
    <t>310521803</t>
  </si>
  <si>
    <t>https://podminky.urs.cz/item/CS_URS_2024_02/741372021</t>
  </si>
  <si>
    <t>34825054</t>
  </si>
  <si>
    <t>svítidlo interiérové stropní přisazené kruhové D 200-300mm 900-1900lm s pohybovým čidlem</t>
  </si>
  <si>
    <t>1298852537</t>
  </si>
  <si>
    <t>741372022</t>
  </si>
  <si>
    <t>Montáž svítidel s integrovaným zdrojem LED se zapojením vodičů interiérových přisazených nástěnných hranatých nebo kruhových, plochy přes 0,09 do 0,36 m2</t>
  </si>
  <si>
    <t>969640510</t>
  </si>
  <si>
    <t>https://podminky.urs.cz/item/CS_URS_2024_02/741372022</t>
  </si>
  <si>
    <t>34774112</t>
  </si>
  <si>
    <t>panel osvětlovací LED dl 1200mm</t>
  </si>
  <si>
    <t>-1274701121</t>
  </si>
  <si>
    <t>-1421496146</t>
  </si>
  <si>
    <t>34774110</t>
  </si>
  <si>
    <t>panel osvětlovací LED dl 600mm</t>
  </si>
  <si>
    <t>-168432983</t>
  </si>
  <si>
    <t>-935708012</t>
  </si>
  <si>
    <t>34774111</t>
  </si>
  <si>
    <t>panel osvětlovací LED dl 900mm</t>
  </si>
  <si>
    <t>2080771968</t>
  </si>
  <si>
    <t>741372052</t>
  </si>
  <si>
    <t>Montáž svítidel s integrovaným zdrojem LED se zapojením vodičů interiérových přisazených stropních reflektorových se samostatným nebo integrovaným pohybovým čidlem</t>
  </si>
  <si>
    <t>1759542619</t>
  </si>
  <si>
    <t>https://podminky.urs.cz/item/CS_URS_2024_02/741372052</t>
  </si>
  <si>
    <t>34825055</t>
  </si>
  <si>
    <t>svítidlo interiérové stropní přisazené kruhové D 300-450mm 1200-1900lm s pohybovým čidlem</t>
  </si>
  <si>
    <t>-1575949496</t>
  </si>
  <si>
    <t>741372063</t>
  </si>
  <si>
    <t>Montáž svítidel s integrovaným zdrojem LED se zapojením vodičů exteriérových přisazených nástěnných hranatých nebo kruhových</t>
  </si>
  <si>
    <t>339403230</t>
  </si>
  <si>
    <t>https://podminky.urs.cz/item/CS_URS_2024_02/741372063</t>
  </si>
  <si>
    <t>34845005</t>
  </si>
  <si>
    <t>svítidlo exteriérové nástěnné přisazené LED 1000-1500lm</t>
  </si>
  <si>
    <t>1100857984</t>
  </si>
  <si>
    <t>741810002</t>
  </si>
  <si>
    <t>Zkoušky a prohlídky elektrických rozvodů a zařízení celková prohlídka a vyhotovení revizní zprávy pro objem montážních prací přes 100 do 500 tis. Kč</t>
  </si>
  <si>
    <t>584310768</t>
  </si>
  <si>
    <t>https://podminky.urs.cz/item/CS_URS_2024_02/741810002</t>
  </si>
  <si>
    <t>998741122</t>
  </si>
  <si>
    <t>Přesun hmot pro silnoproud stanovený z hmotnosti přesunovaného materiálu vodorovná dopravní vzdálenost do 50 m ruční (bez užití mechanizace) v objektech výšky přes 6 do 12 m</t>
  </si>
  <si>
    <t>864933037</t>
  </si>
  <si>
    <t>https://podminky.urs.cz/item/CS_URS_2024_02/998741122</t>
  </si>
  <si>
    <t>742</t>
  </si>
  <si>
    <t>Elektroinstalace - slaboproud</t>
  </si>
  <si>
    <t>742110002</t>
  </si>
  <si>
    <t>Montáž trubek elektroinstalačních plastových ohebných uložených pod omítku</t>
  </si>
  <si>
    <t>-476288078</t>
  </si>
  <si>
    <t>https://podminky.urs.cz/item/CS_URS_2024_02/742110002</t>
  </si>
  <si>
    <t>34571348</t>
  </si>
  <si>
    <t>trubka elektroinstalační ohebná lehce odolná z PVC-U D 11/16mm poloměr ohybu &gt;60mm</t>
  </si>
  <si>
    <t>-500201645</t>
  </si>
  <si>
    <t>34571829</t>
  </si>
  <si>
    <t>mikrotrubička HDPE zemní zodolněná vnitřní lubrikační vrstva D 14/10mm</t>
  </si>
  <si>
    <t>-2076131965</t>
  </si>
  <si>
    <t>34571377</t>
  </si>
  <si>
    <t>trubka elektroinstalační ohebná lehce odolná z PVC-U D 18,8/25mm poloměr ohybu &gt;100mm</t>
  </si>
  <si>
    <t>-1431863446</t>
  </si>
  <si>
    <t>34571380</t>
  </si>
  <si>
    <t>trubka elektroinstalační ohebná lehce odolná z PVC-U D 40,3/50mm poloměr ohybu &gt;220mm</t>
  </si>
  <si>
    <t>-395368664</t>
  </si>
  <si>
    <t>742110003</t>
  </si>
  <si>
    <t>Montáž trubek elektroinstalačních plastových ohebných uložených volně na příchytky</t>
  </si>
  <si>
    <t>1303578682</t>
  </si>
  <si>
    <t>https://podminky.urs.cz/item/CS_URS_2024_02/742110003</t>
  </si>
  <si>
    <t>34571352</t>
  </si>
  <si>
    <t>trubka elektroinstalační ohebná dvouplášťová korugovaná HDPE+LDPE (chránička) D 52/63mm</t>
  </si>
  <si>
    <t>953204168</t>
  </si>
  <si>
    <t>742124002</t>
  </si>
  <si>
    <t>Montáž kabelů datových FTP, UTP, STP pro vnitřní rozvody do trubky</t>
  </si>
  <si>
    <t>-1976676051</t>
  </si>
  <si>
    <t>https://podminky.urs.cz/item/CS_URS_2024_02/742124002</t>
  </si>
  <si>
    <t>34121262</t>
  </si>
  <si>
    <t>kabel datový jádro Cu plné plášť PVC (U/UTP) kategorie 5e</t>
  </si>
  <si>
    <t>763245807</t>
  </si>
  <si>
    <t>34121263</t>
  </si>
  <si>
    <t>kabel datový jádro Cu plné plášť PVC (U/UTP) kategorie 6</t>
  </si>
  <si>
    <t>-672399672</t>
  </si>
  <si>
    <t>742124007</t>
  </si>
  <si>
    <t>Montáž kabelů datových FTP, UTP, STP ukončení kabelu na svorkovnici</t>
  </si>
  <si>
    <t>1661896479</t>
  </si>
  <si>
    <t>https://podminky.urs.cz/item/CS_URS_2024_02/742124007</t>
  </si>
  <si>
    <t>742_R01</t>
  </si>
  <si>
    <t>Dodávka a montáž WIFI AP</t>
  </si>
  <si>
    <t>-196993468</t>
  </si>
  <si>
    <t>742210121</t>
  </si>
  <si>
    <t>Montáž hlásiče automatického bodového</t>
  </si>
  <si>
    <t>-1362380601</t>
  </si>
  <si>
    <t>https://podminky.urs.cz/item/CS_URS_2024_02/742210121</t>
  </si>
  <si>
    <t>59081430</t>
  </si>
  <si>
    <t>hlásič kouře optický konvenční</t>
  </si>
  <si>
    <t>-910078034</t>
  </si>
  <si>
    <t>742310002</t>
  </si>
  <si>
    <t>Montáž domovního telefonu komunikačního tabla</t>
  </si>
  <si>
    <t>-1999897791</t>
  </si>
  <si>
    <t>https://podminky.urs.cz/item/CS_URS_2024_02/742310002</t>
  </si>
  <si>
    <t>34531736</t>
  </si>
  <si>
    <t>zvonkové tablo s elektronickým vrátným 1 tlačítko, rámeček pod omítkou</t>
  </si>
  <si>
    <t>253447508</t>
  </si>
  <si>
    <t>38226806</t>
  </si>
  <si>
    <t>domovní telefon s ovládáním elektrického zámku a video spojením</t>
  </si>
  <si>
    <t>647827852</t>
  </si>
  <si>
    <t>742330044</t>
  </si>
  <si>
    <t>Montáž strukturované kabeláže zásuvek datových pod omítku, do nábytku, do parapetního žlabu nebo podlahové krabice 1 až 6 pozic</t>
  </si>
  <si>
    <t>183561287</t>
  </si>
  <si>
    <t>https://podminky.urs.cz/item/CS_URS_2024_02/742330044</t>
  </si>
  <si>
    <t>34555004</t>
  </si>
  <si>
    <t>zásuvka datová dvojnásobná kompletní s rámečkem, RJ45, Kat. 6 UTP, svorky IDC</t>
  </si>
  <si>
    <t>1258875054</t>
  </si>
  <si>
    <t>Práce a dodávky M</t>
  </si>
  <si>
    <t>21-M</t>
  </si>
  <si>
    <t>Elektromontáže</t>
  </si>
  <si>
    <t>210100001</t>
  </si>
  <si>
    <t>Ukončení vodičů izolovaných s označením a zapojením v rozváděči nebo na přístroji průřezu žíly do 2,5 mm2</t>
  </si>
  <si>
    <t>941225109</t>
  </si>
  <si>
    <t>https://podminky.urs.cz/item/CS_URS_2024_02/210100001</t>
  </si>
  <si>
    <t>210100003</t>
  </si>
  <si>
    <t>Ukončení vodičů izolovaných s označením a zapojením v rozváděči nebo na přístroji průřezu žíly do 16 mm2</t>
  </si>
  <si>
    <t>1100383524</t>
  </si>
  <si>
    <t>https://podminky.urs.cz/item/CS_URS_2024_02/210100003</t>
  </si>
  <si>
    <t>210801311</t>
  </si>
  <si>
    <t>Montáž izolovaných vodičů měděných do 1 kV bez ukončení uložených volně plných nebo laněných s PVC pláštěm, bezhalogenových, ohniodolných (např. CY, CHAH-V) průřezu žíly 1,5 až 16 mm2</t>
  </si>
  <si>
    <t>-2116160505</t>
  </si>
  <si>
    <t>https://podminky.urs.cz/item/CS_URS_2024_02/210801311</t>
  </si>
  <si>
    <t>34140824</t>
  </si>
  <si>
    <t>vodič propojovací jádro Cu plné izolace PVC 450/750V (H07V-U) 1x2,5mm2</t>
  </si>
  <si>
    <t>855572209</t>
  </si>
  <si>
    <t>-2038150477</t>
  </si>
  <si>
    <t>34140825</t>
  </si>
  <si>
    <t>vodič propojovací jádro Cu plné izolace PVC 450/750V (H07V-U) 1x4mm2</t>
  </si>
  <si>
    <t>-1247922576</t>
  </si>
  <si>
    <t>1849162115</t>
  </si>
  <si>
    <t>34141359</t>
  </si>
  <si>
    <t>vodič propojovací mrazuvzdorný jádro Cu lanované izolace PVC 450/750V (CMA) 1x16mm2</t>
  </si>
  <si>
    <t>-2032420616</t>
  </si>
  <si>
    <t>22-M</t>
  </si>
  <si>
    <t>Montáže technologických zařízení pro dopravní stavby</t>
  </si>
  <si>
    <t>220280221</t>
  </si>
  <si>
    <t>Montáž kabelu uloženého v trubkách nebo v lištách včetně odvinutí kabelu z bubnu, natáhnutí, odříznutí, zaizolování a zatažení do trubek nebo lišt, pročištění trubky, prozvonění a označení kabelu SYKFY 5 x 2 x 0,5 mm</t>
  </si>
  <si>
    <t>2000644864</t>
  </si>
  <si>
    <t>https://podminky.urs.cz/item/CS_URS_2024_02/220280221</t>
  </si>
  <si>
    <t>34121050</t>
  </si>
  <si>
    <t>kabel sdělovací stíněný laminovanou Al fólií s příložným Cu drátem jádro Cu plné izolace PVC plášť PVC 100V (SYKFY) 5x2x0,5mm2</t>
  </si>
  <si>
    <t>433377057</t>
  </si>
  <si>
    <t>24006_07 - VZT</t>
  </si>
  <si>
    <t xml:space="preserve">    D1 - Ostatní náklady</t>
  </si>
  <si>
    <t xml:space="preserve">    751 - Vzduchotechnika</t>
  </si>
  <si>
    <t>D1</t>
  </si>
  <si>
    <t>751101104.R02</t>
  </si>
  <si>
    <t>Zprovoznění zařízení, měření, zaregulování a uvedení do provozu zařízení malých odvodních ventilátorů</t>
  </si>
  <si>
    <t>1865757267</t>
  </si>
  <si>
    <t>751101106.R04</t>
  </si>
  <si>
    <t>Dopravní a režijní náklady</t>
  </si>
  <si>
    <t>-1344543919</t>
  </si>
  <si>
    <t>751101107.R05</t>
  </si>
  <si>
    <t>-1877868776</t>
  </si>
  <si>
    <t>751101108.R06</t>
  </si>
  <si>
    <t>Závěsový a montážní materiál pro uložení potrubí a zařízení</t>
  </si>
  <si>
    <t>-323548893</t>
  </si>
  <si>
    <t>751101109.R07</t>
  </si>
  <si>
    <t>Pomocné modulové pozinkované konstrukce pro uložení zařízení</t>
  </si>
  <si>
    <t>1884933641</t>
  </si>
  <si>
    <t>751101110.R08</t>
  </si>
  <si>
    <t>Montážní plošina přenosná - instalace a zpětná demontáž</t>
  </si>
  <si>
    <t>-1304581605</t>
  </si>
  <si>
    <t>713411121</t>
  </si>
  <si>
    <t>Montáž izolace tepelné potrubí pásy nebo rohožemi s Al fólií staženými drátem 1x</t>
  </si>
  <si>
    <t>-519489724</t>
  </si>
  <si>
    <t>63153740</t>
  </si>
  <si>
    <t>deska izolační z minerální vlny pro technickou izolaci 45-55kg/m3 max.teplota do 400°C tl 40mm</t>
  </si>
  <si>
    <t>-1948106537</t>
  </si>
  <si>
    <t>700700191.R01</t>
  </si>
  <si>
    <t>Al páska šířky 50mm</t>
  </si>
  <si>
    <t>bm</t>
  </si>
  <si>
    <t>966840435</t>
  </si>
  <si>
    <t>751</t>
  </si>
  <si>
    <t>Vzduchotechnika</t>
  </si>
  <si>
    <t>751122011</t>
  </si>
  <si>
    <t>Montáž ventilátoru radiálního nízkotlakého nástěnného základního D do 100 mm</t>
  </si>
  <si>
    <t>1967354362</t>
  </si>
  <si>
    <t>54233100.R1</t>
  </si>
  <si>
    <t>Odvodní ventilátor  se zpětnou klapkou a doběhem s montáží na stěnu (V=25-50m3/h;30Pa; 19W; 230V)</t>
  </si>
  <si>
    <t>386390772</t>
  </si>
  <si>
    <t>751122051</t>
  </si>
  <si>
    <t>Montáž ventilátoru radiálního nízkotlakého podhledového základního D do 100 mm</t>
  </si>
  <si>
    <t>-462760816</t>
  </si>
  <si>
    <t>54233100.R3</t>
  </si>
  <si>
    <t>Odvodní ventilátor se zpětnou klapkou a doběhem s montáží do podhledu (V=25-50m3/h; 30Pa; 19W; 230V)</t>
  </si>
  <si>
    <t>-1717937741</t>
  </si>
  <si>
    <t>54233100.R4</t>
  </si>
  <si>
    <t>Odvodní ventilátor se zpětnou klapkou a doběhem s montáží do podhledu (V=50-100m3/h; 40Pa; 28W; 230V)</t>
  </si>
  <si>
    <t>1374284458</t>
  </si>
  <si>
    <t>54233100.R5</t>
  </si>
  <si>
    <t>Kuchyňská digestoř s LED osvětlením - dodávka a montáž</t>
  </si>
  <si>
    <t>193641650</t>
  </si>
  <si>
    <t>75130015.R03</t>
  </si>
  <si>
    <t>Ochrana kondenzátního potrubí elektrickým topným kabelem ve venkovním prostředí - dodávka a montáž</t>
  </si>
  <si>
    <t>-323919589</t>
  </si>
  <si>
    <t>751791121.R02</t>
  </si>
  <si>
    <t>CU-chladírenské potrubí 6-10/1 mm izolovaná PEX 9mm vč. náplně  - dodávka a montáž</t>
  </si>
  <si>
    <t>-17331692</t>
  </si>
  <si>
    <t>751398041.R59</t>
  </si>
  <si>
    <t>Montáž šikmého kusu 45° na kruhové potrubí D do 300 mm</t>
  </si>
  <si>
    <t>-694467659</t>
  </si>
  <si>
    <t>751210137.R66</t>
  </si>
  <si>
    <t>Šikmý kus 45° se síťkou proti hmyzu D 125 mm</t>
  </si>
  <si>
    <t>929174563</t>
  </si>
  <si>
    <t>751210137.R67</t>
  </si>
  <si>
    <t>Šikmý kus 45° se síťkou proti hmyzu D 160 mm</t>
  </si>
  <si>
    <t>-1473045089</t>
  </si>
  <si>
    <t>751510041</t>
  </si>
  <si>
    <t>Vzduchotechnické potrubí z pozinkovaného plechu kruhové spirálně vinutá trouba bez příruby D do 100 mm</t>
  </si>
  <si>
    <t>-156912599</t>
  </si>
  <si>
    <t>751510042</t>
  </si>
  <si>
    <t>Vzduchotechnické potrubí z pozinkovaného plechu kruhové spirálně vinutá trouba bez příruby D přes 100 do 200 mm</t>
  </si>
  <si>
    <t>1122193957</t>
  </si>
  <si>
    <t>15"pr. 125+20% tvarovky,+10%prořez - odečten součet z projektového modelu"</t>
  </si>
  <si>
    <t>10"pr. 160+20% tvarovky,+10%prořez - odečten součet z projektového modelu"</t>
  </si>
  <si>
    <t>25*1,3 "Přepočtené koeficientem množství</t>
  </si>
  <si>
    <t>751514679</t>
  </si>
  <si>
    <t>Montáž škrtící klapky nebo zpětné klapky do plechového potrubí kruhové bez příruby D přes 100 do 200 mm</t>
  </si>
  <si>
    <t>1376268375</t>
  </si>
  <si>
    <t>42971022</t>
  </si>
  <si>
    <t>klapka kruhová zpětná Pz D 160mm</t>
  </si>
  <si>
    <t>-2087598285</t>
  </si>
  <si>
    <t>751537131</t>
  </si>
  <si>
    <t>Montáž potrubí kruhového ohebného izolovaného minerální vatou z Al folie D do 100 mm</t>
  </si>
  <si>
    <t>-105957809</t>
  </si>
  <si>
    <t>42981903</t>
  </si>
  <si>
    <t>hadice ohebná z Al s tepelnou izolací 25mm, délka 10m D 82mm</t>
  </si>
  <si>
    <t>451229727</t>
  </si>
  <si>
    <t>751711111</t>
  </si>
  <si>
    <t>Montáž klimatizační jednotky vnitřní nástěnné o výkonu do 3,5 kW</t>
  </si>
  <si>
    <t>-1220444702</t>
  </si>
  <si>
    <t>42952001</t>
  </si>
  <si>
    <t>jednotka klimatizační nástěnná (vnitřní a venkovní) o výkonu do 3,5kW</t>
  </si>
  <si>
    <t>-1786479506</t>
  </si>
  <si>
    <t>4 "vnitřní nástěnná jednotka o chladícím výkonu 2,5 kW"</t>
  </si>
  <si>
    <t>751721114</t>
  </si>
  <si>
    <t>Montáž klimatizační jednotky venkovní s jednofázovým napájením do 5 vnitřních jednotek</t>
  </si>
  <si>
    <t>824498489</t>
  </si>
  <si>
    <t>42952018</t>
  </si>
  <si>
    <t>jednotka klimatizační venkovní jednofázové napájení do 5 vnitřních jednotek o výkonu do 10,0kW</t>
  </si>
  <si>
    <t>468472292</t>
  </si>
  <si>
    <t>24006_08 - Plyn</t>
  </si>
  <si>
    <t xml:space="preserve">    723 - Zdravotechnika - vnitřní plynovod</t>
  </si>
  <si>
    <t>723</t>
  </si>
  <si>
    <t>Zdravotechnika - vnitřní plynovod</t>
  </si>
  <si>
    <t>723120804</t>
  </si>
  <si>
    <t>Demontáž potrubí ocelové závitové svařované DN do 25</t>
  </si>
  <si>
    <t>-637670294</t>
  </si>
  <si>
    <t>723150366</t>
  </si>
  <si>
    <t>Chránička D 44,5x3,2 mm</t>
  </si>
  <si>
    <t>1776162254</t>
  </si>
  <si>
    <t>723RM1012</t>
  </si>
  <si>
    <t>Manometr komplet vč. smyčky a uzávěru 0-6 kPa průměr 100mm</t>
  </si>
  <si>
    <t>-133085077</t>
  </si>
  <si>
    <t>723160204</t>
  </si>
  <si>
    <t>Přípojka k plynoměru spojované na závit bez ochozu G 1"</t>
  </si>
  <si>
    <t>1794770241</t>
  </si>
  <si>
    <t>723160334</t>
  </si>
  <si>
    <t>Rozpěrka přípojek plynoměru G 1"</t>
  </si>
  <si>
    <t>-660684906</t>
  </si>
  <si>
    <t>723181024</t>
  </si>
  <si>
    <t>-2021890499</t>
  </si>
  <si>
    <t>723190907</t>
  </si>
  <si>
    <t>Odvzdušnění nebo napuštění plynovodního potrubí</t>
  </si>
  <si>
    <t>-1597573282</t>
  </si>
  <si>
    <t>723230104</t>
  </si>
  <si>
    <t>Kulový uzávěr přímý PN 5 G 1" FF s protipožární armaturou a 2x vnitřním závitem</t>
  </si>
  <si>
    <t>1890513473</t>
  </si>
  <si>
    <t>1 "dodávka a montáž</t>
  </si>
  <si>
    <t>723231164</t>
  </si>
  <si>
    <t>Kohout kulový přímý G 1" PN 42 do 185°C plnoprůtokový vnitřní závit těžká řada</t>
  </si>
  <si>
    <t>1312392861</t>
  </si>
  <si>
    <t>723261912</t>
  </si>
  <si>
    <t>Montáž plynoměrů G-6 maximální průtok 6 m3/hod.</t>
  </si>
  <si>
    <t>1478220162</t>
  </si>
  <si>
    <t>38822269</t>
  </si>
  <si>
    <t>plynoměr membránový nízkotlaký se šroubením Qmax 6m3/h, PN 0,05MPa, rozteč 100</t>
  </si>
  <si>
    <t>-2044761724</t>
  </si>
  <si>
    <t>723RPL101</t>
  </si>
  <si>
    <t>Revize vnitřního domovního plynovodu</t>
  </si>
  <si>
    <t>687359910</t>
  </si>
  <si>
    <t>723RPL102</t>
  </si>
  <si>
    <t>Tlaková a provozní zkouška vnitřního domovního plynovodu plynovodu</t>
  </si>
  <si>
    <t>1081149595</t>
  </si>
  <si>
    <t>998723101</t>
  </si>
  <si>
    <t>Přesun hmot tonážní pro vnitřní plynovod v objektech v do 6 m</t>
  </si>
  <si>
    <t>-1631394497</t>
  </si>
  <si>
    <t>998723192</t>
  </si>
  <si>
    <t>Příplatek k přesunu hmot tonážnímu pro vnitřní plynovod za zvětšený přesun do 100 m</t>
  </si>
  <si>
    <t>-208483509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</si>
  <si>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</si>
  <si>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</si>
  <si>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</si>
  <si>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</si>
  <si>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</si>
  <si>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</si>
  <si>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</si>
  <si>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</si>
  <si>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</si>
  <si>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</si>
  <si>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</si>
  <si>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</si>
  <si>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</si>
  <si>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</si>
  <si>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</si>
  <si>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</si>
  <si>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</si>
  <si>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</si>
  <si>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</si>
  <si>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</si>
  <si>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</si>
  <si>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</si>
  <si>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</si>
  <si>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</si>
  <si>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</si>
  <si>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</si>
  <si>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</si>
  <si>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</si>
  <si>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</si>
  <si>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</si>
  <si>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</si>
  <si>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</si>
  <si>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</si>
  <si>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</si>
  <si>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</si>
  <si>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</si>
  <si>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</si>
  <si>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</si>
  <si>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</si>
  <si>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</si>
  <si>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</si>
  <si>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</si>
  <si>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</si>
  <si>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</si>
  <si>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</si>
  <si>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</si>
  <si>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</si>
  <si>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</si>
  <si>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</si>
  <si>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</si>
  <si>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</si>
  <si>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</si>
  <si>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</si>
  <si>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</si>
  <si>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</si>
  <si>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</si>
  <si>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</si>
  <si>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</si>
  <si>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</si>
  <si>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</si>
  <si>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</si>
  <si>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</si>
  <si>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</si>
  <si>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</si>
  <si>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</si>
  <si>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</si>
  <si>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</si>
  <si>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</si>
  <si>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</si>
  <si>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</si>
  <si>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</si>
  <si>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</si>
  <si>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</si>
  <si>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</si>
  <si>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</si>
  <si>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</si>
  <si>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</si>
  <si>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</si>
  <si>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</si>
  <si>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</si>
  <si>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</si>
  <si>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</si>
  <si>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</si>
  <si>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</si>
  <si>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</si>
  <si>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</si>
  <si>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</si>
  <si>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</si>
  <si>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</si>
  <si>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</si>
  <si>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</si>
  <si>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</si>
  <si>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</si>
  <si>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</si>
  <si>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</si>
  <si>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</si>
  <si>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</si>
  <si>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</si>
  <si>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</si>
  <si>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</si>
  <si>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</si>
  <si>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</si>
  <si>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</si>
  <si>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</si>
  <si>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</si>
  <si>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</si>
  <si>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</si>
  <si>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</si>
  <si>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</si>
  <si>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</si>
  <si>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</si>
  <si>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</si>
  <si>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</si>
  <si>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</si>
  <si>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</si>
  <si>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</si>
  <si>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</si>
  <si>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</si>
  <si>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</si>
  <si>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</si>
  <si>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</si>
  <si>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</si>
  <si>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</si>
  <si>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</si>
  <si>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</si>
  <si>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</si>
  <si>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</si>
  <si>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</si>
  <si>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</si>
  <si>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</si>
  <si>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</si>
  <si>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</si>
  <si>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</si>
  <si>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</si>
  <si>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</si>
  <si>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</si>
  <si>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</si>
  <si>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</si>
  <si>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</si>
  <si>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</si>
  <si>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</si>
  <si>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</si>
  <si>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</si>
  <si>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</si>
  <si>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</si>
  <si>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</si>
  <si>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</si>
  <si>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</si>
  <si>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</si>
  <si>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</si>
  <si>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</si>
  <si>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</si>
  <si>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</si>
  <si>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</si>
  <si>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</si>
  <si>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</si>
  <si>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</si>
  <si>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</si>
  <si>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</si>
  <si>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</si>
  <si>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</si>
  <si>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</si>
  <si>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</si>
  <si>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</si>
  <si>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</si>
  <si>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</si>
  <si>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</si>
  <si>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</si>
  <si>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</si>
  <si>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</si>
  <si>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</si>
  <si>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</si>
  <si>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</si>
  <si>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</si>
  <si>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</si>
  <si>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</si>
  <si>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</si>
  <si>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</si>
  <si>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</si>
  <si>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</si>
  <si>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</si>
  <si>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</si>
  <si>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</si>
  <si>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</si>
  <si>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</si>
  <si>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</si>
  <si>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Humanitární sdružení PERSPEKTIVA, z.s. – rekonstrukce nemovitosti pro sociální služby – opakovaná výzva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</si>
</sst>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0" fillId="5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5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0" borderId="23" xfId="0" applyNumberFormat="1" applyFont="1" applyBorder="1" applyAlignment="1" applyProtection="1">
      <alignment vertical="center"/>
      <protection locked="0"/>
    </xf>
    <xf numFmtId="4" fontId="20" fillId="3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  <protection locked="0"/>
    </xf>
    <xf numFmtId="0" fontId="21" fillId="3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4" xfId="0" applyFont="1" applyBorder="1" applyAlignment="1">
      <alignment vertical="center"/>
    </xf>
    <xf numFmtId="0" fontId="35" fillId="3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67" fontId="20" fillId="3" borderId="23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21" fillId="3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>
      <alignment horizontal="center" vertical="center"/>
    </xf>
    <xf numFmtId="166" fontId="21" fillId="0" borderId="21" xfId="0" applyNumberFormat="1" applyFont="1" applyBorder="1" applyAlignment="1">
      <alignment vertical="center"/>
    </xf>
    <xf numFmtId="166" fontId="21" fillId="0" borderId="22" xfId="0" applyNumberFormat="1" applyFont="1" applyBorder="1" applyAlignment="1">
      <alignment vertical="center"/>
    </xf>
    <xf numFmtId="0" fontId="35" fillId="3" borderId="20" xfId="0" applyFont="1" applyFill="1" applyBorder="1" applyAlignment="1" applyProtection="1">
      <alignment horizontal="left" vertical="center"/>
      <protection locked="0"/>
    </xf>
    <xf numFmtId="0" fontId="35" fillId="0" borderId="2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8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965042141" TargetMode="External"/><Relationship Id="rId18" Type="http://schemas.openxmlformats.org/officeDocument/2006/relationships/hyperlink" Target="https://podminky.urs.cz/item/CS_URS_2024_02/968082017" TargetMode="External"/><Relationship Id="rId26" Type="http://schemas.openxmlformats.org/officeDocument/2006/relationships/hyperlink" Target="https://podminky.urs.cz/item/CS_URS_2024_02/762132811" TargetMode="External"/><Relationship Id="rId39" Type="http://schemas.openxmlformats.org/officeDocument/2006/relationships/hyperlink" Target="https://podminky.urs.cz/item/CS_URS_2024_02/765191901" TargetMode="External"/><Relationship Id="rId21" Type="http://schemas.openxmlformats.org/officeDocument/2006/relationships/hyperlink" Target="https://podminky.urs.cz/item/CS_URS_2024_02/997013212" TargetMode="External"/><Relationship Id="rId34" Type="http://schemas.openxmlformats.org/officeDocument/2006/relationships/hyperlink" Target="https://podminky.urs.cz/item/CS_URS_2024_02/762822830" TargetMode="External"/><Relationship Id="rId7" Type="http://schemas.openxmlformats.org/officeDocument/2006/relationships/hyperlink" Target="https://podminky.urs.cz/item/CS_URS_2024_02/167111101" TargetMode="External"/><Relationship Id="rId2" Type="http://schemas.openxmlformats.org/officeDocument/2006/relationships/hyperlink" Target="https://podminky.urs.cz/item/CS_URS_2024_02/131213701" TargetMode="External"/><Relationship Id="rId16" Type="http://schemas.openxmlformats.org/officeDocument/2006/relationships/hyperlink" Target="https://podminky.urs.cz/item/CS_URS_2024_02/965049111" TargetMode="External"/><Relationship Id="rId20" Type="http://schemas.openxmlformats.org/officeDocument/2006/relationships/hyperlink" Target="https://podminky.urs.cz/item/CS_URS_2024_02/971024651" TargetMode="External"/><Relationship Id="rId29" Type="http://schemas.openxmlformats.org/officeDocument/2006/relationships/hyperlink" Target="https://podminky.urs.cz/item/CS_URS_2024_02/762342812" TargetMode="External"/><Relationship Id="rId41" Type="http://schemas.openxmlformats.org/officeDocument/2006/relationships/drawing" Target="../drawings/drawing2.xml"/><Relationship Id="rId1" Type="http://schemas.openxmlformats.org/officeDocument/2006/relationships/hyperlink" Target="https://podminky.urs.cz/item/CS_URS_2024_02/122211101" TargetMode="External"/><Relationship Id="rId6" Type="http://schemas.openxmlformats.org/officeDocument/2006/relationships/hyperlink" Target="https://podminky.urs.cz/item/CS_URS_2024_02/162751117" TargetMode="External"/><Relationship Id="rId11" Type="http://schemas.openxmlformats.org/officeDocument/2006/relationships/hyperlink" Target="https://podminky.urs.cz/item/CS_URS_2024_02/963013530" TargetMode="External"/><Relationship Id="rId24" Type="http://schemas.openxmlformats.org/officeDocument/2006/relationships/hyperlink" Target="https://podminky.urs.cz/item/CS_URS_2024_02/997013871" TargetMode="External"/><Relationship Id="rId32" Type="http://schemas.openxmlformats.org/officeDocument/2006/relationships/hyperlink" Target="https://podminky.urs.cz/item/CS_URS_2024_02/762812811" TargetMode="External"/><Relationship Id="rId37" Type="http://schemas.openxmlformats.org/officeDocument/2006/relationships/hyperlink" Target="https://podminky.urs.cz/item/CS_URS_2024_02/764004801" TargetMode="External"/><Relationship Id="rId40" Type="http://schemas.openxmlformats.org/officeDocument/2006/relationships/hyperlink" Target="https://podminky.urs.cz/item/CS_URS_2024_02/771573810" TargetMode="External"/><Relationship Id="rId5" Type="http://schemas.openxmlformats.org/officeDocument/2006/relationships/hyperlink" Target="https://podminky.urs.cz/item/CS_URS_2024_02/162211319" TargetMode="External"/><Relationship Id="rId15" Type="http://schemas.openxmlformats.org/officeDocument/2006/relationships/hyperlink" Target="https://podminky.urs.cz/item/CS_URS_2024_02/965045113" TargetMode="External"/><Relationship Id="rId23" Type="http://schemas.openxmlformats.org/officeDocument/2006/relationships/hyperlink" Target="https://podminky.urs.cz/item/CS_URS_2024_02/997013509" TargetMode="External"/><Relationship Id="rId28" Type="http://schemas.openxmlformats.org/officeDocument/2006/relationships/hyperlink" Target="https://podminky.urs.cz/item/CS_URS_2024_02/762341811" TargetMode="External"/><Relationship Id="rId36" Type="http://schemas.openxmlformats.org/officeDocument/2006/relationships/hyperlink" Target="https://podminky.urs.cz/item/CS_URS_2024_02/764001821" TargetMode="External"/><Relationship Id="rId10" Type="http://schemas.openxmlformats.org/officeDocument/2006/relationships/hyperlink" Target="https://podminky.urs.cz/item/CS_URS_2024_02/962023391" TargetMode="External"/><Relationship Id="rId19" Type="http://schemas.openxmlformats.org/officeDocument/2006/relationships/hyperlink" Target="https://podminky.urs.cz/item/CS_URS_2024_02/968082021" TargetMode="External"/><Relationship Id="rId31" Type="http://schemas.openxmlformats.org/officeDocument/2006/relationships/hyperlink" Target="https://podminky.urs.cz/item/CS_URS_2024_02/762522811" TargetMode="External"/><Relationship Id="rId4" Type="http://schemas.openxmlformats.org/officeDocument/2006/relationships/hyperlink" Target="https://podminky.urs.cz/item/CS_URS_2024_02/162211311" TargetMode="External"/><Relationship Id="rId9" Type="http://schemas.openxmlformats.org/officeDocument/2006/relationships/hyperlink" Target="https://podminky.urs.cz/item/CS_URS_2024_02/171251201" TargetMode="External"/><Relationship Id="rId14" Type="http://schemas.openxmlformats.org/officeDocument/2006/relationships/hyperlink" Target="https://podminky.urs.cz/item/CS_URS_2024_02/965042241" TargetMode="External"/><Relationship Id="rId22" Type="http://schemas.openxmlformats.org/officeDocument/2006/relationships/hyperlink" Target="https://podminky.urs.cz/item/CS_URS_2024_02/997013501" TargetMode="External"/><Relationship Id="rId27" Type="http://schemas.openxmlformats.org/officeDocument/2006/relationships/hyperlink" Target="https://podminky.urs.cz/item/CS_URS_2024_02/762331812" TargetMode="External"/><Relationship Id="rId30" Type="http://schemas.openxmlformats.org/officeDocument/2006/relationships/hyperlink" Target="https://podminky.urs.cz/item/CS_URS_2024_02/762512811" TargetMode="External"/><Relationship Id="rId35" Type="http://schemas.openxmlformats.org/officeDocument/2006/relationships/hyperlink" Target="https://podminky.urs.cz/item/CS_URS_2024_02/763131822" TargetMode="External"/><Relationship Id="rId8" Type="http://schemas.openxmlformats.org/officeDocument/2006/relationships/hyperlink" Target="https://podminky.urs.cz/item/CS_URS_2024_02/171201231" TargetMode="External"/><Relationship Id="rId3" Type="http://schemas.openxmlformats.org/officeDocument/2006/relationships/hyperlink" Target="https://podminky.urs.cz/item/CS_URS_2024_02/132212131" TargetMode="External"/><Relationship Id="rId12" Type="http://schemas.openxmlformats.org/officeDocument/2006/relationships/hyperlink" Target="https://podminky.urs.cz/item/CS_URS_2024_02/963053935" TargetMode="External"/><Relationship Id="rId17" Type="http://schemas.openxmlformats.org/officeDocument/2006/relationships/hyperlink" Target="https://podminky.urs.cz/item/CS_URS_2024_02/968082016" TargetMode="External"/><Relationship Id="rId25" Type="http://schemas.openxmlformats.org/officeDocument/2006/relationships/hyperlink" Target="https://podminky.urs.cz/item/CS_URS_2024_02/762111811" TargetMode="External"/><Relationship Id="rId33" Type="http://schemas.openxmlformats.org/officeDocument/2006/relationships/hyperlink" Target="https://podminky.urs.cz/item/CS_URS_2024_02/762814812" TargetMode="External"/><Relationship Id="rId38" Type="http://schemas.openxmlformats.org/officeDocument/2006/relationships/hyperlink" Target="https://podminky.urs.cz/item/CS_URS_2024_02/76400486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4_02/713291222" TargetMode="External"/><Relationship Id="rId21" Type="http://schemas.openxmlformats.org/officeDocument/2006/relationships/hyperlink" Target="https://podminky.urs.cz/item/CS_URS_2024_02/319202321" TargetMode="External"/><Relationship Id="rId42" Type="http://schemas.openxmlformats.org/officeDocument/2006/relationships/hyperlink" Target="https://podminky.urs.cz/item/CS_URS_2024_02/430361821" TargetMode="External"/><Relationship Id="rId63" Type="http://schemas.openxmlformats.org/officeDocument/2006/relationships/hyperlink" Target="https://podminky.urs.cz/item/CS_URS_2024_02/622151031" TargetMode="External"/><Relationship Id="rId84" Type="http://schemas.openxmlformats.org/officeDocument/2006/relationships/hyperlink" Target="https://podminky.urs.cz/item/CS_URS_2024_02/953943211" TargetMode="External"/><Relationship Id="rId138" Type="http://schemas.openxmlformats.org/officeDocument/2006/relationships/hyperlink" Target="https://podminky.urs.cz/item/CS_URS_2024_02/763131751" TargetMode="External"/><Relationship Id="rId159" Type="http://schemas.openxmlformats.org/officeDocument/2006/relationships/hyperlink" Target="https://podminky.urs.cz/item/CS_URS_2024_02/766621212" TargetMode="External"/><Relationship Id="rId170" Type="http://schemas.openxmlformats.org/officeDocument/2006/relationships/hyperlink" Target="https://podminky.urs.cz/item/CS_URS_2024_02/766660002" TargetMode="External"/><Relationship Id="rId191" Type="http://schemas.openxmlformats.org/officeDocument/2006/relationships/hyperlink" Target="https://podminky.urs.cz/item/CS_URS_2024_02/767163101" TargetMode="External"/><Relationship Id="rId205" Type="http://schemas.openxmlformats.org/officeDocument/2006/relationships/hyperlink" Target="https://podminky.urs.cz/item/CS_URS_2024_02/771574434" TargetMode="External"/><Relationship Id="rId226" Type="http://schemas.openxmlformats.org/officeDocument/2006/relationships/hyperlink" Target="https://podminky.urs.cz/item/CS_URS_2024_02/783315101" TargetMode="External"/><Relationship Id="rId107" Type="http://schemas.openxmlformats.org/officeDocument/2006/relationships/hyperlink" Target="https://podminky.urs.cz/item/CS_URS_2024_02/713131145" TargetMode="External"/><Relationship Id="rId11" Type="http://schemas.openxmlformats.org/officeDocument/2006/relationships/hyperlink" Target="https://podminky.urs.cz/item/CS_URS_2024_02/310238211" TargetMode="External"/><Relationship Id="rId32" Type="http://schemas.openxmlformats.org/officeDocument/2006/relationships/hyperlink" Target="https://podminky.urs.cz/item/CS_URS_2024_02/411354312" TargetMode="External"/><Relationship Id="rId53" Type="http://schemas.openxmlformats.org/officeDocument/2006/relationships/hyperlink" Target="https://podminky.urs.cz/item/CS_URS_2024_02/611142001" TargetMode="External"/><Relationship Id="rId74" Type="http://schemas.openxmlformats.org/officeDocument/2006/relationships/hyperlink" Target="https://podminky.urs.cz/item/CS_URS_2024_02/632441291" TargetMode="External"/><Relationship Id="rId128" Type="http://schemas.openxmlformats.org/officeDocument/2006/relationships/hyperlink" Target="https://podminky.urs.cz/item/CS_URS_2024_02/762495000" TargetMode="External"/><Relationship Id="rId149" Type="http://schemas.openxmlformats.org/officeDocument/2006/relationships/hyperlink" Target="https://podminky.urs.cz/item/CS_URS_2024_02/764218424" TargetMode="External"/><Relationship Id="rId5" Type="http://schemas.openxmlformats.org/officeDocument/2006/relationships/hyperlink" Target="https://podminky.urs.cz/item/CS_URS_2024_02/271532212" TargetMode="External"/><Relationship Id="rId95" Type="http://schemas.openxmlformats.org/officeDocument/2006/relationships/hyperlink" Target="https://podminky.urs.cz/item/CS_URS_2024_02/712771101" TargetMode="External"/><Relationship Id="rId160" Type="http://schemas.openxmlformats.org/officeDocument/2006/relationships/hyperlink" Target="https://podminky.urs.cz/item/CS_URS_2024_02/766660001" TargetMode="External"/><Relationship Id="rId181" Type="http://schemas.openxmlformats.org/officeDocument/2006/relationships/hyperlink" Target="https://podminky.urs.cz/item/CS_URS_2024_02/766660730" TargetMode="External"/><Relationship Id="rId216" Type="http://schemas.openxmlformats.org/officeDocument/2006/relationships/hyperlink" Target="https://podminky.urs.cz/item/CS_URS_2024_02/998776122" TargetMode="External"/><Relationship Id="rId22" Type="http://schemas.openxmlformats.org/officeDocument/2006/relationships/hyperlink" Target="https://podminky.urs.cz/item/CS_URS_2024_02/342244211" TargetMode="External"/><Relationship Id="rId43" Type="http://schemas.openxmlformats.org/officeDocument/2006/relationships/hyperlink" Target="https://podminky.urs.cz/item/CS_URS_2024_02/431351121" TargetMode="External"/><Relationship Id="rId64" Type="http://schemas.openxmlformats.org/officeDocument/2006/relationships/hyperlink" Target="https://podminky.urs.cz/item/CS_URS_2024_02/622211041" TargetMode="External"/><Relationship Id="rId118" Type="http://schemas.openxmlformats.org/officeDocument/2006/relationships/hyperlink" Target="https://podminky.urs.cz/item/CS_URS_2024_02/998713122" TargetMode="External"/><Relationship Id="rId139" Type="http://schemas.openxmlformats.org/officeDocument/2006/relationships/hyperlink" Target="https://podminky.urs.cz/item/CS_URS_2024_02/763131752" TargetMode="External"/><Relationship Id="rId85" Type="http://schemas.openxmlformats.org/officeDocument/2006/relationships/hyperlink" Target="https://podminky.urs.cz/item/CS_URS_2024_02/998018002" TargetMode="External"/><Relationship Id="rId150" Type="http://schemas.openxmlformats.org/officeDocument/2006/relationships/hyperlink" Target="https://podminky.urs.cz/item/CS_URS_2024_02/764311603" TargetMode="External"/><Relationship Id="rId171" Type="http://schemas.openxmlformats.org/officeDocument/2006/relationships/hyperlink" Target="https://podminky.urs.cz/item/CS_URS_2024_02/766660002" TargetMode="External"/><Relationship Id="rId192" Type="http://schemas.openxmlformats.org/officeDocument/2006/relationships/hyperlink" Target="https://podminky.urs.cz/item/CS_URS_2024_02/767163203" TargetMode="External"/><Relationship Id="rId206" Type="http://schemas.openxmlformats.org/officeDocument/2006/relationships/hyperlink" Target="https://podminky.urs.cz/item/CS_URS_2024_02/771591112" TargetMode="External"/><Relationship Id="rId227" Type="http://schemas.openxmlformats.org/officeDocument/2006/relationships/hyperlink" Target="https://podminky.urs.cz/item/CS_URS_2024_02/783317101" TargetMode="External"/><Relationship Id="rId12" Type="http://schemas.openxmlformats.org/officeDocument/2006/relationships/hyperlink" Target="https://podminky.urs.cz/item/CS_URS_2024_02/311235141" TargetMode="External"/><Relationship Id="rId33" Type="http://schemas.openxmlformats.org/officeDocument/2006/relationships/hyperlink" Target="https://podminky.urs.cz/item/CS_URS_2024_02/411361821" TargetMode="External"/><Relationship Id="rId108" Type="http://schemas.openxmlformats.org/officeDocument/2006/relationships/hyperlink" Target="https://podminky.urs.cz/item/CS_URS_2024_02/713141136" TargetMode="External"/><Relationship Id="rId129" Type="http://schemas.openxmlformats.org/officeDocument/2006/relationships/hyperlink" Target="https://podminky.urs.cz/item/CS_URS_2024_02/762810026" TargetMode="External"/><Relationship Id="rId54" Type="http://schemas.openxmlformats.org/officeDocument/2006/relationships/hyperlink" Target="https://podminky.urs.cz/item/CS_URS_2024_02/611311133" TargetMode="External"/><Relationship Id="rId75" Type="http://schemas.openxmlformats.org/officeDocument/2006/relationships/hyperlink" Target="https://podminky.urs.cz/item/CS_URS_2024_02/632451254" TargetMode="External"/><Relationship Id="rId96" Type="http://schemas.openxmlformats.org/officeDocument/2006/relationships/hyperlink" Target="https://podminky.urs.cz/item/CS_URS_2024_02/712771255" TargetMode="External"/><Relationship Id="rId140" Type="http://schemas.openxmlformats.org/officeDocument/2006/relationships/hyperlink" Target="https://podminky.urs.cz/item/CS_URS_2024_02/763131765" TargetMode="External"/><Relationship Id="rId161" Type="http://schemas.openxmlformats.org/officeDocument/2006/relationships/hyperlink" Target="https://podminky.urs.cz/item/CS_URS_2024_02/766660001" TargetMode="External"/><Relationship Id="rId182" Type="http://schemas.openxmlformats.org/officeDocument/2006/relationships/hyperlink" Target="https://podminky.urs.cz/item/CS_URS_2024_02/766671022" TargetMode="External"/><Relationship Id="rId217" Type="http://schemas.openxmlformats.org/officeDocument/2006/relationships/hyperlink" Target="https://podminky.urs.cz/item/CS_URS_2024_02/781121011" TargetMode="External"/><Relationship Id="rId6" Type="http://schemas.openxmlformats.org/officeDocument/2006/relationships/hyperlink" Target="https://podminky.urs.cz/item/CS_URS_2024_02/271532213" TargetMode="External"/><Relationship Id="rId23" Type="http://schemas.openxmlformats.org/officeDocument/2006/relationships/hyperlink" Target="https://podminky.urs.cz/item/CS_URS_2024_02/342244221" TargetMode="External"/><Relationship Id="rId119" Type="http://schemas.openxmlformats.org/officeDocument/2006/relationships/hyperlink" Target="https://podminky.urs.cz/item/CS_URS_2024_02/721239114" TargetMode="External"/><Relationship Id="rId44" Type="http://schemas.openxmlformats.org/officeDocument/2006/relationships/hyperlink" Target="https://podminky.urs.cz/item/CS_URS_2024_02/431351122" TargetMode="External"/><Relationship Id="rId65" Type="http://schemas.openxmlformats.org/officeDocument/2006/relationships/hyperlink" Target="https://podminky.urs.cz/item/CS_URS_2024_02/622211041" TargetMode="External"/><Relationship Id="rId86" Type="http://schemas.openxmlformats.org/officeDocument/2006/relationships/hyperlink" Target="https://podminky.urs.cz/item/CS_URS_2024_02/711111001" TargetMode="External"/><Relationship Id="rId130" Type="http://schemas.openxmlformats.org/officeDocument/2006/relationships/hyperlink" Target="https://podminky.urs.cz/item/CS_URS_2024_02/762810027" TargetMode="External"/><Relationship Id="rId151" Type="http://schemas.openxmlformats.org/officeDocument/2006/relationships/hyperlink" Target="https://podminky.urs.cz/item/CS_URS_2024_02/764311604" TargetMode="External"/><Relationship Id="rId172" Type="http://schemas.openxmlformats.org/officeDocument/2006/relationships/hyperlink" Target="https://podminky.urs.cz/item/CS_URS_2024_02/766660002" TargetMode="External"/><Relationship Id="rId193" Type="http://schemas.openxmlformats.org/officeDocument/2006/relationships/hyperlink" Target="https://podminky.urs.cz/item/CS_URS_2024_02/767165114" TargetMode="External"/><Relationship Id="rId207" Type="http://schemas.openxmlformats.org/officeDocument/2006/relationships/hyperlink" Target="https://podminky.urs.cz/item/CS_URS_2024_02/771591264" TargetMode="External"/><Relationship Id="rId228" Type="http://schemas.openxmlformats.org/officeDocument/2006/relationships/hyperlink" Target="https://podminky.urs.cz/item/CS_URS_2024_02/784181101" TargetMode="External"/><Relationship Id="rId13" Type="http://schemas.openxmlformats.org/officeDocument/2006/relationships/hyperlink" Target="https://podminky.urs.cz/item/CS_URS_2024_02/317168012" TargetMode="External"/><Relationship Id="rId109" Type="http://schemas.openxmlformats.org/officeDocument/2006/relationships/hyperlink" Target="https://podminky.urs.cz/item/CS_URS_2024_02/713141136" TargetMode="External"/><Relationship Id="rId34" Type="http://schemas.openxmlformats.org/officeDocument/2006/relationships/hyperlink" Target="https://podminky.urs.cz/item/CS_URS_2024_02/411362021" TargetMode="External"/><Relationship Id="rId55" Type="http://schemas.openxmlformats.org/officeDocument/2006/relationships/hyperlink" Target="https://podminky.urs.cz/item/CS_URS_2024_02/611321145" TargetMode="External"/><Relationship Id="rId76" Type="http://schemas.openxmlformats.org/officeDocument/2006/relationships/hyperlink" Target="https://podminky.urs.cz/item/CS_URS_2024_02/632451293" TargetMode="External"/><Relationship Id="rId97" Type="http://schemas.openxmlformats.org/officeDocument/2006/relationships/hyperlink" Target="https://podminky.urs.cz/item/CS_URS_2024_02/712771333" TargetMode="External"/><Relationship Id="rId120" Type="http://schemas.openxmlformats.org/officeDocument/2006/relationships/hyperlink" Target="https://podminky.urs.cz/item/CS_URS_2024_02/762081150" TargetMode="External"/><Relationship Id="rId141" Type="http://schemas.openxmlformats.org/officeDocument/2006/relationships/hyperlink" Target="https://podminky.urs.cz/item/CS_URS_2024_02/763161721" TargetMode="External"/><Relationship Id="rId7" Type="http://schemas.openxmlformats.org/officeDocument/2006/relationships/hyperlink" Target="https://podminky.urs.cz/item/CS_URS_2024_02/273321411" TargetMode="External"/><Relationship Id="rId162" Type="http://schemas.openxmlformats.org/officeDocument/2006/relationships/hyperlink" Target="https://podminky.urs.cz/item/CS_URS_2024_02/766660001" TargetMode="External"/><Relationship Id="rId183" Type="http://schemas.openxmlformats.org/officeDocument/2006/relationships/hyperlink" Target="https://podminky.urs.cz/item/CS_URS_2024_02/766671025" TargetMode="External"/><Relationship Id="rId218" Type="http://schemas.openxmlformats.org/officeDocument/2006/relationships/hyperlink" Target="https://podminky.urs.cz/item/CS_URS_2024_02/781472214" TargetMode="External"/><Relationship Id="rId24" Type="http://schemas.openxmlformats.org/officeDocument/2006/relationships/hyperlink" Target="https://podminky.urs.cz/item/CS_URS_2024_02/346244381" TargetMode="External"/><Relationship Id="rId45" Type="http://schemas.openxmlformats.org/officeDocument/2006/relationships/hyperlink" Target="https://podminky.urs.cz/item/CS_URS_2024_02/434351141" TargetMode="External"/><Relationship Id="rId66" Type="http://schemas.openxmlformats.org/officeDocument/2006/relationships/hyperlink" Target="https://podminky.urs.cz/item/CS_URS_2024_02/622211043" TargetMode="External"/><Relationship Id="rId87" Type="http://schemas.openxmlformats.org/officeDocument/2006/relationships/hyperlink" Target="https://podminky.urs.cz/item/CS_URS_2024_02/711141559" TargetMode="External"/><Relationship Id="rId110" Type="http://schemas.openxmlformats.org/officeDocument/2006/relationships/hyperlink" Target="https://podminky.urs.cz/item/CS_URS_2024_02/713141151" TargetMode="External"/><Relationship Id="rId131" Type="http://schemas.openxmlformats.org/officeDocument/2006/relationships/hyperlink" Target="https://podminky.urs.cz/item/CS_URS_2024_02/762823220" TargetMode="External"/><Relationship Id="rId152" Type="http://schemas.openxmlformats.org/officeDocument/2006/relationships/hyperlink" Target="https://podminky.urs.cz/item/CS_URS_2024_02/764316623" TargetMode="External"/><Relationship Id="rId173" Type="http://schemas.openxmlformats.org/officeDocument/2006/relationships/hyperlink" Target="https://podminky.urs.cz/item/CS_URS_2024_02/766660002" TargetMode="External"/><Relationship Id="rId194" Type="http://schemas.openxmlformats.org/officeDocument/2006/relationships/hyperlink" Target="https://podminky.urs.cz/item/CS_URS_2024_02/767316311" TargetMode="External"/><Relationship Id="rId208" Type="http://schemas.openxmlformats.org/officeDocument/2006/relationships/hyperlink" Target="https://podminky.urs.cz/item/CS_URS_2024_02/998771122" TargetMode="External"/><Relationship Id="rId229" Type="http://schemas.openxmlformats.org/officeDocument/2006/relationships/hyperlink" Target="https://podminky.urs.cz/item/CS_URS_2024_02/784181107" TargetMode="External"/><Relationship Id="rId14" Type="http://schemas.openxmlformats.org/officeDocument/2006/relationships/hyperlink" Target="https://podminky.urs.cz/item/CS_URS_2024_02/317168022" TargetMode="External"/><Relationship Id="rId35" Type="http://schemas.openxmlformats.org/officeDocument/2006/relationships/hyperlink" Target="https://podminky.urs.cz/item/CS_URS_2024_02/413941123" TargetMode="External"/><Relationship Id="rId56" Type="http://schemas.openxmlformats.org/officeDocument/2006/relationships/hyperlink" Target="https://podminky.urs.cz/item/CS_URS_2024_02/612131121" TargetMode="External"/><Relationship Id="rId77" Type="http://schemas.openxmlformats.org/officeDocument/2006/relationships/hyperlink" Target="https://podminky.urs.cz/item/CS_URS_2024_02/632459125" TargetMode="External"/><Relationship Id="rId100" Type="http://schemas.openxmlformats.org/officeDocument/2006/relationships/hyperlink" Target="https://podminky.urs.cz/item/CS_URS_2024_02/712771601" TargetMode="External"/><Relationship Id="rId8" Type="http://schemas.openxmlformats.org/officeDocument/2006/relationships/hyperlink" Target="https://podminky.urs.cz/item/CS_URS_2024_02/273362021" TargetMode="External"/><Relationship Id="rId98" Type="http://schemas.openxmlformats.org/officeDocument/2006/relationships/hyperlink" Target="https://podminky.urs.cz/item/CS_URS_2024_02/712771401" TargetMode="External"/><Relationship Id="rId121" Type="http://schemas.openxmlformats.org/officeDocument/2006/relationships/hyperlink" Target="https://podminky.urs.cz/item/CS_URS_2024_02/762083121" TargetMode="External"/><Relationship Id="rId142" Type="http://schemas.openxmlformats.org/officeDocument/2006/relationships/hyperlink" Target="https://podminky.urs.cz/item/CS_URS_2024_02/763251122" TargetMode="External"/><Relationship Id="rId163" Type="http://schemas.openxmlformats.org/officeDocument/2006/relationships/hyperlink" Target="https://podminky.urs.cz/item/CS_URS_2024_02/766660001" TargetMode="External"/><Relationship Id="rId184" Type="http://schemas.openxmlformats.org/officeDocument/2006/relationships/hyperlink" Target="https://podminky.urs.cz/item/CS_URS_2024_02/766694116" TargetMode="External"/><Relationship Id="rId219" Type="http://schemas.openxmlformats.org/officeDocument/2006/relationships/hyperlink" Target="https://podminky.urs.cz/item/CS_URS_2024_02/781495115" TargetMode="External"/><Relationship Id="rId230" Type="http://schemas.openxmlformats.org/officeDocument/2006/relationships/hyperlink" Target="https://podminky.urs.cz/item/CS_URS_2024_02/784211121" TargetMode="External"/><Relationship Id="rId25" Type="http://schemas.openxmlformats.org/officeDocument/2006/relationships/hyperlink" Target="https://podminky.urs.cz/item/CS_URS_2024_02/346272226" TargetMode="External"/><Relationship Id="rId46" Type="http://schemas.openxmlformats.org/officeDocument/2006/relationships/hyperlink" Target="https://podminky.urs.cz/item/CS_URS_2024_02/434351142" TargetMode="External"/><Relationship Id="rId67" Type="http://schemas.openxmlformats.org/officeDocument/2006/relationships/hyperlink" Target="https://podminky.urs.cz/item/CS_URS_2024_02/622211043" TargetMode="External"/><Relationship Id="rId116" Type="http://schemas.openxmlformats.org/officeDocument/2006/relationships/hyperlink" Target="https://podminky.urs.cz/item/CS_URS_2024_02/713291222" TargetMode="External"/><Relationship Id="rId137" Type="http://schemas.openxmlformats.org/officeDocument/2006/relationships/hyperlink" Target="https://podminky.urs.cz/item/CS_URS_2024_02/763131511" TargetMode="External"/><Relationship Id="rId158" Type="http://schemas.openxmlformats.org/officeDocument/2006/relationships/hyperlink" Target="https://podminky.urs.cz/item/CS_URS_2024_02/766621211" TargetMode="External"/><Relationship Id="rId20" Type="http://schemas.openxmlformats.org/officeDocument/2006/relationships/hyperlink" Target="https://podminky.urs.cz/item/CS_URS_2024_02/317944323" TargetMode="External"/><Relationship Id="rId41" Type="http://schemas.openxmlformats.org/officeDocument/2006/relationships/hyperlink" Target="https://podminky.urs.cz/item/CS_URS_2024_02/430321515" TargetMode="External"/><Relationship Id="rId62" Type="http://schemas.openxmlformats.org/officeDocument/2006/relationships/hyperlink" Target="https://podminky.urs.cz/item/CS_URS_2024_02/622131121" TargetMode="External"/><Relationship Id="rId83" Type="http://schemas.openxmlformats.org/officeDocument/2006/relationships/hyperlink" Target="https://podminky.urs.cz/item/CS_URS_2024_02/952901111" TargetMode="External"/><Relationship Id="rId88" Type="http://schemas.openxmlformats.org/officeDocument/2006/relationships/hyperlink" Target="https://podminky.urs.cz/item/CS_URS_2024_02/998711122" TargetMode="External"/><Relationship Id="rId111" Type="http://schemas.openxmlformats.org/officeDocument/2006/relationships/hyperlink" Target="https://podminky.urs.cz/item/CS_URS_2024_02/713141311" TargetMode="External"/><Relationship Id="rId132" Type="http://schemas.openxmlformats.org/officeDocument/2006/relationships/hyperlink" Target="https://podminky.urs.cz/item/CS_URS_2024_02/762895000" TargetMode="External"/><Relationship Id="rId153" Type="http://schemas.openxmlformats.org/officeDocument/2006/relationships/hyperlink" Target="https://podminky.urs.cz/item/CS_URS_2024_02/764511602" TargetMode="External"/><Relationship Id="rId174" Type="http://schemas.openxmlformats.org/officeDocument/2006/relationships/hyperlink" Target="https://podminky.urs.cz/item/CS_URS_2024_02/766660411" TargetMode="External"/><Relationship Id="rId179" Type="http://schemas.openxmlformats.org/officeDocument/2006/relationships/hyperlink" Target="https://podminky.urs.cz/item/CS_URS_2024_02/766660728" TargetMode="External"/><Relationship Id="rId195" Type="http://schemas.openxmlformats.org/officeDocument/2006/relationships/hyperlink" Target="https://podminky.urs.cz/item/CS_URS_2024_02/767531121" TargetMode="External"/><Relationship Id="rId209" Type="http://schemas.openxmlformats.org/officeDocument/2006/relationships/hyperlink" Target="https://podminky.urs.cz/item/CS_URS_2024_02/776111111" TargetMode="External"/><Relationship Id="rId190" Type="http://schemas.openxmlformats.org/officeDocument/2006/relationships/hyperlink" Target="https://podminky.urs.cz/item/CS_URS_2024_02/998766122" TargetMode="External"/><Relationship Id="rId204" Type="http://schemas.openxmlformats.org/officeDocument/2006/relationships/hyperlink" Target="https://podminky.urs.cz/item/CS_URS_2024_02/771474132" TargetMode="External"/><Relationship Id="rId220" Type="http://schemas.openxmlformats.org/officeDocument/2006/relationships/hyperlink" Target="https://podminky.urs.cz/item/CS_URS_2024_02/998781122" TargetMode="External"/><Relationship Id="rId225" Type="http://schemas.openxmlformats.org/officeDocument/2006/relationships/hyperlink" Target="https://podminky.urs.cz/item/CS_URS_2024_02/783314203" TargetMode="External"/><Relationship Id="rId15" Type="http://schemas.openxmlformats.org/officeDocument/2006/relationships/hyperlink" Target="https://podminky.urs.cz/item/CS_URS_2024_02/317168052" TargetMode="External"/><Relationship Id="rId36" Type="http://schemas.openxmlformats.org/officeDocument/2006/relationships/hyperlink" Target="https://podminky.urs.cz/item/CS_URS_2024_02/413941133" TargetMode="External"/><Relationship Id="rId57" Type="http://schemas.openxmlformats.org/officeDocument/2006/relationships/hyperlink" Target="https://podminky.urs.cz/item/CS_URS_2024_02/612142001" TargetMode="External"/><Relationship Id="rId106" Type="http://schemas.openxmlformats.org/officeDocument/2006/relationships/hyperlink" Target="https://podminky.urs.cz/item/CS_URS_2024_02/713131145" TargetMode="External"/><Relationship Id="rId127" Type="http://schemas.openxmlformats.org/officeDocument/2006/relationships/hyperlink" Target="https://podminky.urs.cz/item/CS_URS_2024_02/762431034" TargetMode="External"/><Relationship Id="rId10" Type="http://schemas.openxmlformats.org/officeDocument/2006/relationships/hyperlink" Target="https://podminky.urs.cz/item/CS_URS_2024_02/275313711" TargetMode="External"/><Relationship Id="rId31" Type="http://schemas.openxmlformats.org/officeDocument/2006/relationships/hyperlink" Target="https://podminky.urs.cz/item/CS_URS_2024_02/411354311" TargetMode="External"/><Relationship Id="rId52" Type="http://schemas.openxmlformats.org/officeDocument/2006/relationships/hyperlink" Target="https://podminky.urs.cz/item/CS_URS_2024_02/611131125" TargetMode="External"/><Relationship Id="rId73" Type="http://schemas.openxmlformats.org/officeDocument/2006/relationships/hyperlink" Target="https://podminky.urs.cz/item/CS_URS_2024_02/632441215" TargetMode="External"/><Relationship Id="rId78" Type="http://schemas.openxmlformats.org/officeDocument/2006/relationships/hyperlink" Target="https://podminky.urs.cz/item/CS_URS_2024_02/632481213" TargetMode="External"/><Relationship Id="rId94" Type="http://schemas.openxmlformats.org/officeDocument/2006/relationships/hyperlink" Target="https://podminky.urs.cz/item/CS_URS_2024_02/712391172" TargetMode="External"/><Relationship Id="rId99" Type="http://schemas.openxmlformats.org/officeDocument/2006/relationships/hyperlink" Target="https://podminky.urs.cz/item/CS_URS_2024_02/712771521" TargetMode="External"/><Relationship Id="rId101" Type="http://schemas.openxmlformats.org/officeDocument/2006/relationships/hyperlink" Target="https://podminky.urs.cz/item/CS_URS_2024_02/998712121" TargetMode="External"/><Relationship Id="rId122" Type="http://schemas.openxmlformats.org/officeDocument/2006/relationships/hyperlink" Target="https://podminky.urs.cz/item/CS_URS_2024_02/762332124" TargetMode="External"/><Relationship Id="rId143" Type="http://schemas.openxmlformats.org/officeDocument/2006/relationships/hyperlink" Target="https://podminky.urs.cz/item/CS_URS_2024_02/998763332" TargetMode="External"/><Relationship Id="rId148" Type="http://schemas.openxmlformats.org/officeDocument/2006/relationships/hyperlink" Target="https://podminky.urs.cz/item/CS_URS_2024_02/764216644" TargetMode="External"/><Relationship Id="rId164" Type="http://schemas.openxmlformats.org/officeDocument/2006/relationships/hyperlink" Target="https://podminky.urs.cz/item/CS_URS_2024_02/766660002" TargetMode="External"/><Relationship Id="rId169" Type="http://schemas.openxmlformats.org/officeDocument/2006/relationships/hyperlink" Target="https://podminky.urs.cz/item/CS_URS_2024_02/766660002" TargetMode="External"/><Relationship Id="rId185" Type="http://schemas.openxmlformats.org/officeDocument/2006/relationships/hyperlink" Target="https://podminky.urs.cz/item/CS_URS_2024_02/766694116" TargetMode="External"/><Relationship Id="rId4" Type="http://schemas.openxmlformats.org/officeDocument/2006/relationships/hyperlink" Target="https://podminky.urs.cz/item/CS_URS_2024_02/218121111" TargetMode="External"/><Relationship Id="rId9" Type="http://schemas.openxmlformats.org/officeDocument/2006/relationships/hyperlink" Target="https://podminky.urs.cz/item/CS_URS_2024_02/274313711" TargetMode="External"/><Relationship Id="rId180" Type="http://schemas.openxmlformats.org/officeDocument/2006/relationships/hyperlink" Target="https://podminky.urs.cz/item/CS_URS_2024_02/766660729" TargetMode="External"/><Relationship Id="rId210" Type="http://schemas.openxmlformats.org/officeDocument/2006/relationships/hyperlink" Target="https://podminky.urs.cz/item/CS_URS_2024_02/776111311" TargetMode="External"/><Relationship Id="rId215" Type="http://schemas.openxmlformats.org/officeDocument/2006/relationships/hyperlink" Target="https://podminky.urs.cz/item/CS_URS_2024_02/776421311" TargetMode="External"/><Relationship Id="rId26" Type="http://schemas.openxmlformats.org/officeDocument/2006/relationships/hyperlink" Target="https://podminky.urs.cz/item/CS_URS_2024_02/346272246" TargetMode="External"/><Relationship Id="rId231" Type="http://schemas.openxmlformats.org/officeDocument/2006/relationships/hyperlink" Target="https://podminky.urs.cz/item/CS_URS_2024_02/784211127" TargetMode="External"/><Relationship Id="rId47" Type="http://schemas.openxmlformats.org/officeDocument/2006/relationships/hyperlink" Target="https://podminky.urs.cz/item/CS_URS_2024_02/564710001" TargetMode="External"/><Relationship Id="rId68" Type="http://schemas.openxmlformats.org/officeDocument/2006/relationships/hyperlink" Target="https://podminky.urs.cz/item/CS_URS_2024_02/622252002" TargetMode="External"/><Relationship Id="rId89" Type="http://schemas.openxmlformats.org/officeDocument/2006/relationships/hyperlink" Target="https://podminky.urs.cz/item/CS_URS_2024_02/712311101" TargetMode="External"/><Relationship Id="rId112" Type="http://schemas.openxmlformats.org/officeDocument/2006/relationships/hyperlink" Target="https://podminky.urs.cz/item/CS_URS_2024_02/713151111" TargetMode="External"/><Relationship Id="rId133" Type="http://schemas.openxmlformats.org/officeDocument/2006/relationships/hyperlink" Target="https://podminky.urs.cz/item/CS_URS_2024_02/998762122" TargetMode="External"/><Relationship Id="rId154" Type="http://schemas.openxmlformats.org/officeDocument/2006/relationships/hyperlink" Target="https://podminky.urs.cz/item/CS_URS_2024_02/764511642" TargetMode="External"/><Relationship Id="rId175" Type="http://schemas.openxmlformats.org/officeDocument/2006/relationships/hyperlink" Target="https://podminky.urs.cz/item/CS_URS_2024_02/766660411" TargetMode="External"/><Relationship Id="rId196" Type="http://schemas.openxmlformats.org/officeDocument/2006/relationships/hyperlink" Target="https://podminky.urs.cz/item/CS_URS_2024_02/767531211" TargetMode="External"/><Relationship Id="rId200" Type="http://schemas.openxmlformats.org/officeDocument/2006/relationships/hyperlink" Target="https://podminky.urs.cz/item/CS_URS_2024_02/771121011" TargetMode="External"/><Relationship Id="rId16" Type="http://schemas.openxmlformats.org/officeDocument/2006/relationships/hyperlink" Target="https://podminky.urs.cz/item/CS_URS_2024_02/317168053" TargetMode="External"/><Relationship Id="rId221" Type="http://schemas.openxmlformats.org/officeDocument/2006/relationships/hyperlink" Target="https://podminky.urs.cz/item/CS_URS_2024_02/783218111" TargetMode="External"/><Relationship Id="rId37" Type="http://schemas.openxmlformats.org/officeDocument/2006/relationships/hyperlink" Target="https://podminky.urs.cz/item/CS_URS_2024_02/417321414" TargetMode="External"/><Relationship Id="rId58" Type="http://schemas.openxmlformats.org/officeDocument/2006/relationships/hyperlink" Target="https://podminky.urs.cz/item/CS_URS_2024_02/612311131" TargetMode="External"/><Relationship Id="rId79" Type="http://schemas.openxmlformats.org/officeDocument/2006/relationships/hyperlink" Target="https://podminky.urs.cz/item/CS_URS_2024_02/642944121" TargetMode="External"/><Relationship Id="rId102" Type="http://schemas.openxmlformats.org/officeDocument/2006/relationships/hyperlink" Target="https://podminky.urs.cz/item/CS_URS_2024_02/713121121" TargetMode="External"/><Relationship Id="rId123" Type="http://schemas.openxmlformats.org/officeDocument/2006/relationships/hyperlink" Target="https://podminky.urs.cz/item/CS_URS_2024_02/762341210" TargetMode="External"/><Relationship Id="rId144" Type="http://schemas.openxmlformats.org/officeDocument/2006/relationships/hyperlink" Target="https://podminky.urs.cz/item/CS_URS_2024_02/764101131" TargetMode="External"/><Relationship Id="rId90" Type="http://schemas.openxmlformats.org/officeDocument/2006/relationships/hyperlink" Target="https://podminky.urs.cz/item/CS_URS_2024_02/712331111" TargetMode="External"/><Relationship Id="rId165" Type="http://schemas.openxmlformats.org/officeDocument/2006/relationships/hyperlink" Target="https://podminky.urs.cz/item/CS_URS_2024_02/766660002" TargetMode="External"/><Relationship Id="rId186" Type="http://schemas.openxmlformats.org/officeDocument/2006/relationships/hyperlink" Target="https://podminky.urs.cz/item/CS_URS_2024_02/766694116" TargetMode="External"/><Relationship Id="rId211" Type="http://schemas.openxmlformats.org/officeDocument/2006/relationships/hyperlink" Target="https://podminky.urs.cz/item/CS_URS_2024_02/776121321" TargetMode="External"/><Relationship Id="rId232" Type="http://schemas.openxmlformats.org/officeDocument/2006/relationships/drawing" Target="../drawings/drawing3.xml"/><Relationship Id="rId27" Type="http://schemas.openxmlformats.org/officeDocument/2006/relationships/hyperlink" Target="https://podminky.urs.cz/item/CS_URS_2024_02/346272266" TargetMode="External"/><Relationship Id="rId48" Type="http://schemas.openxmlformats.org/officeDocument/2006/relationships/hyperlink" Target="https://podminky.urs.cz/item/CS_URS_2024_02/564930312" TargetMode="External"/><Relationship Id="rId69" Type="http://schemas.openxmlformats.org/officeDocument/2006/relationships/hyperlink" Target="https://podminky.urs.cz/item/CS_URS_2024_02/622325102" TargetMode="External"/><Relationship Id="rId113" Type="http://schemas.openxmlformats.org/officeDocument/2006/relationships/hyperlink" Target="https://podminky.urs.cz/item/CS_URS_2024_02/713151111" TargetMode="External"/><Relationship Id="rId134" Type="http://schemas.openxmlformats.org/officeDocument/2006/relationships/hyperlink" Target="https://podminky.urs.cz/item/CS_URS_2024_02/763111417" TargetMode="External"/><Relationship Id="rId80" Type="http://schemas.openxmlformats.org/officeDocument/2006/relationships/hyperlink" Target="https://podminky.urs.cz/item/CS_URS_2024_02/916331112" TargetMode="External"/><Relationship Id="rId155" Type="http://schemas.openxmlformats.org/officeDocument/2006/relationships/hyperlink" Target="https://podminky.urs.cz/item/CS_URS_2024_02/764518622" TargetMode="External"/><Relationship Id="rId176" Type="http://schemas.openxmlformats.org/officeDocument/2006/relationships/hyperlink" Target="https://podminky.urs.cz/item/CS_URS_2024_02/766660411" TargetMode="External"/><Relationship Id="rId197" Type="http://schemas.openxmlformats.org/officeDocument/2006/relationships/hyperlink" Target="https://podminky.urs.cz/item/CS_URS_2024_02/767531215" TargetMode="External"/><Relationship Id="rId201" Type="http://schemas.openxmlformats.org/officeDocument/2006/relationships/hyperlink" Target="https://podminky.urs.cz/item/CS_URS_2024_02/771274123" TargetMode="External"/><Relationship Id="rId222" Type="http://schemas.openxmlformats.org/officeDocument/2006/relationships/hyperlink" Target="https://podminky.urs.cz/item/CS_URS_2024_02/783301303" TargetMode="External"/><Relationship Id="rId17" Type="http://schemas.openxmlformats.org/officeDocument/2006/relationships/hyperlink" Target="https://podminky.urs.cz/item/CS_URS_2024_02/317168054" TargetMode="External"/><Relationship Id="rId38" Type="http://schemas.openxmlformats.org/officeDocument/2006/relationships/hyperlink" Target="https://podminky.urs.cz/item/CS_URS_2024_02/417351115" TargetMode="External"/><Relationship Id="rId59" Type="http://schemas.openxmlformats.org/officeDocument/2006/relationships/hyperlink" Target="https://podminky.urs.cz/item/CS_URS_2024_02/612321141" TargetMode="External"/><Relationship Id="rId103" Type="http://schemas.openxmlformats.org/officeDocument/2006/relationships/hyperlink" Target="https://podminky.urs.cz/item/CS_URS_2024_02/713121121" TargetMode="External"/><Relationship Id="rId124" Type="http://schemas.openxmlformats.org/officeDocument/2006/relationships/hyperlink" Target="https://podminky.urs.cz/item/CS_URS_2024_02/762341260" TargetMode="External"/><Relationship Id="rId70" Type="http://schemas.openxmlformats.org/officeDocument/2006/relationships/hyperlink" Target="https://podminky.urs.cz/item/CS_URS_2024_02/622511112" TargetMode="External"/><Relationship Id="rId91" Type="http://schemas.openxmlformats.org/officeDocument/2006/relationships/hyperlink" Target="https://podminky.urs.cz/item/CS_URS_2024_02/712341559" TargetMode="External"/><Relationship Id="rId145" Type="http://schemas.openxmlformats.org/officeDocument/2006/relationships/hyperlink" Target="https://podminky.urs.cz/item/CS_URS_2024_02/764121411" TargetMode="External"/><Relationship Id="rId166" Type="http://schemas.openxmlformats.org/officeDocument/2006/relationships/hyperlink" Target="https://podminky.urs.cz/item/CS_URS_2024_02/766660002" TargetMode="External"/><Relationship Id="rId187" Type="http://schemas.openxmlformats.org/officeDocument/2006/relationships/hyperlink" Target="https://podminky.urs.cz/item/CS_URS_2024_02/766694116" TargetMode="External"/><Relationship Id="rId1" Type="http://schemas.openxmlformats.org/officeDocument/2006/relationships/hyperlink" Target="https://podminky.urs.cz/item/CS_URS_2024_02/213141111" TargetMode="External"/><Relationship Id="rId212" Type="http://schemas.openxmlformats.org/officeDocument/2006/relationships/hyperlink" Target="https://podminky.urs.cz/item/CS_URS_2024_02/776141111" TargetMode="External"/><Relationship Id="rId28" Type="http://schemas.openxmlformats.org/officeDocument/2006/relationships/hyperlink" Target="https://podminky.urs.cz/item/CS_URS_2024_02/411321515" TargetMode="External"/><Relationship Id="rId49" Type="http://schemas.openxmlformats.org/officeDocument/2006/relationships/hyperlink" Target="https://podminky.urs.cz/item/CS_URS_2024_02/571908111" TargetMode="External"/><Relationship Id="rId114" Type="http://schemas.openxmlformats.org/officeDocument/2006/relationships/hyperlink" Target="https://podminky.urs.cz/item/CS_URS_2024_02/713151121" TargetMode="External"/><Relationship Id="rId60" Type="http://schemas.openxmlformats.org/officeDocument/2006/relationships/hyperlink" Target="https://podminky.urs.cz/item/CS_URS_2024_02/612325412" TargetMode="External"/><Relationship Id="rId81" Type="http://schemas.openxmlformats.org/officeDocument/2006/relationships/hyperlink" Target="https://podminky.urs.cz/item/CS_URS_2024_02/935113111" TargetMode="External"/><Relationship Id="rId135" Type="http://schemas.openxmlformats.org/officeDocument/2006/relationships/hyperlink" Target="https://podminky.urs.cz/item/CS_URS_2024_02/763121411" TargetMode="External"/><Relationship Id="rId156" Type="http://schemas.openxmlformats.org/officeDocument/2006/relationships/hyperlink" Target="https://podminky.urs.cz/item/CS_URS_2024_02/766211611" TargetMode="External"/><Relationship Id="rId177" Type="http://schemas.openxmlformats.org/officeDocument/2006/relationships/hyperlink" Target="https://podminky.urs.cz/item/CS_URS_2024_02/766660411" TargetMode="External"/><Relationship Id="rId198" Type="http://schemas.openxmlformats.org/officeDocument/2006/relationships/hyperlink" Target="https://podminky.urs.cz/item/CS_URS_2024_02/767531231" TargetMode="External"/><Relationship Id="rId202" Type="http://schemas.openxmlformats.org/officeDocument/2006/relationships/hyperlink" Target="https://podminky.urs.cz/item/CS_URS_2024_02/771274242" TargetMode="External"/><Relationship Id="rId223" Type="http://schemas.openxmlformats.org/officeDocument/2006/relationships/hyperlink" Target="https://podminky.urs.cz/item/CS_URS_2024_02/783301313" TargetMode="External"/><Relationship Id="rId18" Type="http://schemas.openxmlformats.org/officeDocument/2006/relationships/hyperlink" Target="https://podminky.urs.cz/item/CS_URS_2024_02/317234410" TargetMode="External"/><Relationship Id="rId39" Type="http://schemas.openxmlformats.org/officeDocument/2006/relationships/hyperlink" Target="https://podminky.urs.cz/item/CS_URS_2024_02/417351116" TargetMode="External"/><Relationship Id="rId50" Type="http://schemas.openxmlformats.org/officeDocument/2006/relationships/hyperlink" Target="https://podminky.urs.cz/item/CS_URS_2024_02/596811120" TargetMode="External"/><Relationship Id="rId104" Type="http://schemas.openxmlformats.org/officeDocument/2006/relationships/hyperlink" Target="https://podminky.urs.cz/item/CS_URS_2024_02/713131121" TargetMode="External"/><Relationship Id="rId125" Type="http://schemas.openxmlformats.org/officeDocument/2006/relationships/hyperlink" Target="https://podminky.urs.cz/item/CS_URS_2024_02/762342523" TargetMode="External"/><Relationship Id="rId146" Type="http://schemas.openxmlformats.org/officeDocument/2006/relationships/hyperlink" Target="https://podminky.urs.cz/item/CS_URS_2024_02/764212634" TargetMode="External"/><Relationship Id="rId167" Type="http://schemas.openxmlformats.org/officeDocument/2006/relationships/hyperlink" Target="https://podminky.urs.cz/item/CS_URS_2024_02/766660002" TargetMode="External"/><Relationship Id="rId188" Type="http://schemas.openxmlformats.org/officeDocument/2006/relationships/hyperlink" Target="https://podminky.urs.cz/item/CS_URS_2024_02/766694116" TargetMode="External"/><Relationship Id="rId71" Type="http://schemas.openxmlformats.org/officeDocument/2006/relationships/hyperlink" Target="https://podminky.urs.cz/item/CS_URS_2024_02/622531012" TargetMode="External"/><Relationship Id="rId92" Type="http://schemas.openxmlformats.org/officeDocument/2006/relationships/hyperlink" Target="https://podminky.urs.cz/item/CS_URS_2024_02/712361301" TargetMode="External"/><Relationship Id="rId213" Type="http://schemas.openxmlformats.org/officeDocument/2006/relationships/hyperlink" Target="https://podminky.urs.cz/item/CS_URS_2024_02/776231111" TargetMode="External"/><Relationship Id="rId2" Type="http://schemas.openxmlformats.org/officeDocument/2006/relationships/hyperlink" Target="https://podminky.urs.cz/item/CS_URS_2024_02/218111112" TargetMode="External"/><Relationship Id="rId29" Type="http://schemas.openxmlformats.org/officeDocument/2006/relationships/hyperlink" Target="https://podminky.urs.cz/item/CS_URS_2024_02/411351011" TargetMode="External"/><Relationship Id="rId40" Type="http://schemas.openxmlformats.org/officeDocument/2006/relationships/hyperlink" Target="https://podminky.urs.cz/item/CS_URS_2024_02/417361821" TargetMode="External"/><Relationship Id="rId115" Type="http://schemas.openxmlformats.org/officeDocument/2006/relationships/hyperlink" Target="https://podminky.urs.cz/item/CS_URS_2024_02/713151156" TargetMode="External"/><Relationship Id="rId136" Type="http://schemas.openxmlformats.org/officeDocument/2006/relationships/hyperlink" Target="https://podminky.urs.cz/item/CS_URS_2024_02/763131431" TargetMode="External"/><Relationship Id="rId157" Type="http://schemas.openxmlformats.org/officeDocument/2006/relationships/hyperlink" Target="https://podminky.urs.cz/item/CS_URS_2024_02/766231113" TargetMode="External"/><Relationship Id="rId178" Type="http://schemas.openxmlformats.org/officeDocument/2006/relationships/hyperlink" Target="https://podminky.urs.cz/item/CS_URS_2024_02/766660728" TargetMode="External"/><Relationship Id="rId61" Type="http://schemas.openxmlformats.org/officeDocument/2006/relationships/hyperlink" Target="https://podminky.urs.cz/item/CS_URS_2024_02/619991011" TargetMode="External"/><Relationship Id="rId82" Type="http://schemas.openxmlformats.org/officeDocument/2006/relationships/hyperlink" Target="https://podminky.urs.cz/item/CS_URS_2024_02/949101111" TargetMode="External"/><Relationship Id="rId199" Type="http://schemas.openxmlformats.org/officeDocument/2006/relationships/hyperlink" Target="https://podminky.urs.cz/item/CS_URS_2024_02/771111011" TargetMode="External"/><Relationship Id="rId203" Type="http://schemas.openxmlformats.org/officeDocument/2006/relationships/hyperlink" Target="https://podminky.urs.cz/item/CS_URS_2024_02/771474112" TargetMode="External"/><Relationship Id="rId19" Type="http://schemas.openxmlformats.org/officeDocument/2006/relationships/hyperlink" Target="https://podminky.urs.cz/item/CS_URS_2024_02/317944321" TargetMode="External"/><Relationship Id="rId224" Type="http://schemas.openxmlformats.org/officeDocument/2006/relationships/hyperlink" Target="https://podminky.urs.cz/item/CS_URS_2024_02/783314201" TargetMode="External"/><Relationship Id="rId30" Type="http://schemas.openxmlformats.org/officeDocument/2006/relationships/hyperlink" Target="https://podminky.urs.cz/item/CS_URS_2024_02/411351012" TargetMode="External"/><Relationship Id="rId105" Type="http://schemas.openxmlformats.org/officeDocument/2006/relationships/hyperlink" Target="https://podminky.urs.cz/item/CS_URS_2024_02/713131121" TargetMode="External"/><Relationship Id="rId126" Type="http://schemas.openxmlformats.org/officeDocument/2006/relationships/hyperlink" Target="https://podminky.urs.cz/item/CS_URS_2024_02/762395000" TargetMode="External"/><Relationship Id="rId147" Type="http://schemas.openxmlformats.org/officeDocument/2006/relationships/hyperlink" Target="https://podminky.urs.cz/item/CS_URS_2024_02/764215606" TargetMode="External"/><Relationship Id="rId168" Type="http://schemas.openxmlformats.org/officeDocument/2006/relationships/hyperlink" Target="https://podminky.urs.cz/item/CS_URS_2024_02/766660002" TargetMode="External"/><Relationship Id="rId51" Type="http://schemas.openxmlformats.org/officeDocument/2006/relationships/hyperlink" Target="https://podminky.urs.cz/item/CS_URS_2024_02/611131121" TargetMode="External"/><Relationship Id="rId72" Type="http://schemas.openxmlformats.org/officeDocument/2006/relationships/hyperlink" Target="https://podminky.urs.cz/item/CS_URS_2024_02/629991012" TargetMode="External"/><Relationship Id="rId93" Type="http://schemas.openxmlformats.org/officeDocument/2006/relationships/hyperlink" Target="https://podminky.urs.cz/item/CS_URS_2024_02/712391171" TargetMode="External"/><Relationship Id="rId189" Type="http://schemas.openxmlformats.org/officeDocument/2006/relationships/hyperlink" Target="https://podminky.urs.cz/item/CS_URS_2024_02/766694126" TargetMode="External"/><Relationship Id="rId3" Type="http://schemas.openxmlformats.org/officeDocument/2006/relationships/hyperlink" Target="https://podminky.urs.cz/item/CS_URS_2024_02/218111121" TargetMode="External"/><Relationship Id="rId214" Type="http://schemas.openxmlformats.org/officeDocument/2006/relationships/hyperlink" Target="https://podminky.urs.cz/item/CS_URS_2024_02/77642111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podminky.urs.cz/item/CS_URS_2024_02/030001000" TargetMode="External"/><Relationship Id="rId7" Type="http://schemas.openxmlformats.org/officeDocument/2006/relationships/hyperlink" Target="https://podminky.urs.cz/item/CS_URS_2024_02/090001000" TargetMode="External"/><Relationship Id="rId2" Type="http://schemas.openxmlformats.org/officeDocument/2006/relationships/hyperlink" Target="https://podminky.urs.cz/item/CS_URS_2024_02/020001000" TargetMode="External"/><Relationship Id="rId1" Type="http://schemas.openxmlformats.org/officeDocument/2006/relationships/hyperlink" Target="https://podminky.urs.cz/item/CS_URS_2024_02/010001000" TargetMode="External"/><Relationship Id="rId6" Type="http://schemas.openxmlformats.org/officeDocument/2006/relationships/hyperlink" Target="https://podminky.urs.cz/item/CS_URS_2024_02/049002000" TargetMode="External"/><Relationship Id="rId5" Type="http://schemas.openxmlformats.org/officeDocument/2006/relationships/hyperlink" Target="https://podminky.urs.cz/item/CS_URS_2024_02/045002000" TargetMode="External"/><Relationship Id="rId4" Type="http://schemas.openxmlformats.org/officeDocument/2006/relationships/hyperlink" Target="https://podminky.urs.cz/item/CS_URS_2024_02/04300200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741124733" TargetMode="External"/><Relationship Id="rId18" Type="http://schemas.openxmlformats.org/officeDocument/2006/relationships/hyperlink" Target="https://podminky.urs.cz/item/CS_URS_2024_02/741310031" TargetMode="External"/><Relationship Id="rId26" Type="http://schemas.openxmlformats.org/officeDocument/2006/relationships/hyperlink" Target="https://podminky.urs.cz/item/CS_URS_2024_02/741372022" TargetMode="External"/><Relationship Id="rId39" Type="http://schemas.openxmlformats.org/officeDocument/2006/relationships/hyperlink" Target="https://podminky.urs.cz/item/CS_URS_2024_02/742330044" TargetMode="External"/><Relationship Id="rId21" Type="http://schemas.openxmlformats.org/officeDocument/2006/relationships/hyperlink" Target="https://podminky.urs.cz/item/CS_URS_2024_02/741313042" TargetMode="External"/><Relationship Id="rId34" Type="http://schemas.openxmlformats.org/officeDocument/2006/relationships/hyperlink" Target="https://podminky.urs.cz/item/CS_URS_2024_02/742110003" TargetMode="External"/><Relationship Id="rId42" Type="http://schemas.openxmlformats.org/officeDocument/2006/relationships/hyperlink" Target="https://podminky.urs.cz/item/CS_URS_2024_02/210801311" TargetMode="External"/><Relationship Id="rId7" Type="http://schemas.openxmlformats.org/officeDocument/2006/relationships/hyperlink" Target="https://podminky.urs.cz/item/CS_URS_2024_02/741122011" TargetMode="External"/><Relationship Id="rId2" Type="http://schemas.openxmlformats.org/officeDocument/2006/relationships/hyperlink" Target="https://podminky.urs.cz/item/CS_URS_2024_02/974031132" TargetMode="External"/><Relationship Id="rId16" Type="http://schemas.openxmlformats.org/officeDocument/2006/relationships/hyperlink" Target="https://podminky.urs.cz/item/CS_URS_2024_02/741310021" TargetMode="External"/><Relationship Id="rId29" Type="http://schemas.openxmlformats.org/officeDocument/2006/relationships/hyperlink" Target="https://podminky.urs.cz/item/CS_URS_2024_02/741372052" TargetMode="External"/><Relationship Id="rId1" Type="http://schemas.openxmlformats.org/officeDocument/2006/relationships/hyperlink" Target="https://podminky.urs.cz/item/CS_URS_2024_02/612325101" TargetMode="External"/><Relationship Id="rId6" Type="http://schemas.openxmlformats.org/officeDocument/2006/relationships/hyperlink" Target="https://podminky.urs.cz/item/CS_URS_2024_02/741112002" TargetMode="External"/><Relationship Id="rId11" Type="http://schemas.openxmlformats.org/officeDocument/2006/relationships/hyperlink" Target="https://podminky.urs.cz/item/CS_URS_2024_02/741122031" TargetMode="External"/><Relationship Id="rId24" Type="http://schemas.openxmlformats.org/officeDocument/2006/relationships/hyperlink" Target="https://podminky.urs.cz/item/CS_URS_2024_02/741372012" TargetMode="External"/><Relationship Id="rId32" Type="http://schemas.openxmlformats.org/officeDocument/2006/relationships/hyperlink" Target="https://podminky.urs.cz/item/CS_URS_2024_02/998741122" TargetMode="External"/><Relationship Id="rId37" Type="http://schemas.openxmlformats.org/officeDocument/2006/relationships/hyperlink" Target="https://podminky.urs.cz/item/CS_URS_2024_02/742210121" TargetMode="External"/><Relationship Id="rId40" Type="http://schemas.openxmlformats.org/officeDocument/2006/relationships/hyperlink" Target="https://podminky.urs.cz/item/CS_URS_2024_02/210100001" TargetMode="External"/><Relationship Id="rId45" Type="http://schemas.openxmlformats.org/officeDocument/2006/relationships/hyperlink" Target="https://podminky.urs.cz/item/CS_URS_2024_02/220280221" TargetMode="External"/><Relationship Id="rId5" Type="http://schemas.openxmlformats.org/officeDocument/2006/relationships/hyperlink" Target="https://podminky.urs.cz/item/CS_URS_2024_02/741112001" TargetMode="External"/><Relationship Id="rId15" Type="http://schemas.openxmlformats.org/officeDocument/2006/relationships/hyperlink" Target="https://podminky.urs.cz/item/CS_URS_2024_02/741310001" TargetMode="External"/><Relationship Id="rId23" Type="http://schemas.openxmlformats.org/officeDocument/2006/relationships/hyperlink" Target="https://podminky.urs.cz/item/CS_URS_2024_02/741372002" TargetMode="External"/><Relationship Id="rId28" Type="http://schemas.openxmlformats.org/officeDocument/2006/relationships/hyperlink" Target="https://podminky.urs.cz/item/CS_URS_2024_02/741372022" TargetMode="External"/><Relationship Id="rId36" Type="http://schemas.openxmlformats.org/officeDocument/2006/relationships/hyperlink" Target="https://podminky.urs.cz/item/CS_URS_2024_02/742124007" TargetMode="External"/><Relationship Id="rId10" Type="http://schemas.openxmlformats.org/officeDocument/2006/relationships/hyperlink" Target="https://podminky.urs.cz/item/CS_URS_2024_02/741122024" TargetMode="External"/><Relationship Id="rId19" Type="http://schemas.openxmlformats.org/officeDocument/2006/relationships/hyperlink" Target="https://podminky.urs.cz/item/CS_URS_2024_02/741310041" TargetMode="External"/><Relationship Id="rId31" Type="http://schemas.openxmlformats.org/officeDocument/2006/relationships/hyperlink" Target="https://podminky.urs.cz/item/CS_URS_2024_02/741810002" TargetMode="External"/><Relationship Id="rId44" Type="http://schemas.openxmlformats.org/officeDocument/2006/relationships/hyperlink" Target="https://podminky.urs.cz/item/CS_URS_2024_02/210801311" TargetMode="External"/><Relationship Id="rId4" Type="http://schemas.openxmlformats.org/officeDocument/2006/relationships/hyperlink" Target="https://podminky.urs.cz/item/CS_URS_2024_02/977132111" TargetMode="External"/><Relationship Id="rId9" Type="http://schemas.openxmlformats.org/officeDocument/2006/relationships/hyperlink" Target="https://podminky.urs.cz/item/CS_URS_2024_02/741122016" TargetMode="External"/><Relationship Id="rId14" Type="http://schemas.openxmlformats.org/officeDocument/2006/relationships/hyperlink" Target="https://podminky.urs.cz/item/CS_URS_2024_02/741210101" TargetMode="External"/><Relationship Id="rId22" Type="http://schemas.openxmlformats.org/officeDocument/2006/relationships/hyperlink" Target="https://podminky.urs.cz/item/CS_URS_2024_02/741313083" TargetMode="External"/><Relationship Id="rId27" Type="http://schemas.openxmlformats.org/officeDocument/2006/relationships/hyperlink" Target="https://podminky.urs.cz/item/CS_URS_2024_02/741372022" TargetMode="External"/><Relationship Id="rId30" Type="http://schemas.openxmlformats.org/officeDocument/2006/relationships/hyperlink" Target="https://podminky.urs.cz/item/CS_URS_2024_02/741372063" TargetMode="External"/><Relationship Id="rId35" Type="http://schemas.openxmlformats.org/officeDocument/2006/relationships/hyperlink" Target="https://podminky.urs.cz/item/CS_URS_2024_02/742124002" TargetMode="External"/><Relationship Id="rId43" Type="http://schemas.openxmlformats.org/officeDocument/2006/relationships/hyperlink" Target="https://podminky.urs.cz/item/CS_URS_2024_02/210801311" TargetMode="External"/><Relationship Id="rId8" Type="http://schemas.openxmlformats.org/officeDocument/2006/relationships/hyperlink" Target="https://podminky.urs.cz/item/CS_URS_2024_02/741122015" TargetMode="External"/><Relationship Id="rId3" Type="http://schemas.openxmlformats.org/officeDocument/2006/relationships/hyperlink" Target="https://podminky.urs.cz/item/CS_URS_2024_02/977131115" TargetMode="External"/><Relationship Id="rId12" Type="http://schemas.openxmlformats.org/officeDocument/2006/relationships/hyperlink" Target="https://podminky.urs.cz/item/CS_URS_2024_02/741122031" TargetMode="External"/><Relationship Id="rId17" Type="http://schemas.openxmlformats.org/officeDocument/2006/relationships/hyperlink" Target="https://podminky.urs.cz/item/CS_URS_2024_02/741310022" TargetMode="External"/><Relationship Id="rId25" Type="http://schemas.openxmlformats.org/officeDocument/2006/relationships/hyperlink" Target="https://podminky.urs.cz/item/CS_URS_2024_02/741372021" TargetMode="External"/><Relationship Id="rId33" Type="http://schemas.openxmlformats.org/officeDocument/2006/relationships/hyperlink" Target="https://podminky.urs.cz/item/CS_URS_2024_02/742110002" TargetMode="External"/><Relationship Id="rId38" Type="http://schemas.openxmlformats.org/officeDocument/2006/relationships/hyperlink" Target="https://podminky.urs.cz/item/CS_URS_2024_02/742310002" TargetMode="External"/><Relationship Id="rId46" Type="http://schemas.openxmlformats.org/officeDocument/2006/relationships/drawing" Target="../drawings/drawing7.xml"/><Relationship Id="rId20" Type="http://schemas.openxmlformats.org/officeDocument/2006/relationships/hyperlink" Target="https://podminky.urs.cz/item/CS_URS_2024_02/741310211" TargetMode="External"/><Relationship Id="rId41" Type="http://schemas.openxmlformats.org/officeDocument/2006/relationships/hyperlink" Target="https://podminky.urs.cz/item/CS_URS_2024_02/210100003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4"/>
  <sheetViews>
    <sheetView showGridLines="0" tabSelected="1" topLeftCell="A7" workbookViewId="0">
      <selection activeCell="E23" sqref="E23:AN23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308" t="s">
        <v>6</v>
      </c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S2" s="16" t="s">
        <v>7</v>
      </c>
      <c r="BT2" s="16" t="s">
        <v>8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7</v>
      </c>
      <c r="BT3" s="16" t="s">
        <v>9</v>
      </c>
    </row>
    <row r="4" spans="1:74" ht="24.95" customHeight="1">
      <c r="B4" s="19"/>
      <c r="D4" s="20" t="s">
        <v>10</v>
      </c>
      <c r="AR4" s="19"/>
      <c r="AS4" s="21" t="s">
        <v>11</v>
      </c>
      <c r="BE4" s="22" t="s">
        <v>12</v>
      </c>
      <c r="BS4" s="16" t="s">
        <v>13</v>
      </c>
    </row>
    <row r="5" spans="1:74" ht="12" customHeight="1">
      <c r="B5" s="19"/>
      <c r="D5" s="23" t="s">
        <v>14</v>
      </c>
      <c r="K5" s="292" t="s">
        <v>15</v>
      </c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R5" s="19"/>
      <c r="BE5" s="289" t="s">
        <v>16</v>
      </c>
      <c r="BS5" s="16" t="s">
        <v>7</v>
      </c>
    </row>
    <row r="6" spans="1:74" ht="36.950000000000003" customHeight="1">
      <c r="B6" s="19"/>
      <c r="D6" s="25" t="s">
        <v>17</v>
      </c>
      <c r="K6" s="294" t="s">
        <v>3466</v>
      </c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R6" s="19"/>
      <c r="BE6" s="290"/>
      <c r="BS6" s="16" t="s">
        <v>7</v>
      </c>
    </row>
    <row r="7" spans="1:74" ht="12" customHeight="1">
      <c r="B7" s="19"/>
      <c r="D7" s="26" t="s">
        <v>18</v>
      </c>
      <c r="K7" s="24" t="s">
        <v>3</v>
      </c>
      <c r="AK7" s="26" t="s">
        <v>19</v>
      </c>
      <c r="AN7" s="24" t="s">
        <v>3</v>
      </c>
      <c r="AR7" s="19"/>
      <c r="BE7" s="290"/>
      <c r="BS7" s="16" t="s">
        <v>7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90"/>
      <c r="BS8" s="16" t="s">
        <v>7</v>
      </c>
    </row>
    <row r="9" spans="1:74" ht="14.45" customHeight="1">
      <c r="B9" s="19"/>
      <c r="AR9" s="19"/>
      <c r="BE9" s="290"/>
      <c r="BS9" s="16" t="s">
        <v>7</v>
      </c>
    </row>
    <row r="10" spans="1:74" ht="12" customHeight="1">
      <c r="B10" s="19"/>
      <c r="D10" s="26" t="s">
        <v>24</v>
      </c>
      <c r="AK10" s="26" t="s">
        <v>25</v>
      </c>
      <c r="AN10" s="24" t="s">
        <v>3</v>
      </c>
      <c r="AR10" s="19"/>
      <c r="BE10" s="290"/>
      <c r="BS10" s="16" t="s">
        <v>7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3</v>
      </c>
      <c r="AR11" s="19"/>
      <c r="BE11" s="290"/>
      <c r="BS11" s="16" t="s">
        <v>7</v>
      </c>
    </row>
    <row r="12" spans="1:74" ht="6.95" customHeight="1">
      <c r="B12" s="19"/>
      <c r="AR12" s="19"/>
      <c r="BE12" s="290"/>
      <c r="BS12" s="16" t="s">
        <v>7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90"/>
      <c r="BS13" s="16" t="s">
        <v>7</v>
      </c>
    </row>
    <row r="14" spans="1:74" ht="12.75">
      <c r="B14" s="19"/>
      <c r="E14" s="295" t="s">
        <v>29</v>
      </c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6" t="s">
        <v>27</v>
      </c>
      <c r="AN14" s="28" t="s">
        <v>29</v>
      </c>
      <c r="AR14" s="19"/>
      <c r="BE14" s="290"/>
      <c r="BS14" s="16" t="s">
        <v>7</v>
      </c>
    </row>
    <row r="15" spans="1:74" ht="6.95" customHeight="1">
      <c r="B15" s="19"/>
      <c r="AR15" s="19"/>
      <c r="BE15" s="290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3</v>
      </c>
      <c r="AR16" s="19"/>
      <c r="BE16" s="290"/>
      <c r="BS16" s="16" t="s">
        <v>4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3</v>
      </c>
      <c r="AR17" s="19"/>
      <c r="BE17" s="290"/>
      <c r="BS17" s="16" t="s">
        <v>32</v>
      </c>
    </row>
    <row r="18" spans="2:71" ht="6.95" customHeight="1">
      <c r="B18" s="19"/>
      <c r="AR18" s="19"/>
      <c r="BE18" s="290"/>
      <c r="BS18" s="16" t="s">
        <v>7</v>
      </c>
    </row>
    <row r="19" spans="2:71" ht="12" customHeight="1">
      <c r="B19" s="19"/>
      <c r="D19" s="26" t="s">
        <v>33</v>
      </c>
      <c r="AK19" s="26" t="s">
        <v>25</v>
      </c>
      <c r="AN19" s="24" t="s">
        <v>3</v>
      </c>
      <c r="AR19" s="19"/>
      <c r="BE19" s="290"/>
      <c r="BS19" s="16" t="s">
        <v>7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3</v>
      </c>
      <c r="AR20" s="19"/>
      <c r="BE20" s="290"/>
      <c r="BS20" s="16" t="s">
        <v>4</v>
      </c>
    </row>
    <row r="21" spans="2:71" ht="6.95" customHeight="1">
      <c r="B21" s="19"/>
      <c r="AR21" s="19"/>
      <c r="BE21" s="290"/>
    </row>
    <row r="22" spans="2:71" ht="12" customHeight="1">
      <c r="B22" s="19"/>
      <c r="D22" s="26" t="s">
        <v>35</v>
      </c>
      <c r="AR22" s="19"/>
      <c r="BE22" s="290"/>
    </row>
    <row r="23" spans="2:71" ht="47.25" customHeight="1">
      <c r="B23" s="19"/>
      <c r="E23" s="297" t="s">
        <v>36</v>
      </c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R23" s="19"/>
      <c r="BE23" s="290"/>
    </row>
    <row r="24" spans="2:71" ht="6.95" customHeight="1">
      <c r="B24" s="19"/>
      <c r="AR24" s="19"/>
      <c r="BE24" s="290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90"/>
    </row>
    <row r="26" spans="2:71" s="1" customFormat="1" ht="25.9" customHeight="1">
      <c r="B26" s="31"/>
      <c r="D26" s="32" t="s">
        <v>37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98">
        <f>ROUND(AG54,2)</f>
        <v>0</v>
      </c>
      <c r="AL26" s="299"/>
      <c r="AM26" s="299"/>
      <c r="AN26" s="299"/>
      <c r="AO26" s="299"/>
      <c r="AR26" s="31"/>
      <c r="BE26" s="290"/>
    </row>
    <row r="27" spans="2:71" s="1" customFormat="1" ht="6.95" customHeight="1">
      <c r="B27" s="31"/>
      <c r="AR27" s="31"/>
      <c r="BE27" s="290"/>
    </row>
    <row r="28" spans="2:71" s="1" customFormat="1" ht="12.75">
      <c r="B28" s="31"/>
      <c r="L28" s="300" t="s">
        <v>38</v>
      </c>
      <c r="M28" s="300"/>
      <c r="N28" s="300"/>
      <c r="O28" s="300"/>
      <c r="P28" s="300"/>
      <c r="W28" s="300" t="s">
        <v>39</v>
      </c>
      <c r="X28" s="300"/>
      <c r="Y28" s="300"/>
      <c r="Z28" s="300"/>
      <c r="AA28" s="300"/>
      <c r="AB28" s="300"/>
      <c r="AC28" s="300"/>
      <c r="AD28" s="300"/>
      <c r="AE28" s="300"/>
      <c r="AK28" s="300" t="s">
        <v>40</v>
      </c>
      <c r="AL28" s="300"/>
      <c r="AM28" s="300"/>
      <c r="AN28" s="300"/>
      <c r="AO28" s="300"/>
      <c r="AR28" s="31"/>
      <c r="BE28" s="290"/>
    </row>
    <row r="29" spans="2:71" s="2" customFormat="1" ht="14.45" customHeight="1">
      <c r="B29" s="35"/>
      <c r="D29" s="26" t="s">
        <v>41</v>
      </c>
      <c r="F29" s="26" t="s">
        <v>42</v>
      </c>
      <c r="L29" s="303">
        <v>0.21</v>
      </c>
      <c r="M29" s="302"/>
      <c r="N29" s="302"/>
      <c r="O29" s="302"/>
      <c r="P29" s="302"/>
      <c r="W29" s="301">
        <f>ROUND(AZ54, 2)</f>
        <v>0</v>
      </c>
      <c r="X29" s="302"/>
      <c r="Y29" s="302"/>
      <c r="Z29" s="302"/>
      <c r="AA29" s="302"/>
      <c r="AB29" s="302"/>
      <c r="AC29" s="302"/>
      <c r="AD29" s="302"/>
      <c r="AE29" s="302"/>
      <c r="AK29" s="301">
        <f>ROUND(AV54, 2)</f>
        <v>0</v>
      </c>
      <c r="AL29" s="302"/>
      <c r="AM29" s="302"/>
      <c r="AN29" s="302"/>
      <c r="AO29" s="302"/>
      <c r="AR29" s="35"/>
      <c r="BE29" s="291"/>
    </row>
    <row r="30" spans="2:71" s="2" customFormat="1" ht="14.45" customHeight="1">
      <c r="B30" s="35"/>
      <c r="F30" s="26" t="s">
        <v>43</v>
      </c>
      <c r="L30" s="303">
        <v>0.12</v>
      </c>
      <c r="M30" s="302"/>
      <c r="N30" s="302"/>
      <c r="O30" s="302"/>
      <c r="P30" s="302"/>
      <c r="W30" s="301">
        <f>ROUND(BA54, 2)</f>
        <v>0</v>
      </c>
      <c r="X30" s="302"/>
      <c r="Y30" s="302"/>
      <c r="Z30" s="302"/>
      <c r="AA30" s="302"/>
      <c r="AB30" s="302"/>
      <c r="AC30" s="302"/>
      <c r="AD30" s="302"/>
      <c r="AE30" s="302"/>
      <c r="AK30" s="301">
        <f>ROUND(AW54, 2)</f>
        <v>0</v>
      </c>
      <c r="AL30" s="302"/>
      <c r="AM30" s="302"/>
      <c r="AN30" s="302"/>
      <c r="AO30" s="302"/>
      <c r="AR30" s="35"/>
      <c r="BE30" s="291"/>
    </row>
    <row r="31" spans="2:71" s="2" customFormat="1" ht="14.45" hidden="1" customHeight="1">
      <c r="B31" s="35"/>
      <c r="F31" s="26" t="s">
        <v>44</v>
      </c>
      <c r="L31" s="303">
        <v>0.21</v>
      </c>
      <c r="M31" s="302"/>
      <c r="N31" s="302"/>
      <c r="O31" s="302"/>
      <c r="P31" s="302"/>
      <c r="W31" s="301">
        <f>ROUND(BB54, 2)</f>
        <v>0</v>
      </c>
      <c r="X31" s="302"/>
      <c r="Y31" s="302"/>
      <c r="Z31" s="302"/>
      <c r="AA31" s="302"/>
      <c r="AB31" s="302"/>
      <c r="AC31" s="302"/>
      <c r="AD31" s="302"/>
      <c r="AE31" s="302"/>
      <c r="AK31" s="301">
        <v>0</v>
      </c>
      <c r="AL31" s="302"/>
      <c r="AM31" s="302"/>
      <c r="AN31" s="302"/>
      <c r="AO31" s="302"/>
      <c r="AR31" s="35"/>
      <c r="BE31" s="291"/>
    </row>
    <row r="32" spans="2:71" s="2" customFormat="1" ht="14.45" hidden="1" customHeight="1">
      <c r="B32" s="35"/>
      <c r="F32" s="26" t="s">
        <v>45</v>
      </c>
      <c r="L32" s="303">
        <v>0.12</v>
      </c>
      <c r="M32" s="302"/>
      <c r="N32" s="302"/>
      <c r="O32" s="302"/>
      <c r="P32" s="302"/>
      <c r="W32" s="301">
        <f>ROUND(BC54, 2)</f>
        <v>0</v>
      </c>
      <c r="X32" s="302"/>
      <c r="Y32" s="302"/>
      <c r="Z32" s="302"/>
      <c r="AA32" s="302"/>
      <c r="AB32" s="302"/>
      <c r="AC32" s="302"/>
      <c r="AD32" s="302"/>
      <c r="AE32" s="302"/>
      <c r="AK32" s="301">
        <v>0</v>
      </c>
      <c r="AL32" s="302"/>
      <c r="AM32" s="302"/>
      <c r="AN32" s="302"/>
      <c r="AO32" s="302"/>
      <c r="AR32" s="35"/>
      <c r="BE32" s="291"/>
    </row>
    <row r="33" spans="2:44" s="2" customFormat="1" ht="14.45" hidden="1" customHeight="1">
      <c r="B33" s="35"/>
      <c r="F33" s="26" t="s">
        <v>46</v>
      </c>
      <c r="L33" s="303">
        <v>0</v>
      </c>
      <c r="M33" s="302"/>
      <c r="N33" s="302"/>
      <c r="O33" s="302"/>
      <c r="P33" s="302"/>
      <c r="W33" s="301">
        <f>ROUND(BD54, 2)</f>
        <v>0</v>
      </c>
      <c r="X33" s="302"/>
      <c r="Y33" s="302"/>
      <c r="Z33" s="302"/>
      <c r="AA33" s="302"/>
      <c r="AB33" s="302"/>
      <c r="AC33" s="302"/>
      <c r="AD33" s="302"/>
      <c r="AE33" s="302"/>
      <c r="AK33" s="301">
        <v>0</v>
      </c>
      <c r="AL33" s="302"/>
      <c r="AM33" s="302"/>
      <c r="AN33" s="302"/>
      <c r="AO33" s="302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47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48</v>
      </c>
      <c r="U35" s="38"/>
      <c r="V35" s="38"/>
      <c r="W35" s="38"/>
      <c r="X35" s="307" t="s">
        <v>49</v>
      </c>
      <c r="Y35" s="305"/>
      <c r="Z35" s="305"/>
      <c r="AA35" s="305"/>
      <c r="AB35" s="305"/>
      <c r="AC35" s="38"/>
      <c r="AD35" s="38"/>
      <c r="AE35" s="38"/>
      <c r="AF35" s="38"/>
      <c r="AG35" s="38"/>
      <c r="AH35" s="38"/>
      <c r="AI35" s="38"/>
      <c r="AJ35" s="38"/>
      <c r="AK35" s="304">
        <f>SUM(AK26:AK33)</f>
        <v>0</v>
      </c>
      <c r="AL35" s="305"/>
      <c r="AM35" s="305"/>
      <c r="AN35" s="305"/>
      <c r="AO35" s="306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50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14</v>
      </c>
      <c r="L44" s="3" t="str">
        <f>K5</f>
        <v>24006</v>
      </c>
      <c r="AR44" s="44"/>
    </row>
    <row r="45" spans="2:44" s="4" customFormat="1" ht="36.950000000000003" customHeight="1">
      <c r="B45" s="45"/>
      <c r="C45" s="46" t="s">
        <v>17</v>
      </c>
      <c r="L45" s="271" t="str">
        <f>K6</f>
        <v>Humanitární sdružení PERSPEKTIVA, z.s. – rekonstrukce nemovitosti pro sociální služby – opakovaná výzva</v>
      </c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20</v>
      </c>
      <c r="L47" s="47" t="str">
        <f>IF(K8="","",K8)</f>
        <v>Roudnice nad Labem</v>
      </c>
      <c r="AI47" s="26" t="s">
        <v>22</v>
      </c>
      <c r="AM47" s="273" t="str">
        <f>IF(AN8= "","",AN8)</f>
        <v>16. 7. 2024</v>
      </c>
      <c r="AN47" s="273"/>
      <c r="AR47" s="31"/>
    </row>
    <row r="48" spans="2:44" s="1" customFormat="1" ht="6.95" customHeight="1">
      <c r="B48" s="31"/>
      <c r="AR48" s="31"/>
    </row>
    <row r="49" spans="1:91" s="1" customFormat="1" ht="15.2" customHeight="1">
      <c r="B49" s="31"/>
      <c r="C49" s="26" t="s">
        <v>24</v>
      </c>
      <c r="L49" s="3" t="str">
        <f>IF(E11= "","",E11)</f>
        <v>Humanitární sdružení Perspektiva, z.s.</v>
      </c>
      <c r="AI49" s="26" t="s">
        <v>30</v>
      </c>
      <c r="AM49" s="274" t="str">
        <f>IF(E17="","",E17)</f>
        <v>LFplan s.r.o.</v>
      </c>
      <c r="AN49" s="275"/>
      <c r="AO49" s="275"/>
      <c r="AP49" s="275"/>
      <c r="AR49" s="31"/>
      <c r="AS49" s="276" t="s">
        <v>51</v>
      </c>
      <c r="AT49" s="277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1" s="1" customFormat="1" ht="15.2" customHeight="1">
      <c r="B50" s="31"/>
      <c r="C50" s="26" t="s">
        <v>28</v>
      </c>
      <c r="L50" s="3" t="str">
        <f>IF(E14= "Vyplň údaj","",E14)</f>
        <v/>
      </c>
      <c r="AI50" s="26" t="s">
        <v>33</v>
      </c>
      <c r="AM50" s="274" t="str">
        <f>IF(E20="","",E20)</f>
        <v xml:space="preserve"> </v>
      </c>
      <c r="AN50" s="275"/>
      <c r="AO50" s="275"/>
      <c r="AP50" s="275"/>
      <c r="AR50" s="31"/>
      <c r="AS50" s="278"/>
      <c r="AT50" s="279"/>
      <c r="BD50" s="52"/>
    </row>
    <row r="51" spans="1:91" s="1" customFormat="1" ht="10.9" customHeight="1">
      <c r="B51" s="31"/>
      <c r="AR51" s="31"/>
      <c r="AS51" s="278"/>
      <c r="AT51" s="279"/>
      <c r="BD51" s="52"/>
    </row>
    <row r="52" spans="1:91" s="1" customFormat="1" ht="29.25" customHeight="1">
      <c r="B52" s="31"/>
      <c r="C52" s="280" t="s">
        <v>52</v>
      </c>
      <c r="D52" s="281"/>
      <c r="E52" s="281"/>
      <c r="F52" s="281"/>
      <c r="G52" s="281"/>
      <c r="H52" s="53"/>
      <c r="I52" s="283" t="s">
        <v>53</v>
      </c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2" t="s">
        <v>54</v>
      </c>
      <c r="AH52" s="281"/>
      <c r="AI52" s="281"/>
      <c r="AJ52" s="281"/>
      <c r="AK52" s="281"/>
      <c r="AL52" s="281"/>
      <c r="AM52" s="281"/>
      <c r="AN52" s="283" t="s">
        <v>55</v>
      </c>
      <c r="AO52" s="281"/>
      <c r="AP52" s="281"/>
      <c r="AQ52" s="54" t="s">
        <v>56</v>
      </c>
      <c r="AR52" s="31"/>
      <c r="AS52" s="55" t="s">
        <v>57</v>
      </c>
      <c r="AT52" s="56" t="s">
        <v>58</v>
      </c>
      <c r="AU52" s="56" t="s">
        <v>59</v>
      </c>
      <c r="AV52" s="56" t="s">
        <v>60</v>
      </c>
      <c r="AW52" s="56" t="s">
        <v>61</v>
      </c>
      <c r="AX52" s="56" t="s">
        <v>62</v>
      </c>
      <c r="AY52" s="56" t="s">
        <v>63</v>
      </c>
      <c r="AZ52" s="56" t="s">
        <v>64</v>
      </c>
      <c r="BA52" s="56" t="s">
        <v>65</v>
      </c>
      <c r="BB52" s="56" t="s">
        <v>66</v>
      </c>
      <c r="BC52" s="56" t="s">
        <v>67</v>
      </c>
      <c r="BD52" s="57" t="s">
        <v>68</v>
      </c>
    </row>
    <row r="53" spans="1:91" s="1" customFormat="1" ht="10.9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1" s="5" customFormat="1" ht="32.450000000000003" customHeight="1">
      <c r="B54" s="59"/>
      <c r="C54" s="60" t="s">
        <v>69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87">
        <f>ROUND(SUM(AG55:AG62),2)</f>
        <v>0</v>
      </c>
      <c r="AH54" s="287"/>
      <c r="AI54" s="287"/>
      <c r="AJ54" s="287"/>
      <c r="AK54" s="287"/>
      <c r="AL54" s="287"/>
      <c r="AM54" s="287"/>
      <c r="AN54" s="288">
        <f t="shared" ref="AN54:AN62" si="0">SUM(AG54,AT54)</f>
        <v>0</v>
      </c>
      <c r="AO54" s="288"/>
      <c r="AP54" s="288"/>
      <c r="AQ54" s="63" t="s">
        <v>3</v>
      </c>
      <c r="AR54" s="59"/>
      <c r="AS54" s="64">
        <f>ROUND(SUM(AS55:AS62),2)</f>
        <v>0</v>
      </c>
      <c r="AT54" s="65">
        <f t="shared" ref="AT54:AT62" si="1">ROUND(SUM(AV54:AW54),2)</f>
        <v>0</v>
      </c>
      <c r="AU54" s="66">
        <f>ROUND(SUM(AU55:AU62),5)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ROUND(SUM(AZ55:AZ62),2)</f>
        <v>0</v>
      </c>
      <c r="BA54" s="65">
        <f>ROUND(SUM(BA55:BA62),2)</f>
        <v>0</v>
      </c>
      <c r="BB54" s="65">
        <f>ROUND(SUM(BB55:BB62),2)</f>
        <v>0</v>
      </c>
      <c r="BC54" s="65">
        <f>ROUND(SUM(BC55:BC62),2)</f>
        <v>0</v>
      </c>
      <c r="BD54" s="67">
        <f>ROUND(SUM(BD55:BD62),2)</f>
        <v>0</v>
      </c>
      <c r="BS54" s="68" t="s">
        <v>70</v>
      </c>
      <c r="BT54" s="68" t="s">
        <v>71</v>
      </c>
      <c r="BU54" s="69" t="s">
        <v>72</v>
      </c>
      <c r="BV54" s="68" t="s">
        <v>73</v>
      </c>
      <c r="BW54" s="68" t="s">
        <v>5</v>
      </c>
      <c r="BX54" s="68" t="s">
        <v>74</v>
      </c>
      <c r="CL54" s="68" t="s">
        <v>3</v>
      </c>
    </row>
    <row r="55" spans="1:91" s="6" customFormat="1" ht="24.75" customHeight="1">
      <c r="A55" s="70" t="s">
        <v>75</v>
      </c>
      <c r="B55" s="71"/>
      <c r="C55" s="72"/>
      <c r="D55" s="284" t="s">
        <v>76</v>
      </c>
      <c r="E55" s="284"/>
      <c r="F55" s="284"/>
      <c r="G55" s="284"/>
      <c r="H55" s="284"/>
      <c r="I55" s="73"/>
      <c r="J55" s="284" t="s">
        <v>77</v>
      </c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284"/>
      <c r="AG55" s="285">
        <f>'24006_01 - Bourací práce'!J30</f>
        <v>0</v>
      </c>
      <c r="AH55" s="286"/>
      <c r="AI55" s="286"/>
      <c r="AJ55" s="286"/>
      <c r="AK55" s="286"/>
      <c r="AL55" s="286"/>
      <c r="AM55" s="286"/>
      <c r="AN55" s="285">
        <f t="shared" si="0"/>
        <v>0</v>
      </c>
      <c r="AO55" s="286"/>
      <c r="AP55" s="286"/>
      <c r="AQ55" s="74" t="s">
        <v>78</v>
      </c>
      <c r="AR55" s="71"/>
      <c r="AS55" s="75">
        <v>0</v>
      </c>
      <c r="AT55" s="76">
        <f t="shared" si="1"/>
        <v>0</v>
      </c>
      <c r="AU55" s="77">
        <f>'24006_01 - Bourací práce'!P89</f>
        <v>0</v>
      </c>
      <c r="AV55" s="76">
        <f>'24006_01 - Bourací práce'!J33</f>
        <v>0</v>
      </c>
      <c r="AW55" s="76">
        <f>'24006_01 - Bourací práce'!J34</f>
        <v>0</v>
      </c>
      <c r="AX55" s="76">
        <f>'24006_01 - Bourací práce'!J35</f>
        <v>0</v>
      </c>
      <c r="AY55" s="76">
        <f>'24006_01 - Bourací práce'!J36</f>
        <v>0</v>
      </c>
      <c r="AZ55" s="76">
        <f>'24006_01 - Bourací práce'!F33</f>
        <v>0</v>
      </c>
      <c r="BA55" s="76">
        <f>'24006_01 - Bourací práce'!F34</f>
        <v>0</v>
      </c>
      <c r="BB55" s="76">
        <f>'24006_01 - Bourací práce'!F35</f>
        <v>0</v>
      </c>
      <c r="BC55" s="76">
        <f>'24006_01 - Bourací práce'!F36</f>
        <v>0</v>
      </c>
      <c r="BD55" s="78">
        <f>'24006_01 - Bourací práce'!F37</f>
        <v>0</v>
      </c>
      <c r="BT55" s="79" t="s">
        <v>79</v>
      </c>
      <c r="BV55" s="79" t="s">
        <v>73</v>
      </c>
      <c r="BW55" s="79" t="s">
        <v>80</v>
      </c>
      <c r="BX55" s="79" t="s">
        <v>5</v>
      </c>
      <c r="CL55" s="79" t="s">
        <v>3</v>
      </c>
      <c r="CM55" s="79" t="s">
        <v>81</v>
      </c>
    </row>
    <row r="56" spans="1:91" s="6" customFormat="1" ht="24.75" customHeight="1">
      <c r="A56" s="70" t="s">
        <v>75</v>
      </c>
      <c r="B56" s="71"/>
      <c r="C56" s="72"/>
      <c r="D56" s="284" t="s">
        <v>82</v>
      </c>
      <c r="E56" s="284"/>
      <c r="F56" s="284"/>
      <c r="G56" s="284"/>
      <c r="H56" s="284"/>
      <c r="I56" s="73"/>
      <c r="J56" s="284" t="s">
        <v>83</v>
      </c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5">
        <f>'24006_02 - ASŘ+SKŘ'!J30</f>
        <v>0</v>
      </c>
      <c r="AH56" s="286"/>
      <c r="AI56" s="286"/>
      <c r="AJ56" s="286"/>
      <c r="AK56" s="286"/>
      <c r="AL56" s="286"/>
      <c r="AM56" s="286"/>
      <c r="AN56" s="285">
        <f t="shared" si="0"/>
        <v>0</v>
      </c>
      <c r="AO56" s="286"/>
      <c r="AP56" s="286"/>
      <c r="AQ56" s="74" t="s">
        <v>78</v>
      </c>
      <c r="AR56" s="71"/>
      <c r="AS56" s="75">
        <v>0</v>
      </c>
      <c r="AT56" s="76">
        <f t="shared" si="1"/>
        <v>0</v>
      </c>
      <c r="AU56" s="77">
        <f>'24006_02 - ASŘ+SKŘ'!P102</f>
        <v>0</v>
      </c>
      <c r="AV56" s="76">
        <f>'24006_02 - ASŘ+SKŘ'!J33</f>
        <v>0</v>
      </c>
      <c r="AW56" s="76">
        <f>'24006_02 - ASŘ+SKŘ'!J34</f>
        <v>0</v>
      </c>
      <c r="AX56" s="76">
        <f>'24006_02 - ASŘ+SKŘ'!J35</f>
        <v>0</v>
      </c>
      <c r="AY56" s="76">
        <f>'24006_02 - ASŘ+SKŘ'!J36</f>
        <v>0</v>
      </c>
      <c r="AZ56" s="76">
        <f>'24006_02 - ASŘ+SKŘ'!F33</f>
        <v>0</v>
      </c>
      <c r="BA56" s="76">
        <f>'24006_02 - ASŘ+SKŘ'!F34</f>
        <v>0</v>
      </c>
      <c r="BB56" s="76">
        <f>'24006_02 - ASŘ+SKŘ'!F35</f>
        <v>0</v>
      </c>
      <c r="BC56" s="76">
        <f>'24006_02 - ASŘ+SKŘ'!F36</f>
        <v>0</v>
      </c>
      <c r="BD56" s="78">
        <f>'24006_02 - ASŘ+SKŘ'!F37</f>
        <v>0</v>
      </c>
      <c r="BT56" s="79" t="s">
        <v>79</v>
      </c>
      <c r="BV56" s="79" t="s">
        <v>73</v>
      </c>
      <c r="BW56" s="79" t="s">
        <v>84</v>
      </c>
      <c r="BX56" s="79" t="s">
        <v>5</v>
      </c>
      <c r="CL56" s="79" t="s">
        <v>3</v>
      </c>
      <c r="CM56" s="79" t="s">
        <v>81</v>
      </c>
    </row>
    <row r="57" spans="1:91" s="6" customFormat="1" ht="24.75" customHeight="1">
      <c r="A57" s="70" t="s">
        <v>75</v>
      </c>
      <c r="B57" s="71"/>
      <c r="C57" s="72"/>
      <c r="D57" s="284" t="s">
        <v>85</v>
      </c>
      <c r="E57" s="284"/>
      <c r="F57" s="284"/>
      <c r="G57" s="284"/>
      <c r="H57" s="284"/>
      <c r="I57" s="73"/>
      <c r="J57" s="284" t="s">
        <v>86</v>
      </c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5">
        <f>'24006_03 - VRN'!J30</f>
        <v>0</v>
      </c>
      <c r="AH57" s="286"/>
      <c r="AI57" s="286"/>
      <c r="AJ57" s="286"/>
      <c r="AK57" s="286"/>
      <c r="AL57" s="286"/>
      <c r="AM57" s="286"/>
      <c r="AN57" s="285">
        <f t="shared" si="0"/>
        <v>0</v>
      </c>
      <c r="AO57" s="286"/>
      <c r="AP57" s="286"/>
      <c r="AQ57" s="74" t="s">
        <v>78</v>
      </c>
      <c r="AR57" s="71"/>
      <c r="AS57" s="75">
        <v>0</v>
      </c>
      <c r="AT57" s="76">
        <f t="shared" si="1"/>
        <v>0</v>
      </c>
      <c r="AU57" s="77">
        <f>'24006_03 - VRN'!P85</f>
        <v>0</v>
      </c>
      <c r="AV57" s="76">
        <f>'24006_03 - VRN'!J33</f>
        <v>0</v>
      </c>
      <c r="AW57" s="76">
        <f>'24006_03 - VRN'!J34</f>
        <v>0</v>
      </c>
      <c r="AX57" s="76">
        <f>'24006_03 - VRN'!J35</f>
        <v>0</v>
      </c>
      <c r="AY57" s="76">
        <f>'24006_03 - VRN'!J36</f>
        <v>0</v>
      </c>
      <c r="AZ57" s="76">
        <f>'24006_03 - VRN'!F33</f>
        <v>0</v>
      </c>
      <c r="BA57" s="76">
        <f>'24006_03 - VRN'!F34</f>
        <v>0</v>
      </c>
      <c r="BB57" s="76">
        <f>'24006_03 - VRN'!F35</f>
        <v>0</v>
      </c>
      <c r="BC57" s="76">
        <f>'24006_03 - VRN'!F36</f>
        <v>0</v>
      </c>
      <c r="BD57" s="78">
        <f>'24006_03 - VRN'!F37</f>
        <v>0</v>
      </c>
      <c r="BT57" s="79" t="s">
        <v>79</v>
      </c>
      <c r="BV57" s="79" t="s">
        <v>73</v>
      </c>
      <c r="BW57" s="79" t="s">
        <v>87</v>
      </c>
      <c r="BX57" s="79" t="s">
        <v>5</v>
      </c>
      <c r="CL57" s="79" t="s">
        <v>3</v>
      </c>
      <c r="CM57" s="79" t="s">
        <v>81</v>
      </c>
    </row>
    <row r="58" spans="1:91" s="6" customFormat="1" ht="24.75" customHeight="1">
      <c r="A58" s="70" t="s">
        <v>75</v>
      </c>
      <c r="B58" s="71"/>
      <c r="C58" s="72"/>
      <c r="D58" s="284" t="s">
        <v>88</v>
      </c>
      <c r="E58" s="284"/>
      <c r="F58" s="284"/>
      <c r="G58" s="284"/>
      <c r="H58" s="284"/>
      <c r="I58" s="73"/>
      <c r="J58" s="284" t="s">
        <v>89</v>
      </c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  <c r="AA58" s="284"/>
      <c r="AB58" s="284"/>
      <c r="AC58" s="284"/>
      <c r="AD58" s="284"/>
      <c r="AE58" s="284"/>
      <c r="AF58" s="284"/>
      <c r="AG58" s="285">
        <f>'24006_04 - ZTI'!J30</f>
        <v>0</v>
      </c>
      <c r="AH58" s="286"/>
      <c r="AI58" s="286"/>
      <c r="AJ58" s="286"/>
      <c r="AK58" s="286"/>
      <c r="AL58" s="286"/>
      <c r="AM58" s="286"/>
      <c r="AN58" s="285">
        <f t="shared" si="0"/>
        <v>0</v>
      </c>
      <c r="AO58" s="286"/>
      <c r="AP58" s="286"/>
      <c r="AQ58" s="74" t="s">
        <v>78</v>
      </c>
      <c r="AR58" s="71"/>
      <c r="AS58" s="75">
        <v>0</v>
      </c>
      <c r="AT58" s="76">
        <f t="shared" si="1"/>
        <v>0</v>
      </c>
      <c r="AU58" s="77">
        <f>'24006_04 - ZTI'!P91</f>
        <v>0</v>
      </c>
      <c r="AV58" s="76">
        <f>'24006_04 - ZTI'!J33</f>
        <v>0</v>
      </c>
      <c r="AW58" s="76">
        <f>'24006_04 - ZTI'!J34</f>
        <v>0</v>
      </c>
      <c r="AX58" s="76">
        <f>'24006_04 - ZTI'!J35</f>
        <v>0</v>
      </c>
      <c r="AY58" s="76">
        <f>'24006_04 - ZTI'!J36</f>
        <v>0</v>
      </c>
      <c r="AZ58" s="76">
        <f>'24006_04 - ZTI'!F33</f>
        <v>0</v>
      </c>
      <c r="BA58" s="76">
        <f>'24006_04 - ZTI'!F34</f>
        <v>0</v>
      </c>
      <c r="BB58" s="76">
        <f>'24006_04 - ZTI'!F35</f>
        <v>0</v>
      </c>
      <c r="BC58" s="76">
        <f>'24006_04 - ZTI'!F36</f>
        <v>0</v>
      </c>
      <c r="BD58" s="78">
        <f>'24006_04 - ZTI'!F37</f>
        <v>0</v>
      </c>
      <c r="BT58" s="79" t="s">
        <v>79</v>
      </c>
      <c r="BV58" s="79" t="s">
        <v>73</v>
      </c>
      <c r="BW58" s="79" t="s">
        <v>90</v>
      </c>
      <c r="BX58" s="79" t="s">
        <v>5</v>
      </c>
      <c r="CL58" s="79" t="s">
        <v>3</v>
      </c>
      <c r="CM58" s="79" t="s">
        <v>81</v>
      </c>
    </row>
    <row r="59" spans="1:91" s="6" customFormat="1" ht="24.75" customHeight="1">
      <c r="A59" s="70" t="s">
        <v>75</v>
      </c>
      <c r="B59" s="71"/>
      <c r="C59" s="72"/>
      <c r="D59" s="284" t="s">
        <v>91</v>
      </c>
      <c r="E59" s="284"/>
      <c r="F59" s="284"/>
      <c r="G59" s="284"/>
      <c r="H59" s="284"/>
      <c r="I59" s="73"/>
      <c r="J59" s="284" t="s">
        <v>92</v>
      </c>
      <c r="K59" s="284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  <c r="AA59" s="284"/>
      <c r="AB59" s="284"/>
      <c r="AC59" s="284"/>
      <c r="AD59" s="284"/>
      <c r="AE59" s="284"/>
      <c r="AF59" s="284"/>
      <c r="AG59" s="285">
        <f>'24006_05 - Vytápění'!J30</f>
        <v>0</v>
      </c>
      <c r="AH59" s="286"/>
      <c r="AI59" s="286"/>
      <c r="AJ59" s="286"/>
      <c r="AK59" s="286"/>
      <c r="AL59" s="286"/>
      <c r="AM59" s="286"/>
      <c r="AN59" s="285">
        <f t="shared" si="0"/>
        <v>0</v>
      </c>
      <c r="AO59" s="286"/>
      <c r="AP59" s="286"/>
      <c r="AQ59" s="74" t="s">
        <v>78</v>
      </c>
      <c r="AR59" s="71"/>
      <c r="AS59" s="75">
        <v>0</v>
      </c>
      <c r="AT59" s="76">
        <f t="shared" si="1"/>
        <v>0</v>
      </c>
      <c r="AU59" s="77">
        <f>'24006_05 - Vytápění'!P88</f>
        <v>0</v>
      </c>
      <c r="AV59" s="76">
        <f>'24006_05 - Vytápění'!J33</f>
        <v>0</v>
      </c>
      <c r="AW59" s="76">
        <f>'24006_05 - Vytápění'!J34</f>
        <v>0</v>
      </c>
      <c r="AX59" s="76">
        <f>'24006_05 - Vytápění'!J35</f>
        <v>0</v>
      </c>
      <c r="AY59" s="76">
        <f>'24006_05 - Vytápění'!J36</f>
        <v>0</v>
      </c>
      <c r="AZ59" s="76">
        <f>'24006_05 - Vytápění'!F33</f>
        <v>0</v>
      </c>
      <c r="BA59" s="76">
        <f>'24006_05 - Vytápění'!F34</f>
        <v>0</v>
      </c>
      <c r="BB59" s="76">
        <f>'24006_05 - Vytápění'!F35</f>
        <v>0</v>
      </c>
      <c r="BC59" s="76">
        <f>'24006_05 - Vytápění'!F36</f>
        <v>0</v>
      </c>
      <c r="BD59" s="78">
        <f>'24006_05 - Vytápění'!F37</f>
        <v>0</v>
      </c>
      <c r="BT59" s="79" t="s">
        <v>79</v>
      </c>
      <c r="BV59" s="79" t="s">
        <v>73</v>
      </c>
      <c r="BW59" s="79" t="s">
        <v>93</v>
      </c>
      <c r="BX59" s="79" t="s">
        <v>5</v>
      </c>
      <c r="CL59" s="79" t="s">
        <v>3</v>
      </c>
      <c r="CM59" s="79" t="s">
        <v>81</v>
      </c>
    </row>
    <row r="60" spans="1:91" s="6" customFormat="1" ht="24.75" customHeight="1">
      <c r="A60" s="70" t="s">
        <v>75</v>
      </c>
      <c r="B60" s="71"/>
      <c r="C60" s="72"/>
      <c r="D60" s="284" t="s">
        <v>94</v>
      </c>
      <c r="E60" s="284"/>
      <c r="F60" s="284"/>
      <c r="G60" s="284"/>
      <c r="H60" s="284"/>
      <c r="I60" s="73"/>
      <c r="J60" s="284" t="s">
        <v>95</v>
      </c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  <c r="AA60" s="284"/>
      <c r="AB60" s="284"/>
      <c r="AC60" s="284"/>
      <c r="AD60" s="284"/>
      <c r="AE60" s="284"/>
      <c r="AF60" s="284"/>
      <c r="AG60" s="285">
        <f>'24006_06 - Elektro'!J30</f>
        <v>0</v>
      </c>
      <c r="AH60" s="286"/>
      <c r="AI60" s="286"/>
      <c r="AJ60" s="286"/>
      <c r="AK60" s="286"/>
      <c r="AL60" s="286"/>
      <c r="AM60" s="286"/>
      <c r="AN60" s="285">
        <f t="shared" si="0"/>
        <v>0</v>
      </c>
      <c r="AO60" s="286"/>
      <c r="AP60" s="286"/>
      <c r="AQ60" s="74" t="s">
        <v>78</v>
      </c>
      <c r="AR60" s="71"/>
      <c r="AS60" s="75">
        <v>0</v>
      </c>
      <c r="AT60" s="76">
        <f t="shared" si="1"/>
        <v>0</v>
      </c>
      <c r="AU60" s="77">
        <f>'24006_06 - Elektro'!P88</f>
        <v>0</v>
      </c>
      <c r="AV60" s="76">
        <f>'24006_06 - Elektro'!J33</f>
        <v>0</v>
      </c>
      <c r="AW60" s="76">
        <f>'24006_06 - Elektro'!J34</f>
        <v>0</v>
      </c>
      <c r="AX60" s="76">
        <f>'24006_06 - Elektro'!J35</f>
        <v>0</v>
      </c>
      <c r="AY60" s="76">
        <f>'24006_06 - Elektro'!J36</f>
        <v>0</v>
      </c>
      <c r="AZ60" s="76">
        <f>'24006_06 - Elektro'!F33</f>
        <v>0</v>
      </c>
      <c r="BA60" s="76">
        <f>'24006_06 - Elektro'!F34</f>
        <v>0</v>
      </c>
      <c r="BB60" s="76">
        <f>'24006_06 - Elektro'!F35</f>
        <v>0</v>
      </c>
      <c r="BC60" s="76">
        <f>'24006_06 - Elektro'!F36</f>
        <v>0</v>
      </c>
      <c r="BD60" s="78">
        <f>'24006_06 - Elektro'!F37</f>
        <v>0</v>
      </c>
      <c r="BT60" s="79" t="s">
        <v>79</v>
      </c>
      <c r="BV60" s="79" t="s">
        <v>73</v>
      </c>
      <c r="BW60" s="79" t="s">
        <v>96</v>
      </c>
      <c r="BX60" s="79" t="s">
        <v>5</v>
      </c>
      <c r="CL60" s="79" t="s">
        <v>3</v>
      </c>
      <c r="CM60" s="79" t="s">
        <v>81</v>
      </c>
    </row>
    <row r="61" spans="1:91" s="6" customFormat="1" ht="24.75" customHeight="1">
      <c r="A61" s="70" t="s">
        <v>75</v>
      </c>
      <c r="B61" s="71"/>
      <c r="C61" s="72"/>
      <c r="D61" s="284" t="s">
        <v>97</v>
      </c>
      <c r="E61" s="284"/>
      <c r="F61" s="284"/>
      <c r="G61" s="284"/>
      <c r="H61" s="284"/>
      <c r="I61" s="73"/>
      <c r="J61" s="284" t="s">
        <v>98</v>
      </c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  <c r="AA61" s="284"/>
      <c r="AB61" s="284"/>
      <c r="AC61" s="284"/>
      <c r="AD61" s="284"/>
      <c r="AE61" s="284"/>
      <c r="AF61" s="284"/>
      <c r="AG61" s="285">
        <f>'24006_07 - VZT'!J30</f>
        <v>0</v>
      </c>
      <c r="AH61" s="286"/>
      <c r="AI61" s="286"/>
      <c r="AJ61" s="286"/>
      <c r="AK61" s="286"/>
      <c r="AL61" s="286"/>
      <c r="AM61" s="286"/>
      <c r="AN61" s="285">
        <f t="shared" si="0"/>
        <v>0</v>
      </c>
      <c r="AO61" s="286"/>
      <c r="AP61" s="286"/>
      <c r="AQ61" s="74" t="s">
        <v>78</v>
      </c>
      <c r="AR61" s="71"/>
      <c r="AS61" s="75">
        <v>0</v>
      </c>
      <c r="AT61" s="76">
        <f t="shared" si="1"/>
        <v>0</v>
      </c>
      <c r="AU61" s="77">
        <f>'24006_07 - VZT'!P83</f>
        <v>0</v>
      </c>
      <c r="AV61" s="76">
        <f>'24006_07 - VZT'!J33</f>
        <v>0</v>
      </c>
      <c r="AW61" s="76">
        <f>'24006_07 - VZT'!J34</f>
        <v>0</v>
      </c>
      <c r="AX61" s="76">
        <f>'24006_07 - VZT'!J35</f>
        <v>0</v>
      </c>
      <c r="AY61" s="76">
        <f>'24006_07 - VZT'!J36</f>
        <v>0</v>
      </c>
      <c r="AZ61" s="76">
        <f>'24006_07 - VZT'!F33</f>
        <v>0</v>
      </c>
      <c r="BA61" s="76">
        <f>'24006_07 - VZT'!F34</f>
        <v>0</v>
      </c>
      <c r="BB61" s="76">
        <f>'24006_07 - VZT'!F35</f>
        <v>0</v>
      </c>
      <c r="BC61" s="76">
        <f>'24006_07 - VZT'!F36</f>
        <v>0</v>
      </c>
      <c r="BD61" s="78">
        <f>'24006_07 - VZT'!F37</f>
        <v>0</v>
      </c>
      <c r="BT61" s="79" t="s">
        <v>79</v>
      </c>
      <c r="BV61" s="79" t="s">
        <v>73</v>
      </c>
      <c r="BW61" s="79" t="s">
        <v>99</v>
      </c>
      <c r="BX61" s="79" t="s">
        <v>5</v>
      </c>
      <c r="CL61" s="79" t="s">
        <v>3</v>
      </c>
      <c r="CM61" s="79" t="s">
        <v>81</v>
      </c>
    </row>
    <row r="62" spans="1:91" s="6" customFormat="1" ht="24.75" customHeight="1">
      <c r="A62" s="70" t="s">
        <v>75</v>
      </c>
      <c r="B62" s="71"/>
      <c r="C62" s="72"/>
      <c r="D62" s="284" t="s">
        <v>100</v>
      </c>
      <c r="E62" s="284"/>
      <c r="F62" s="284"/>
      <c r="G62" s="284"/>
      <c r="H62" s="284"/>
      <c r="I62" s="73"/>
      <c r="J62" s="284" t="s">
        <v>101</v>
      </c>
      <c r="K62" s="284"/>
      <c r="L62" s="284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  <c r="AA62" s="284"/>
      <c r="AB62" s="284"/>
      <c r="AC62" s="284"/>
      <c r="AD62" s="284"/>
      <c r="AE62" s="284"/>
      <c r="AF62" s="284"/>
      <c r="AG62" s="285">
        <f>'24006_08 - Plyn'!J30</f>
        <v>0</v>
      </c>
      <c r="AH62" s="286"/>
      <c r="AI62" s="286"/>
      <c r="AJ62" s="286"/>
      <c r="AK62" s="286"/>
      <c r="AL62" s="286"/>
      <c r="AM62" s="286"/>
      <c r="AN62" s="285">
        <f t="shared" si="0"/>
        <v>0</v>
      </c>
      <c r="AO62" s="286"/>
      <c r="AP62" s="286"/>
      <c r="AQ62" s="74" t="s">
        <v>78</v>
      </c>
      <c r="AR62" s="71"/>
      <c r="AS62" s="80">
        <v>0</v>
      </c>
      <c r="AT62" s="81">
        <f t="shared" si="1"/>
        <v>0</v>
      </c>
      <c r="AU62" s="82">
        <f>'24006_08 - Plyn'!P81</f>
        <v>0</v>
      </c>
      <c r="AV62" s="81">
        <f>'24006_08 - Plyn'!J33</f>
        <v>0</v>
      </c>
      <c r="AW62" s="81">
        <f>'24006_08 - Plyn'!J34</f>
        <v>0</v>
      </c>
      <c r="AX62" s="81">
        <f>'24006_08 - Plyn'!J35</f>
        <v>0</v>
      </c>
      <c r="AY62" s="81">
        <f>'24006_08 - Plyn'!J36</f>
        <v>0</v>
      </c>
      <c r="AZ62" s="81">
        <f>'24006_08 - Plyn'!F33</f>
        <v>0</v>
      </c>
      <c r="BA62" s="81">
        <f>'24006_08 - Plyn'!F34</f>
        <v>0</v>
      </c>
      <c r="BB62" s="81">
        <f>'24006_08 - Plyn'!F35</f>
        <v>0</v>
      </c>
      <c r="BC62" s="81">
        <f>'24006_08 - Plyn'!F36</f>
        <v>0</v>
      </c>
      <c r="BD62" s="83">
        <f>'24006_08 - Plyn'!F37</f>
        <v>0</v>
      </c>
      <c r="BT62" s="79" t="s">
        <v>79</v>
      </c>
      <c r="BV62" s="79" t="s">
        <v>73</v>
      </c>
      <c r="BW62" s="79" t="s">
        <v>102</v>
      </c>
      <c r="BX62" s="79" t="s">
        <v>5</v>
      </c>
      <c r="CL62" s="79" t="s">
        <v>3</v>
      </c>
      <c r="CM62" s="79" t="s">
        <v>81</v>
      </c>
    </row>
    <row r="63" spans="1:91" s="1" customFormat="1" ht="30" customHeight="1">
      <c r="B63" s="31"/>
      <c r="AR63" s="31"/>
    </row>
    <row r="64" spans="1:91" s="1" customFormat="1" ht="6.95" customHeight="1"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31"/>
    </row>
  </sheetData>
  <mergeCells count="7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2:AP62"/>
    <mergeCell ref="AG62:AM62"/>
    <mergeCell ref="D62:H62"/>
    <mergeCell ref="J62:AF62"/>
    <mergeCell ref="AG54:AM54"/>
    <mergeCell ref="AN54:AP54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24006_01 - Bourací práce'!C2" display="/" xr:uid="{00000000-0004-0000-0000-000000000000}"/>
    <hyperlink ref="A56" location="'24006_02 - ASŘ+SKŘ'!C2" display="/" xr:uid="{00000000-0004-0000-0000-000001000000}"/>
    <hyperlink ref="A57" location="'24006_03 - VRN'!C2" display="/" xr:uid="{00000000-0004-0000-0000-000002000000}"/>
    <hyperlink ref="A58" location="'24006_04 - ZTI'!C2" display="/" xr:uid="{00000000-0004-0000-0000-000003000000}"/>
    <hyperlink ref="A59" location="'24006_05 - Vytápění'!C2" display="/" xr:uid="{00000000-0004-0000-0000-000004000000}"/>
    <hyperlink ref="A60" location="'24006_06 - Elektro'!C2" display="/" xr:uid="{00000000-0004-0000-0000-000005000000}"/>
    <hyperlink ref="A61" location="'24006_07 - VZT'!C2" display="/" xr:uid="{00000000-0004-0000-0000-000006000000}"/>
    <hyperlink ref="A62" location="'24006_08 - Plyn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86" customWidth="1"/>
    <col min="2" max="2" width="1.6640625" style="186" customWidth="1"/>
    <col min="3" max="4" width="5" style="186" customWidth="1"/>
    <col min="5" max="5" width="11.6640625" style="186" customWidth="1"/>
    <col min="6" max="6" width="9.1640625" style="186" customWidth="1"/>
    <col min="7" max="7" width="5" style="186" customWidth="1"/>
    <col min="8" max="8" width="77.83203125" style="186" customWidth="1"/>
    <col min="9" max="10" width="20" style="186" customWidth="1"/>
    <col min="11" max="11" width="1.6640625" style="186" customWidth="1"/>
  </cols>
  <sheetData>
    <row r="1" spans="2:11" customFormat="1" ht="37.5" customHeight="1"/>
    <row r="2" spans="2:11" customFormat="1" ht="7.5" customHeight="1">
      <c r="B2" s="187"/>
      <c r="C2" s="188"/>
      <c r="D2" s="188"/>
      <c r="E2" s="188"/>
      <c r="F2" s="188"/>
      <c r="G2" s="188"/>
      <c r="H2" s="188"/>
      <c r="I2" s="188"/>
      <c r="J2" s="188"/>
      <c r="K2" s="189"/>
    </row>
    <row r="3" spans="2:11" s="14" customFormat="1" ht="45" customHeight="1">
      <c r="B3" s="190"/>
      <c r="C3" s="315" t="s">
        <v>3280</v>
      </c>
      <c r="D3" s="315"/>
      <c r="E3" s="315"/>
      <c r="F3" s="315"/>
      <c r="G3" s="315"/>
      <c r="H3" s="315"/>
      <c r="I3" s="315"/>
      <c r="J3" s="315"/>
      <c r="K3" s="191"/>
    </row>
    <row r="4" spans="2:11" customFormat="1" ht="25.5" customHeight="1">
      <c r="B4" s="192"/>
      <c r="C4" s="314" t="s">
        <v>3281</v>
      </c>
      <c r="D4" s="314"/>
      <c r="E4" s="314"/>
      <c r="F4" s="314"/>
      <c r="G4" s="314"/>
      <c r="H4" s="314"/>
      <c r="I4" s="314"/>
      <c r="J4" s="314"/>
      <c r="K4" s="193"/>
    </row>
    <row r="5" spans="2:11" customFormat="1" ht="5.25" customHeight="1">
      <c r="B5" s="192"/>
      <c r="C5" s="194"/>
      <c r="D5" s="194"/>
      <c r="E5" s="194"/>
      <c r="F5" s="194"/>
      <c r="G5" s="194"/>
      <c r="H5" s="194"/>
      <c r="I5" s="194"/>
      <c r="J5" s="194"/>
      <c r="K5" s="193"/>
    </row>
    <row r="6" spans="2:11" customFormat="1" ht="15" customHeight="1">
      <c r="B6" s="192"/>
      <c r="C6" s="313" t="s">
        <v>3282</v>
      </c>
      <c r="D6" s="313"/>
      <c r="E6" s="313"/>
      <c r="F6" s="313"/>
      <c r="G6" s="313"/>
      <c r="H6" s="313"/>
      <c r="I6" s="313"/>
      <c r="J6" s="313"/>
      <c r="K6" s="193"/>
    </row>
    <row r="7" spans="2:11" customFormat="1" ht="15" customHeight="1">
      <c r="B7" s="196"/>
      <c r="C7" s="313" t="s">
        <v>3283</v>
      </c>
      <c r="D7" s="313"/>
      <c r="E7" s="313"/>
      <c r="F7" s="313"/>
      <c r="G7" s="313"/>
      <c r="H7" s="313"/>
      <c r="I7" s="313"/>
      <c r="J7" s="313"/>
      <c r="K7" s="193"/>
    </row>
    <row r="8" spans="2:11" customFormat="1" ht="12.75" customHeight="1">
      <c r="B8" s="196"/>
      <c r="C8" s="195"/>
      <c r="D8" s="195"/>
      <c r="E8" s="195"/>
      <c r="F8" s="195"/>
      <c r="G8" s="195"/>
      <c r="H8" s="195"/>
      <c r="I8" s="195"/>
      <c r="J8" s="195"/>
      <c r="K8" s="193"/>
    </row>
    <row r="9" spans="2:11" customFormat="1" ht="15" customHeight="1">
      <c r="B9" s="196"/>
      <c r="C9" s="313" t="s">
        <v>3284</v>
      </c>
      <c r="D9" s="313"/>
      <c r="E9" s="313"/>
      <c r="F9" s="313"/>
      <c r="G9" s="313"/>
      <c r="H9" s="313"/>
      <c r="I9" s="313"/>
      <c r="J9" s="313"/>
      <c r="K9" s="193"/>
    </row>
    <row r="10" spans="2:11" customFormat="1" ht="15" customHeight="1">
      <c r="B10" s="196"/>
      <c r="C10" s="195"/>
      <c r="D10" s="313" t="s">
        <v>3285</v>
      </c>
      <c r="E10" s="313"/>
      <c r="F10" s="313"/>
      <c r="G10" s="313"/>
      <c r="H10" s="313"/>
      <c r="I10" s="313"/>
      <c r="J10" s="313"/>
      <c r="K10" s="193"/>
    </row>
    <row r="11" spans="2:11" customFormat="1" ht="15" customHeight="1">
      <c r="B11" s="196"/>
      <c r="C11" s="197"/>
      <c r="D11" s="313" t="s">
        <v>3286</v>
      </c>
      <c r="E11" s="313"/>
      <c r="F11" s="313"/>
      <c r="G11" s="313"/>
      <c r="H11" s="313"/>
      <c r="I11" s="313"/>
      <c r="J11" s="313"/>
      <c r="K11" s="193"/>
    </row>
    <row r="12" spans="2:11" customFormat="1" ht="15" customHeight="1">
      <c r="B12" s="196"/>
      <c r="C12" s="197"/>
      <c r="D12" s="195"/>
      <c r="E12" s="195"/>
      <c r="F12" s="195"/>
      <c r="G12" s="195"/>
      <c r="H12" s="195"/>
      <c r="I12" s="195"/>
      <c r="J12" s="195"/>
      <c r="K12" s="193"/>
    </row>
    <row r="13" spans="2:11" customFormat="1" ht="15" customHeight="1">
      <c r="B13" s="196"/>
      <c r="C13" s="197"/>
      <c r="D13" s="198" t="s">
        <v>3287</v>
      </c>
      <c r="E13" s="195"/>
      <c r="F13" s="195"/>
      <c r="G13" s="195"/>
      <c r="H13" s="195"/>
      <c r="I13" s="195"/>
      <c r="J13" s="195"/>
      <c r="K13" s="193"/>
    </row>
    <row r="14" spans="2:11" customFormat="1" ht="12.75" customHeight="1">
      <c r="B14" s="196"/>
      <c r="C14" s="197"/>
      <c r="D14" s="197"/>
      <c r="E14" s="197"/>
      <c r="F14" s="197"/>
      <c r="G14" s="197"/>
      <c r="H14" s="197"/>
      <c r="I14" s="197"/>
      <c r="J14" s="197"/>
      <c r="K14" s="193"/>
    </row>
    <row r="15" spans="2:11" customFormat="1" ht="15" customHeight="1">
      <c r="B15" s="196"/>
      <c r="C15" s="197"/>
      <c r="D15" s="313" t="s">
        <v>3288</v>
      </c>
      <c r="E15" s="313"/>
      <c r="F15" s="313"/>
      <c r="G15" s="313"/>
      <c r="H15" s="313"/>
      <c r="I15" s="313"/>
      <c r="J15" s="313"/>
      <c r="K15" s="193"/>
    </row>
    <row r="16" spans="2:11" customFormat="1" ht="15" customHeight="1">
      <c r="B16" s="196"/>
      <c r="C16" s="197"/>
      <c r="D16" s="313" t="s">
        <v>3289</v>
      </c>
      <c r="E16" s="313"/>
      <c r="F16" s="313"/>
      <c r="G16" s="313"/>
      <c r="H16" s="313"/>
      <c r="I16" s="313"/>
      <c r="J16" s="313"/>
      <c r="K16" s="193"/>
    </row>
    <row r="17" spans="2:11" customFormat="1" ht="15" customHeight="1">
      <c r="B17" s="196"/>
      <c r="C17" s="197"/>
      <c r="D17" s="313" t="s">
        <v>3290</v>
      </c>
      <c r="E17" s="313"/>
      <c r="F17" s="313"/>
      <c r="G17" s="313"/>
      <c r="H17" s="313"/>
      <c r="I17" s="313"/>
      <c r="J17" s="313"/>
      <c r="K17" s="193"/>
    </row>
    <row r="18" spans="2:11" customFormat="1" ht="15" customHeight="1">
      <c r="B18" s="196"/>
      <c r="C18" s="197"/>
      <c r="D18" s="197"/>
      <c r="E18" s="199" t="s">
        <v>78</v>
      </c>
      <c r="F18" s="313" t="s">
        <v>3291</v>
      </c>
      <c r="G18" s="313"/>
      <c r="H18" s="313"/>
      <c r="I18" s="313"/>
      <c r="J18" s="313"/>
      <c r="K18" s="193"/>
    </row>
    <row r="19" spans="2:11" customFormat="1" ht="15" customHeight="1">
      <c r="B19" s="196"/>
      <c r="C19" s="197"/>
      <c r="D19" s="197"/>
      <c r="E19" s="199" t="s">
        <v>3292</v>
      </c>
      <c r="F19" s="313" t="s">
        <v>3293</v>
      </c>
      <c r="G19" s="313"/>
      <c r="H19" s="313"/>
      <c r="I19" s="313"/>
      <c r="J19" s="313"/>
      <c r="K19" s="193"/>
    </row>
    <row r="20" spans="2:11" customFormat="1" ht="15" customHeight="1">
      <c r="B20" s="196"/>
      <c r="C20" s="197"/>
      <c r="D20" s="197"/>
      <c r="E20" s="199" t="s">
        <v>3294</v>
      </c>
      <c r="F20" s="313" t="s">
        <v>3295</v>
      </c>
      <c r="G20" s="313"/>
      <c r="H20" s="313"/>
      <c r="I20" s="313"/>
      <c r="J20" s="313"/>
      <c r="K20" s="193"/>
    </row>
    <row r="21" spans="2:11" customFormat="1" ht="15" customHeight="1">
      <c r="B21" s="196"/>
      <c r="C21" s="197"/>
      <c r="D21" s="197"/>
      <c r="E21" s="199" t="s">
        <v>3296</v>
      </c>
      <c r="F21" s="313" t="s">
        <v>3297</v>
      </c>
      <c r="G21" s="313"/>
      <c r="H21" s="313"/>
      <c r="I21" s="313"/>
      <c r="J21" s="313"/>
      <c r="K21" s="193"/>
    </row>
    <row r="22" spans="2:11" customFormat="1" ht="15" customHeight="1">
      <c r="B22" s="196"/>
      <c r="C22" s="197"/>
      <c r="D22" s="197"/>
      <c r="E22" s="199" t="s">
        <v>3298</v>
      </c>
      <c r="F22" s="313" t="s">
        <v>2328</v>
      </c>
      <c r="G22" s="313"/>
      <c r="H22" s="313"/>
      <c r="I22" s="313"/>
      <c r="J22" s="313"/>
      <c r="K22" s="193"/>
    </row>
    <row r="23" spans="2:11" customFormat="1" ht="15" customHeight="1">
      <c r="B23" s="196"/>
      <c r="C23" s="197"/>
      <c r="D23" s="197"/>
      <c r="E23" s="199" t="s">
        <v>3299</v>
      </c>
      <c r="F23" s="313" t="s">
        <v>3300</v>
      </c>
      <c r="G23" s="313"/>
      <c r="H23" s="313"/>
      <c r="I23" s="313"/>
      <c r="J23" s="313"/>
      <c r="K23" s="193"/>
    </row>
    <row r="24" spans="2:11" customFormat="1" ht="12.75" customHeight="1">
      <c r="B24" s="196"/>
      <c r="C24" s="197"/>
      <c r="D24" s="197"/>
      <c r="E24" s="197"/>
      <c r="F24" s="197"/>
      <c r="G24" s="197"/>
      <c r="H24" s="197"/>
      <c r="I24" s="197"/>
      <c r="J24" s="197"/>
      <c r="K24" s="193"/>
    </row>
    <row r="25" spans="2:11" customFormat="1" ht="15" customHeight="1">
      <c r="B25" s="196"/>
      <c r="C25" s="313" t="s">
        <v>3301</v>
      </c>
      <c r="D25" s="313"/>
      <c r="E25" s="313"/>
      <c r="F25" s="313"/>
      <c r="G25" s="313"/>
      <c r="H25" s="313"/>
      <c r="I25" s="313"/>
      <c r="J25" s="313"/>
      <c r="K25" s="193"/>
    </row>
    <row r="26" spans="2:11" customFormat="1" ht="15" customHeight="1">
      <c r="B26" s="196"/>
      <c r="C26" s="313" t="s">
        <v>3302</v>
      </c>
      <c r="D26" s="313"/>
      <c r="E26" s="313"/>
      <c r="F26" s="313"/>
      <c r="G26" s="313"/>
      <c r="H26" s="313"/>
      <c r="I26" s="313"/>
      <c r="J26" s="313"/>
      <c r="K26" s="193"/>
    </row>
    <row r="27" spans="2:11" customFormat="1" ht="15" customHeight="1">
      <c r="B27" s="196"/>
      <c r="C27" s="195"/>
      <c r="D27" s="313" t="s">
        <v>3303</v>
      </c>
      <c r="E27" s="313"/>
      <c r="F27" s="313"/>
      <c r="G27" s="313"/>
      <c r="H27" s="313"/>
      <c r="I27" s="313"/>
      <c r="J27" s="313"/>
      <c r="K27" s="193"/>
    </row>
    <row r="28" spans="2:11" customFormat="1" ht="15" customHeight="1">
      <c r="B28" s="196"/>
      <c r="C28" s="197"/>
      <c r="D28" s="313" t="s">
        <v>3304</v>
      </c>
      <c r="E28" s="313"/>
      <c r="F28" s="313"/>
      <c r="G28" s="313"/>
      <c r="H28" s="313"/>
      <c r="I28" s="313"/>
      <c r="J28" s="313"/>
      <c r="K28" s="193"/>
    </row>
    <row r="29" spans="2:11" customFormat="1" ht="12.75" customHeight="1">
      <c r="B29" s="196"/>
      <c r="C29" s="197"/>
      <c r="D29" s="197"/>
      <c r="E29" s="197"/>
      <c r="F29" s="197"/>
      <c r="G29" s="197"/>
      <c r="H29" s="197"/>
      <c r="I29" s="197"/>
      <c r="J29" s="197"/>
      <c r="K29" s="193"/>
    </row>
    <row r="30" spans="2:11" customFormat="1" ht="15" customHeight="1">
      <c r="B30" s="196"/>
      <c r="C30" s="197"/>
      <c r="D30" s="313" t="s">
        <v>3305</v>
      </c>
      <c r="E30" s="313"/>
      <c r="F30" s="313"/>
      <c r="G30" s="313"/>
      <c r="H30" s="313"/>
      <c r="I30" s="313"/>
      <c r="J30" s="313"/>
      <c r="K30" s="193"/>
    </row>
    <row r="31" spans="2:11" customFormat="1" ht="15" customHeight="1">
      <c r="B31" s="196"/>
      <c r="C31" s="197"/>
      <c r="D31" s="313" t="s">
        <v>3306</v>
      </c>
      <c r="E31" s="313"/>
      <c r="F31" s="313"/>
      <c r="G31" s="313"/>
      <c r="H31" s="313"/>
      <c r="I31" s="313"/>
      <c r="J31" s="313"/>
      <c r="K31" s="193"/>
    </row>
    <row r="32" spans="2:11" customFormat="1" ht="12.75" customHeight="1">
      <c r="B32" s="196"/>
      <c r="C32" s="197"/>
      <c r="D32" s="197"/>
      <c r="E32" s="197"/>
      <c r="F32" s="197"/>
      <c r="G32" s="197"/>
      <c r="H32" s="197"/>
      <c r="I32" s="197"/>
      <c r="J32" s="197"/>
      <c r="K32" s="193"/>
    </row>
    <row r="33" spans="2:11" customFormat="1" ht="15" customHeight="1">
      <c r="B33" s="196"/>
      <c r="C33" s="197"/>
      <c r="D33" s="313" t="s">
        <v>3307</v>
      </c>
      <c r="E33" s="313"/>
      <c r="F33" s="313"/>
      <c r="G33" s="313"/>
      <c r="H33" s="313"/>
      <c r="I33" s="313"/>
      <c r="J33" s="313"/>
      <c r="K33" s="193"/>
    </row>
    <row r="34" spans="2:11" customFormat="1" ht="15" customHeight="1">
      <c r="B34" s="196"/>
      <c r="C34" s="197"/>
      <c r="D34" s="313" t="s">
        <v>3308</v>
      </c>
      <c r="E34" s="313"/>
      <c r="F34" s="313"/>
      <c r="G34" s="313"/>
      <c r="H34" s="313"/>
      <c r="I34" s="313"/>
      <c r="J34" s="313"/>
      <c r="K34" s="193"/>
    </row>
    <row r="35" spans="2:11" customFormat="1" ht="15" customHeight="1">
      <c r="B35" s="196"/>
      <c r="C35" s="197"/>
      <c r="D35" s="313" t="s">
        <v>3309</v>
      </c>
      <c r="E35" s="313"/>
      <c r="F35" s="313"/>
      <c r="G35" s="313"/>
      <c r="H35" s="313"/>
      <c r="I35" s="313"/>
      <c r="J35" s="313"/>
      <c r="K35" s="193"/>
    </row>
    <row r="36" spans="2:11" customFormat="1" ht="15" customHeight="1">
      <c r="B36" s="196"/>
      <c r="C36" s="197"/>
      <c r="D36" s="195"/>
      <c r="E36" s="198" t="s">
        <v>121</v>
      </c>
      <c r="F36" s="195"/>
      <c r="G36" s="313" t="s">
        <v>3310</v>
      </c>
      <c r="H36" s="313"/>
      <c r="I36" s="313"/>
      <c r="J36" s="313"/>
      <c r="K36" s="193"/>
    </row>
    <row r="37" spans="2:11" customFormat="1" ht="30.75" customHeight="1">
      <c r="B37" s="196"/>
      <c r="C37" s="197"/>
      <c r="D37" s="195"/>
      <c r="E37" s="198" t="s">
        <v>3311</v>
      </c>
      <c r="F37" s="195"/>
      <c r="G37" s="313" t="s">
        <v>3312</v>
      </c>
      <c r="H37" s="313"/>
      <c r="I37" s="313"/>
      <c r="J37" s="313"/>
      <c r="K37" s="193"/>
    </row>
    <row r="38" spans="2:11" customFormat="1" ht="15" customHeight="1">
      <c r="B38" s="196"/>
      <c r="C38" s="197"/>
      <c r="D38" s="195"/>
      <c r="E38" s="198" t="s">
        <v>52</v>
      </c>
      <c r="F38" s="195"/>
      <c r="G38" s="313" t="s">
        <v>3313</v>
      </c>
      <c r="H38" s="313"/>
      <c r="I38" s="313"/>
      <c r="J38" s="313"/>
      <c r="K38" s="193"/>
    </row>
    <row r="39" spans="2:11" customFormat="1" ht="15" customHeight="1">
      <c r="B39" s="196"/>
      <c r="C39" s="197"/>
      <c r="D39" s="195"/>
      <c r="E39" s="198" t="s">
        <v>53</v>
      </c>
      <c r="F39" s="195"/>
      <c r="G39" s="313" t="s">
        <v>3314</v>
      </c>
      <c r="H39" s="313"/>
      <c r="I39" s="313"/>
      <c r="J39" s="313"/>
      <c r="K39" s="193"/>
    </row>
    <row r="40" spans="2:11" customFormat="1" ht="15" customHeight="1">
      <c r="B40" s="196"/>
      <c r="C40" s="197"/>
      <c r="D40" s="195"/>
      <c r="E40" s="198" t="s">
        <v>122</v>
      </c>
      <c r="F40" s="195"/>
      <c r="G40" s="313" t="s">
        <v>3315</v>
      </c>
      <c r="H40" s="313"/>
      <c r="I40" s="313"/>
      <c r="J40" s="313"/>
      <c r="K40" s="193"/>
    </row>
    <row r="41" spans="2:11" customFormat="1" ht="15" customHeight="1">
      <c r="B41" s="196"/>
      <c r="C41" s="197"/>
      <c r="D41" s="195"/>
      <c r="E41" s="198" t="s">
        <v>123</v>
      </c>
      <c r="F41" s="195"/>
      <c r="G41" s="313" t="s">
        <v>3316</v>
      </c>
      <c r="H41" s="313"/>
      <c r="I41" s="313"/>
      <c r="J41" s="313"/>
      <c r="K41" s="193"/>
    </row>
    <row r="42" spans="2:11" customFormat="1" ht="15" customHeight="1">
      <c r="B42" s="196"/>
      <c r="C42" s="197"/>
      <c r="D42" s="195"/>
      <c r="E42" s="198" t="s">
        <v>3317</v>
      </c>
      <c r="F42" s="195"/>
      <c r="G42" s="313" t="s">
        <v>3318</v>
      </c>
      <c r="H42" s="313"/>
      <c r="I42" s="313"/>
      <c r="J42" s="313"/>
      <c r="K42" s="193"/>
    </row>
    <row r="43" spans="2:11" customFormat="1" ht="15" customHeight="1">
      <c r="B43" s="196"/>
      <c r="C43" s="197"/>
      <c r="D43" s="195"/>
      <c r="E43" s="198"/>
      <c r="F43" s="195"/>
      <c r="G43" s="313" t="s">
        <v>3319</v>
      </c>
      <c r="H43" s="313"/>
      <c r="I43" s="313"/>
      <c r="J43" s="313"/>
      <c r="K43" s="193"/>
    </row>
    <row r="44" spans="2:11" customFormat="1" ht="15" customHeight="1">
      <c r="B44" s="196"/>
      <c r="C44" s="197"/>
      <c r="D44" s="195"/>
      <c r="E44" s="198" t="s">
        <v>3320</v>
      </c>
      <c r="F44" s="195"/>
      <c r="G44" s="313" t="s">
        <v>3321</v>
      </c>
      <c r="H44" s="313"/>
      <c r="I44" s="313"/>
      <c r="J44" s="313"/>
      <c r="K44" s="193"/>
    </row>
    <row r="45" spans="2:11" customFormat="1" ht="15" customHeight="1">
      <c r="B45" s="196"/>
      <c r="C45" s="197"/>
      <c r="D45" s="195"/>
      <c r="E45" s="198" t="s">
        <v>125</v>
      </c>
      <c r="F45" s="195"/>
      <c r="G45" s="313" t="s">
        <v>3322</v>
      </c>
      <c r="H45" s="313"/>
      <c r="I45" s="313"/>
      <c r="J45" s="313"/>
      <c r="K45" s="193"/>
    </row>
    <row r="46" spans="2:11" customFormat="1" ht="12.75" customHeight="1">
      <c r="B46" s="196"/>
      <c r="C46" s="197"/>
      <c r="D46" s="195"/>
      <c r="E46" s="195"/>
      <c r="F46" s="195"/>
      <c r="G46" s="195"/>
      <c r="H46" s="195"/>
      <c r="I46" s="195"/>
      <c r="J46" s="195"/>
      <c r="K46" s="193"/>
    </row>
    <row r="47" spans="2:11" customFormat="1" ht="15" customHeight="1">
      <c r="B47" s="196"/>
      <c r="C47" s="197"/>
      <c r="D47" s="313" t="s">
        <v>3323</v>
      </c>
      <c r="E47" s="313"/>
      <c r="F47" s="313"/>
      <c r="G47" s="313"/>
      <c r="H47" s="313"/>
      <c r="I47" s="313"/>
      <c r="J47" s="313"/>
      <c r="K47" s="193"/>
    </row>
    <row r="48" spans="2:11" customFormat="1" ht="15" customHeight="1">
      <c r="B48" s="196"/>
      <c r="C48" s="197"/>
      <c r="D48" s="197"/>
      <c r="E48" s="313" t="s">
        <v>3324</v>
      </c>
      <c r="F48" s="313"/>
      <c r="G48" s="313"/>
      <c r="H48" s="313"/>
      <c r="I48" s="313"/>
      <c r="J48" s="313"/>
      <c r="K48" s="193"/>
    </row>
    <row r="49" spans="2:11" customFormat="1" ht="15" customHeight="1">
      <c r="B49" s="196"/>
      <c r="C49" s="197"/>
      <c r="D49" s="197"/>
      <c r="E49" s="313" t="s">
        <v>3325</v>
      </c>
      <c r="F49" s="313"/>
      <c r="G49" s="313"/>
      <c r="H49" s="313"/>
      <c r="I49" s="313"/>
      <c r="J49" s="313"/>
      <c r="K49" s="193"/>
    </row>
    <row r="50" spans="2:11" customFormat="1" ht="15" customHeight="1">
      <c r="B50" s="196"/>
      <c r="C50" s="197"/>
      <c r="D50" s="197"/>
      <c r="E50" s="313" t="s">
        <v>3326</v>
      </c>
      <c r="F50" s="313"/>
      <c r="G50" s="313"/>
      <c r="H50" s="313"/>
      <c r="I50" s="313"/>
      <c r="J50" s="313"/>
      <c r="K50" s="193"/>
    </row>
    <row r="51" spans="2:11" customFormat="1" ht="15" customHeight="1">
      <c r="B51" s="196"/>
      <c r="C51" s="197"/>
      <c r="D51" s="313" t="s">
        <v>3327</v>
      </c>
      <c r="E51" s="313"/>
      <c r="F51" s="313"/>
      <c r="G51" s="313"/>
      <c r="H51" s="313"/>
      <c r="I51" s="313"/>
      <c r="J51" s="313"/>
      <c r="K51" s="193"/>
    </row>
    <row r="52" spans="2:11" customFormat="1" ht="25.5" customHeight="1">
      <c r="B52" s="192"/>
      <c r="C52" s="314" t="s">
        <v>3328</v>
      </c>
      <c r="D52" s="314"/>
      <c r="E52" s="314"/>
      <c r="F52" s="314"/>
      <c r="G52" s="314"/>
      <c r="H52" s="314"/>
      <c r="I52" s="314"/>
      <c r="J52" s="314"/>
      <c r="K52" s="193"/>
    </row>
    <row r="53" spans="2:11" customFormat="1" ht="5.25" customHeight="1">
      <c r="B53" s="192"/>
      <c r="C53" s="194"/>
      <c r="D53" s="194"/>
      <c r="E53" s="194"/>
      <c r="F53" s="194"/>
      <c r="G53" s="194"/>
      <c r="H53" s="194"/>
      <c r="I53" s="194"/>
      <c r="J53" s="194"/>
      <c r="K53" s="193"/>
    </row>
    <row r="54" spans="2:11" customFormat="1" ht="15" customHeight="1">
      <c r="B54" s="192"/>
      <c r="C54" s="313" t="s">
        <v>3329</v>
      </c>
      <c r="D54" s="313"/>
      <c r="E54" s="313"/>
      <c r="F54" s="313"/>
      <c r="G54" s="313"/>
      <c r="H54" s="313"/>
      <c r="I54" s="313"/>
      <c r="J54" s="313"/>
      <c r="K54" s="193"/>
    </row>
    <row r="55" spans="2:11" customFormat="1" ht="15" customHeight="1">
      <c r="B55" s="192"/>
      <c r="C55" s="313" t="s">
        <v>3330</v>
      </c>
      <c r="D55" s="313"/>
      <c r="E55" s="313"/>
      <c r="F55" s="313"/>
      <c r="G55" s="313"/>
      <c r="H55" s="313"/>
      <c r="I55" s="313"/>
      <c r="J55" s="313"/>
      <c r="K55" s="193"/>
    </row>
    <row r="56" spans="2:11" customFormat="1" ht="12.75" customHeight="1">
      <c r="B56" s="192"/>
      <c r="C56" s="195"/>
      <c r="D56" s="195"/>
      <c r="E56" s="195"/>
      <c r="F56" s="195"/>
      <c r="G56" s="195"/>
      <c r="H56" s="195"/>
      <c r="I56" s="195"/>
      <c r="J56" s="195"/>
      <c r="K56" s="193"/>
    </row>
    <row r="57" spans="2:11" customFormat="1" ht="15" customHeight="1">
      <c r="B57" s="192"/>
      <c r="C57" s="313" t="s">
        <v>3331</v>
      </c>
      <c r="D57" s="313"/>
      <c r="E57" s="313"/>
      <c r="F57" s="313"/>
      <c r="G57" s="313"/>
      <c r="H57" s="313"/>
      <c r="I57" s="313"/>
      <c r="J57" s="313"/>
      <c r="K57" s="193"/>
    </row>
    <row r="58" spans="2:11" customFormat="1" ht="15" customHeight="1">
      <c r="B58" s="192"/>
      <c r="C58" s="197"/>
      <c r="D58" s="313" t="s">
        <v>3332</v>
      </c>
      <c r="E58" s="313"/>
      <c r="F58" s="313"/>
      <c r="G58" s="313"/>
      <c r="H58" s="313"/>
      <c r="I58" s="313"/>
      <c r="J58" s="313"/>
      <c r="K58" s="193"/>
    </row>
    <row r="59" spans="2:11" customFormat="1" ht="15" customHeight="1">
      <c r="B59" s="192"/>
      <c r="C59" s="197"/>
      <c r="D59" s="313" t="s">
        <v>3333</v>
      </c>
      <c r="E59" s="313"/>
      <c r="F59" s="313"/>
      <c r="G59" s="313"/>
      <c r="H59" s="313"/>
      <c r="I59" s="313"/>
      <c r="J59" s="313"/>
      <c r="K59" s="193"/>
    </row>
    <row r="60" spans="2:11" customFormat="1" ht="15" customHeight="1">
      <c r="B60" s="192"/>
      <c r="C60" s="197"/>
      <c r="D60" s="313" t="s">
        <v>3334</v>
      </c>
      <c r="E60" s="313"/>
      <c r="F60" s="313"/>
      <c r="G60" s="313"/>
      <c r="H60" s="313"/>
      <c r="I60" s="313"/>
      <c r="J60" s="313"/>
      <c r="K60" s="193"/>
    </row>
    <row r="61" spans="2:11" customFormat="1" ht="15" customHeight="1">
      <c r="B61" s="192"/>
      <c r="C61" s="197"/>
      <c r="D61" s="313" t="s">
        <v>3335</v>
      </c>
      <c r="E61" s="313"/>
      <c r="F61" s="313"/>
      <c r="G61" s="313"/>
      <c r="H61" s="313"/>
      <c r="I61" s="313"/>
      <c r="J61" s="313"/>
      <c r="K61" s="193"/>
    </row>
    <row r="62" spans="2:11" customFormat="1" ht="15" customHeight="1">
      <c r="B62" s="192"/>
      <c r="C62" s="197"/>
      <c r="D62" s="316" t="s">
        <v>3336</v>
      </c>
      <c r="E62" s="316"/>
      <c r="F62" s="316"/>
      <c r="G62" s="316"/>
      <c r="H62" s="316"/>
      <c r="I62" s="316"/>
      <c r="J62" s="316"/>
      <c r="K62" s="193"/>
    </row>
    <row r="63" spans="2:11" customFormat="1" ht="15" customHeight="1">
      <c r="B63" s="192"/>
      <c r="C63" s="197"/>
      <c r="D63" s="313" t="s">
        <v>3337</v>
      </c>
      <c r="E63" s="313"/>
      <c r="F63" s="313"/>
      <c r="G63" s="313"/>
      <c r="H63" s="313"/>
      <c r="I63" s="313"/>
      <c r="J63" s="313"/>
      <c r="K63" s="193"/>
    </row>
    <row r="64" spans="2:11" customFormat="1" ht="12.75" customHeight="1">
      <c r="B64" s="192"/>
      <c r="C64" s="197"/>
      <c r="D64" s="197"/>
      <c r="E64" s="200"/>
      <c r="F64" s="197"/>
      <c r="G64" s="197"/>
      <c r="H64" s="197"/>
      <c r="I64" s="197"/>
      <c r="J64" s="197"/>
      <c r="K64" s="193"/>
    </row>
    <row r="65" spans="2:11" customFormat="1" ht="15" customHeight="1">
      <c r="B65" s="192"/>
      <c r="C65" s="197"/>
      <c r="D65" s="313" t="s">
        <v>3338</v>
      </c>
      <c r="E65" s="313"/>
      <c r="F65" s="313"/>
      <c r="G65" s="313"/>
      <c r="H65" s="313"/>
      <c r="I65" s="313"/>
      <c r="J65" s="313"/>
      <c r="K65" s="193"/>
    </row>
    <row r="66" spans="2:11" customFormat="1" ht="15" customHeight="1">
      <c r="B66" s="192"/>
      <c r="C66" s="197"/>
      <c r="D66" s="316" t="s">
        <v>3339</v>
      </c>
      <c r="E66" s="316"/>
      <c r="F66" s="316"/>
      <c r="G66" s="316"/>
      <c r="H66" s="316"/>
      <c r="I66" s="316"/>
      <c r="J66" s="316"/>
      <c r="K66" s="193"/>
    </row>
    <row r="67" spans="2:11" customFormat="1" ht="15" customHeight="1">
      <c r="B67" s="192"/>
      <c r="C67" s="197"/>
      <c r="D67" s="313" t="s">
        <v>3340</v>
      </c>
      <c r="E67" s="313"/>
      <c r="F67" s="313"/>
      <c r="G67" s="313"/>
      <c r="H67" s="313"/>
      <c r="I67" s="313"/>
      <c r="J67" s="313"/>
      <c r="K67" s="193"/>
    </row>
    <row r="68" spans="2:11" customFormat="1" ht="15" customHeight="1">
      <c r="B68" s="192"/>
      <c r="C68" s="197"/>
      <c r="D68" s="313" t="s">
        <v>3341</v>
      </c>
      <c r="E68" s="313"/>
      <c r="F68" s="313"/>
      <c r="G68" s="313"/>
      <c r="H68" s="313"/>
      <c r="I68" s="313"/>
      <c r="J68" s="313"/>
      <c r="K68" s="193"/>
    </row>
    <row r="69" spans="2:11" customFormat="1" ht="15" customHeight="1">
      <c r="B69" s="192"/>
      <c r="C69" s="197"/>
      <c r="D69" s="313" t="s">
        <v>3342</v>
      </c>
      <c r="E69" s="313"/>
      <c r="F69" s="313"/>
      <c r="G69" s="313"/>
      <c r="H69" s="313"/>
      <c r="I69" s="313"/>
      <c r="J69" s="313"/>
      <c r="K69" s="193"/>
    </row>
    <row r="70" spans="2:11" customFormat="1" ht="15" customHeight="1">
      <c r="B70" s="192"/>
      <c r="C70" s="197"/>
      <c r="D70" s="313" t="s">
        <v>3343</v>
      </c>
      <c r="E70" s="313"/>
      <c r="F70" s="313"/>
      <c r="G70" s="313"/>
      <c r="H70" s="313"/>
      <c r="I70" s="313"/>
      <c r="J70" s="313"/>
      <c r="K70" s="193"/>
    </row>
    <row r="71" spans="2:11" customFormat="1" ht="12.75" customHeight="1">
      <c r="B71" s="201"/>
      <c r="C71" s="202"/>
      <c r="D71" s="202"/>
      <c r="E71" s="202"/>
      <c r="F71" s="202"/>
      <c r="G71" s="202"/>
      <c r="H71" s="202"/>
      <c r="I71" s="202"/>
      <c r="J71" s="202"/>
      <c r="K71" s="203"/>
    </row>
    <row r="72" spans="2:11" customFormat="1" ht="18.75" customHeight="1">
      <c r="B72" s="204"/>
      <c r="C72" s="204"/>
      <c r="D72" s="204"/>
      <c r="E72" s="204"/>
      <c r="F72" s="204"/>
      <c r="G72" s="204"/>
      <c r="H72" s="204"/>
      <c r="I72" s="204"/>
      <c r="J72" s="204"/>
      <c r="K72" s="205"/>
    </row>
    <row r="73" spans="2:11" customFormat="1" ht="18.75" customHeight="1">
      <c r="B73" s="205"/>
      <c r="C73" s="205"/>
      <c r="D73" s="205"/>
      <c r="E73" s="205"/>
      <c r="F73" s="205"/>
      <c r="G73" s="205"/>
      <c r="H73" s="205"/>
      <c r="I73" s="205"/>
      <c r="J73" s="205"/>
      <c r="K73" s="205"/>
    </row>
    <row r="74" spans="2:11" customFormat="1" ht="7.5" customHeight="1">
      <c r="B74" s="206"/>
      <c r="C74" s="207"/>
      <c r="D74" s="207"/>
      <c r="E74" s="207"/>
      <c r="F74" s="207"/>
      <c r="G74" s="207"/>
      <c r="H74" s="207"/>
      <c r="I74" s="207"/>
      <c r="J74" s="207"/>
      <c r="K74" s="208"/>
    </row>
    <row r="75" spans="2:11" customFormat="1" ht="45" customHeight="1">
      <c r="B75" s="209"/>
      <c r="C75" s="317" t="s">
        <v>3344</v>
      </c>
      <c r="D75" s="317"/>
      <c r="E75" s="317"/>
      <c r="F75" s="317"/>
      <c r="G75" s="317"/>
      <c r="H75" s="317"/>
      <c r="I75" s="317"/>
      <c r="J75" s="317"/>
      <c r="K75" s="210"/>
    </row>
    <row r="76" spans="2:11" customFormat="1" ht="17.25" customHeight="1">
      <c r="B76" s="209"/>
      <c r="C76" s="211" t="s">
        <v>3345</v>
      </c>
      <c r="D76" s="211"/>
      <c r="E76" s="211"/>
      <c r="F76" s="211" t="s">
        <v>3346</v>
      </c>
      <c r="G76" s="212"/>
      <c r="H76" s="211" t="s">
        <v>53</v>
      </c>
      <c r="I76" s="211" t="s">
        <v>56</v>
      </c>
      <c r="J76" s="211" t="s">
        <v>3347</v>
      </c>
      <c r="K76" s="210"/>
    </row>
    <row r="77" spans="2:11" customFormat="1" ht="17.25" customHeight="1">
      <c r="B77" s="209"/>
      <c r="C77" s="213" t="s">
        <v>3348</v>
      </c>
      <c r="D77" s="213"/>
      <c r="E77" s="213"/>
      <c r="F77" s="214" t="s">
        <v>3349</v>
      </c>
      <c r="G77" s="215"/>
      <c r="H77" s="213"/>
      <c r="I77" s="213"/>
      <c r="J77" s="213" t="s">
        <v>3350</v>
      </c>
      <c r="K77" s="210"/>
    </row>
    <row r="78" spans="2:11" customFormat="1" ht="5.25" customHeight="1">
      <c r="B78" s="209"/>
      <c r="C78" s="216"/>
      <c r="D78" s="216"/>
      <c r="E78" s="216"/>
      <c r="F78" s="216"/>
      <c r="G78" s="217"/>
      <c r="H78" s="216"/>
      <c r="I78" s="216"/>
      <c r="J78" s="216"/>
      <c r="K78" s="210"/>
    </row>
    <row r="79" spans="2:11" customFormat="1" ht="15" customHeight="1">
      <c r="B79" s="209"/>
      <c r="C79" s="198" t="s">
        <v>52</v>
      </c>
      <c r="D79" s="218"/>
      <c r="E79" s="218"/>
      <c r="F79" s="219" t="s">
        <v>3351</v>
      </c>
      <c r="G79" s="220"/>
      <c r="H79" s="198" t="s">
        <v>3352</v>
      </c>
      <c r="I79" s="198" t="s">
        <v>3353</v>
      </c>
      <c r="J79" s="198">
        <v>20</v>
      </c>
      <c r="K79" s="210"/>
    </row>
    <row r="80" spans="2:11" customFormat="1" ht="15" customHeight="1">
      <c r="B80" s="209"/>
      <c r="C80" s="198" t="s">
        <v>3354</v>
      </c>
      <c r="D80" s="198"/>
      <c r="E80" s="198"/>
      <c r="F80" s="219" t="s">
        <v>3351</v>
      </c>
      <c r="G80" s="220"/>
      <c r="H80" s="198" t="s">
        <v>3355</v>
      </c>
      <c r="I80" s="198" t="s">
        <v>3353</v>
      </c>
      <c r="J80" s="198">
        <v>120</v>
      </c>
      <c r="K80" s="210"/>
    </row>
    <row r="81" spans="2:11" customFormat="1" ht="15" customHeight="1">
      <c r="B81" s="221"/>
      <c r="C81" s="198" t="s">
        <v>3356</v>
      </c>
      <c r="D81" s="198"/>
      <c r="E81" s="198"/>
      <c r="F81" s="219" t="s">
        <v>3357</v>
      </c>
      <c r="G81" s="220"/>
      <c r="H81" s="198" t="s">
        <v>3358</v>
      </c>
      <c r="I81" s="198" t="s">
        <v>3353</v>
      </c>
      <c r="J81" s="198">
        <v>50</v>
      </c>
      <c r="K81" s="210"/>
    </row>
    <row r="82" spans="2:11" customFormat="1" ht="15" customHeight="1">
      <c r="B82" s="221"/>
      <c r="C82" s="198" t="s">
        <v>3359</v>
      </c>
      <c r="D82" s="198"/>
      <c r="E82" s="198"/>
      <c r="F82" s="219" t="s">
        <v>3351</v>
      </c>
      <c r="G82" s="220"/>
      <c r="H82" s="198" t="s">
        <v>3360</v>
      </c>
      <c r="I82" s="198" t="s">
        <v>3361</v>
      </c>
      <c r="J82" s="198"/>
      <c r="K82" s="210"/>
    </row>
    <row r="83" spans="2:11" customFormat="1" ht="15" customHeight="1">
      <c r="B83" s="221"/>
      <c r="C83" s="198" t="s">
        <v>3362</v>
      </c>
      <c r="D83" s="198"/>
      <c r="E83" s="198"/>
      <c r="F83" s="219" t="s">
        <v>3357</v>
      </c>
      <c r="G83" s="198"/>
      <c r="H83" s="198" t="s">
        <v>3363</v>
      </c>
      <c r="I83" s="198" t="s">
        <v>3353</v>
      </c>
      <c r="J83" s="198">
        <v>15</v>
      </c>
      <c r="K83" s="210"/>
    </row>
    <row r="84" spans="2:11" customFormat="1" ht="15" customHeight="1">
      <c r="B84" s="221"/>
      <c r="C84" s="198" t="s">
        <v>3364</v>
      </c>
      <c r="D84" s="198"/>
      <c r="E84" s="198"/>
      <c r="F84" s="219" t="s">
        <v>3357</v>
      </c>
      <c r="G84" s="198"/>
      <c r="H84" s="198" t="s">
        <v>3365</v>
      </c>
      <c r="I84" s="198" t="s">
        <v>3353</v>
      </c>
      <c r="J84" s="198">
        <v>15</v>
      </c>
      <c r="K84" s="210"/>
    </row>
    <row r="85" spans="2:11" customFormat="1" ht="15" customHeight="1">
      <c r="B85" s="221"/>
      <c r="C85" s="198" t="s">
        <v>3366</v>
      </c>
      <c r="D85" s="198"/>
      <c r="E85" s="198"/>
      <c r="F85" s="219" t="s">
        <v>3357</v>
      </c>
      <c r="G85" s="198"/>
      <c r="H85" s="198" t="s">
        <v>3367</v>
      </c>
      <c r="I85" s="198" t="s">
        <v>3353</v>
      </c>
      <c r="J85" s="198">
        <v>20</v>
      </c>
      <c r="K85" s="210"/>
    </row>
    <row r="86" spans="2:11" customFormat="1" ht="15" customHeight="1">
      <c r="B86" s="221"/>
      <c r="C86" s="198" t="s">
        <v>3368</v>
      </c>
      <c r="D86" s="198"/>
      <c r="E86" s="198"/>
      <c r="F86" s="219" t="s">
        <v>3357</v>
      </c>
      <c r="G86" s="198"/>
      <c r="H86" s="198" t="s">
        <v>3369</v>
      </c>
      <c r="I86" s="198" t="s">
        <v>3353</v>
      </c>
      <c r="J86" s="198">
        <v>20</v>
      </c>
      <c r="K86" s="210"/>
    </row>
    <row r="87" spans="2:11" customFormat="1" ht="15" customHeight="1">
      <c r="B87" s="221"/>
      <c r="C87" s="198" t="s">
        <v>3370</v>
      </c>
      <c r="D87" s="198"/>
      <c r="E87" s="198"/>
      <c r="F87" s="219" t="s">
        <v>3357</v>
      </c>
      <c r="G87" s="220"/>
      <c r="H87" s="198" t="s">
        <v>3371</v>
      </c>
      <c r="I87" s="198" t="s">
        <v>3353</v>
      </c>
      <c r="J87" s="198">
        <v>50</v>
      </c>
      <c r="K87" s="210"/>
    </row>
    <row r="88" spans="2:11" customFormat="1" ht="15" customHeight="1">
      <c r="B88" s="221"/>
      <c r="C88" s="198" t="s">
        <v>3372</v>
      </c>
      <c r="D88" s="198"/>
      <c r="E88" s="198"/>
      <c r="F88" s="219" t="s">
        <v>3357</v>
      </c>
      <c r="G88" s="220"/>
      <c r="H88" s="198" t="s">
        <v>3373</v>
      </c>
      <c r="I88" s="198" t="s">
        <v>3353</v>
      </c>
      <c r="J88" s="198">
        <v>20</v>
      </c>
      <c r="K88" s="210"/>
    </row>
    <row r="89" spans="2:11" customFormat="1" ht="15" customHeight="1">
      <c r="B89" s="221"/>
      <c r="C89" s="198" t="s">
        <v>3374</v>
      </c>
      <c r="D89" s="198"/>
      <c r="E89" s="198"/>
      <c r="F89" s="219" t="s">
        <v>3357</v>
      </c>
      <c r="G89" s="220"/>
      <c r="H89" s="198" t="s">
        <v>3375</v>
      </c>
      <c r="I89" s="198" t="s">
        <v>3353</v>
      </c>
      <c r="J89" s="198">
        <v>20</v>
      </c>
      <c r="K89" s="210"/>
    </row>
    <row r="90" spans="2:11" customFormat="1" ht="15" customHeight="1">
      <c r="B90" s="221"/>
      <c r="C90" s="198" t="s">
        <v>3376</v>
      </c>
      <c r="D90" s="198"/>
      <c r="E90" s="198"/>
      <c r="F90" s="219" t="s">
        <v>3357</v>
      </c>
      <c r="G90" s="220"/>
      <c r="H90" s="198" t="s">
        <v>3377</v>
      </c>
      <c r="I90" s="198" t="s">
        <v>3353</v>
      </c>
      <c r="J90" s="198">
        <v>50</v>
      </c>
      <c r="K90" s="210"/>
    </row>
    <row r="91" spans="2:11" customFormat="1" ht="15" customHeight="1">
      <c r="B91" s="221"/>
      <c r="C91" s="198" t="s">
        <v>3378</v>
      </c>
      <c r="D91" s="198"/>
      <c r="E91" s="198"/>
      <c r="F91" s="219" t="s">
        <v>3357</v>
      </c>
      <c r="G91" s="220"/>
      <c r="H91" s="198" t="s">
        <v>3378</v>
      </c>
      <c r="I91" s="198" t="s">
        <v>3353</v>
      </c>
      <c r="J91" s="198">
        <v>50</v>
      </c>
      <c r="K91" s="210"/>
    </row>
    <row r="92" spans="2:11" customFormat="1" ht="15" customHeight="1">
      <c r="B92" s="221"/>
      <c r="C92" s="198" t="s">
        <v>3379</v>
      </c>
      <c r="D92" s="198"/>
      <c r="E92" s="198"/>
      <c r="F92" s="219" t="s">
        <v>3357</v>
      </c>
      <c r="G92" s="220"/>
      <c r="H92" s="198" t="s">
        <v>3380</v>
      </c>
      <c r="I92" s="198" t="s">
        <v>3353</v>
      </c>
      <c r="J92" s="198">
        <v>255</v>
      </c>
      <c r="K92" s="210"/>
    </row>
    <row r="93" spans="2:11" customFormat="1" ht="15" customHeight="1">
      <c r="B93" s="221"/>
      <c r="C93" s="198" t="s">
        <v>3381</v>
      </c>
      <c r="D93" s="198"/>
      <c r="E93" s="198"/>
      <c r="F93" s="219" t="s">
        <v>3351</v>
      </c>
      <c r="G93" s="220"/>
      <c r="H93" s="198" t="s">
        <v>3382</v>
      </c>
      <c r="I93" s="198" t="s">
        <v>3383</v>
      </c>
      <c r="J93" s="198"/>
      <c r="K93" s="210"/>
    </row>
    <row r="94" spans="2:11" customFormat="1" ht="15" customHeight="1">
      <c r="B94" s="221"/>
      <c r="C94" s="198" t="s">
        <v>3384</v>
      </c>
      <c r="D94" s="198"/>
      <c r="E94" s="198"/>
      <c r="F94" s="219" t="s">
        <v>3351</v>
      </c>
      <c r="G94" s="220"/>
      <c r="H94" s="198" t="s">
        <v>3385</v>
      </c>
      <c r="I94" s="198" t="s">
        <v>3386</v>
      </c>
      <c r="J94" s="198"/>
      <c r="K94" s="210"/>
    </row>
    <row r="95" spans="2:11" customFormat="1" ht="15" customHeight="1">
      <c r="B95" s="221"/>
      <c r="C95" s="198" t="s">
        <v>3387</v>
      </c>
      <c r="D95" s="198"/>
      <c r="E95" s="198"/>
      <c r="F95" s="219" t="s">
        <v>3351</v>
      </c>
      <c r="G95" s="220"/>
      <c r="H95" s="198" t="s">
        <v>3387</v>
      </c>
      <c r="I95" s="198" t="s">
        <v>3386</v>
      </c>
      <c r="J95" s="198"/>
      <c r="K95" s="210"/>
    </row>
    <row r="96" spans="2:11" customFormat="1" ht="15" customHeight="1">
      <c r="B96" s="221"/>
      <c r="C96" s="198" t="s">
        <v>37</v>
      </c>
      <c r="D96" s="198"/>
      <c r="E96" s="198"/>
      <c r="F96" s="219" t="s">
        <v>3351</v>
      </c>
      <c r="G96" s="220"/>
      <c r="H96" s="198" t="s">
        <v>3388</v>
      </c>
      <c r="I96" s="198" t="s">
        <v>3386</v>
      </c>
      <c r="J96" s="198"/>
      <c r="K96" s="210"/>
    </row>
    <row r="97" spans="2:11" customFormat="1" ht="15" customHeight="1">
      <c r="B97" s="221"/>
      <c r="C97" s="198" t="s">
        <v>47</v>
      </c>
      <c r="D97" s="198"/>
      <c r="E97" s="198"/>
      <c r="F97" s="219" t="s">
        <v>3351</v>
      </c>
      <c r="G97" s="220"/>
      <c r="H97" s="198" t="s">
        <v>3389</v>
      </c>
      <c r="I97" s="198" t="s">
        <v>3386</v>
      </c>
      <c r="J97" s="198"/>
      <c r="K97" s="210"/>
    </row>
    <row r="98" spans="2:11" customFormat="1" ht="15" customHeight="1">
      <c r="B98" s="222"/>
      <c r="C98" s="223"/>
      <c r="D98" s="223"/>
      <c r="E98" s="223"/>
      <c r="F98" s="223"/>
      <c r="G98" s="223"/>
      <c r="H98" s="223"/>
      <c r="I98" s="223"/>
      <c r="J98" s="223"/>
      <c r="K98" s="224"/>
    </row>
    <row r="99" spans="2:11" customFormat="1" ht="18.75" customHeight="1">
      <c r="B99" s="225"/>
      <c r="C99" s="226"/>
      <c r="D99" s="226"/>
      <c r="E99" s="226"/>
      <c r="F99" s="226"/>
      <c r="G99" s="226"/>
      <c r="H99" s="226"/>
      <c r="I99" s="226"/>
      <c r="J99" s="226"/>
      <c r="K99" s="225"/>
    </row>
    <row r="100" spans="2:11" customFormat="1" ht="18.75" customHeight="1">
      <c r="B100" s="205"/>
      <c r="C100" s="205"/>
      <c r="D100" s="205"/>
      <c r="E100" s="205"/>
      <c r="F100" s="205"/>
      <c r="G100" s="205"/>
      <c r="H100" s="205"/>
      <c r="I100" s="205"/>
      <c r="J100" s="205"/>
      <c r="K100" s="205"/>
    </row>
    <row r="101" spans="2:11" customFormat="1" ht="7.5" customHeight="1">
      <c r="B101" s="206"/>
      <c r="C101" s="207"/>
      <c r="D101" s="207"/>
      <c r="E101" s="207"/>
      <c r="F101" s="207"/>
      <c r="G101" s="207"/>
      <c r="H101" s="207"/>
      <c r="I101" s="207"/>
      <c r="J101" s="207"/>
      <c r="K101" s="208"/>
    </row>
    <row r="102" spans="2:11" customFormat="1" ht="45" customHeight="1">
      <c r="B102" s="209"/>
      <c r="C102" s="317" t="s">
        <v>3390</v>
      </c>
      <c r="D102" s="317"/>
      <c r="E102" s="317"/>
      <c r="F102" s="317"/>
      <c r="G102" s="317"/>
      <c r="H102" s="317"/>
      <c r="I102" s="317"/>
      <c r="J102" s="317"/>
      <c r="K102" s="210"/>
    </row>
    <row r="103" spans="2:11" customFormat="1" ht="17.25" customHeight="1">
      <c r="B103" s="209"/>
      <c r="C103" s="211" t="s">
        <v>3345</v>
      </c>
      <c r="D103" s="211"/>
      <c r="E103" s="211"/>
      <c r="F103" s="211" t="s">
        <v>3346</v>
      </c>
      <c r="G103" s="212"/>
      <c r="H103" s="211" t="s">
        <v>53</v>
      </c>
      <c r="I103" s="211" t="s">
        <v>56</v>
      </c>
      <c r="J103" s="211" t="s">
        <v>3347</v>
      </c>
      <c r="K103" s="210"/>
    </row>
    <row r="104" spans="2:11" customFormat="1" ht="17.25" customHeight="1">
      <c r="B104" s="209"/>
      <c r="C104" s="213" t="s">
        <v>3348</v>
      </c>
      <c r="D104" s="213"/>
      <c r="E104" s="213"/>
      <c r="F104" s="214" t="s">
        <v>3349</v>
      </c>
      <c r="G104" s="215"/>
      <c r="H104" s="213"/>
      <c r="I104" s="213"/>
      <c r="J104" s="213" t="s">
        <v>3350</v>
      </c>
      <c r="K104" s="210"/>
    </row>
    <row r="105" spans="2:11" customFormat="1" ht="5.25" customHeight="1">
      <c r="B105" s="209"/>
      <c r="C105" s="211"/>
      <c r="D105" s="211"/>
      <c r="E105" s="211"/>
      <c r="F105" s="211"/>
      <c r="G105" s="227"/>
      <c r="H105" s="211"/>
      <c r="I105" s="211"/>
      <c r="J105" s="211"/>
      <c r="K105" s="210"/>
    </row>
    <row r="106" spans="2:11" customFormat="1" ht="15" customHeight="1">
      <c r="B106" s="209"/>
      <c r="C106" s="198" t="s">
        <v>52</v>
      </c>
      <c r="D106" s="218"/>
      <c r="E106" s="218"/>
      <c r="F106" s="219" t="s">
        <v>3351</v>
      </c>
      <c r="G106" s="198"/>
      <c r="H106" s="198" t="s">
        <v>3391</v>
      </c>
      <c r="I106" s="198" t="s">
        <v>3353</v>
      </c>
      <c r="J106" s="198">
        <v>20</v>
      </c>
      <c r="K106" s="210"/>
    </row>
    <row r="107" spans="2:11" customFormat="1" ht="15" customHeight="1">
      <c r="B107" s="209"/>
      <c r="C107" s="198" t="s">
        <v>3354</v>
      </c>
      <c r="D107" s="198"/>
      <c r="E107" s="198"/>
      <c r="F107" s="219" t="s">
        <v>3351</v>
      </c>
      <c r="G107" s="198"/>
      <c r="H107" s="198" t="s">
        <v>3391</v>
      </c>
      <c r="I107" s="198" t="s">
        <v>3353</v>
      </c>
      <c r="J107" s="198">
        <v>120</v>
      </c>
      <c r="K107" s="210"/>
    </row>
    <row r="108" spans="2:11" customFormat="1" ht="15" customHeight="1">
      <c r="B108" s="221"/>
      <c r="C108" s="198" t="s">
        <v>3356</v>
      </c>
      <c r="D108" s="198"/>
      <c r="E108" s="198"/>
      <c r="F108" s="219" t="s">
        <v>3357</v>
      </c>
      <c r="G108" s="198"/>
      <c r="H108" s="198" t="s">
        <v>3391</v>
      </c>
      <c r="I108" s="198" t="s">
        <v>3353</v>
      </c>
      <c r="J108" s="198">
        <v>50</v>
      </c>
      <c r="K108" s="210"/>
    </row>
    <row r="109" spans="2:11" customFormat="1" ht="15" customHeight="1">
      <c r="B109" s="221"/>
      <c r="C109" s="198" t="s">
        <v>3359</v>
      </c>
      <c r="D109" s="198"/>
      <c r="E109" s="198"/>
      <c r="F109" s="219" t="s">
        <v>3351</v>
      </c>
      <c r="G109" s="198"/>
      <c r="H109" s="198" t="s">
        <v>3391</v>
      </c>
      <c r="I109" s="198" t="s">
        <v>3361</v>
      </c>
      <c r="J109" s="198"/>
      <c r="K109" s="210"/>
    </row>
    <row r="110" spans="2:11" customFormat="1" ht="15" customHeight="1">
      <c r="B110" s="221"/>
      <c r="C110" s="198" t="s">
        <v>3370</v>
      </c>
      <c r="D110" s="198"/>
      <c r="E110" s="198"/>
      <c r="F110" s="219" t="s">
        <v>3357</v>
      </c>
      <c r="G110" s="198"/>
      <c r="H110" s="198" t="s">
        <v>3391</v>
      </c>
      <c r="I110" s="198" t="s">
        <v>3353</v>
      </c>
      <c r="J110" s="198">
        <v>50</v>
      </c>
      <c r="K110" s="210"/>
    </row>
    <row r="111" spans="2:11" customFormat="1" ht="15" customHeight="1">
      <c r="B111" s="221"/>
      <c r="C111" s="198" t="s">
        <v>3378</v>
      </c>
      <c r="D111" s="198"/>
      <c r="E111" s="198"/>
      <c r="F111" s="219" t="s">
        <v>3357</v>
      </c>
      <c r="G111" s="198"/>
      <c r="H111" s="198" t="s">
        <v>3391</v>
      </c>
      <c r="I111" s="198" t="s">
        <v>3353</v>
      </c>
      <c r="J111" s="198">
        <v>50</v>
      </c>
      <c r="K111" s="210"/>
    </row>
    <row r="112" spans="2:11" customFormat="1" ht="15" customHeight="1">
      <c r="B112" s="221"/>
      <c r="C112" s="198" t="s">
        <v>3376</v>
      </c>
      <c r="D112" s="198"/>
      <c r="E112" s="198"/>
      <c r="F112" s="219" t="s">
        <v>3357</v>
      </c>
      <c r="G112" s="198"/>
      <c r="H112" s="198" t="s">
        <v>3391</v>
      </c>
      <c r="I112" s="198" t="s">
        <v>3353</v>
      </c>
      <c r="J112" s="198">
        <v>50</v>
      </c>
      <c r="K112" s="210"/>
    </row>
    <row r="113" spans="2:11" customFormat="1" ht="15" customHeight="1">
      <c r="B113" s="221"/>
      <c r="C113" s="198" t="s">
        <v>52</v>
      </c>
      <c r="D113" s="198"/>
      <c r="E113" s="198"/>
      <c r="F113" s="219" t="s">
        <v>3351</v>
      </c>
      <c r="G113" s="198"/>
      <c r="H113" s="198" t="s">
        <v>3392</v>
      </c>
      <c r="I113" s="198" t="s">
        <v>3353</v>
      </c>
      <c r="J113" s="198">
        <v>20</v>
      </c>
      <c r="K113" s="210"/>
    </row>
    <row r="114" spans="2:11" customFormat="1" ht="15" customHeight="1">
      <c r="B114" s="221"/>
      <c r="C114" s="198" t="s">
        <v>3393</v>
      </c>
      <c r="D114" s="198"/>
      <c r="E114" s="198"/>
      <c r="F114" s="219" t="s">
        <v>3351</v>
      </c>
      <c r="G114" s="198"/>
      <c r="H114" s="198" t="s">
        <v>3394</v>
      </c>
      <c r="I114" s="198" t="s">
        <v>3353</v>
      </c>
      <c r="J114" s="198">
        <v>120</v>
      </c>
      <c r="K114" s="210"/>
    </row>
    <row r="115" spans="2:11" customFormat="1" ht="15" customHeight="1">
      <c r="B115" s="221"/>
      <c r="C115" s="198" t="s">
        <v>37</v>
      </c>
      <c r="D115" s="198"/>
      <c r="E115" s="198"/>
      <c r="F115" s="219" t="s">
        <v>3351</v>
      </c>
      <c r="G115" s="198"/>
      <c r="H115" s="198" t="s">
        <v>3395</v>
      </c>
      <c r="I115" s="198" t="s">
        <v>3386</v>
      </c>
      <c r="J115" s="198"/>
      <c r="K115" s="210"/>
    </row>
    <row r="116" spans="2:11" customFormat="1" ht="15" customHeight="1">
      <c r="B116" s="221"/>
      <c r="C116" s="198" t="s">
        <v>47</v>
      </c>
      <c r="D116" s="198"/>
      <c r="E116" s="198"/>
      <c r="F116" s="219" t="s">
        <v>3351</v>
      </c>
      <c r="G116" s="198"/>
      <c r="H116" s="198" t="s">
        <v>3396</v>
      </c>
      <c r="I116" s="198" t="s">
        <v>3386</v>
      </c>
      <c r="J116" s="198"/>
      <c r="K116" s="210"/>
    </row>
    <row r="117" spans="2:11" customFormat="1" ht="15" customHeight="1">
      <c r="B117" s="221"/>
      <c r="C117" s="198" t="s">
        <v>56</v>
      </c>
      <c r="D117" s="198"/>
      <c r="E117" s="198"/>
      <c r="F117" s="219" t="s">
        <v>3351</v>
      </c>
      <c r="G117" s="198"/>
      <c r="H117" s="198" t="s">
        <v>3397</v>
      </c>
      <c r="I117" s="198" t="s">
        <v>3398</v>
      </c>
      <c r="J117" s="198"/>
      <c r="K117" s="210"/>
    </row>
    <row r="118" spans="2:11" customFormat="1" ht="15" customHeight="1">
      <c r="B118" s="222"/>
      <c r="C118" s="228"/>
      <c r="D118" s="228"/>
      <c r="E118" s="228"/>
      <c r="F118" s="228"/>
      <c r="G118" s="228"/>
      <c r="H118" s="228"/>
      <c r="I118" s="228"/>
      <c r="J118" s="228"/>
      <c r="K118" s="224"/>
    </row>
    <row r="119" spans="2:11" customFormat="1" ht="18.75" customHeight="1">
      <c r="B119" s="229"/>
      <c r="C119" s="230"/>
      <c r="D119" s="230"/>
      <c r="E119" s="230"/>
      <c r="F119" s="231"/>
      <c r="G119" s="230"/>
      <c r="H119" s="230"/>
      <c r="I119" s="230"/>
      <c r="J119" s="230"/>
      <c r="K119" s="229"/>
    </row>
    <row r="120" spans="2:11" customFormat="1" ht="18.75" customHeight="1">
      <c r="B120" s="205"/>
      <c r="C120" s="205"/>
      <c r="D120" s="205"/>
      <c r="E120" s="205"/>
      <c r="F120" s="205"/>
      <c r="G120" s="205"/>
      <c r="H120" s="205"/>
      <c r="I120" s="205"/>
      <c r="J120" s="205"/>
      <c r="K120" s="205"/>
    </row>
    <row r="121" spans="2:11" customFormat="1" ht="7.5" customHeight="1">
      <c r="B121" s="232"/>
      <c r="C121" s="233"/>
      <c r="D121" s="233"/>
      <c r="E121" s="233"/>
      <c r="F121" s="233"/>
      <c r="G121" s="233"/>
      <c r="H121" s="233"/>
      <c r="I121" s="233"/>
      <c r="J121" s="233"/>
      <c r="K121" s="234"/>
    </row>
    <row r="122" spans="2:11" customFormat="1" ht="45" customHeight="1">
      <c r="B122" s="235"/>
      <c r="C122" s="315" t="s">
        <v>3399</v>
      </c>
      <c r="D122" s="315"/>
      <c r="E122" s="315"/>
      <c r="F122" s="315"/>
      <c r="G122" s="315"/>
      <c r="H122" s="315"/>
      <c r="I122" s="315"/>
      <c r="J122" s="315"/>
      <c r="K122" s="236"/>
    </row>
    <row r="123" spans="2:11" customFormat="1" ht="17.25" customHeight="1">
      <c r="B123" s="237"/>
      <c r="C123" s="211" t="s">
        <v>3345</v>
      </c>
      <c r="D123" s="211"/>
      <c r="E123" s="211"/>
      <c r="F123" s="211" t="s">
        <v>3346</v>
      </c>
      <c r="G123" s="212"/>
      <c r="H123" s="211" t="s">
        <v>53</v>
      </c>
      <c r="I123" s="211" t="s">
        <v>56</v>
      </c>
      <c r="J123" s="211" t="s">
        <v>3347</v>
      </c>
      <c r="K123" s="238"/>
    </row>
    <row r="124" spans="2:11" customFormat="1" ht="17.25" customHeight="1">
      <c r="B124" s="237"/>
      <c r="C124" s="213" t="s">
        <v>3348</v>
      </c>
      <c r="D124" s="213"/>
      <c r="E124" s="213"/>
      <c r="F124" s="214" t="s">
        <v>3349</v>
      </c>
      <c r="G124" s="215"/>
      <c r="H124" s="213"/>
      <c r="I124" s="213"/>
      <c r="J124" s="213" t="s">
        <v>3350</v>
      </c>
      <c r="K124" s="238"/>
    </row>
    <row r="125" spans="2:11" customFormat="1" ht="5.25" customHeight="1">
      <c r="B125" s="239"/>
      <c r="C125" s="216"/>
      <c r="D125" s="216"/>
      <c r="E125" s="216"/>
      <c r="F125" s="216"/>
      <c r="G125" s="240"/>
      <c r="H125" s="216"/>
      <c r="I125" s="216"/>
      <c r="J125" s="216"/>
      <c r="K125" s="241"/>
    </row>
    <row r="126" spans="2:11" customFormat="1" ht="15" customHeight="1">
      <c r="B126" s="239"/>
      <c r="C126" s="198" t="s">
        <v>3354</v>
      </c>
      <c r="D126" s="218"/>
      <c r="E126" s="218"/>
      <c r="F126" s="219" t="s">
        <v>3351</v>
      </c>
      <c r="G126" s="198"/>
      <c r="H126" s="198" t="s">
        <v>3391</v>
      </c>
      <c r="I126" s="198" t="s">
        <v>3353</v>
      </c>
      <c r="J126" s="198">
        <v>120</v>
      </c>
      <c r="K126" s="242"/>
    </row>
    <row r="127" spans="2:11" customFormat="1" ht="15" customHeight="1">
      <c r="B127" s="239"/>
      <c r="C127" s="198" t="s">
        <v>3400</v>
      </c>
      <c r="D127" s="198"/>
      <c r="E127" s="198"/>
      <c r="F127" s="219" t="s">
        <v>3351</v>
      </c>
      <c r="G127" s="198"/>
      <c r="H127" s="198" t="s">
        <v>3401</v>
      </c>
      <c r="I127" s="198" t="s">
        <v>3353</v>
      </c>
      <c r="J127" s="198" t="s">
        <v>3402</v>
      </c>
      <c r="K127" s="242"/>
    </row>
    <row r="128" spans="2:11" customFormat="1" ht="15" customHeight="1">
      <c r="B128" s="239"/>
      <c r="C128" s="198" t="s">
        <v>3299</v>
      </c>
      <c r="D128" s="198"/>
      <c r="E128" s="198"/>
      <c r="F128" s="219" t="s">
        <v>3351</v>
      </c>
      <c r="G128" s="198"/>
      <c r="H128" s="198" t="s">
        <v>3403</v>
      </c>
      <c r="I128" s="198" t="s">
        <v>3353</v>
      </c>
      <c r="J128" s="198" t="s">
        <v>3402</v>
      </c>
      <c r="K128" s="242"/>
    </row>
    <row r="129" spans="2:11" customFormat="1" ht="15" customHeight="1">
      <c r="B129" s="239"/>
      <c r="C129" s="198" t="s">
        <v>3362</v>
      </c>
      <c r="D129" s="198"/>
      <c r="E129" s="198"/>
      <c r="F129" s="219" t="s">
        <v>3357</v>
      </c>
      <c r="G129" s="198"/>
      <c r="H129" s="198" t="s">
        <v>3363</v>
      </c>
      <c r="I129" s="198" t="s">
        <v>3353</v>
      </c>
      <c r="J129" s="198">
        <v>15</v>
      </c>
      <c r="K129" s="242"/>
    </row>
    <row r="130" spans="2:11" customFormat="1" ht="15" customHeight="1">
      <c r="B130" s="239"/>
      <c r="C130" s="198" t="s">
        <v>3364</v>
      </c>
      <c r="D130" s="198"/>
      <c r="E130" s="198"/>
      <c r="F130" s="219" t="s">
        <v>3357</v>
      </c>
      <c r="G130" s="198"/>
      <c r="H130" s="198" t="s">
        <v>3365</v>
      </c>
      <c r="I130" s="198" t="s">
        <v>3353</v>
      </c>
      <c r="J130" s="198">
        <v>15</v>
      </c>
      <c r="K130" s="242"/>
    </row>
    <row r="131" spans="2:11" customFormat="1" ht="15" customHeight="1">
      <c r="B131" s="239"/>
      <c r="C131" s="198" t="s">
        <v>3366</v>
      </c>
      <c r="D131" s="198"/>
      <c r="E131" s="198"/>
      <c r="F131" s="219" t="s">
        <v>3357</v>
      </c>
      <c r="G131" s="198"/>
      <c r="H131" s="198" t="s">
        <v>3367</v>
      </c>
      <c r="I131" s="198" t="s">
        <v>3353</v>
      </c>
      <c r="J131" s="198">
        <v>20</v>
      </c>
      <c r="K131" s="242"/>
    </row>
    <row r="132" spans="2:11" customFormat="1" ht="15" customHeight="1">
      <c r="B132" s="239"/>
      <c r="C132" s="198" t="s">
        <v>3368</v>
      </c>
      <c r="D132" s="198"/>
      <c r="E132" s="198"/>
      <c r="F132" s="219" t="s">
        <v>3357</v>
      </c>
      <c r="G132" s="198"/>
      <c r="H132" s="198" t="s">
        <v>3369</v>
      </c>
      <c r="I132" s="198" t="s">
        <v>3353</v>
      </c>
      <c r="J132" s="198">
        <v>20</v>
      </c>
      <c r="K132" s="242"/>
    </row>
    <row r="133" spans="2:11" customFormat="1" ht="15" customHeight="1">
      <c r="B133" s="239"/>
      <c r="C133" s="198" t="s">
        <v>3356</v>
      </c>
      <c r="D133" s="198"/>
      <c r="E133" s="198"/>
      <c r="F133" s="219" t="s">
        <v>3357</v>
      </c>
      <c r="G133" s="198"/>
      <c r="H133" s="198" t="s">
        <v>3391</v>
      </c>
      <c r="I133" s="198" t="s">
        <v>3353</v>
      </c>
      <c r="J133" s="198">
        <v>50</v>
      </c>
      <c r="K133" s="242"/>
    </row>
    <row r="134" spans="2:11" customFormat="1" ht="15" customHeight="1">
      <c r="B134" s="239"/>
      <c r="C134" s="198" t="s">
        <v>3370</v>
      </c>
      <c r="D134" s="198"/>
      <c r="E134" s="198"/>
      <c r="F134" s="219" t="s">
        <v>3357</v>
      </c>
      <c r="G134" s="198"/>
      <c r="H134" s="198" t="s">
        <v>3391</v>
      </c>
      <c r="I134" s="198" t="s">
        <v>3353</v>
      </c>
      <c r="J134" s="198">
        <v>50</v>
      </c>
      <c r="K134" s="242"/>
    </row>
    <row r="135" spans="2:11" customFormat="1" ht="15" customHeight="1">
      <c r="B135" s="239"/>
      <c r="C135" s="198" t="s">
        <v>3376</v>
      </c>
      <c r="D135" s="198"/>
      <c r="E135" s="198"/>
      <c r="F135" s="219" t="s">
        <v>3357</v>
      </c>
      <c r="G135" s="198"/>
      <c r="H135" s="198" t="s">
        <v>3391</v>
      </c>
      <c r="I135" s="198" t="s">
        <v>3353</v>
      </c>
      <c r="J135" s="198">
        <v>50</v>
      </c>
      <c r="K135" s="242"/>
    </row>
    <row r="136" spans="2:11" customFormat="1" ht="15" customHeight="1">
      <c r="B136" s="239"/>
      <c r="C136" s="198" t="s">
        <v>3378</v>
      </c>
      <c r="D136" s="198"/>
      <c r="E136" s="198"/>
      <c r="F136" s="219" t="s">
        <v>3357</v>
      </c>
      <c r="G136" s="198"/>
      <c r="H136" s="198" t="s">
        <v>3391</v>
      </c>
      <c r="I136" s="198" t="s">
        <v>3353</v>
      </c>
      <c r="J136" s="198">
        <v>50</v>
      </c>
      <c r="K136" s="242"/>
    </row>
    <row r="137" spans="2:11" customFormat="1" ht="15" customHeight="1">
      <c r="B137" s="239"/>
      <c r="C137" s="198" t="s">
        <v>3379</v>
      </c>
      <c r="D137" s="198"/>
      <c r="E137" s="198"/>
      <c r="F137" s="219" t="s">
        <v>3357</v>
      </c>
      <c r="G137" s="198"/>
      <c r="H137" s="198" t="s">
        <v>3404</v>
      </c>
      <c r="I137" s="198" t="s">
        <v>3353</v>
      </c>
      <c r="J137" s="198">
        <v>255</v>
      </c>
      <c r="K137" s="242"/>
    </row>
    <row r="138" spans="2:11" customFormat="1" ht="15" customHeight="1">
      <c r="B138" s="239"/>
      <c r="C138" s="198" t="s">
        <v>3381</v>
      </c>
      <c r="D138" s="198"/>
      <c r="E138" s="198"/>
      <c r="F138" s="219" t="s">
        <v>3351</v>
      </c>
      <c r="G138" s="198"/>
      <c r="H138" s="198" t="s">
        <v>3405</v>
      </c>
      <c r="I138" s="198" t="s">
        <v>3383</v>
      </c>
      <c r="J138" s="198"/>
      <c r="K138" s="242"/>
    </row>
    <row r="139" spans="2:11" customFormat="1" ht="15" customHeight="1">
      <c r="B139" s="239"/>
      <c r="C139" s="198" t="s">
        <v>3384</v>
      </c>
      <c r="D139" s="198"/>
      <c r="E139" s="198"/>
      <c r="F139" s="219" t="s">
        <v>3351</v>
      </c>
      <c r="G139" s="198"/>
      <c r="H139" s="198" t="s">
        <v>3406</v>
      </c>
      <c r="I139" s="198" t="s">
        <v>3386</v>
      </c>
      <c r="J139" s="198"/>
      <c r="K139" s="242"/>
    </row>
    <row r="140" spans="2:11" customFormat="1" ht="15" customHeight="1">
      <c r="B140" s="239"/>
      <c r="C140" s="198" t="s">
        <v>3387</v>
      </c>
      <c r="D140" s="198"/>
      <c r="E140" s="198"/>
      <c r="F140" s="219" t="s">
        <v>3351</v>
      </c>
      <c r="G140" s="198"/>
      <c r="H140" s="198" t="s">
        <v>3387</v>
      </c>
      <c r="I140" s="198" t="s">
        <v>3386</v>
      </c>
      <c r="J140" s="198"/>
      <c r="K140" s="242"/>
    </row>
    <row r="141" spans="2:11" customFormat="1" ht="15" customHeight="1">
      <c r="B141" s="239"/>
      <c r="C141" s="198" t="s">
        <v>37</v>
      </c>
      <c r="D141" s="198"/>
      <c r="E141" s="198"/>
      <c r="F141" s="219" t="s">
        <v>3351</v>
      </c>
      <c r="G141" s="198"/>
      <c r="H141" s="198" t="s">
        <v>3407</v>
      </c>
      <c r="I141" s="198" t="s">
        <v>3386</v>
      </c>
      <c r="J141" s="198"/>
      <c r="K141" s="242"/>
    </row>
    <row r="142" spans="2:11" customFormat="1" ht="15" customHeight="1">
      <c r="B142" s="239"/>
      <c r="C142" s="198" t="s">
        <v>3408</v>
      </c>
      <c r="D142" s="198"/>
      <c r="E142" s="198"/>
      <c r="F142" s="219" t="s">
        <v>3351</v>
      </c>
      <c r="G142" s="198"/>
      <c r="H142" s="198" t="s">
        <v>3409</v>
      </c>
      <c r="I142" s="198" t="s">
        <v>3386</v>
      </c>
      <c r="J142" s="198"/>
      <c r="K142" s="242"/>
    </row>
    <row r="143" spans="2:11" customFormat="1" ht="15" customHeight="1">
      <c r="B143" s="243"/>
      <c r="C143" s="244"/>
      <c r="D143" s="244"/>
      <c r="E143" s="244"/>
      <c r="F143" s="244"/>
      <c r="G143" s="244"/>
      <c r="H143" s="244"/>
      <c r="I143" s="244"/>
      <c r="J143" s="244"/>
      <c r="K143" s="245"/>
    </row>
    <row r="144" spans="2:11" customFormat="1" ht="18.75" customHeight="1">
      <c r="B144" s="230"/>
      <c r="C144" s="230"/>
      <c r="D144" s="230"/>
      <c r="E144" s="230"/>
      <c r="F144" s="231"/>
      <c r="G144" s="230"/>
      <c r="H144" s="230"/>
      <c r="I144" s="230"/>
      <c r="J144" s="230"/>
      <c r="K144" s="230"/>
    </row>
    <row r="145" spans="2:11" customFormat="1" ht="18.75" customHeight="1">
      <c r="B145" s="205"/>
      <c r="C145" s="205"/>
      <c r="D145" s="205"/>
      <c r="E145" s="205"/>
      <c r="F145" s="205"/>
      <c r="G145" s="205"/>
      <c r="H145" s="205"/>
      <c r="I145" s="205"/>
      <c r="J145" s="205"/>
      <c r="K145" s="205"/>
    </row>
    <row r="146" spans="2:11" customFormat="1" ht="7.5" customHeight="1">
      <c r="B146" s="206"/>
      <c r="C146" s="207"/>
      <c r="D146" s="207"/>
      <c r="E146" s="207"/>
      <c r="F146" s="207"/>
      <c r="G146" s="207"/>
      <c r="H146" s="207"/>
      <c r="I146" s="207"/>
      <c r="J146" s="207"/>
      <c r="K146" s="208"/>
    </row>
    <row r="147" spans="2:11" customFormat="1" ht="45" customHeight="1">
      <c r="B147" s="209"/>
      <c r="C147" s="317" t="s">
        <v>3410</v>
      </c>
      <c r="D147" s="317"/>
      <c r="E147" s="317"/>
      <c r="F147" s="317"/>
      <c r="G147" s="317"/>
      <c r="H147" s="317"/>
      <c r="I147" s="317"/>
      <c r="J147" s="317"/>
      <c r="K147" s="210"/>
    </row>
    <row r="148" spans="2:11" customFormat="1" ht="17.25" customHeight="1">
      <c r="B148" s="209"/>
      <c r="C148" s="211" t="s">
        <v>3345</v>
      </c>
      <c r="D148" s="211"/>
      <c r="E148" s="211"/>
      <c r="F148" s="211" t="s">
        <v>3346</v>
      </c>
      <c r="G148" s="212"/>
      <c r="H148" s="211" t="s">
        <v>53</v>
      </c>
      <c r="I148" s="211" t="s">
        <v>56</v>
      </c>
      <c r="J148" s="211" t="s">
        <v>3347</v>
      </c>
      <c r="K148" s="210"/>
    </row>
    <row r="149" spans="2:11" customFormat="1" ht="17.25" customHeight="1">
      <c r="B149" s="209"/>
      <c r="C149" s="213" t="s">
        <v>3348</v>
      </c>
      <c r="D149" s="213"/>
      <c r="E149" s="213"/>
      <c r="F149" s="214" t="s">
        <v>3349</v>
      </c>
      <c r="G149" s="215"/>
      <c r="H149" s="213"/>
      <c r="I149" s="213"/>
      <c r="J149" s="213" t="s">
        <v>3350</v>
      </c>
      <c r="K149" s="210"/>
    </row>
    <row r="150" spans="2:11" customFormat="1" ht="5.25" customHeight="1">
      <c r="B150" s="221"/>
      <c r="C150" s="216"/>
      <c r="D150" s="216"/>
      <c r="E150" s="216"/>
      <c r="F150" s="216"/>
      <c r="G150" s="217"/>
      <c r="H150" s="216"/>
      <c r="I150" s="216"/>
      <c r="J150" s="216"/>
      <c r="K150" s="242"/>
    </row>
    <row r="151" spans="2:11" customFormat="1" ht="15" customHeight="1">
      <c r="B151" s="221"/>
      <c r="C151" s="246" t="s">
        <v>3354</v>
      </c>
      <c r="D151" s="198"/>
      <c r="E151" s="198"/>
      <c r="F151" s="247" t="s">
        <v>3351</v>
      </c>
      <c r="G151" s="198"/>
      <c r="H151" s="246" t="s">
        <v>3391</v>
      </c>
      <c r="I151" s="246" t="s">
        <v>3353</v>
      </c>
      <c r="J151" s="246">
        <v>120</v>
      </c>
      <c r="K151" s="242"/>
    </row>
    <row r="152" spans="2:11" customFormat="1" ht="15" customHeight="1">
      <c r="B152" s="221"/>
      <c r="C152" s="246" t="s">
        <v>3400</v>
      </c>
      <c r="D152" s="198"/>
      <c r="E152" s="198"/>
      <c r="F152" s="247" t="s">
        <v>3351</v>
      </c>
      <c r="G152" s="198"/>
      <c r="H152" s="246" t="s">
        <v>3411</v>
      </c>
      <c r="I152" s="246" t="s">
        <v>3353</v>
      </c>
      <c r="J152" s="246" t="s">
        <v>3402</v>
      </c>
      <c r="K152" s="242"/>
    </row>
    <row r="153" spans="2:11" customFormat="1" ht="15" customHeight="1">
      <c r="B153" s="221"/>
      <c r="C153" s="246" t="s">
        <v>3299</v>
      </c>
      <c r="D153" s="198"/>
      <c r="E153" s="198"/>
      <c r="F153" s="247" t="s">
        <v>3351</v>
      </c>
      <c r="G153" s="198"/>
      <c r="H153" s="246" t="s">
        <v>3412</v>
      </c>
      <c r="I153" s="246" t="s">
        <v>3353</v>
      </c>
      <c r="J153" s="246" t="s">
        <v>3402</v>
      </c>
      <c r="K153" s="242"/>
    </row>
    <row r="154" spans="2:11" customFormat="1" ht="15" customHeight="1">
      <c r="B154" s="221"/>
      <c r="C154" s="246" t="s">
        <v>3356</v>
      </c>
      <c r="D154" s="198"/>
      <c r="E154" s="198"/>
      <c r="F154" s="247" t="s">
        <v>3357</v>
      </c>
      <c r="G154" s="198"/>
      <c r="H154" s="246" t="s">
        <v>3391</v>
      </c>
      <c r="I154" s="246" t="s">
        <v>3353</v>
      </c>
      <c r="J154" s="246">
        <v>50</v>
      </c>
      <c r="K154" s="242"/>
    </row>
    <row r="155" spans="2:11" customFormat="1" ht="15" customHeight="1">
      <c r="B155" s="221"/>
      <c r="C155" s="246" t="s">
        <v>3359</v>
      </c>
      <c r="D155" s="198"/>
      <c r="E155" s="198"/>
      <c r="F155" s="247" t="s">
        <v>3351</v>
      </c>
      <c r="G155" s="198"/>
      <c r="H155" s="246" t="s">
        <v>3391</v>
      </c>
      <c r="I155" s="246" t="s">
        <v>3361</v>
      </c>
      <c r="J155" s="246"/>
      <c r="K155" s="242"/>
    </row>
    <row r="156" spans="2:11" customFormat="1" ht="15" customHeight="1">
      <c r="B156" s="221"/>
      <c r="C156" s="246" t="s">
        <v>3370</v>
      </c>
      <c r="D156" s="198"/>
      <c r="E156" s="198"/>
      <c r="F156" s="247" t="s">
        <v>3357</v>
      </c>
      <c r="G156" s="198"/>
      <c r="H156" s="246" t="s">
        <v>3391</v>
      </c>
      <c r="I156" s="246" t="s">
        <v>3353</v>
      </c>
      <c r="J156" s="246">
        <v>50</v>
      </c>
      <c r="K156" s="242"/>
    </row>
    <row r="157" spans="2:11" customFormat="1" ht="15" customHeight="1">
      <c r="B157" s="221"/>
      <c r="C157" s="246" t="s">
        <v>3378</v>
      </c>
      <c r="D157" s="198"/>
      <c r="E157" s="198"/>
      <c r="F157" s="247" t="s">
        <v>3357</v>
      </c>
      <c r="G157" s="198"/>
      <c r="H157" s="246" t="s">
        <v>3391</v>
      </c>
      <c r="I157" s="246" t="s">
        <v>3353</v>
      </c>
      <c r="J157" s="246">
        <v>50</v>
      </c>
      <c r="K157" s="242"/>
    </row>
    <row r="158" spans="2:11" customFormat="1" ht="15" customHeight="1">
      <c r="B158" s="221"/>
      <c r="C158" s="246" t="s">
        <v>3376</v>
      </c>
      <c r="D158" s="198"/>
      <c r="E158" s="198"/>
      <c r="F158" s="247" t="s">
        <v>3357</v>
      </c>
      <c r="G158" s="198"/>
      <c r="H158" s="246" t="s">
        <v>3391</v>
      </c>
      <c r="I158" s="246" t="s">
        <v>3353</v>
      </c>
      <c r="J158" s="246">
        <v>50</v>
      </c>
      <c r="K158" s="242"/>
    </row>
    <row r="159" spans="2:11" customFormat="1" ht="15" customHeight="1">
      <c r="B159" s="221"/>
      <c r="C159" s="246" t="s">
        <v>107</v>
      </c>
      <c r="D159" s="198"/>
      <c r="E159" s="198"/>
      <c r="F159" s="247" t="s">
        <v>3351</v>
      </c>
      <c r="G159" s="198"/>
      <c r="H159" s="246" t="s">
        <v>3413</v>
      </c>
      <c r="I159" s="246" t="s">
        <v>3353</v>
      </c>
      <c r="J159" s="246" t="s">
        <v>3414</v>
      </c>
      <c r="K159" s="242"/>
    </row>
    <row r="160" spans="2:11" customFormat="1" ht="15" customHeight="1">
      <c r="B160" s="221"/>
      <c r="C160" s="246" t="s">
        <v>3415</v>
      </c>
      <c r="D160" s="198"/>
      <c r="E160" s="198"/>
      <c r="F160" s="247" t="s">
        <v>3351</v>
      </c>
      <c r="G160" s="198"/>
      <c r="H160" s="246" t="s">
        <v>3416</v>
      </c>
      <c r="I160" s="246" t="s">
        <v>3386</v>
      </c>
      <c r="J160" s="246"/>
      <c r="K160" s="242"/>
    </row>
    <row r="161" spans="2:11" customFormat="1" ht="15" customHeight="1">
      <c r="B161" s="248"/>
      <c r="C161" s="228"/>
      <c r="D161" s="228"/>
      <c r="E161" s="228"/>
      <c r="F161" s="228"/>
      <c r="G161" s="228"/>
      <c r="H161" s="228"/>
      <c r="I161" s="228"/>
      <c r="J161" s="228"/>
      <c r="K161" s="249"/>
    </row>
    <row r="162" spans="2:11" customFormat="1" ht="18.75" customHeight="1">
      <c r="B162" s="230"/>
      <c r="C162" s="240"/>
      <c r="D162" s="240"/>
      <c r="E162" s="240"/>
      <c r="F162" s="250"/>
      <c r="G162" s="240"/>
      <c r="H162" s="240"/>
      <c r="I162" s="240"/>
      <c r="J162" s="240"/>
      <c r="K162" s="230"/>
    </row>
    <row r="163" spans="2:11" customFormat="1" ht="18.75" customHeight="1">
      <c r="B163" s="205"/>
      <c r="C163" s="205"/>
      <c r="D163" s="205"/>
      <c r="E163" s="205"/>
      <c r="F163" s="205"/>
      <c r="G163" s="205"/>
      <c r="H163" s="205"/>
      <c r="I163" s="205"/>
      <c r="J163" s="205"/>
      <c r="K163" s="205"/>
    </row>
    <row r="164" spans="2:11" customFormat="1" ht="7.5" customHeight="1">
      <c r="B164" s="187"/>
      <c r="C164" s="188"/>
      <c r="D164" s="188"/>
      <c r="E164" s="188"/>
      <c r="F164" s="188"/>
      <c r="G164" s="188"/>
      <c r="H164" s="188"/>
      <c r="I164" s="188"/>
      <c r="J164" s="188"/>
      <c r="K164" s="189"/>
    </row>
    <row r="165" spans="2:11" customFormat="1" ht="45" customHeight="1">
      <c r="B165" s="190"/>
      <c r="C165" s="315" t="s">
        <v>3417</v>
      </c>
      <c r="D165" s="315"/>
      <c r="E165" s="315"/>
      <c r="F165" s="315"/>
      <c r="G165" s="315"/>
      <c r="H165" s="315"/>
      <c r="I165" s="315"/>
      <c r="J165" s="315"/>
      <c r="K165" s="191"/>
    </row>
    <row r="166" spans="2:11" customFormat="1" ht="17.25" customHeight="1">
      <c r="B166" s="190"/>
      <c r="C166" s="211" t="s">
        <v>3345</v>
      </c>
      <c r="D166" s="211"/>
      <c r="E166" s="211"/>
      <c r="F166" s="211" t="s">
        <v>3346</v>
      </c>
      <c r="G166" s="251"/>
      <c r="H166" s="252" t="s">
        <v>53</v>
      </c>
      <c r="I166" s="252" t="s">
        <v>56</v>
      </c>
      <c r="J166" s="211" t="s">
        <v>3347</v>
      </c>
      <c r="K166" s="191"/>
    </row>
    <row r="167" spans="2:11" customFormat="1" ht="17.25" customHeight="1">
      <c r="B167" s="192"/>
      <c r="C167" s="213" t="s">
        <v>3348</v>
      </c>
      <c r="D167" s="213"/>
      <c r="E167" s="213"/>
      <c r="F167" s="214" t="s">
        <v>3349</v>
      </c>
      <c r="G167" s="253"/>
      <c r="H167" s="254"/>
      <c r="I167" s="254"/>
      <c r="J167" s="213" t="s">
        <v>3350</v>
      </c>
      <c r="K167" s="193"/>
    </row>
    <row r="168" spans="2:11" customFormat="1" ht="5.25" customHeight="1">
      <c r="B168" s="221"/>
      <c r="C168" s="216"/>
      <c r="D168" s="216"/>
      <c r="E168" s="216"/>
      <c r="F168" s="216"/>
      <c r="G168" s="217"/>
      <c r="H168" s="216"/>
      <c r="I168" s="216"/>
      <c r="J168" s="216"/>
      <c r="K168" s="242"/>
    </row>
    <row r="169" spans="2:11" customFormat="1" ht="15" customHeight="1">
      <c r="B169" s="221"/>
      <c r="C169" s="198" t="s">
        <v>3354</v>
      </c>
      <c r="D169" s="198"/>
      <c r="E169" s="198"/>
      <c r="F169" s="219" t="s">
        <v>3351</v>
      </c>
      <c r="G169" s="198"/>
      <c r="H169" s="198" t="s">
        <v>3391</v>
      </c>
      <c r="I169" s="198" t="s">
        <v>3353</v>
      </c>
      <c r="J169" s="198">
        <v>120</v>
      </c>
      <c r="K169" s="242"/>
    </row>
    <row r="170" spans="2:11" customFormat="1" ht="15" customHeight="1">
      <c r="B170" s="221"/>
      <c r="C170" s="198" t="s">
        <v>3400</v>
      </c>
      <c r="D170" s="198"/>
      <c r="E170" s="198"/>
      <c r="F170" s="219" t="s">
        <v>3351</v>
      </c>
      <c r="G170" s="198"/>
      <c r="H170" s="198" t="s">
        <v>3401</v>
      </c>
      <c r="I170" s="198" t="s">
        <v>3353</v>
      </c>
      <c r="J170" s="198" t="s">
        <v>3402</v>
      </c>
      <c r="K170" s="242"/>
    </row>
    <row r="171" spans="2:11" customFormat="1" ht="15" customHeight="1">
      <c r="B171" s="221"/>
      <c r="C171" s="198" t="s">
        <v>3299</v>
      </c>
      <c r="D171" s="198"/>
      <c r="E171" s="198"/>
      <c r="F171" s="219" t="s">
        <v>3351</v>
      </c>
      <c r="G171" s="198"/>
      <c r="H171" s="198" t="s">
        <v>3418</v>
      </c>
      <c r="I171" s="198" t="s">
        <v>3353</v>
      </c>
      <c r="J171" s="198" t="s">
        <v>3402</v>
      </c>
      <c r="K171" s="242"/>
    </row>
    <row r="172" spans="2:11" customFormat="1" ht="15" customHeight="1">
      <c r="B172" s="221"/>
      <c r="C172" s="198" t="s">
        <v>3356</v>
      </c>
      <c r="D172" s="198"/>
      <c r="E172" s="198"/>
      <c r="F172" s="219" t="s">
        <v>3357</v>
      </c>
      <c r="G172" s="198"/>
      <c r="H172" s="198" t="s">
        <v>3418</v>
      </c>
      <c r="I172" s="198" t="s">
        <v>3353</v>
      </c>
      <c r="J172" s="198">
        <v>50</v>
      </c>
      <c r="K172" s="242"/>
    </row>
    <row r="173" spans="2:11" customFormat="1" ht="15" customHeight="1">
      <c r="B173" s="221"/>
      <c r="C173" s="198" t="s">
        <v>3359</v>
      </c>
      <c r="D173" s="198"/>
      <c r="E173" s="198"/>
      <c r="F173" s="219" t="s">
        <v>3351</v>
      </c>
      <c r="G173" s="198"/>
      <c r="H173" s="198" t="s">
        <v>3418</v>
      </c>
      <c r="I173" s="198" t="s">
        <v>3361</v>
      </c>
      <c r="J173" s="198"/>
      <c r="K173" s="242"/>
    </row>
    <row r="174" spans="2:11" customFormat="1" ht="15" customHeight="1">
      <c r="B174" s="221"/>
      <c r="C174" s="198" t="s">
        <v>3370</v>
      </c>
      <c r="D174" s="198"/>
      <c r="E174" s="198"/>
      <c r="F174" s="219" t="s">
        <v>3357</v>
      </c>
      <c r="G174" s="198"/>
      <c r="H174" s="198" t="s">
        <v>3418</v>
      </c>
      <c r="I174" s="198" t="s">
        <v>3353</v>
      </c>
      <c r="J174" s="198">
        <v>50</v>
      </c>
      <c r="K174" s="242"/>
    </row>
    <row r="175" spans="2:11" customFormat="1" ht="15" customHeight="1">
      <c r="B175" s="221"/>
      <c r="C175" s="198" t="s">
        <v>3378</v>
      </c>
      <c r="D175" s="198"/>
      <c r="E175" s="198"/>
      <c r="F175" s="219" t="s">
        <v>3357</v>
      </c>
      <c r="G175" s="198"/>
      <c r="H175" s="198" t="s">
        <v>3418</v>
      </c>
      <c r="I175" s="198" t="s">
        <v>3353</v>
      </c>
      <c r="J175" s="198">
        <v>50</v>
      </c>
      <c r="K175" s="242"/>
    </row>
    <row r="176" spans="2:11" customFormat="1" ht="15" customHeight="1">
      <c r="B176" s="221"/>
      <c r="C176" s="198" t="s">
        <v>3376</v>
      </c>
      <c r="D176" s="198"/>
      <c r="E176" s="198"/>
      <c r="F176" s="219" t="s">
        <v>3357</v>
      </c>
      <c r="G176" s="198"/>
      <c r="H176" s="198" t="s">
        <v>3418</v>
      </c>
      <c r="I176" s="198" t="s">
        <v>3353</v>
      </c>
      <c r="J176" s="198">
        <v>50</v>
      </c>
      <c r="K176" s="242"/>
    </row>
    <row r="177" spans="2:11" customFormat="1" ht="15" customHeight="1">
      <c r="B177" s="221"/>
      <c r="C177" s="198" t="s">
        <v>121</v>
      </c>
      <c r="D177" s="198"/>
      <c r="E177" s="198"/>
      <c r="F177" s="219" t="s">
        <v>3351</v>
      </c>
      <c r="G177" s="198"/>
      <c r="H177" s="198" t="s">
        <v>3419</v>
      </c>
      <c r="I177" s="198" t="s">
        <v>3420</v>
      </c>
      <c r="J177" s="198"/>
      <c r="K177" s="242"/>
    </row>
    <row r="178" spans="2:11" customFormat="1" ht="15" customHeight="1">
      <c r="B178" s="221"/>
      <c r="C178" s="198" t="s">
        <v>56</v>
      </c>
      <c r="D178" s="198"/>
      <c r="E178" s="198"/>
      <c r="F178" s="219" t="s">
        <v>3351</v>
      </c>
      <c r="G178" s="198"/>
      <c r="H178" s="198" t="s">
        <v>3421</v>
      </c>
      <c r="I178" s="198" t="s">
        <v>3422</v>
      </c>
      <c r="J178" s="198">
        <v>1</v>
      </c>
      <c r="K178" s="242"/>
    </row>
    <row r="179" spans="2:11" customFormat="1" ht="15" customHeight="1">
      <c r="B179" s="221"/>
      <c r="C179" s="198" t="s">
        <v>52</v>
      </c>
      <c r="D179" s="198"/>
      <c r="E179" s="198"/>
      <c r="F179" s="219" t="s">
        <v>3351</v>
      </c>
      <c r="G179" s="198"/>
      <c r="H179" s="198" t="s">
        <v>3423</v>
      </c>
      <c r="I179" s="198" t="s">
        <v>3353</v>
      </c>
      <c r="J179" s="198">
        <v>20</v>
      </c>
      <c r="K179" s="242"/>
    </row>
    <row r="180" spans="2:11" customFormat="1" ht="15" customHeight="1">
      <c r="B180" s="221"/>
      <c r="C180" s="198" t="s">
        <v>53</v>
      </c>
      <c r="D180" s="198"/>
      <c r="E180" s="198"/>
      <c r="F180" s="219" t="s">
        <v>3351</v>
      </c>
      <c r="G180" s="198"/>
      <c r="H180" s="198" t="s">
        <v>3424</v>
      </c>
      <c r="I180" s="198" t="s">
        <v>3353</v>
      </c>
      <c r="J180" s="198">
        <v>255</v>
      </c>
      <c r="K180" s="242"/>
    </row>
    <row r="181" spans="2:11" customFormat="1" ht="15" customHeight="1">
      <c r="B181" s="221"/>
      <c r="C181" s="198" t="s">
        <v>122</v>
      </c>
      <c r="D181" s="198"/>
      <c r="E181" s="198"/>
      <c r="F181" s="219" t="s">
        <v>3351</v>
      </c>
      <c r="G181" s="198"/>
      <c r="H181" s="198" t="s">
        <v>3315</v>
      </c>
      <c r="I181" s="198" t="s">
        <v>3353</v>
      </c>
      <c r="J181" s="198">
        <v>10</v>
      </c>
      <c r="K181" s="242"/>
    </row>
    <row r="182" spans="2:11" customFormat="1" ht="15" customHeight="1">
      <c r="B182" s="221"/>
      <c r="C182" s="198" t="s">
        <v>123</v>
      </c>
      <c r="D182" s="198"/>
      <c r="E182" s="198"/>
      <c r="F182" s="219" t="s">
        <v>3351</v>
      </c>
      <c r="G182" s="198"/>
      <c r="H182" s="198" t="s">
        <v>3425</v>
      </c>
      <c r="I182" s="198" t="s">
        <v>3386</v>
      </c>
      <c r="J182" s="198"/>
      <c r="K182" s="242"/>
    </row>
    <row r="183" spans="2:11" customFormat="1" ht="15" customHeight="1">
      <c r="B183" s="221"/>
      <c r="C183" s="198" t="s">
        <v>3426</v>
      </c>
      <c r="D183" s="198"/>
      <c r="E183" s="198"/>
      <c r="F183" s="219" t="s">
        <v>3351</v>
      </c>
      <c r="G183" s="198"/>
      <c r="H183" s="198" t="s">
        <v>3427</v>
      </c>
      <c r="I183" s="198" t="s">
        <v>3386</v>
      </c>
      <c r="J183" s="198"/>
      <c r="K183" s="242"/>
    </row>
    <row r="184" spans="2:11" customFormat="1" ht="15" customHeight="1">
      <c r="B184" s="221"/>
      <c r="C184" s="198" t="s">
        <v>3415</v>
      </c>
      <c r="D184" s="198"/>
      <c r="E184" s="198"/>
      <c r="F184" s="219" t="s">
        <v>3351</v>
      </c>
      <c r="G184" s="198"/>
      <c r="H184" s="198" t="s">
        <v>3428</v>
      </c>
      <c r="I184" s="198" t="s">
        <v>3386</v>
      </c>
      <c r="J184" s="198"/>
      <c r="K184" s="242"/>
    </row>
    <row r="185" spans="2:11" customFormat="1" ht="15" customHeight="1">
      <c r="B185" s="221"/>
      <c r="C185" s="198" t="s">
        <v>125</v>
      </c>
      <c r="D185" s="198"/>
      <c r="E185" s="198"/>
      <c r="F185" s="219" t="s">
        <v>3357</v>
      </c>
      <c r="G185" s="198"/>
      <c r="H185" s="198" t="s">
        <v>3429</v>
      </c>
      <c r="I185" s="198" t="s">
        <v>3353</v>
      </c>
      <c r="J185" s="198">
        <v>50</v>
      </c>
      <c r="K185" s="242"/>
    </row>
    <row r="186" spans="2:11" customFormat="1" ht="15" customHeight="1">
      <c r="B186" s="221"/>
      <c r="C186" s="198" t="s">
        <v>3430</v>
      </c>
      <c r="D186" s="198"/>
      <c r="E186" s="198"/>
      <c r="F186" s="219" t="s">
        <v>3357</v>
      </c>
      <c r="G186" s="198"/>
      <c r="H186" s="198" t="s">
        <v>3431</v>
      </c>
      <c r="I186" s="198" t="s">
        <v>3432</v>
      </c>
      <c r="J186" s="198"/>
      <c r="K186" s="242"/>
    </row>
    <row r="187" spans="2:11" customFormat="1" ht="15" customHeight="1">
      <c r="B187" s="221"/>
      <c r="C187" s="198" t="s">
        <v>3433</v>
      </c>
      <c r="D187" s="198"/>
      <c r="E187" s="198"/>
      <c r="F187" s="219" t="s">
        <v>3357</v>
      </c>
      <c r="G187" s="198"/>
      <c r="H187" s="198" t="s">
        <v>3434</v>
      </c>
      <c r="I187" s="198" t="s">
        <v>3432</v>
      </c>
      <c r="J187" s="198"/>
      <c r="K187" s="242"/>
    </row>
    <row r="188" spans="2:11" customFormat="1" ht="15" customHeight="1">
      <c r="B188" s="221"/>
      <c r="C188" s="198" t="s">
        <v>3435</v>
      </c>
      <c r="D188" s="198"/>
      <c r="E188" s="198"/>
      <c r="F188" s="219" t="s">
        <v>3357</v>
      </c>
      <c r="G188" s="198"/>
      <c r="H188" s="198" t="s">
        <v>3436</v>
      </c>
      <c r="I188" s="198" t="s">
        <v>3432</v>
      </c>
      <c r="J188" s="198"/>
      <c r="K188" s="242"/>
    </row>
    <row r="189" spans="2:11" customFormat="1" ht="15" customHeight="1">
      <c r="B189" s="221"/>
      <c r="C189" s="255" t="s">
        <v>3437</v>
      </c>
      <c r="D189" s="198"/>
      <c r="E189" s="198"/>
      <c r="F189" s="219" t="s">
        <v>3357</v>
      </c>
      <c r="G189" s="198"/>
      <c r="H189" s="198" t="s">
        <v>3438</v>
      </c>
      <c r="I189" s="198" t="s">
        <v>3439</v>
      </c>
      <c r="J189" s="256" t="s">
        <v>3440</v>
      </c>
      <c r="K189" s="242"/>
    </row>
    <row r="190" spans="2:11" customFormat="1" ht="15" customHeight="1">
      <c r="B190" s="257"/>
      <c r="C190" s="258" t="s">
        <v>3441</v>
      </c>
      <c r="D190" s="259"/>
      <c r="E190" s="259"/>
      <c r="F190" s="260" t="s">
        <v>3357</v>
      </c>
      <c r="G190" s="259"/>
      <c r="H190" s="259" t="s">
        <v>3442</v>
      </c>
      <c r="I190" s="259" t="s">
        <v>3439</v>
      </c>
      <c r="J190" s="261" t="s">
        <v>3440</v>
      </c>
      <c r="K190" s="262"/>
    </row>
    <row r="191" spans="2:11" customFormat="1" ht="15" customHeight="1">
      <c r="B191" s="221"/>
      <c r="C191" s="255" t="s">
        <v>41</v>
      </c>
      <c r="D191" s="198"/>
      <c r="E191" s="198"/>
      <c r="F191" s="219" t="s">
        <v>3351</v>
      </c>
      <c r="G191" s="198"/>
      <c r="H191" s="195" t="s">
        <v>3443</v>
      </c>
      <c r="I191" s="198" t="s">
        <v>3444</v>
      </c>
      <c r="J191" s="198"/>
      <c r="K191" s="242"/>
    </row>
    <row r="192" spans="2:11" customFormat="1" ht="15" customHeight="1">
      <c r="B192" s="221"/>
      <c r="C192" s="255" t="s">
        <v>3445</v>
      </c>
      <c r="D192" s="198"/>
      <c r="E192" s="198"/>
      <c r="F192" s="219" t="s">
        <v>3351</v>
      </c>
      <c r="G192" s="198"/>
      <c r="H192" s="198" t="s">
        <v>3446</v>
      </c>
      <c r="I192" s="198" t="s">
        <v>3386</v>
      </c>
      <c r="J192" s="198"/>
      <c r="K192" s="242"/>
    </row>
    <row r="193" spans="2:11" customFormat="1" ht="15" customHeight="1">
      <c r="B193" s="221"/>
      <c r="C193" s="255" t="s">
        <v>3447</v>
      </c>
      <c r="D193" s="198"/>
      <c r="E193" s="198"/>
      <c r="F193" s="219" t="s">
        <v>3351</v>
      </c>
      <c r="G193" s="198"/>
      <c r="H193" s="198" t="s">
        <v>3448</v>
      </c>
      <c r="I193" s="198" t="s">
        <v>3386</v>
      </c>
      <c r="J193" s="198"/>
      <c r="K193" s="242"/>
    </row>
    <row r="194" spans="2:11" customFormat="1" ht="15" customHeight="1">
      <c r="B194" s="221"/>
      <c r="C194" s="255" t="s">
        <v>3449</v>
      </c>
      <c r="D194" s="198"/>
      <c r="E194" s="198"/>
      <c r="F194" s="219" t="s">
        <v>3357</v>
      </c>
      <c r="G194" s="198"/>
      <c r="H194" s="198" t="s">
        <v>3450</v>
      </c>
      <c r="I194" s="198" t="s">
        <v>3386</v>
      </c>
      <c r="J194" s="198"/>
      <c r="K194" s="242"/>
    </row>
    <row r="195" spans="2:11" customFormat="1" ht="15" customHeight="1">
      <c r="B195" s="248"/>
      <c r="C195" s="263"/>
      <c r="D195" s="228"/>
      <c r="E195" s="228"/>
      <c r="F195" s="228"/>
      <c r="G195" s="228"/>
      <c r="H195" s="228"/>
      <c r="I195" s="228"/>
      <c r="J195" s="228"/>
      <c r="K195" s="249"/>
    </row>
    <row r="196" spans="2:11" customFormat="1" ht="18.75" customHeight="1">
      <c r="B196" s="230"/>
      <c r="C196" s="240"/>
      <c r="D196" s="240"/>
      <c r="E196" s="240"/>
      <c r="F196" s="250"/>
      <c r="G196" s="240"/>
      <c r="H196" s="240"/>
      <c r="I196" s="240"/>
      <c r="J196" s="240"/>
      <c r="K196" s="230"/>
    </row>
    <row r="197" spans="2:11" customFormat="1" ht="18.75" customHeight="1">
      <c r="B197" s="230"/>
      <c r="C197" s="240"/>
      <c r="D197" s="240"/>
      <c r="E197" s="240"/>
      <c r="F197" s="250"/>
      <c r="G197" s="240"/>
      <c r="H197" s="240"/>
      <c r="I197" s="240"/>
      <c r="J197" s="240"/>
      <c r="K197" s="230"/>
    </row>
    <row r="198" spans="2:11" customFormat="1" ht="18.75" customHeight="1">
      <c r="B198" s="205"/>
      <c r="C198" s="205"/>
      <c r="D198" s="205"/>
      <c r="E198" s="205"/>
      <c r="F198" s="205"/>
      <c r="G198" s="205"/>
      <c r="H198" s="205"/>
      <c r="I198" s="205"/>
      <c r="J198" s="205"/>
      <c r="K198" s="205"/>
    </row>
    <row r="199" spans="2:11" customFormat="1" ht="13.5">
      <c r="B199" s="187"/>
      <c r="C199" s="188"/>
      <c r="D199" s="188"/>
      <c r="E199" s="188"/>
      <c r="F199" s="188"/>
      <c r="G199" s="188"/>
      <c r="H199" s="188"/>
      <c r="I199" s="188"/>
      <c r="J199" s="188"/>
      <c r="K199" s="189"/>
    </row>
    <row r="200" spans="2:11" customFormat="1" ht="21">
      <c r="B200" s="190"/>
      <c r="C200" s="315" t="s">
        <v>3451</v>
      </c>
      <c r="D200" s="315"/>
      <c r="E200" s="315"/>
      <c r="F200" s="315"/>
      <c r="G200" s="315"/>
      <c r="H200" s="315"/>
      <c r="I200" s="315"/>
      <c r="J200" s="315"/>
      <c r="K200" s="191"/>
    </row>
    <row r="201" spans="2:11" customFormat="1" ht="25.5" customHeight="1">
      <c r="B201" s="190"/>
      <c r="C201" s="264" t="s">
        <v>3452</v>
      </c>
      <c r="D201" s="264"/>
      <c r="E201" s="264"/>
      <c r="F201" s="264" t="s">
        <v>3453</v>
      </c>
      <c r="G201" s="265"/>
      <c r="H201" s="318" t="s">
        <v>3454</v>
      </c>
      <c r="I201" s="318"/>
      <c r="J201" s="318"/>
      <c r="K201" s="191"/>
    </row>
    <row r="202" spans="2:11" customFormat="1" ht="5.25" customHeight="1">
      <c r="B202" s="221"/>
      <c r="C202" s="216"/>
      <c r="D202" s="216"/>
      <c r="E202" s="216"/>
      <c r="F202" s="216"/>
      <c r="G202" s="240"/>
      <c r="H202" s="216"/>
      <c r="I202" s="216"/>
      <c r="J202" s="216"/>
      <c r="K202" s="242"/>
    </row>
    <row r="203" spans="2:11" customFormat="1" ht="15" customHeight="1">
      <c r="B203" s="221"/>
      <c r="C203" s="198" t="s">
        <v>3444</v>
      </c>
      <c r="D203" s="198"/>
      <c r="E203" s="198"/>
      <c r="F203" s="219" t="s">
        <v>42</v>
      </c>
      <c r="G203" s="198"/>
      <c r="H203" s="319" t="s">
        <v>3455</v>
      </c>
      <c r="I203" s="319"/>
      <c r="J203" s="319"/>
      <c r="K203" s="242"/>
    </row>
    <row r="204" spans="2:11" customFormat="1" ht="15" customHeight="1">
      <c r="B204" s="221"/>
      <c r="C204" s="198"/>
      <c r="D204" s="198"/>
      <c r="E204" s="198"/>
      <c r="F204" s="219" t="s">
        <v>43</v>
      </c>
      <c r="G204" s="198"/>
      <c r="H204" s="319" t="s">
        <v>3456</v>
      </c>
      <c r="I204" s="319"/>
      <c r="J204" s="319"/>
      <c r="K204" s="242"/>
    </row>
    <row r="205" spans="2:11" customFormat="1" ht="15" customHeight="1">
      <c r="B205" s="221"/>
      <c r="C205" s="198"/>
      <c r="D205" s="198"/>
      <c r="E205" s="198"/>
      <c r="F205" s="219" t="s">
        <v>46</v>
      </c>
      <c r="G205" s="198"/>
      <c r="H205" s="319" t="s">
        <v>3457</v>
      </c>
      <c r="I205" s="319"/>
      <c r="J205" s="319"/>
      <c r="K205" s="242"/>
    </row>
    <row r="206" spans="2:11" customFormat="1" ht="15" customHeight="1">
      <c r="B206" s="221"/>
      <c r="C206" s="198"/>
      <c r="D206" s="198"/>
      <c r="E206" s="198"/>
      <c r="F206" s="219" t="s">
        <v>44</v>
      </c>
      <c r="G206" s="198"/>
      <c r="H206" s="319" t="s">
        <v>3458</v>
      </c>
      <c r="I206" s="319"/>
      <c r="J206" s="319"/>
      <c r="K206" s="242"/>
    </row>
    <row r="207" spans="2:11" customFormat="1" ht="15" customHeight="1">
      <c r="B207" s="221"/>
      <c r="C207" s="198"/>
      <c r="D207" s="198"/>
      <c r="E207" s="198"/>
      <c r="F207" s="219" t="s">
        <v>45</v>
      </c>
      <c r="G207" s="198"/>
      <c r="H207" s="319" t="s">
        <v>3459</v>
      </c>
      <c r="I207" s="319"/>
      <c r="J207" s="319"/>
      <c r="K207" s="242"/>
    </row>
    <row r="208" spans="2:11" customFormat="1" ht="15" customHeight="1">
      <c r="B208" s="221"/>
      <c r="C208" s="198"/>
      <c r="D208" s="198"/>
      <c r="E208" s="198"/>
      <c r="F208" s="219"/>
      <c r="G208" s="198"/>
      <c r="H208" s="198"/>
      <c r="I208" s="198"/>
      <c r="J208" s="198"/>
      <c r="K208" s="242"/>
    </row>
    <row r="209" spans="2:11" customFormat="1" ht="15" customHeight="1">
      <c r="B209" s="221"/>
      <c r="C209" s="198" t="s">
        <v>3398</v>
      </c>
      <c r="D209" s="198"/>
      <c r="E209" s="198"/>
      <c r="F209" s="219" t="s">
        <v>78</v>
      </c>
      <c r="G209" s="198"/>
      <c r="H209" s="319" t="s">
        <v>3460</v>
      </c>
      <c r="I209" s="319"/>
      <c r="J209" s="319"/>
      <c r="K209" s="242"/>
    </row>
    <row r="210" spans="2:11" customFormat="1" ht="15" customHeight="1">
      <c r="B210" s="221"/>
      <c r="C210" s="198"/>
      <c r="D210" s="198"/>
      <c r="E210" s="198"/>
      <c r="F210" s="219" t="s">
        <v>3294</v>
      </c>
      <c r="G210" s="198"/>
      <c r="H210" s="319" t="s">
        <v>3295</v>
      </c>
      <c r="I210" s="319"/>
      <c r="J210" s="319"/>
      <c r="K210" s="242"/>
    </row>
    <row r="211" spans="2:11" customFormat="1" ht="15" customHeight="1">
      <c r="B211" s="221"/>
      <c r="C211" s="198"/>
      <c r="D211" s="198"/>
      <c r="E211" s="198"/>
      <c r="F211" s="219" t="s">
        <v>3292</v>
      </c>
      <c r="G211" s="198"/>
      <c r="H211" s="319" t="s">
        <v>3461</v>
      </c>
      <c r="I211" s="319"/>
      <c r="J211" s="319"/>
      <c r="K211" s="242"/>
    </row>
    <row r="212" spans="2:11" customFormat="1" ht="15" customHeight="1">
      <c r="B212" s="266"/>
      <c r="C212" s="198"/>
      <c r="D212" s="198"/>
      <c r="E212" s="198"/>
      <c r="F212" s="219" t="s">
        <v>3296</v>
      </c>
      <c r="G212" s="255"/>
      <c r="H212" s="320" t="s">
        <v>3297</v>
      </c>
      <c r="I212" s="320"/>
      <c r="J212" s="320"/>
      <c r="K212" s="267"/>
    </row>
    <row r="213" spans="2:11" customFormat="1" ht="15" customHeight="1">
      <c r="B213" s="266"/>
      <c r="C213" s="198"/>
      <c r="D213" s="198"/>
      <c r="E213" s="198"/>
      <c r="F213" s="219" t="s">
        <v>3298</v>
      </c>
      <c r="G213" s="255"/>
      <c r="H213" s="320" t="s">
        <v>2281</v>
      </c>
      <c r="I213" s="320"/>
      <c r="J213" s="320"/>
      <c r="K213" s="267"/>
    </row>
    <row r="214" spans="2:11" customFormat="1" ht="15" customHeight="1">
      <c r="B214" s="266"/>
      <c r="C214" s="198"/>
      <c r="D214" s="198"/>
      <c r="E214" s="198"/>
      <c r="F214" s="219"/>
      <c r="G214" s="255"/>
      <c r="H214" s="246"/>
      <c r="I214" s="246"/>
      <c r="J214" s="246"/>
      <c r="K214" s="267"/>
    </row>
    <row r="215" spans="2:11" customFormat="1" ht="15" customHeight="1">
      <c r="B215" s="266"/>
      <c r="C215" s="198" t="s">
        <v>3422</v>
      </c>
      <c r="D215" s="198"/>
      <c r="E215" s="198"/>
      <c r="F215" s="219">
        <v>1</v>
      </c>
      <c r="G215" s="255"/>
      <c r="H215" s="320" t="s">
        <v>3462</v>
      </c>
      <c r="I215" s="320"/>
      <c r="J215" s="320"/>
      <c r="K215" s="267"/>
    </row>
    <row r="216" spans="2:11" customFormat="1" ht="15" customHeight="1">
      <c r="B216" s="266"/>
      <c r="C216" s="198"/>
      <c r="D216" s="198"/>
      <c r="E216" s="198"/>
      <c r="F216" s="219">
        <v>2</v>
      </c>
      <c r="G216" s="255"/>
      <c r="H216" s="320" t="s">
        <v>3463</v>
      </c>
      <c r="I216" s="320"/>
      <c r="J216" s="320"/>
      <c r="K216" s="267"/>
    </row>
    <row r="217" spans="2:11" customFormat="1" ht="15" customHeight="1">
      <c r="B217" s="266"/>
      <c r="C217" s="198"/>
      <c r="D217" s="198"/>
      <c r="E217" s="198"/>
      <c r="F217" s="219">
        <v>3</v>
      </c>
      <c r="G217" s="255"/>
      <c r="H217" s="320" t="s">
        <v>3464</v>
      </c>
      <c r="I217" s="320"/>
      <c r="J217" s="320"/>
      <c r="K217" s="267"/>
    </row>
    <row r="218" spans="2:11" customFormat="1" ht="15" customHeight="1">
      <c r="B218" s="266"/>
      <c r="C218" s="198"/>
      <c r="D218" s="198"/>
      <c r="E218" s="198"/>
      <c r="F218" s="219">
        <v>4</v>
      </c>
      <c r="G218" s="255"/>
      <c r="H218" s="320" t="s">
        <v>3465</v>
      </c>
      <c r="I218" s="320"/>
      <c r="J218" s="320"/>
      <c r="K218" s="267"/>
    </row>
    <row r="219" spans="2:11" customFormat="1" ht="12.75" customHeight="1">
      <c r="B219" s="268"/>
      <c r="C219" s="269"/>
      <c r="D219" s="269"/>
      <c r="E219" s="269"/>
      <c r="F219" s="269"/>
      <c r="G219" s="269"/>
      <c r="H219" s="269"/>
      <c r="I219" s="269"/>
      <c r="J219" s="269"/>
      <c r="K219" s="27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8" t="s">
        <v>6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6" t="s">
        <v>80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103</v>
      </c>
      <c r="L4" s="19"/>
      <c r="M4" s="84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309" t="str">
        <f>'Rekapitulace stavby'!K6</f>
        <v>Humanitární sdružení PERSPEKTIVA, z.s. – rekonstrukce nemovitosti pro sociální služby – opakovaná výzva</v>
      </c>
      <c r="F7" s="310"/>
      <c r="G7" s="310"/>
      <c r="H7" s="310"/>
      <c r="L7" s="19"/>
    </row>
    <row r="8" spans="2:46" s="1" customFormat="1" ht="12" customHeight="1">
      <c r="B8" s="31"/>
      <c r="D8" s="26" t="s">
        <v>104</v>
      </c>
      <c r="L8" s="31"/>
    </row>
    <row r="9" spans="2:46" s="1" customFormat="1" ht="16.5" customHeight="1">
      <c r="B9" s="31"/>
      <c r="E9" s="271" t="s">
        <v>105</v>
      </c>
      <c r="F9" s="311"/>
      <c r="G9" s="311"/>
      <c r="H9" s="311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3</v>
      </c>
      <c r="I11" s="26" t="s">
        <v>19</v>
      </c>
      <c r="J11" s="24" t="s">
        <v>3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48" t="str">
        <f>'Rekapitulace stavby'!AN8</f>
        <v>16. 7. 2024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3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3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312" t="str">
        <f>'Rekapitulace stavby'!E14</f>
        <v>Vyplň údaj</v>
      </c>
      <c r="F18" s="292"/>
      <c r="G18" s="292"/>
      <c r="H18" s="292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3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3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5"/>
      <c r="E27" s="297" t="s">
        <v>3</v>
      </c>
      <c r="F27" s="297"/>
      <c r="G27" s="297"/>
      <c r="H27" s="297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37</v>
      </c>
      <c r="J30" s="62">
        <f>ROUND(J89, 2)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39</v>
      </c>
      <c r="I32" s="34" t="s">
        <v>38</v>
      </c>
      <c r="J32" s="34" t="s">
        <v>40</v>
      </c>
      <c r="L32" s="31"/>
    </row>
    <row r="33" spans="2:12" s="1" customFormat="1" ht="14.45" customHeight="1">
      <c r="B33" s="31"/>
      <c r="D33" s="51" t="s">
        <v>41</v>
      </c>
      <c r="E33" s="26" t="s">
        <v>42</v>
      </c>
      <c r="F33" s="87">
        <f>ROUND((SUM(BE89:BE235)),  2)</f>
        <v>0</v>
      </c>
      <c r="I33" s="88">
        <v>0.21</v>
      </c>
      <c r="J33" s="87">
        <f>ROUND(((SUM(BE89:BE235))*I33),  2)</f>
        <v>0</v>
      </c>
      <c r="L33" s="31"/>
    </row>
    <row r="34" spans="2:12" s="1" customFormat="1" ht="14.45" customHeight="1">
      <c r="B34" s="31"/>
      <c r="E34" s="26" t="s">
        <v>43</v>
      </c>
      <c r="F34" s="87">
        <f>ROUND((SUM(BF89:BF235)),  2)</f>
        <v>0</v>
      </c>
      <c r="I34" s="88">
        <v>0.12</v>
      </c>
      <c r="J34" s="87">
        <f>ROUND(((SUM(BF89:BF235))*I34),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87">
        <f>ROUND((SUM(BG89:BG235)),  2)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87">
        <f>ROUND((SUM(BH89:BH235)),  2)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87">
        <f>ROUND((SUM(BI89:BI235)),  2)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106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17</v>
      </c>
      <c r="L47" s="31"/>
    </row>
    <row r="48" spans="2:12" s="1" customFormat="1" ht="16.5" customHeight="1">
      <c r="B48" s="31"/>
      <c r="E48" s="309" t="str">
        <f>E7</f>
        <v>Humanitární sdružení PERSPEKTIVA, z.s. – rekonstrukce nemovitosti pro sociální služby – opakovaná výzva</v>
      </c>
      <c r="F48" s="310"/>
      <c r="G48" s="310"/>
      <c r="H48" s="310"/>
      <c r="L48" s="31"/>
    </row>
    <row r="49" spans="2:47" s="1" customFormat="1" ht="12" customHeight="1">
      <c r="B49" s="31"/>
      <c r="C49" s="26" t="s">
        <v>104</v>
      </c>
      <c r="L49" s="31"/>
    </row>
    <row r="50" spans="2:47" s="1" customFormat="1" ht="16.5" customHeight="1">
      <c r="B50" s="31"/>
      <c r="E50" s="271" t="str">
        <f>E9</f>
        <v>24006_01 - Bourací práce</v>
      </c>
      <c r="F50" s="311"/>
      <c r="G50" s="311"/>
      <c r="H50" s="311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20</v>
      </c>
      <c r="F52" s="24" t="str">
        <f>F12</f>
        <v>Roudnice nad Labem</v>
      </c>
      <c r="I52" s="26" t="s">
        <v>22</v>
      </c>
      <c r="J52" s="48" t="str">
        <f>IF(J12="","",J12)</f>
        <v>16. 7. 2024</v>
      </c>
      <c r="L52" s="31"/>
    </row>
    <row r="53" spans="2:47" s="1" customFormat="1" ht="6.95" customHeight="1">
      <c r="B53" s="31"/>
      <c r="L53" s="31"/>
    </row>
    <row r="54" spans="2:47" s="1" customFormat="1" ht="15.2" customHeight="1">
      <c r="B54" s="31"/>
      <c r="C54" s="26" t="s">
        <v>24</v>
      </c>
      <c r="F54" s="24" t="str">
        <f>E15</f>
        <v>Humanitární sdružení Perspektiva, z.s.</v>
      </c>
      <c r="I54" s="26" t="s">
        <v>30</v>
      </c>
      <c r="J54" s="29" t="str">
        <f>E21</f>
        <v>LFplan s.r.o.</v>
      </c>
      <c r="L54" s="31"/>
    </row>
    <row r="55" spans="2:47" s="1" customFormat="1" ht="15.2" customHeight="1">
      <c r="B55" s="31"/>
      <c r="C55" s="26" t="s">
        <v>28</v>
      </c>
      <c r="F55" s="24" t="str">
        <f>IF(E18="","",E18)</f>
        <v>Vyplň údaj</v>
      </c>
      <c r="I55" s="26" t="s">
        <v>33</v>
      </c>
      <c r="J55" s="29" t="str">
        <f>E24</f>
        <v xml:space="preserve"> 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107</v>
      </c>
      <c r="D57" s="89"/>
      <c r="E57" s="89"/>
      <c r="F57" s="89"/>
      <c r="G57" s="89"/>
      <c r="H57" s="89"/>
      <c r="I57" s="89"/>
      <c r="J57" s="96" t="s">
        <v>108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9" customHeight="1">
      <c r="B59" s="31"/>
      <c r="C59" s="97" t="s">
        <v>69</v>
      </c>
      <c r="J59" s="62">
        <f>J89</f>
        <v>0</v>
      </c>
      <c r="L59" s="31"/>
      <c r="AU59" s="16" t="s">
        <v>109</v>
      </c>
    </row>
    <row r="60" spans="2:47" s="8" customFormat="1" ht="24.95" customHeight="1">
      <c r="B60" s="98"/>
      <c r="D60" s="99" t="s">
        <v>110</v>
      </c>
      <c r="E60" s="100"/>
      <c r="F60" s="100"/>
      <c r="G60" s="100"/>
      <c r="H60" s="100"/>
      <c r="I60" s="100"/>
      <c r="J60" s="101">
        <f>J90</f>
        <v>0</v>
      </c>
      <c r="L60" s="98"/>
    </row>
    <row r="61" spans="2:47" s="9" customFormat="1" ht="19.899999999999999" customHeight="1">
      <c r="B61" s="102"/>
      <c r="D61" s="103" t="s">
        <v>111</v>
      </c>
      <c r="E61" s="104"/>
      <c r="F61" s="104"/>
      <c r="G61" s="104"/>
      <c r="H61" s="104"/>
      <c r="I61" s="104"/>
      <c r="J61" s="105">
        <f>J91</f>
        <v>0</v>
      </c>
      <c r="L61" s="102"/>
    </row>
    <row r="62" spans="2:47" s="9" customFormat="1" ht="19.899999999999999" customHeight="1">
      <c r="B62" s="102"/>
      <c r="D62" s="103" t="s">
        <v>112</v>
      </c>
      <c r="E62" s="104"/>
      <c r="F62" s="104"/>
      <c r="G62" s="104"/>
      <c r="H62" s="104"/>
      <c r="I62" s="104"/>
      <c r="J62" s="105">
        <f>J119</f>
        <v>0</v>
      </c>
      <c r="L62" s="102"/>
    </row>
    <row r="63" spans="2:47" s="9" customFormat="1" ht="19.899999999999999" customHeight="1">
      <c r="B63" s="102"/>
      <c r="D63" s="103" t="s">
        <v>113</v>
      </c>
      <c r="E63" s="104"/>
      <c r="F63" s="104"/>
      <c r="G63" s="104"/>
      <c r="H63" s="104"/>
      <c r="I63" s="104"/>
      <c r="J63" s="105">
        <f>J169</f>
        <v>0</v>
      </c>
      <c r="L63" s="102"/>
    </row>
    <row r="64" spans="2:47" s="8" customFormat="1" ht="24.95" customHeight="1">
      <c r="B64" s="98"/>
      <c r="D64" s="99" t="s">
        <v>114</v>
      </c>
      <c r="E64" s="100"/>
      <c r="F64" s="100"/>
      <c r="G64" s="100"/>
      <c r="H64" s="100"/>
      <c r="I64" s="100"/>
      <c r="J64" s="101">
        <f>J179</f>
        <v>0</v>
      </c>
      <c r="L64" s="98"/>
    </row>
    <row r="65" spans="2:12" s="9" customFormat="1" ht="19.899999999999999" customHeight="1">
      <c r="B65" s="102"/>
      <c r="D65" s="103" t="s">
        <v>115</v>
      </c>
      <c r="E65" s="104"/>
      <c r="F65" s="104"/>
      <c r="G65" s="104"/>
      <c r="H65" s="104"/>
      <c r="I65" s="104"/>
      <c r="J65" s="105">
        <f>J180</f>
        <v>0</v>
      </c>
      <c r="L65" s="102"/>
    </row>
    <row r="66" spans="2:12" s="9" customFormat="1" ht="19.899999999999999" customHeight="1">
      <c r="B66" s="102"/>
      <c r="D66" s="103" t="s">
        <v>116</v>
      </c>
      <c r="E66" s="104"/>
      <c r="F66" s="104"/>
      <c r="G66" s="104"/>
      <c r="H66" s="104"/>
      <c r="I66" s="104"/>
      <c r="J66" s="105">
        <f>J214</f>
        <v>0</v>
      </c>
      <c r="L66" s="102"/>
    </row>
    <row r="67" spans="2:12" s="9" customFormat="1" ht="19.899999999999999" customHeight="1">
      <c r="B67" s="102"/>
      <c r="D67" s="103" t="s">
        <v>117</v>
      </c>
      <c r="E67" s="104"/>
      <c r="F67" s="104"/>
      <c r="G67" s="104"/>
      <c r="H67" s="104"/>
      <c r="I67" s="104"/>
      <c r="J67" s="105">
        <f>J218</f>
        <v>0</v>
      </c>
      <c r="L67" s="102"/>
    </row>
    <row r="68" spans="2:12" s="9" customFormat="1" ht="19.899999999999999" customHeight="1">
      <c r="B68" s="102"/>
      <c r="D68" s="103" t="s">
        <v>118</v>
      </c>
      <c r="E68" s="104"/>
      <c r="F68" s="104"/>
      <c r="G68" s="104"/>
      <c r="H68" s="104"/>
      <c r="I68" s="104"/>
      <c r="J68" s="105">
        <f>J228</f>
        <v>0</v>
      </c>
      <c r="L68" s="102"/>
    </row>
    <row r="69" spans="2:12" s="9" customFormat="1" ht="19.899999999999999" customHeight="1">
      <c r="B69" s="102"/>
      <c r="D69" s="103" t="s">
        <v>119</v>
      </c>
      <c r="E69" s="104"/>
      <c r="F69" s="104"/>
      <c r="G69" s="104"/>
      <c r="H69" s="104"/>
      <c r="I69" s="104"/>
      <c r="J69" s="105">
        <f>J232</f>
        <v>0</v>
      </c>
      <c r="L69" s="102"/>
    </row>
    <row r="70" spans="2:12" s="1" customFormat="1" ht="21.75" customHeight="1">
      <c r="B70" s="31"/>
      <c r="L70" s="31"/>
    </row>
    <row r="71" spans="2:12" s="1" customFormat="1" ht="6.95" customHeight="1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31"/>
    </row>
    <row r="75" spans="2:12" s="1" customFormat="1" ht="6.95" customHeight="1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31"/>
    </row>
    <row r="76" spans="2:12" s="1" customFormat="1" ht="24.95" customHeight="1">
      <c r="B76" s="31"/>
      <c r="C76" s="20" t="s">
        <v>120</v>
      </c>
      <c r="L76" s="31"/>
    </row>
    <row r="77" spans="2:12" s="1" customFormat="1" ht="6.95" customHeight="1">
      <c r="B77" s="31"/>
      <c r="L77" s="31"/>
    </row>
    <row r="78" spans="2:12" s="1" customFormat="1" ht="12" customHeight="1">
      <c r="B78" s="31"/>
      <c r="C78" s="26" t="s">
        <v>17</v>
      </c>
      <c r="L78" s="31"/>
    </row>
    <row r="79" spans="2:12" s="1" customFormat="1" ht="16.5" customHeight="1">
      <c r="B79" s="31"/>
      <c r="E79" s="309" t="str">
        <f>E7</f>
        <v>Humanitární sdružení PERSPEKTIVA, z.s. – rekonstrukce nemovitosti pro sociální služby – opakovaná výzva</v>
      </c>
      <c r="F79" s="310"/>
      <c r="G79" s="310"/>
      <c r="H79" s="310"/>
      <c r="L79" s="31"/>
    </row>
    <row r="80" spans="2:12" s="1" customFormat="1" ht="12" customHeight="1">
      <c r="B80" s="31"/>
      <c r="C80" s="26" t="s">
        <v>104</v>
      </c>
      <c r="L80" s="31"/>
    </row>
    <row r="81" spans="2:65" s="1" customFormat="1" ht="16.5" customHeight="1">
      <c r="B81" s="31"/>
      <c r="E81" s="271" t="str">
        <f>E9</f>
        <v>24006_01 - Bourací práce</v>
      </c>
      <c r="F81" s="311"/>
      <c r="G81" s="311"/>
      <c r="H81" s="311"/>
      <c r="L81" s="31"/>
    </row>
    <row r="82" spans="2:65" s="1" customFormat="1" ht="6.95" customHeight="1">
      <c r="B82" s="31"/>
      <c r="L82" s="31"/>
    </row>
    <row r="83" spans="2:65" s="1" customFormat="1" ht="12" customHeight="1">
      <c r="B83" s="31"/>
      <c r="C83" s="26" t="s">
        <v>20</v>
      </c>
      <c r="F83" s="24" t="str">
        <f>F12</f>
        <v>Roudnice nad Labem</v>
      </c>
      <c r="I83" s="26" t="s">
        <v>22</v>
      </c>
      <c r="J83" s="48" t="str">
        <f>IF(J12="","",J12)</f>
        <v>16. 7. 2024</v>
      </c>
      <c r="L83" s="31"/>
    </row>
    <row r="84" spans="2:65" s="1" customFormat="1" ht="6.95" customHeight="1">
      <c r="B84" s="31"/>
      <c r="L84" s="31"/>
    </row>
    <row r="85" spans="2:65" s="1" customFormat="1" ht="15.2" customHeight="1">
      <c r="B85" s="31"/>
      <c r="C85" s="26" t="s">
        <v>24</v>
      </c>
      <c r="F85" s="24" t="str">
        <f>E15</f>
        <v>Humanitární sdružení Perspektiva, z.s.</v>
      </c>
      <c r="I85" s="26" t="s">
        <v>30</v>
      </c>
      <c r="J85" s="29" t="str">
        <f>E21</f>
        <v>LFplan s.r.o.</v>
      </c>
      <c r="L85" s="31"/>
    </row>
    <row r="86" spans="2:65" s="1" customFormat="1" ht="15.2" customHeight="1">
      <c r="B86" s="31"/>
      <c r="C86" s="26" t="s">
        <v>28</v>
      </c>
      <c r="F86" s="24" t="str">
        <f>IF(E18="","",E18)</f>
        <v>Vyplň údaj</v>
      </c>
      <c r="I86" s="26" t="s">
        <v>33</v>
      </c>
      <c r="J86" s="29" t="str">
        <f>E24</f>
        <v xml:space="preserve"> </v>
      </c>
      <c r="L86" s="31"/>
    </row>
    <row r="87" spans="2:65" s="1" customFormat="1" ht="10.35" customHeight="1">
      <c r="B87" s="31"/>
      <c r="L87" s="31"/>
    </row>
    <row r="88" spans="2:65" s="10" customFormat="1" ht="29.25" customHeight="1">
      <c r="B88" s="106"/>
      <c r="C88" s="107" t="s">
        <v>121</v>
      </c>
      <c r="D88" s="108" t="s">
        <v>56</v>
      </c>
      <c r="E88" s="108" t="s">
        <v>52</v>
      </c>
      <c r="F88" s="108" t="s">
        <v>53</v>
      </c>
      <c r="G88" s="108" t="s">
        <v>122</v>
      </c>
      <c r="H88" s="108" t="s">
        <v>123</v>
      </c>
      <c r="I88" s="108" t="s">
        <v>124</v>
      </c>
      <c r="J88" s="108" t="s">
        <v>108</v>
      </c>
      <c r="K88" s="109" t="s">
        <v>125</v>
      </c>
      <c r="L88" s="106"/>
      <c r="M88" s="55" t="s">
        <v>3</v>
      </c>
      <c r="N88" s="56" t="s">
        <v>41</v>
      </c>
      <c r="O88" s="56" t="s">
        <v>126</v>
      </c>
      <c r="P88" s="56" t="s">
        <v>127</v>
      </c>
      <c r="Q88" s="56" t="s">
        <v>128</v>
      </c>
      <c r="R88" s="56" t="s">
        <v>129</v>
      </c>
      <c r="S88" s="56" t="s">
        <v>130</v>
      </c>
      <c r="T88" s="57" t="s">
        <v>131</v>
      </c>
    </row>
    <row r="89" spans="2:65" s="1" customFormat="1" ht="22.9" customHeight="1">
      <c r="B89" s="31"/>
      <c r="C89" s="60" t="s">
        <v>132</v>
      </c>
      <c r="J89" s="110">
        <f>BK89</f>
        <v>0</v>
      </c>
      <c r="L89" s="31"/>
      <c r="M89" s="58"/>
      <c r="N89" s="49"/>
      <c r="O89" s="49"/>
      <c r="P89" s="111">
        <f>P90+P179</f>
        <v>0</v>
      </c>
      <c r="Q89" s="49"/>
      <c r="R89" s="111">
        <f>R90+R179</f>
        <v>0</v>
      </c>
      <c r="S89" s="49"/>
      <c r="T89" s="112">
        <f>T90+T179</f>
        <v>177.98454640000003</v>
      </c>
      <c r="AT89" s="16" t="s">
        <v>70</v>
      </c>
      <c r="AU89" s="16" t="s">
        <v>109</v>
      </c>
      <c r="BK89" s="113">
        <f>BK90+BK179</f>
        <v>0</v>
      </c>
    </row>
    <row r="90" spans="2:65" s="11" customFormat="1" ht="25.9" customHeight="1">
      <c r="B90" s="114"/>
      <c r="D90" s="115" t="s">
        <v>70</v>
      </c>
      <c r="E90" s="116" t="s">
        <v>133</v>
      </c>
      <c r="F90" s="116" t="s">
        <v>134</v>
      </c>
      <c r="I90" s="117"/>
      <c r="J90" s="118">
        <f>BK90</f>
        <v>0</v>
      </c>
      <c r="L90" s="114"/>
      <c r="M90" s="119"/>
      <c r="P90" s="120">
        <f>P91+P119+P169</f>
        <v>0</v>
      </c>
      <c r="R90" s="120">
        <f>R91+R119+R169</f>
        <v>0</v>
      </c>
      <c r="T90" s="121">
        <f>T91+T119+T169</f>
        <v>167.31515600000003</v>
      </c>
      <c r="AR90" s="115" t="s">
        <v>79</v>
      </c>
      <c r="AT90" s="122" t="s">
        <v>70</v>
      </c>
      <c r="AU90" s="122" t="s">
        <v>71</v>
      </c>
      <c r="AY90" s="115" t="s">
        <v>135</v>
      </c>
      <c r="BK90" s="123">
        <f>BK91+BK119+BK169</f>
        <v>0</v>
      </c>
    </row>
    <row r="91" spans="2:65" s="11" customFormat="1" ht="22.9" customHeight="1">
      <c r="B91" s="114"/>
      <c r="D91" s="115" t="s">
        <v>70</v>
      </c>
      <c r="E91" s="124" t="s">
        <v>79</v>
      </c>
      <c r="F91" s="124" t="s">
        <v>136</v>
      </c>
      <c r="I91" s="117"/>
      <c r="J91" s="125">
        <f>BK91</f>
        <v>0</v>
      </c>
      <c r="L91" s="114"/>
      <c r="M91" s="119"/>
      <c r="P91" s="120">
        <f>SUM(P92:P118)</f>
        <v>0</v>
      </c>
      <c r="R91" s="120">
        <f>SUM(R92:R118)</f>
        <v>0</v>
      </c>
      <c r="T91" s="121">
        <f>SUM(T92:T118)</f>
        <v>0</v>
      </c>
      <c r="AR91" s="115" t="s">
        <v>79</v>
      </c>
      <c r="AT91" s="122" t="s">
        <v>70</v>
      </c>
      <c r="AU91" s="122" t="s">
        <v>79</v>
      </c>
      <c r="AY91" s="115" t="s">
        <v>135</v>
      </c>
      <c r="BK91" s="123">
        <f>SUM(BK92:BK118)</f>
        <v>0</v>
      </c>
    </row>
    <row r="92" spans="2:65" s="1" customFormat="1" ht="16.5" customHeight="1">
      <c r="B92" s="126"/>
      <c r="C92" s="127" t="s">
        <v>79</v>
      </c>
      <c r="D92" s="127" t="s">
        <v>137</v>
      </c>
      <c r="E92" s="128" t="s">
        <v>138</v>
      </c>
      <c r="F92" s="129" t="s">
        <v>139</v>
      </c>
      <c r="G92" s="130" t="s">
        <v>140</v>
      </c>
      <c r="H92" s="131">
        <v>23.454000000000001</v>
      </c>
      <c r="I92" s="132"/>
      <c r="J92" s="133">
        <f>ROUND(I92*H92,2)</f>
        <v>0</v>
      </c>
      <c r="K92" s="129" t="s">
        <v>141</v>
      </c>
      <c r="L92" s="31"/>
      <c r="M92" s="134" t="s">
        <v>3</v>
      </c>
      <c r="N92" s="135" t="s">
        <v>42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142</v>
      </c>
      <c r="AT92" s="138" t="s">
        <v>137</v>
      </c>
      <c r="AU92" s="138" t="s">
        <v>81</v>
      </c>
      <c r="AY92" s="16" t="s">
        <v>135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6" t="s">
        <v>79</v>
      </c>
      <c r="BK92" s="139">
        <f>ROUND(I92*H92,2)</f>
        <v>0</v>
      </c>
      <c r="BL92" s="16" t="s">
        <v>142</v>
      </c>
      <c r="BM92" s="138" t="s">
        <v>143</v>
      </c>
    </row>
    <row r="93" spans="2:65" s="1" customFormat="1" ht="11.25">
      <c r="B93" s="31"/>
      <c r="D93" s="140" t="s">
        <v>144</v>
      </c>
      <c r="F93" s="141" t="s">
        <v>145</v>
      </c>
      <c r="I93" s="142"/>
      <c r="L93" s="31"/>
      <c r="M93" s="143"/>
      <c r="T93" s="52"/>
      <c r="AT93" s="16" t="s">
        <v>144</v>
      </c>
      <c r="AU93" s="16" t="s">
        <v>81</v>
      </c>
    </row>
    <row r="94" spans="2:65" s="12" customFormat="1" ht="11.25">
      <c r="B94" s="144"/>
      <c r="D94" s="145" t="s">
        <v>146</v>
      </c>
      <c r="E94" s="146" t="s">
        <v>3</v>
      </c>
      <c r="F94" s="147" t="s">
        <v>147</v>
      </c>
      <c r="H94" s="148">
        <v>12.039</v>
      </c>
      <c r="I94" s="149"/>
      <c r="L94" s="144"/>
      <c r="M94" s="150"/>
      <c r="T94" s="151"/>
      <c r="AT94" s="146" t="s">
        <v>146</v>
      </c>
      <c r="AU94" s="146" t="s">
        <v>81</v>
      </c>
      <c r="AV94" s="12" t="s">
        <v>81</v>
      </c>
      <c r="AW94" s="12" t="s">
        <v>32</v>
      </c>
      <c r="AX94" s="12" t="s">
        <v>71</v>
      </c>
      <c r="AY94" s="146" t="s">
        <v>135</v>
      </c>
    </row>
    <row r="95" spans="2:65" s="12" customFormat="1" ht="11.25">
      <c r="B95" s="144"/>
      <c r="D95" s="145" t="s">
        <v>146</v>
      </c>
      <c r="E95" s="146" t="s">
        <v>3</v>
      </c>
      <c r="F95" s="147" t="s">
        <v>148</v>
      </c>
      <c r="H95" s="148">
        <v>7.95</v>
      </c>
      <c r="I95" s="149"/>
      <c r="L95" s="144"/>
      <c r="M95" s="150"/>
      <c r="T95" s="151"/>
      <c r="AT95" s="146" t="s">
        <v>146</v>
      </c>
      <c r="AU95" s="146" t="s">
        <v>81</v>
      </c>
      <c r="AV95" s="12" t="s">
        <v>81</v>
      </c>
      <c r="AW95" s="12" t="s">
        <v>32</v>
      </c>
      <c r="AX95" s="12" t="s">
        <v>71</v>
      </c>
      <c r="AY95" s="146" t="s">
        <v>135</v>
      </c>
    </row>
    <row r="96" spans="2:65" s="12" customFormat="1" ht="11.25">
      <c r="B96" s="144"/>
      <c r="D96" s="145" t="s">
        <v>146</v>
      </c>
      <c r="E96" s="146" t="s">
        <v>3</v>
      </c>
      <c r="F96" s="147" t="s">
        <v>149</v>
      </c>
      <c r="H96" s="148">
        <v>3.4649999999999999</v>
      </c>
      <c r="I96" s="149"/>
      <c r="L96" s="144"/>
      <c r="M96" s="150"/>
      <c r="T96" s="151"/>
      <c r="AT96" s="146" t="s">
        <v>146</v>
      </c>
      <c r="AU96" s="146" t="s">
        <v>81</v>
      </c>
      <c r="AV96" s="12" t="s">
        <v>81</v>
      </c>
      <c r="AW96" s="12" t="s">
        <v>32</v>
      </c>
      <c r="AX96" s="12" t="s">
        <v>71</v>
      </c>
      <c r="AY96" s="146" t="s">
        <v>135</v>
      </c>
    </row>
    <row r="97" spans="2:65" s="13" customFormat="1" ht="11.25">
      <c r="B97" s="152"/>
      <c r="D97" s="145" t="s">
        <v>146</v>
      </c>
      <c r="E97" s="153" t="s">
        <v>3</v>
      </c>
      <c r="F97" s="154" t="s">
        <v>150</v>
      </c>
      <c r="H97" s="155">
        <v>23.454000000000001</v>
      </c>
      <c r="I97" s="156"/>
      <c r="L97" s="152"/>
      <c r="M97" s="157"/>
      <c r="T97" s="158"/>
      <c r="AT97" s="153" t="s">
        <v>146</v>
      </c>
      <c r="AU97" s="153" t="s">
        <v>81</v>
      </c>
      <c r="AV97" s="13" t="s">
        <v>142</v>
      </c>
      <c r="AW97" s="13" t="s">
        <v>32</v>
      </c>
      <c r="AX97" s="13" t="s">
        <v>79</v>
      </c>
      <c r="AY97" s="153" t="s">
        <v>135</v>
      </c>
    </row>
    <row r="98" spans="2:65" s="1" customFormat="1" ht="24.2" customHeight="1">
      <c r="B98" s="126"/>
      <c r="C98" s="127" t="s">
        <v>81</v>
      </c>
      <c r="D98" s="127" t="s">
        <v>137</v>
      </c>
      <c r="E98" s="128" t="s">
        <v>151</v>
      </c>
      <c r="F98" s="129" t="s">
        <v>152</v>
      </c>
      <c r="G98" s="130" t="s">
        <v>140</v>
      </c>
      <c r="H98" s="131">
        <v>0.88200000000000001</v>
      </c>
      <c r="I98" s="132"/>
      <c r="J98" s="133">
        <f>ROUND(I98*H98,2)</f>
        <v>0</v>
      </c>
      <c r="K98" s="129" t="s">
        <v>141</v>
      </c>
      <c r="L98" s="31"/>
      <c r="M98" s="134" t="s">
        <v>3</v>
      </c>
      <c r="N98" s="135" t="s">
        <v>42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142</v>
      </c>
      <c r="AT98" s="138" t="s">
        <v>137</v>
      </c>
      <c r="AU98" s="138" t="s">
        <v>81</v>
      </c>
      <c r="AY98" s="16" t="s">
        <v>135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6" t="s">
        <v>79</v>
      </c>
      <c r="BK98" s="139">
        <f>ROUND(I98*H98,2)</f>
        <v>0</v>
      </c>
      <c r="BL98" s="16" t="s">
        <v>142</v>
      </c>
      <c r="BM98" s="138" t="s">
        <v>153</v>
      </c>
    </row>
    <row r="99" spans="2:65" s="1" customFormat="1" ht="11.25">
      <c r="B99" s="31"/>
      <c r="D99" s="140" t="s">
        <v>144</v>
      </c>
      <c r="F99" s="141" t="s">
        <v>154</v>
      </c>
      <c r="I99" s="142"/>
      <c r="L99" s="31"/>
      <c r="M99" s="143"/>
      <c r="T99" s="52"/>
      <c r="AT99" s="16" t="s">
        <v>144</v>
      </c>
      <c r="AU99" s="16" t="s">
        <v>81</v>
      </c>
    </row>
    <row r="100" spans="2:65" s="12" customFormat="1" ht="11.25">
      <c r="B100" s="144"/>
      <c r="D100" s="145" t="s">
        <v>146</v>
      </c>
      <c r="E100" s="146" t="s">
        <v>3</v>
      </c>
      <c r="F100" s="147" t="s">
        <v>155</v>
      </c>
      <c r="H100" s="148">
        <v>0.88200000000000001</v>
      </c>
      <c r="I100" s="149"/>
      <c r="L100" s="144"/>
      <c r="M100" s="150"/>
      <c r="T100" s="151"/>
      <c r="AT100" s="146" t="s">
        <v>146</v>
      </c>
      <c r="AU100" s="146" t="s">
        <v>81</v>
      </c>
      <c r="AV100" s="12" t="s">
        <v>81</v>
      </c>
      <c r="AW100" s="12" t="s">
        <v>32</v>
      </c>
      <c r="AX100" s="12" t="s">
        <v>79</v>
      </c>
      <c r="AY100" s="146" t="s">
        <v>135</v>
      </c>
    </row>
    <row r="101" spans="2:65" s="1" customFormat="1" ht="24.2" customHeight="1">
      <c r="B101" s="126"/>
      <c r="C101" s="127" t="s">
        <v>156</v>
      </c>
      <c r="D101" s="127" t="s">
        <v>137</v>
      </c>
      <c r="E101" s="128" t="s">
        <v>157</v>
      </c>
      <c r="F101" s="129" t="s">
        <v>158</v>
      </c>
      <c r="G101" s="130" t="s">
        <v>140</v>
      </c>
      <c r="H101" s="131">
        <v>4.3440000000000003</v>
      </c>
      <c r="I101" s="132"/>
      <c r="J101" s="133">
        <f>ROUND(I101*H101,2)</f>
        <v>0</v>
      </c>
      <c r="K101" s="129" t="s">
        <v>141</v>
      </c>
      <c r="L101" s="31"/>
      <c r="M101" s="134" t="s">
        <v>3</v>
      </c>
      <c r="N101" s="135" t="s">
        <v>42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142</v>
      </c>
      <c r="AT101" s="138" t="s">
        <v>137</v>
      </c>
      <c r="AU101" s="138" t="s">
        <v>81</v>
      </c>
      <c r="AY101" s="16" t="s">
        <v>135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6" t="s">
        <v>79</v>
      </c>
      <c r="BK101" s="139">
        <f>ROUND(I101*H101,2)</f>
        <v>0</v>
      </c>
      <c r="BL101" s="16" t="s">
        <v>142</v>
      </c>
      <c r="BM101" s="138" t="s">
        <v>159</v>
      </c>
    </row>
    <row r="102" spans="2:65" s="1" customFormat="1" ht="11.25">
      <c r="B102" s="31"/>
      <c r="D102" s="140" t="s">
        <v>144</v>
      </c>
      <c r="F102" s="141" t="s">
        <v>160</v>
      </c>
      <c r="I102" s="142"/>
      <c r="L102" s="31"/>
      <c r="M102" s="143"/>
      <c r="T102" s="52"/>
      <c r="AT102" s="16" t="s">
        <v>144</v>
      </c>
      <c r="AU102" s="16" t="s">
        <v>81</v>
      </c>
    </row>
    <row r="103" spans="2:65" s="12" customFormat="1" ht="11.25">
      <c r="B103" s="144"/>
      <c r="D103" s="145" t="s">
        <v>146</v>
      </c>
      <c r="E103" s="146" t="s">
        <v>3</v>
      </c>
      <c r="F103" s="147" t="s">
        <v>161</v>
      </c>
      <c r="H103" s="148">
        <v>4.3440000000000003</v>
      </c>
      <c r="I103" s="149"/>
      <c r="L103" s="144"/>
      <c r="M103" s="150"/>
      <c r="T103" s="151"/>
      <c r="AT103" s="146" t="s">
        <v>146</v>
      </c>
      <c r="AU103" s="146" t="s">
        <v>81</v>
      </c>
      <c r="AV103" s="12" t="s">
        <v>81</v>
      </c>
      <c r="AW103" s="12" t="s">
        <v>32</v>
      </c>
      <c r="AX103" s="12" t="s">
        <v>79</v>
      </c>
      <c r="AY103" s="146" t="s">
        <v>135</v>
      </c>
    </row>
    <row r="104" spans="2:65" s="1" customFormat="1" ht="33" customHeight="1">
      <c r="B104" s="126"/>
      <c r="C104" s="127" t="s">
        <v>142</v>
      </c>
      <c r="D104" s="127" t="s">
        <v>137</v>
      </c>
      <c r="E104" s="128" t="s">
        <v>162</v>
      </c>
      <c r="F104" s="129" t="s">
        <v>163</v>
      </c>
      <c r="G104" s="130" t="s">
        <v>140</v>
      </c>
      <c r="H104" s="131">
        <v>28.68</v>
      </c>
      <c r="I104" s="132"/>
      <c r="J104" s="133">
        <f>ROUND(I104*H104,2)</f>
        <v>0</v>
      </c>
      <c r="K104" s="129" t="s">
        <v>141</v>
      </c>
      <c r="L104" s="31"/>
      <c r="M104" s="134" t="s">
        <v>3</v>
      </c>
      <c r="N104" s="135" t="s">
        <v>42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142</v>
      </c>
      <c r="AT104" s="138" t="s">
        <v>137</v>
      </c>
      <c r="AU104" s="138" t="s">
        <v>81</v>
      </c>
      <c r="AY104" s="16" t="s">
        <v>135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6" t="s">
        <v>79</v>
      </c>
      <c r="BK104" s="139">
        <f>ROUND(I104*H104,2)</f>
        <v>0</v>
      </c>
      <c r="BL104" s="16" t="s">
        <v>142</v>
      </c>
      <c r="BM104" s="138" t="s">
        <v>164</v>
      </c>
    </row>
    <row r="105" spans="2:65" s="1" customFormat="1" ht="11.25">
      <c r="B105" s="31"/>
      <c r="D105" s="140" t="s">
        <v>144</v>
      </c>
      <c r="F105" s="141" t="s">
        <v>165</v>
      </c>
      <c r="I105" s="142"/>
      <c r="L105" s="31"/>
      <c r="M105" s="143"/>
      <c r="T105" s="52"/>
      <c r="AT105" s="16" t="s">
        <v>144</v>
      </c>
      <c r="AU105" s="16" t="s">
        <v>81</v>
      </c>
    </row>
    <row r="106" spans="2:65" s="12" customFormat="1" ht="11.25">
      <c r="B106" s="144"/>
      <c r="D106" s="145" t="s">
        <v>146</v>
      </c>
      <c r="E106" s="146" t="s">
        <v>3</v>
      </c>
      <c r="F106" s="147" t="s">
        <v>166</v>
      </c>
      <c r="H106" s="148">
        <v>28.68</v>
      </c>
      <c r="I106" s="149"/>
      <c r="L106" s="144"/>
      <c r="M106" s="150"/>
      <c r="T106" s="151"/>
      <c r="AT106" s="146" t="s">
        <v>146</v>
      </c>
      <c r="AU106" s="146" t="s">
        <v>81</v>
      </c>
      <c r="AV106" s="12" t="s">
        <v>81</v>
      </c>
      <c r="AW106" s="12" t="s">
        <v>32</v>
      </c>
      <c r="AX106" s="12" t="s">
        <v>79</v>
      </c>
      <c r="AY106" s="146" t="s">
        <v>135</v>
      </c>
    </row>
    <row r="107" spans="2:65" s="1" customFormat="1" ht="33" customHeight="1">
      <c r="B107" s="126"/>
      <c r="C107" s="127" t="s">
        <v>167</v>
      </c>
      <c r="D107" s="127" t="s">
        <v>137</v>
      </c>
      <c r="E107" s="128" t="s">
        <v>168</v>
      </c>
      <c r="F107" s="129" t="s">
        <v>169</v>
      </c>
      <c r="G107" s="130" t="s">
        <v>140</v>
      </c>
      <c r="H107" s="131">
        <v>57.36</v>
      </c>
      <c r="I107" s="132"/>
      <c r="J107" s="133">
        <f>ROUND(I107*H107,2)</f>
        <v>0</v>
      </c>
      <c r="K107" s="129" t="s">
        <v>141</v>
      </c>
      <c r="L107" s="31"/>
      <c r="M107" s="134" t="s">
        <v>3</v>
      </c>
      <c r="N107" s="135" t="s">
        <v>42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142</v>
      </c>
      <c r="AT107" s="138" t="s">
        <v>137</v>
      </c>
      <c r="AU107" s="138" t="s">
        <v>81</v>
      </c>
      <c r="AY107" s="16" t="s">
        <v>135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6" t="s">
        <v>79</v>
      </c>
      <c r="BK107" s="139">
        <f>ROUND(I107*H107,2)</f>
        <v>0</v>
      </c>
      <c r="BL107" s="16" t="s">
        <v>142</v>
      </c>
      <c r="BM107" s="138" t="s">
        <v>170</v>
      </c>
    </row>
    <row r="108" spans="2:65" s="1" customFormat="1" ht="11.25">
      <c r="B108" s="31"/>
      <c r="D108" s="140" t="s">
        <v>144</v>
      </c>
      <c r="F108" s="141" t="s">
        <v>171</v>
      </c>
      <c r="I108" s="142"/>
      <c r="L108" s="31"/>
      <c r="M108" s="143"/>
      <c r="T108" s="52"/>
      <c r="AT108" s="16" t="s">
        <v>144</v>
      </c>
      <c r="AU108" s="16" t="s">
        <v>81</v>
      </c>
    </row>
    <row r="109" spans="2:65" s="12" customFormat="1" ht="11.25">
      <c r="B109" s="144"/>
      <c r="D109" s="145" t="s">
        <v>146</v>
      </c>
      <c r="F109" s="147" t="s">
        <v>172</v>
      </c>
      <c r="H109" s="148">
        <v>57.36</v>
      </c>
      <c r="I109" s="149"/>
      <c r="L109" s="144"/>
      <c r="M109" s="150"/>
      <c r="T109" s="151"/>
      <c r="AT109" s="146" t="s">
        <v>146</v>
      </c>
      <c r="AU109" s="146" t="s">
        <v>81</v>
      </c>
      <c r="AV109" s="12" t="s">
        <v>81</v>
      </c>
      <c r="AW109" s="12" t="s">
        <v>4</v>
      </c>
      <c r="AX109" s="12" t="s">
        <v>79</v>
      </c>
      <c r="AY109" s="146" t="s">
        <v>135</v>
      </c>
    </row>
    <row r="110" spans="2:65" s="1" customFormat="1" ht="37.9" customHeight="1">
      <c r="B110" s="126"/>
      <c r="C110" s="127" t="s">
        <v>173</v>
      </c>
      <c r="D110" s="127" t="s">
        <v>137</v>
      </c>
      <c r="E110" s="128" t="s">
        <v>174</v>
      </c>
      <c r="F110" s="129" t="s">
        <v>175</v>
      </c>
      <c r="G110" s="130" t="s">
        <v>140</v>
      </c>
      <c r="H110" s="131">
        <v>28.68</v>
      </c>
      <c r="I110" s="132"/>
      <c r="J110" s="133">
        <f>ROUND(I110*H110,2)</f>
        <v>0</v>
      </c>
      <c r="K110" s="129" t="s">
        <v>141</v>
      </c>
      <c r="L110" s="31"/>
      <c r="M110" s="134" t="s">
        <v>3</v>
      </c>
      <c r="N110" s="135" t="s">
        <v>42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142</v>
      </c>
      <c r="AT110" s="138" t="s">
        <v>137</v>
      </c>
      <c r="AU110" s="138" t="s">
        <v>81</v>
      </c>
      <c r="AY110" s="16" t="s">
        <v>135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6" t="s">
        <v>79</v>
      </c>
      <c r="BK110" s="139">
        <f>ROUND(I110*H110,2)</f>
        <v>0</v>
      </c>
      <c r="BL110" s="16" t="s">
        <v>142</v>
      </c>
      <c r="BM110" s="138" t="s">
        <v>176</v>
      </c>
    </row>
    <row r="111" spans="2:65" s="1" customFormat="1" ht="11.25">
      <c r="B111" s="31"/>
      <c r="D111" s="140" t="s">
        <v>144</v>
      </c>
      <c r="F111" s="141" t="s">
        <v>177</v>
      </c>
      <c r="I111" s="142"/>
      <c r="L111" s="31"/>
      <c r="M111" s="143"/>
      <c r="T111" s="52"/>
      <c r="AT111" s="16" t="s">
        <v>144</v>
      </c>
      <c r="AU111" s="16" t="s">
        <v>81</v>
      </c>
    </row>
    <row r="112" spans="2:65" s="1" customFormat="1" ht="24.2" customHeight="1">
      <c r="B112" s="126"/>
      <c r="C112" s="127" t="s">
        <v>178</v>
      </c>
      <c r="D112" s="127" t="s">
        <v>137</v>
      </c>
      <c r="E112" s="128" t="s">
        <v>179</v>
      </c>
      <c r="F112" s="129" t="s">
        <v>180</v>
      </c>
      <c r="G112" s="130" t="s">
        <v>140</v>
      </c>
      <c r="H112" s="131">
        <v>28.68</v>
      </c>
      <c r="I112" s="132"/>
      <c r="J112" s="133">
        <f>ROUND(I112*H112,2)</f>
        <v>0</v>
      </c>
      <c r="K112" s="129" t="s">
        <v>141</v>
      </c>
      <c r="L112" s="31"/>
      <c r="M112" s="134" t="s">
        <v>3</v>
      </c>
      <c r="N112" s="135" t="s">
        <v>42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142</v>
      </c>
      <c r="AT112" s="138" t="s">
        <v>137</v>
      </c>
      <c r="AU112" s="138" t="s">
        <v>81</v>
      </c>
      <c r="AY112" s="16" t="s">
        <v>135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6" t="s">
        <v>79</v>
      </c>
      <c r="BK112" s="139">
        <f>ROUND(I112*H112,2)</f>
        <v>0</v>
      </c>
      <c r="BL112" s="16" t="s">
        <v>142</v>
      </c>
      <c r="BM112" s="138" t="s">
        <v>181</v>
      </c>
    </row>
    <row r="113" spans="2:65" s="1" customFormat="1" ht="11.25">
      <c r="B113" s="31"/>
      <c r="D113" s="140" t="s">
        <v>144</v>
      </c>
      <c r="F113" s="141" t="s">
        <v>182</v>
      </c>
      <c r="I113" s="142"/>
      <c r="L113" s="31"/>
      <c r="M113" s="143"/>
      <c r="T113" s="52"/>
      <c r="AT113" s="16" t="s">
        <v>144</v>
      </c>
      <c r="AU113" s="16" t="s">
        <v>81</v>
      </c>
    </row>
    <row r="114" spans="2:65" s="1" customFormat="1" ht="24.2" customHeight="1">
      <c r="B114" s="126"/>
      <c r="C114" s="127" t="s">
        <v>183</v>
      </c>
      <c r="D114" s="127" t="s">
        <v>137</v>
      </c>
      <c r="E114" s="128" t="s">
        <v>184</v>
      </c>
      <c r="F114" s="129" t="s">
        <v>185</v>
      </c>
      <c r="G114" s="130" t="s">
        <v>186</v>
      </c>
      <c r="H114" s="131">
        <v>48.756</v>
      </c>
      <c r="I114" s="132"/>
      <c r="J114" s="133">
        <f>ROUND(I114*H114,2)</f>
        <v>0</v>
      </c>
      <c r="K114" s="129" t="s">
        <v>141</v>
      </c>
      <c r="L114" s="31"/>
      <c r="M114" s="134" t="s">
        <v>3</v>
      </c>
      <c r="N114" s="135" t="s">
        <v>42</v>
      </c>
      <c r="P114" s="136">
        <f>O114*H114</f>
        <v>0</v>
      </c>
      <c r="Q114" s="136">
        <v>0</v>
      </c>
      <c r="R114" s="136">
        <f>Q114*H114</f>
        <v>0</v>
      </c>
      <c r="S114" s="136">
        <v>0</v>
      </c>
      <c r="T114" s="137">
        <f>S114*H114</f>
        <v>0</v>
      </c>
      <c r="AR114" s="138" t="s">
        <v>142</v>
      </c>
      <c r="AT114" s="138" t="s">
        <v>137</v>
      </c>
      <c r="AU114" s="138" t="s">
        <v>81</v>
      </c>
      <c r="AY114" s="16" t="s">
        <v>135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6" t="s">
        <v>79</v>
      </c>
      <c r="BK114" s="139">
        <f>ROUND(I114*H114,2)</f>
        <v>0</v>
      </c>
      <c r="BL114" s="16" t="s">
        <v>142</v>
      </c>
      <c r="BM114" s="138" t="s">
        <v>187</v>
      </c>
    </row>
    <row r="115" spans="2:65" s="1" customFormat="1" ht="11.25">
      <c r="B115" s="31"/>
      <c r="D115" s="140" t="s">
        <v>144</v>
      </c>
      <c r="F115" s="141" t="s">
        <v>188</v>
      </c>
      <c r="I115" s="142"/>
      <c r="L115" s="31"/>
      <c r="M115" s="143"/>
      <c r="T115" s="52"/>
      <c r="AT115" s="16" t="s">
        <v>144</v>
      </c>
      <c r="AU115" s="16" t="s">
        <v>81</v>
      </c>
    </row>
    <row r="116" spans="2:65" s="12" customFormat="1" ht="11.25">
      <c r="B116" s="144"/>
      <c r="D116" s="145" t="s">
        <v>146</v>
      </c>
      <c r="F116" s="147" t="s">
        <v>189</v>
      </c>
      <c r="H116" s="148">
        <v>48.756</v>
      </c>
      <c r="I116" s="149"/>
      <c r="L116" s="144"/>
      <c r="M116" s="150"/>
      <c r="T116" s="151"/>
      <c r="AT116" s="146" t="s">
        <v>146</v>
      </c>
      <c r="AU116" s="146" t="s">
        <v>81</v>
      </c>
      <c r="AV116" s="12" t="s">
        <v>81</v>
      </c>
      <c r="AW116" s="12" t="s">
        <v>4</v>
      </c>
      <c r="AX116" s="12" t="s">
        <v>79</v>
      </c>
      <c r="AY116" s="146" t="s">
        <v>135</v>
      </c>
    </row>
    <row r="117" spans="2:65" s="1" customFormat="1" ht="24.2" customHeight="1">
      <c r="B117" s="126"/>
      <c r="C117" s="127" t="s">
        <v>190</v>
      </c>
      <c r="D117" s="127" t="s">
        <v>137</v>
      </c>
      <c r="E117" s="128" t="s">
        <v>191</v>
      </c>
      <c r="F117" s="129" t="s">
        <v>192</v>
      </c>
      <c r="G117" s="130" t="s">
        <v>140</v>
      </c>
      <c r="H117" s="131">
        <v>28.68</v>
      </c>
      <c r="I117" s="132"/>
      <c r="J117" s="133">
        <f>ROUND(I117*H117,2)</f>
        <v>0</v>
      </c>
      <c r="K117" s="129" t="s">
        <v>141</v>
      </c>
      <c r="L117" s="31"/>
      <c r="M117" s="134" t="s">
        <v>3</v>
      </c>
      <c r="N117" s="135" t="s">
        <v>42</v>
      </c>
      <c r="P117" s="136">
        <f>O117*H117</f>
        <v>0</v>
      </c>
      <c r="Q117" s="136">
        <v>0</v>
      </c>
      <c r="R117" s="136">
        <f>Q117*H117</f>
        <v>0</v>
      </c>
      <c r="S117" s="136">
        <v>0</v>
      </c>
      <c r="T117" s="137">
        <f>S117*H117</f>
        <v>0</v>
      </c>
      <c r="AR117" s="138" t="s">
        <v>142</v>
      </c>
      <c r="AT117" s="138" t="s">
        <v>137</v>
      </c>
      <c r="AU117" s="138" t="s">
        <v>81</v>
      </c>
      <c r="AY117" s="16" t="s">
        <v>135</v>
      </c>
      <c r="BE117" s="139">
        <f>IF(N117="základní",J117,0)</f>
        <v>0</v>
      </c>
      <c r="BF117" s="139">
        <f>IF(N117="snížená",J117,0)</f>
        <v>0</v>
      </c>
      <c r="BG117" s="139">
        <f>IF(N117="zákl. přenesená",J117,0)</f>
        <v>0</v>
      </c>
      <c r="BH117" s="139">
        <f>IF(N117="sníž. přenesená",J117,0)</f>
        <v>0</v>
      </c>
      <c r="BI117" s="139">
        <f>IF(N117="nulová",J117,0)</f>
        <v>0</v>
      </c>
      <c r="BJ117" s="16" t="s">
        <v>79</v>
      </c>
      <c r="BK117" s="139">
        <f>ROUND(I117*H117,2)</f>
        <v>0</v>
      </c>
      <c r="BL117" s="16" t="s">
        <v>142</v>
      </c>
      <c r="BM117" s="138" t="s">
        <v>193</v>
      </c>
    </row>
    <row r="118" spans="2:65" s="1" customFormat="1" ht="11.25">
      <c r="B118" s="31"/>
      <c r="D118" s="140" t="s">
        <v>144</v>
      </c>
      <c r="F118" s="141" t="s">
        <v>194</v>
      </c>
      <c r="I118" s="142"/>
      <c r="L118" s="31"/>
      <c r="M118" s="143"/>
      <c r="T118" s="52"/>
      <c r="AT118" s="16" t="s">
        <v>144</v>
      </c>
      <c r="AU118" s="16" t="s">
        <v>81</v>
      </c>
    </row>
    <row r="119" spans="2:65" s="11" customFormat="1" ht="22.9" customHeight="1">
      <c r="B119" s="114"/>
      <c r="D119" s="115" t="s">
        <v>70</v>
      </c>
      <c r="E119" s="124" t="s">
        <v>190</v>
      </c>
      <c r="F119" s="124" t="s">
        <v>195</v>
      </c>
      <c r="I119" s="117"/>
      <c r="J119" s="125">
        <f>BK119</f>
        <v>0</v>
      </c>
      <c r="L119" s="114"/>
      <c r="M119" s="119"/>
      <c r="P119" s="120">
        <f>SUM(P120:P168)</f>
        <v>0</v>
      </c>
      <c r="R119" s="120">
        <f>SUM(R120:R168)</f>
        <v>0</v>
      </c>
      <c r="T119" s="121">
        <f>SUM(T120:T168)</f>
        <v>167.31515600000003</v>
      </c>
      <c r="AR119" s="115" t="s">
        <v>79</v>
      </c>
      <c r="AT119" s="122" t="s">
        <v>70</v>
      </c>
      <c r="AU119" s="122" t="s">
        <v>79</v>
      </c>
      <c r="AY119" s="115" t="s">
        <v>135</v>
      </c>
      <c r="BK119" s="123">
        <f>SUM(BK120:BK168)</f>
        <v>0</v>
      </c>
    </row>
    <row r="120" spans="2:65" s="1" customFormat="1" ht="21.75" customHeight="1">
      <c r="B120" s="126"/>
      <c r="C120" s="127" t="s">
        <v>196</v>
      </c>
      <c r="D120" s="127" t="s">
        <v>137</v>
      </c>
      <c r="E120" s="128" t="s">
        <v>197</v>
      </c>
      <c r="F120" s="129" t="s">
        <v>198</v>
      </c>
      <c r="G120" s="130" t="s">
        <v>140</v>
      </c>
      <c r="H120" s="131">
        <v>37.911999999999999</v>
      </c>
      <c r="I120" s="132"/>
      <c r="J120" s="133">
        <f>ROUND(I120*H120,2)</f>
        <v>0</v>
      </c>
      <c r="K120" s="129" t="s">
        <v>141</v>
      </c>
      <c r="L120" s="31"/>
      <c r="M120" s="134" t="s">
        <v>3</v>
      </c>
      <c r="N120" s="135" t="s">
        <v>42</v>
      </c>
      <c r="P120" s="136">
        <f>O120*H120</f>
        <v>0</v>
      </c>
      <c r="Q120" s="136">
        <v>0</v>
      </c>
      <c r="R120" s="136">
        <f>Q120*H120</f>
        <v>0</v>
      </c>
      <c r="S120" s="136">
        <v>2.27</v>
      </c>
      <c r="T120" s="137">
        <f>S120*H120</f>
        <v>86.060239999999993</v>
      </c>
      <c r="AR120" s="138" t="s">
        <v>142</v>
      </c>
      <c r="AT120" s="138" t="s">
        <v>137</v>
      </c>
      <c r="AU120" s="138" t="s">
        <v>81</v>
      </c>
      <c r="AY120" s="16" t="s">
        <v>135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6" t="s">
        <v>79</v>
      </c>
      <c r="BK120" s="139">
        <f>ROUND(I120*H120,2)</f>
        <v>0</v>
      </c>
      <c r="BL120" s="16" t="s">
        <v>142</v>
      </c>
      <c r="BM120" s="138" t="s">
        <v>199</v>
      </c>
    </row>
    <row r="121" spans="2:65" s="1" customFormat="1" ht="11.25">
      <c r="B121" s="31"/>
      <c r="D121" s="140" t="s">
        <v>144</v>
      </c>
      <c r="F121" s="141" t="s">
        <v>200</v>
      </c>
      <c r="I121" s="142"/>
      <c r="L121" s="31"/>
      <c r="M121" s="143"/>
      <c r="T121" s="52"/>
      <c r="AT121" s="16" t="s">
        <v>144</v>
      </c>
      <c r="AU121" s="16" t="s">
        <v>81</v>
      </c>
    </row>
    <row r="122" spans="2:65" s="12" customFormat="1" ht="11.25">
      <c r="B122" s="144"/>
      <c r="D122" s="145" t="s">
        <v>146</v>
      </c>
      <c r="E122" s="146" t="s">
        <v>3</v>
      </c>
      <c r="F122" s="147" t="s">
        <v>201</v>
      </c>
      <c r="H122" s="148">
        <v>16.416</v>
      </c>
      <c r="I122" s="149"/>
      <c r="L122" s="144"/>
      <c r="M122" s="150"/>
      <c r="T122" s="151"/>
      <c r="AT122" s="146" t="s">
        <v>146</v>
      </c>
      <c r="AU122" s="146" t="s">
        <v>81</v>
      </c>
      <c r="AV122" s="12" t="s">
        <v>81</v>
      </c>
      <c r="AW122" s="12" t="s">
        <v>32</v>
      </c>
      <c r="AX122" s="12" t="s">
        <v>71</v>
      </c>
      <c r="AY122" s="146" t="s">
        <v>135</v>
      </c>
    </row>
    <row r="123" spans="2:65" s="12" customFormat="1" ht="11.25">
      <c r="B123" s="144"/>
      <c r="D123" s="145" t="s">
        <v>146</v>
      </c>
      <c r="E123" s="146" t="s">
        <v>3</v>
      </c>
      <c r="F123" s="147" t="s">
        <v>202</v>
      </c>
      <c r="H123" s="148">
        <v>19</v>
      </c>
      <c r="I123" s="149"/>
      <c r="L123" s="144"/>
      <c r="M123" s="150"/>
      <c r="T123" s="151"/>
      <c r="AT123" s="146" t="s">
        <v>146</v>
      </c>
      <c r="AU123" s="146" t="s">
        <v>81</v>
      </c>
      <c r="AV123" s="12" t="s">
        <v>81</v>
      </c>
      <c r="AW123" s="12" t="s">
        <v>32</v>
      </c>
      <c r="AX123" s="12" t="s">
        <v>71</v>
      </c>
      <c r="AY123" s="146" t="s">
        <v>135</v>
      </c>
    </row>
    <row r="124" spans="2:65" s="12" customFormat="1" ht="11.25">
      <c r="B124" s="144"/>
      <c r="D124" s="145" t="s">
        <v>146</v>
      </c>
      <c r="E124" s="146" t="s">
        <v>3</v>
      </c>
      <c r="F124" s="147" t="s">
        <v>203</v>
      </c>
      <c r="H124" s="148">
        <v>2.496</v>
      </c>
      <c r="I124" s="149"/>
      <c r="L124" s="144"/>
      <c r="M124" s="150"/>
      <c r="T124" s="151"/>
      <c r="AT124" s="146" t="s">
        <v>146</v>
      </c>
      <c r="AU124" s="146" t="s">
        <v>81</v>
      </c>
      <c r="AV124" s="12" t="s">
        <v>81</v>
      </c>
      <c r="AW124" s="12" t="s">
        <v>32</v>
      </c>
      <c r="AX124" s="12" t="s">
        <v>71</v>
      </c>
      <c r="AY124" s="146" t="s">
        <v>135</v>
      </c>
    </row>
    <row r="125" spans="2:65" s="13" customFormat="1" ht="11.25">
      <c r="B125" s="152"/>
      <c r="D125" s="145" t="s">
        <v>146</v>
      </c>
      <c r="E125" s="153" t="s">
        <v>3</v>
      </c>
      <c r="F125" s="154" t="s">
        <v>150</v>
      </c>
      <c r="H125" s="155">
        <v>37.911999999999999</v>
      </c>
      <c r="I125" s="156"/>
      <c r="L125" s="152"/>
      <c r="M125" s="157"/>
      <c r="T125" s="158"/>
      <c r="AT125" s="153" t="s">
        <v>146</v>
      </c>
      <c r="AU125" s="153" t="s">
        <v>81</v>
      </c>
      <c r="AV125" s="13" t="s">
        <v>142</v>
      </c>
      <c r="AW125" s="13" t="s">
        <v>32</v>
      </c>
      <c r="AX125" s="13" t="s">
        <v>79</v>
      </c>
      <c r="AY125" s="153" t="s">
        <v>135</v>
      </c>
    </row>
    <row r="126" spans="2:65" s="1" customFormat="1" ht="16.5" customHeight="1">
      <c r="B126" s="126"/>
      <c r="C126" s="127" t="s">
        <v>204</v>
      </c>
      <c r="D126" s="127" t="s">
        <v>137</v>
      </c>
      <c r="E126" s="128" t="s">
        <v>205</v>
      </c>
      <c r="F126" s="129" t="s">
        <v>206</v>
      </c>
      <c r="G126" s="130" t="s">
        <v>140</v>
      </c>
      <c r="H126" s="131">
        <v>20.7</v>
      </c>
      <c r="I126" s="132"/>
      <c r="J126" s="133">
        <f>ROUND(I126*H126,2)</f>
        <v>0</v>
      </c>
      <c r="K126" s="129" t="s">
        <v>141</v>
      </c>
      <c r="L126" s="31"/>
      <c r="M126" s="134" t="s">
        <v>3</v>
      </c>
      <c r="N126" s="135" t="s">
        <v>42</v>
      </c>
      <c r="P126" s="136">
        <f>O126*H126</f>
        <v>0</v>
      </c>
      <c r="Q126" s="136">
        <v>0</v>
      </c>
      <c r="R126" s="136">
        <f>Q126*H126</f>
        <v>0</v>
      </c>
      <c r="S126" s="136">
        <v>1.7</v>
      </c>
      <c r="T126" s="137">
        <f>S126*H126</f>
        <v>35.19</v>
      </c>
      <c r="AR126" s="138" t="s">
        <v>142</v>
      </c>
      <c r="AT126" s="138" t="s">
        <v>137</v>
      </c>
      <c r="AU126" s="138" t="s">
        <v>81</v>
      </c>
      <c r="AY126" s="16" t="s">
        <v>135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6" t="s">
        <v>79</v>
      </c>
      <c r="BK126" s="139">
        <f>ROUND(I126*H126,2)</f>
        <v>0</v>
      </c>
      <c r="BL126" s="16" t="s">
        <v>142</v>
      </c>
      <c r="BM126" s="138" t="s">
        <v>207</v>
      </c>
    </row>
    <row r="127" spans="2:65" s="1" customFormat="1" ht="11.25">
      <c r="B127" s="31"/>
      <c r="D127" s="140" t="s">
        <v>144</v>
      </c>
      <c r="F127" s="141" t="s">
        <v>208</v>
      </c>
      <c r="I127" s="142"/>
      <c r="L127" s="31"/>
      <c r="M127" s="143"/>
      <c r="T127" s="52"/>
      <c r="AT127" s="16" t="s">
        <v>144</v>
      </c>
      <c r="AU127" s="16" t="s">
        <v>81</v>
      </c>
    </row>
    <row r="128" spans="2:65" s="12" customFormat="1" ht="11.25">
      <c r="B128" s="144"/>
      <c r="D128" s="145" t="s">
        <v>146</v>
      </c>
      <c r="E128" s="146" t="s">
        <v>3</v>
      </c>
      <c r="F128" s="147" t="s">
        <v>209</v>
      </c>
      <c r="H128" s="148">
        <v>18.600000000000001</v>
      </c>
      <c r="I128" s="149"/>
      <c r="L128" s="144"/>
      <c r="M128" s="150"/>
      <c r="T128" s="151"/>
      <c r="AT128" s="146" t="s">
        <v>146</v>
      </c>
      <c r="AU128" s="146" t="s">
        <v>81</v>
      </c>
      <c r="AV128" s="12" t="s">
        <v>81</v>
      </c>
      <c r="AW128" s="12" t="s">
        <v>32</v>
      </c>
      <c r="AX128" s="12" t="s">
        <v>71</v>
      </c>
      <c r="AY128" s="146" t="s">
        <v>135</v>
      </c>
    </row>
    <row r="129" spans="2:65" s="12" customFormat="1" ht="11.25">
      <c r="B129" s="144"/>
      <c r="D129" s="145" t="s">
        <v>146</v>
      </c>
      <c r="E129" s="146" t="s">
        <v>3</v>
      </c>
      <c r="F129" s="147" t="s">
        <v>210</v>
      </c>
      <c r="H129" s="148">
        <v>2.1</v>
      </c>
      <c r="I129" s="149"/>
      <c r="L129" s="144"/>
      <c r="M129" s="150"/>
      <c r="T129" s="151"/>
      <c r="AT129" s="146" t="s">
        <v>146</v>
      </c>
      <c r="AU129" s="146" t="s">
        <v>81</v>
      </c>
      <c r="AV129" s="12" t="s">
        <v>81</v>
      </c>
      <c r="AW129" s="12" t="s">
        <v>32</v>
      </c>
      <c r="AX129" s="12" t="s">
        <v>71</v>
      </c>
      <c r="AY129" s="146" t="s">
        <v>135</v>
      </c>
    </row>
    <row r="130" spans="2:65" s="13" customFormat="1" ht="11.25">
      <c r="B130" s="152"/>
      <c r="D130" s="145" t="s">
        <v>146</v>
      </c>
      <c r="E130" s="153" t="s">
        <v>3</v>
      </c>
      <c r="F130" s="154" t="s">
        <v>150</v>
      </c>
      <c r="H130" s="155">
        <v>20.7</v>
      </c>
      <c r="I130" s="156"/>
      <c r="L130" s="152"/>
      <c r="M130" s="157"/>
      <c r="T130" s="158"/>
      <c r="AT130" s="153" t="s">
        <v>146</v>
      </c>
      <c r="AU130" s="153" t="s">
        <v>81</v>
      </c>
      <c r="AV130" s="13" t="s">
        <v>142</v>
      </c>
      <c r="AW130" s="13" t="s">
        <v>32</v>
      </c>
      <c r="AX130" s="13" t="s">
        <v>79</v>
      </c>
      <c r="AY130" s="153" t="s">
        <v>135</v>
      </c>
    </row>
    <row r="131" spans="2:65" s="1" customFormat="1" ht="16.5" customHeight="1">
      <c r="B131" s="126"/>
      <c r="C131" s="127" t="s">
        <v>9</v>
      </c>
      <c r="D131" s="127" t="s">
        <v>137</v>
      </c>
      <c r="E131" s="128" t="s">
        <v>211</v>
      </c>
      <c r="F131" s="129" t="s">
        <v>212</v>
      </c>
      <c r="G131" s="130" t="s">
        <v>213</v>
      </c>
      <c r="H131" s="131">
        <v>6.9</v>
      </c>
      <c r="I131" s="132"/>
      <c r="J131" s="133">
        <f>ROUND(I131*H131,2)</f>
        <v>0</v>
      </c>
      <c r="K131" s="129" t="s">
        <v>141</v>
      </c>
      <c r="L131" s="31"/>
      <c r="M131" s="134" t="s">
        <v>3</v>
      </c>
      <c r="N131" s="135" t="s">
        <v>42</v>
      </c>
      <c r="P131" s="136">
        <f>O131*H131</f>
        <v>0</v>
      </c>
      <c r="Q131" s="136">
        <v>0</v>
      </c>
      <c r="R131" s="136">
        <f>Q131*H131</f>
        <v>0</v>
      </c>
      <c r="S131" s="136">
        <v>0.36</v>
      </c>
      <c r="T131" s="137">
        <f>S131*H131</f>
        <v>2.484</v>
      </c>
      <c r="AR131" s="138" t="s">
        <v>142</v>
      </c>
      <c r="AT131" s="138" t="s">
        <v>137</v>
      </c>
      <c r="AU131" s="138" t="s">
        <v>81</v>
      </c>
      <c r="AY131" s="16" t="s">
        <v>135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6" t="s">
        <v>79</v>
      </c>
      <c r="BK131" s="139">
        <f>ROUND(I131*H131,2)</f>
        <v>0</v>
      </c>
      <c r="BL131" s="16" t="s">
        <v>142</v>
      </c>
      <c r="BM131" s="138" t="s">
        <v>214</v>
      </c>
    </row>
    <row r="132" spans="2:65" s="1" customFormat="1" ht="11.25">
      <c r="B132" s="31"/>
      <c r="D132" s="140" t="s">
        <v>144</v>
      </c>
      <c r="F132" s="141" t="s">
        <v>215</v>
      </c>
      <c r="I132" s="142"/>
      <c r="L132" s="31"/>
      <c r="M132" s="143"/>
      <c r="T132" s="52"/>
      <c r="AT132" s="16" t="s">
        <v>144</v>
      </c>
      <c r="AU132" s="16" t="s">
        <v>81</v>
      </c>
    </row>
    <row r="133" spans="2:65" s="12" customFormat="1" ht="11.25">
      <c r="B133" s="144"/>
      <c r="D133" s="145" t="s">
        <v>146</v>
      </c>
      <c r="E133" s="146" t="s">
        <v>3</v>
      </c>
      <c r="F133" s="147" t="s">
        <v>216</v>
      </c>
      <c r="H133" s="148">
        <v>6.9</v>
      </c>
      <c r="I133" s="149"/>
      <c r="L133" s="144"/>
      <c r="M133" s="150"/>
      <c r="T133" s="151"/>
      <c r="AT133" s="146" t="s">
        <v>146</v>
      </c>
      <c r="AU133" s="146" t="s">
        <v>81</v>
      </c>
      <c r="AV133" s="12" t="s">
        <v>81</v>
      </c>
      <c r="AW133" s="12" t="s">
        <v>32</v>
      </c>
      <c r="AX133" s="12" t="s">
        <v>79</v>
      </c>
      <c r="AY133" s="146" t="s">
        <v>135</v>
      </c>
    </row>
    <row r="134" spans="2:65" s="1" customFormat="1" ht="16.5" customHeight="1">
      <c r="B134" s="126"/>
      <c r="C134" s="127" t="s">
        <v>217</v>
      </c>
      <c r="D134" s="127" t="s">
        <v>137</v>
      </c>
      <c r="E134" s="128" t="s">
        <v>218</v>
      </c>
      <c r="F134" s="129" t="s">
        <v>219</v>
      </c>
      <c r="G134" s="130" t="s">
        <v>140</v>
      </c>
      <c r="H134" s="131">
        <v>7.8140000000000001</v>
      </c>
      <c r="I134" s="132"/>
      <c r="J134" s="133">
        <f>ROUND(I134*H134,2)</f>
        <v>0</v>
      </c>
      <c r="K134" s="129" t="s">
        <v>141</v>
      </c>
      <c r="L134" s="31"/>
      <c r="M134" s="134" t="s">
        <v>3</v>
      </c>
      <c r="N134" s="135" t="s">
        <v>42</v>
      </c>
      <c r="P134" s="136">
        <f>O134*H134</f>
        <v>0</v>
      </c>
      <c r="Q134" s="136">
        <v>0</v>
      </c>
      <c r="R134" s="136">
        <f>Q134*H134</f>
        <v>0</v>
      </c>
      <c r="S134" s="136">
        <v>2.2000000000000002</v>
      </c>
      <c r="T134" s="137">
        <f>S134*H134</f>
        <v>17.190800000000003</v>
      </c>
      <c r="AR134" s="138" t="s">
        <v>142</v>
      </c>
      <c r="AT134" s="138" t="s">
        <v>137</v>
      </c>
      <c r="AU134" s="138" t="s">
        <v>81</v>
      </c>
      <c r="AY134" s="16" t="s">
        <v>135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6" t="s">
        <v>79</v>
      </c>
      <c r="BK134" s="139">
        <f>ROUND(I134*H134,2)</f>
        <v>0</v>
      </c>
      <c r="BL134" s="16" t="s">
        <v>142</v>
      </c>
      <c r="BM134" s="138" t="s">
        <v>220</v>
      </c>
    </row>
    <row r="135" spans="2:65" s="1" customFormat="1" ht="11.25">
      <c r="B135" s="31"/>
      <c r="D135" s="140" t="s">
        <v>144</v>
      </c>
      <c r="F135" s="141" t="s">
        <v>221</v>
      </c>
      <c r="I135" s="142"/>
      <c r="L135" s="31"/>
      <c r="M135" s="143"/>
      <c r="T135" s="52"/>
      <c r="AT135" s="16" t="s">
        <v>144</v>
      </c>
      <c r="AU135" s="16" t="s">
        <v>81</v>
      </c>
    </row>
    <row r="136" spans="2:65" s="12" customFormat="1" ht="11.25">
      <c r="B136" s="144"/>
      <c r="D136" s="145" t="s">
        <v>146</v>
      </c>
      <c r="E136" s="146" t="s">
        <v>3</v>
      </c>
      <c r="F136" s="147" t="s">
        <v>222</v>
      </c>
      <c r="H136" s="148">
        <v>4.024</v>
      </c>
      <c r="I136" s="149"/>
      <c r="L136" s="144"/>
      <c r="M136" s="150"/>
      <c r="T136" s="151"/>
      <c r="AT136" s="146" t="s">
        <v>146</v>
      </c>
      <c r="AU136" s="146" t="s">
        <v>81</v>
      </c>
      <c r="AV136" s="12" t="s">
        <v>81</v>
      </c>
      <c r="AW136" s="12" t="s">
        <v>32</v>
      </c>
      <c r="AX136" s="12" t="s">
        <v>71</v>
      </c>
      <c r="AY136" s="146" t="s">
        <v>135</v>
      </c>
    </row>
    <row r="137" spans="2:65" s="12" customFormat="1" ht="11.25">
      <c r="B137" s="144"/>
      <c r="D137" s="145" t="s">
        <v>146</v>
      </c>
      <c r="E137" s="146" t="s">
        <v>3</v>
      </c>
      <c r="F137" s="147" t="s">
        <v>223</v>
      </c>
      <c r="H137" s="148">
        <v>3.79</v>
      </c>
      <c r="I137" s="149"/>
      <c r="L137" s="144"/>
      <c r="M137" s="150"/>
      <c r="T137" s="151"/>
      <c r="AT137" s="146" t="s">
        <v>146</v>
      </c>
      <c r="AU137" s="146" t="s">
        <v>81</v>
      </c>
      <c r="AV137" s="12" t="s">
        <v>81</v>
      </c>
      <c r="AW137" s="12" t="s">
        <v>32</v>
      </c>
      <c r="AX137" s="12" t="s">
        <v>71</v>
      </c>
      <c r="AY137" s="146" t="s">
        <v>135</v>
      </c>
    </row>
    <row r="138" spans="2:65" s="13" customFormat="1" ht="11.25">
      <c r="B138" s="152"/>
      <c r="D138" s="145" t="s">
        <v>146</v>
      </c>
      <c r="E138" s="153" t="s">
        <v>3</v>
      </c>
      <c r="F138" s="154" t="s">
        <v>150</v>
      </c>
      <c r="H138" s="155">
        <v>7.8140000000000001</v>
      </c>
      <c r="I138" s="156"/>
      <c r="L138" s="152"/>
      <c r="M138" s="157"/>
      <c r="T138" s="158"/>
      <c r="AT138" s="153" t="s">
        <v>146</v>
      </c>
      <c r="AU138" s="153" t="s">
        <v>81</v>
      </c>
      <c r="AV138" s="13" t="s">
        <v>142</v>
      </c>
      <c r="AW138" s="13" t="s">
        <v>32</v>
      </c>
      <c r="AX138" s="13" t="s">
        <v>79</v>
      </c>
      <c r="AY138" s="153" t="s">
        <v>135</v>
      </c>
    </row>
    <row r="139" spans="2:65" s="1" customFormat="1" ht="16.5" customHeight="1">
      <c r="B139" s="126"/>
      <c r="C139" s="127" t="s">
        <v>224</v>
      </c>
      <c r="D139" s="127" t="s">
        <v>137</v>
      </c>
      <c r="E139" s="128" t="s">
        <v>225</v>
      </c>
      <c r="F139" s="129" t="s">
        <v>226</v>
      </c>
      <c r="G139" s="130" t="s">
        <v>140</v>
      </c>
      <c r="H139" s="131">
        <v>3.9750000000000001</v>
      </c>
      <c r="I139" s="132"/>
      <c r="J139" s="133">
        <f>ROUND(I139*H139,2)</f>
        <v>0</v>
      </c>
      <c r="K139" s="129" t="s">
        <v>141</v>
      </c>
      <c r="L139" s="31"/>
      <c r="M139" s="134" t="s">
        <v>3</v>
      </c>
      <c r="N139" s="135" t="s">
        <v>42</v>
      </c>
      <c r="P139" s="136">
        <f>O139*H139</f>
        <v>0</v>
      </c>
      <c r="Q139" s="136">
        <v>0</v>
      </c>
      <c r="R139" s="136">
        <f>Q139*H139</f>
        <v>0</v>
      </c>
      <c r="S139" s="136">
        <v>2.2000000000000002</v>
      </c>
      <c r="T139" s="137">
        <f>S139*H139</f>
        <v>8.745000000000001</v>
      </c>
      <c r="AR139" s="138" t="s">
        <v>142</v>
      </c>
      <c r="AT139" s="138" t="s">
        <v>137</v>
      </c>
      <c r="AU139" s="138" t="s">
        <v>81</v>
      </c>
      <c r="AY139" s="16" t="s">
        <v>135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6" t="s">
        <v>79</v>
      </c>
      <c r="BK139" s="139">
        <f>ROUND(I139*H139,2)</f>
        <v>0</v>
      </c>
      <c r="BL139" s="16" t="s">
        <v>142</v>
      </c>
      <c r="BM139" s="138" t="s">
        <v>227</v>
      </c>
    </row>
    <row r="140" spans="2:65" s="1" customFormat="1" ht="11.25">
      <c r="B140" s="31"/>
      <c r="D140" s="140" t="s">
        <v>144</v>
      </c>
      <c r="F140" s="141" t="s">
        <v>228</v>
      </c>
      <c r="I140" s="142"/>
      <c r="L140" s="31"/>
      <c r="M140" s="143"/>
      <c r="T140" s="52"/>
      <c r="AT140" s="16" t="s">
        <v>144</v>
      </c>
      <c r="AU140" s="16" t="s">
        <v>81</v>
      </c>
    </row>
    <row r="141" spans="2:65" s="12" customFormat="1" ht="11.25">
      <c r="B141" s="144"/>
      <c r="D141" s="145" t="s">
        <v>146</v>
      </c>
      <c r="E141" s="146" t="s">
        <v>3</v>
      </c>
      <c r="F141" s="147" t="s">
        <v>229</v>
      </c>
      <c r="H141" s="148">
        <v>3.9750000000000001</v>
      </c>
      <c r="I141" s="149"/>
      <c r="L141" s="144"/>
      <c r="M141" s="150"/>
      <c r="T141" s="151"/>
      <c r="AT141" s="146" t="s">
        <v>146</v>
      </c>
      <c r="AU141" s="146" t="s">
        <v>81</v>
      </c>
      <c r="AV141" s="12" t="s">
        <v>81</v>
      </c>
      <c r="AW141" s="12" t="s">
        <v>32</v>
      </c>
      <c r="AX141" s="12" t="s">
        <v>79</v>
      </c>
      <c r="AY141" s="146" t="s">
        <v>135</v>
      </c>
    </row>
    <row r="142" spans="2:65" s="1" customFormat="1" ht="16.5" customHeight="1">
      <c r="B142" s="126"/>
      <c r="C142" s="127" t="s">
        <v>230</v>
      </c>
      <c r="D142" s="127" t="s">
        <v>137</v>
      </c>
      <c r="E142" s="128" t="s">
        <v>231</v>
      </c>
      <c r="F142" s="129" t="s">
        <v>232</v>
      </c>
      <c r="G142" s="130" t="s">
        <v>213</v>
      </c>
      <c r="H142" s="131">
        <v>67.06</v>
      </c>
      <c r="I142" s="132"/>
      <c r="J142" s="133">
        <f>ROUND(I142*H142,2)</f>
        <v>0</v>
      </c>
      <c r="K142" s="129" t="s">
        <v>141</v>
      </c>
      <c r="L142" s="31"/>
      <c r="M142" s="134" t="s">
        <v>3</v>
      </c>
      <c r="N142" s="135" t="s">
        <v>42</v>
      </c>
      <c r="P142" s="136">
        <f>O142*H142</f>
        <v>0</v>
      </c>
      <c r="Q142" s="136">
        <v>0</v>
      </c>
      <c r="R142" s="136">
        <f>Q142*H142</f>
        <v>0</v>
      </c>
      <c r="S142" s="136">
        <v>0.09</v>
      </c>
      <c r="T142" s="137">
        <f>S142*H142</f>
        <v>6.0354000000000001</v>
      </c>
      <c r="AR142" s="138" t="s">
        <v>142</v>
      </c>
      <c r="AT142" s="138" t="s">
        <v>137</v>
      </c>
      <c r="AU142" s="138" t="s">
        <v>81</v>
      </c>
      <c r="AY142" s="16" t="s">
        <v>135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6" t="s">
        <v>79</v>
      </c>
      <c r="BK142" s="139">
        <f>ROUND(I142*H142,2)</f>
        <v>0</v>
      </c>
      <c r="BL142" s="16" t="s">
        <v>142</v>
      </c>
      <c r="BM142" s="138" t="s">
        <v>233</v>
      </c>
    </row>
    <row r="143" spans="2:65" s="1" customFormat="1" ht="11.25">
      <c r="B143" s="31"/>
      <c r="D143" s="140" t="s">
        <v>144</v>
      </c>
      <c r="F143" s="141" t="s">
        <v>234</v>
      </c>
      <c r="I143" s="142"/>
      <c r="L143" s="31"/>
      <c r="M143" s="143"/>
      <c r="T143" s="52"/>
      <c r="AT143" s="16" t="s">
        <v>144</v>
      </c>
      <c r="AU143" s="16" t="s">
        <v>81</v>
      </c>
    </row>
    <row r="144" spans="2:65" s="12" customFormat="1" ht="11.25">
      <c r="B144" s="144"/>
      <c r="D144" s="145" t="s">
        <v>146</v>
      </c>
      <c r="E144" s="146" t="s">
        <v>3</v>
      </c>
      <c r="F144" s="147" t="s">
        <v>235</v>
      </c>
      <c r="H144" s="148">
        <v>67.06</v>
      </c>
      <c r="I144" s="149"/>
      <c r="L144" s="144"/>
      <c r="M144" s="150"/>
      <c r="T144" s="151"/>
      <c r="AT144" s="146" t="s">
        <v>146</v>
      </c>
      <c r="AU144" s="146" t="s">
        <v>81</v>
      </c>
      <c r="AV144" s="12" t="s">
        <v>81</v>
      </c>
      <c r="AW144" s="12" t="s">
        <v>32</v>
      </c>
      <c r="AX144" s="12" t="s">
        <v>79</v>
      </c>
      <c r="AY144" s="146" t="s">
        <v>135</v>
      </c>
    </row>
    <row r="145" spans="2:65" s="1" customFormat="1" ht="21.75" customHeight="1">
      <c r="B145" s="126"/>
      <c r="C145" s="127" t="s">
        <v>236</v>
      </c>
      <c r="D145" s="127" t="s">
        <v>137</v>
      </c>
      <c r="E145" s="128" t="s">
        <v>237</v>
      </c>
      <c r="F145" s="129" t="s">
        <v>238</v>
      </c>
      <c r="G145" s="130" t="s">
        <v>140</v>
      </c>
      <c r="H145" s="131">
        <v>11.789</v>
      </c>
      <c r="I145" s="132"/>
      <c r="J145" s="133">
        <f>ROUND(I145*H145,2)</f>
        <v>0</v>
      </c>
      <c r="K145" s="129" t="s">
        <v>141</v>
      </c>
      <c r="L145" s="31"/>
      <c r="M145" s="134" t="s">
        <v>3</v>
      </c>
      <c r="N145" s="135" t="s">
        <v>42</v>
      </c>
      <c r="P145" s="136">
        <f>O145*H145</f>
        <v>0</v>
      </c>
      <c r="Q145" s="136">
        <v>0</v>
      </c>
      <c r="R145" s="136">
        <f>Q145*H145</f>
        <v>0</v>
      </c>
      <c r="S145" s="136">
        <v>4.3999999999999997E-2</v>
      </c>
      <c r="T145" s="137">
        <f>S145*H145</f>
        <v>0.51871599999999995</v>
      </c>
      <c r="AR145" s="138" t="s">
        <v>142</v>
      </c>
      <c r="AT145" s="138" t="s">
        <v>137</v>
      </c>
      <c r="AU145" s="138" t="s">
        <v>81</v>
      </c>
      <c r="AY145" s="16" t="s">
        <v>135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6" t="s">
        <v>79</v>
      </c>
      <c r="BK145" s="139">
        <f>ROUND(I145*H145,2)</f>
        <v>0</v>
      </c>
      <c r="BL145" s="16" t="s">
        <v>142</v>
      </c>
      <c r="BM145" s="138" t="s">
        <v>239</v>
      </c>
    </row>
    <row r="146" spans="2:65" s="1" customFormat="1" ht="11.25">
      <c r="B146" s="31"/>
      <c r="D146" s="140" t="s">
        <v>144</v>
      </c>
      <c r="F146" s="141" t="s">
        <v>240</v>
      </c>
      <c r="I146" s="142"/>
      <c r="L146" s="31"/>
      <c r="M146" s="143"/>
      <c r="T146" s="52"/>
      <c r="AT146" s="16" t="s">
        <v>144</v>
      </c>
      <c r="AU146" s="16" t="s">
        <v>81</v>
      </c>
    </row>
    <row r="147" spans="2:65" s="12" customFormat="1" ht="11.25">
      <c r="B147" s="144"/>
      <c r="D147" s="145" t="s">
        <v>146</v>
      </c>
      <c r="E147" s="146" t="s">
        <v>3</v>
      </c>
      <c r="F147" s="147" t="s">
        <v>241</v>
      </c>
      <c r="H147" s="148">
        <v>11.789</v>
      </c>
      <c r="I147" s="149"/>
      <c r="L147" s="144"/>
      <c r="M147" s="150"/>
      <c r="T147" s="151"/>
      <c r="AT147" s="146" t="s">
        <v>146</v>
      </c>
      <c r="AU147" s="146" t="s">
        <v>81</v>
      </c>
      <c r="AV147" s="12" t="s">
        <v>81</v>
      </c>
      <c r="AW147" s="12" t="s">
        <v>32</v>
      </c>
      <c r="AX147" s="12" t="s">
        <v>79</v>
      </c>
      <c r="AY147" s="146" t="s">
        <v>135</v>
      </c>
    </row>
    <row r="148" spans="2:65" s="1" customFormat="1" ht="21.75" customHeight="1">
      <c r="B148" s="126"/>
      <c r="C148" s="127" t="s">
        <v>242</v>
      </c>
      <c r="D148" s="127" t="s">
        <v>137</v>
      </c>
      <c r="E148" s="128" t="s">
        <v>243</v>
      </c>
      <c r="F148" s="129" t="s">
        <v>244</v>
      </c>
      <c r="G148" s="130" t="s">
        <v>213</v>
      </c>
      <c r="H148" s="131">
        <v>4.6399999999999997</v>
      </c>
      <c r="I148" s="132"/>
      <c r="J148" s="133">
        <f>ROUND(I148*H148,2)</f>
        <v>0</v>
      </c>
      <c r="K148" s="129" t="s">
        <v>141</v>
      </c>
      <c r="L148" s="31"/>
      <c r="M148" s="134" t="s">
        <v>3</v>
      </c>
      <c r="N148" s="135" t="s">
        <v>42</v>
      </c>
      <c r="P148" s="136">
        <f>O148*H148</f>
        <v>0</v>
      </c>
      <c r="Q148" s="136">
        <v>0</v>
      </c>
      <c r="R148" s="136">
        <f>Q148*H148</f>
        <v>0</v>
      </c>
      <c r="S148" s="136">
        <v>5.8999999999999997E-2</v>
      </c>
      <c r="T148" s="137">
        <f>S148*H148</f>
        <v>0.27375999999999995</v>
      </c>
      <c r="AR148" s="138" t="s">
        <v>142</v>
      </c>
      <c r="AT148" s="138" t="s">
        <v>137</v>
      </c>
      <c r="AU148" s="138" t="s">
        <v>81</v>
      </c>
      <c r="AY148" s="16" t="s">
        <v>135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6" t="s">
        <v>79</v>
      </c>
      <c r="BK148" s="139">
        <f>ROUND(I148*H148,2)</f>
        <v>0</v>
      </c>
      <c r="BL148" s="16" t="s">
        <v>142</v>
      </c>
      <c r="BM148" s="138" t="s">
        <v>245</v>
      </c>
    </row>
    <row r="149" spans="2:65" s="1" customFormat="1" ht="11.25">
      <c r="B149" s="31"/>
      <c r="D149" s="140" t="s">
        <v>144</v>
      </c>
      <c r="F149" s="141" t="s">
        <v>246</v>
      </c>
      <c r="I149" s="142"/>
      <c r="L149" s="31"/>
      <c r="M149" s="143"/>
      <c r="T149" s="52"/>
      <c r="AT149" s="16" t="s">
        <v>144</v>
      </c>
      <c r="AU149" s="16" t="s">
        <v>81</v>
      </c>
    </row>
    <row r="150" spans="2:65" s="12" customFormat="1" ht="11.25">
      <c r="B150" s="144"/>
      <c r="D150" s="145" t="s">
        <v>146</v>
      </c>
      <c r="E150" s="146" t="s">
        <v>3</v>
      </c>
      <c r="F150" s="147" t="s">
        <v>247</v>
      </c>
      <c r="H150" s="148">
        <v>3</v>
      </c>
      <c r="I150" s="149"/>
      <c r="L150" s="144"/>
      <c r="M150" s="150"/>
      <c r="T150" s="151"/>
      <c r="AT150" s="146" t="s">
        <v>146</v>
      </c>
      <c r="AU150" s="146" t="s">
        <v>81</v>
      </c>
      <c r="AV150" s="12" t="s">
        <v>81</v>
      </c>
      <c r="AW150" s="12" t="s">
        <v>32</v>
      </c>
      <c r="AX150" s="12" t="s">
        <v>71</v>
      </c>
      <c r="AY150" s="146" t="s">
        <v>135</v>
      </c>
    </row>
    <row r="151" spans="2:65" s="12" customFormat="1" ht="11.25">
      <c r="B151" s="144"/>
      <c r="D151" s="145" t="s">
        <v>146</v>
      </c>
      <c r="E151" s="146" t="s">
        <v>3</v>
      </c>
      <c r="F151" s="147" t="s">
        <v>248</v>
      </c>
      <c r="H151" s="148">
        <v>0.36</v>
      </c>
      <c r="I151" s="149"/>
      <c r="L151" s="144"/>
      <c r="M151" s="150"/>
      <c r="T151" s="151"/>
      <c r="AT151" s="146" t="s">
        <v>146</v>
      </c>
      <c r="AU151" s="146" t="s">
        <v>81</v>
      </c>
      <c r="AV151" s="12" t="s">
        <v>81</v>
      </c>
      <c r="AW151" s="12" t="s">
        <v>32</v>
      </c>
      <c r="AX151" s="12" t="s">
        <v>71</v>
      </c>
      <c r="AY151" s="146" t="s">
        <v>135</v>
      </c>
    </row>
    <row r="152" spans="2:65" s="12" customFormat="1" ht="11.25">
      <c r="B152" s="144"/>
      <c r="D152" s="145" t="s">
        <v>146</v>
      </c>
      <c r="E152" s="146" t="s">
        <v>3</v>
      </c>
      <c r="F152" s="147" t="s">
        <v>249</v>
      </c>
      <c r="H152" s="148">
        <v>0.72</v>
      </c>
      <c r="I152" s="149"/>
      <c r="L152" s="144"/>
      <c r="M152" s="150"/>
      <c r="T152" s="151"/>
      <c r="AT152" s="146" t="s">
        <v>146</v>
      </c>
      <c r="AU152" s="146" t="s">
        <v>81</v>
      </c>
      <c r="AV152" s="12" t="s">
        <v>81</v>
      </c>
      <c r="AW152" s="12" t="s">
        <v>32</v>
      </c>
      <c r="AX152" s="12" t="s">
        <v>71</v>
      </c>
      <c r="AY152" s="146" t="s">
        <v>135</v>
      </c>
    </row>
    <row r="153" spans="2:65" s="12" customFormat="1" ht="11.25">
      <c r="B153" s="144"/>
      <c r="D153" s="145" t="s">
        <v>146</v>
      </c>
      <c r="E153" s="146" t="s">
        <v>3</v>
      </c>
      <c r="F153" s="147" t="s">
        <v>250</v>
      </c>
      <c r="H153" s="148">
        <v>0.56000000000000005</v>
      </c>
      <c r="I153" s="149"/>
      <c r="L153" s="144"/>
      <c r="M153" s="150"/>
      <c r="T153" s="151"/>
      <c r="AT153" s="146" t="s">
        <v>146</v>
      </c>
      <c r="AU153" s="146" t="s">
        <v>81</v>
      </c>
      <c r="AV153" s="12" t="s">
        <v>81</v>
      </c>
      <c r="AW153" s="12" t="s">
        <v>32</v>
      </c>
      <c r="AX153" s="12" t="s">
        <v>71</v>
      </c>
      <c r="AY153" s="146" t="s">
        <v>135</v>
      </c>
    </row>
    <row r="154" spans="2:65" s="13" customFormat="1" ht="11.25">
      <c r="B154" s="152"/>
      <c r="D154" s="145" t="s">
        <v>146</v>
      </c>
      <c r="E154" s="153" t="s">
        <v>3</v>
      </c>
      <c r="F154" s="154" t="s">
        <v>150</v>
      </c>
      <c r="H154" s="155">
        <v>4.6399999999999997</v>
      </c>
      <c r="I154" s="156"/>
      <c r="L154" s="152"/>
      <c r="M154" s="157"/>
      <c r="T154" s="158"/>
      <c r="AT154" s="153" t="s">
        <v>146</v>
      </c>
      <c r="AU154" s="153" t="s">
        <v>81</v>
      </c>
      <c r="AV154" s="13" t="s">
        <v>142</v>
      </c>
      <c r="AW154" s="13" t="s">
        <v>32</v>
      </c>
      <c r="AX154" s="13" t="s">
        <v>79</v>
      </c>
      <c r="AY154" s="153" t="s">
        <v>135</v>
      </c>
    </row>
    <row r="155" spans="2:65" s="1" customFormat="1" ht="21.75" customHeight="1">
      <c r="B155" s="126"/>
      <c r="C155" s="127" t="s">
        <v>251</v>
      </c>
      <c r="D155" s="127" t="s">
        <v>137</v>
      </c>
      <c r="E155" s="128" t="s">
        <v>252</v>
      </c>
      <c r="F155" s="129" t="s">
        <v>253</v>
      </c>
      <c r="G155" s="130" t="s">
        <v>213</v>
      </c>
      <c r="H155" s="131">
        <v>4.74</v>
      </c>
      <c r="I155" s="132"/>
      <c r="J155" s="133">
        <f>ROUND(I155*H155,2)</f>
        <v>0</v>
      </c>
      <c r="K155" s="129" t="s">
        <v>141</v>
      </c>
      <c r="L155" s="31"/>
      <c r="M155" s="134" t="s">
        <v>3</v>
      </c>
      <c r="N155" s="135" t="s">
        <v>42</v>
      </c>
      <c r="P155" s="136">
        <f>O155*H155</f>
        <v>0</v>
      </c>
      <c r="Q155" s="136">
        <v>0</v>
      </c>
      <c r="R155" s="136">
        <f>Q155*H155</f>
        <v>0</v>
      </c>
      <c r="S155" s="136">
        <v>5.0999999999999997E-2</v>
      </c>
      <c r="T155" s="137">
        <f>S155*H155</f>
        <v>0.24173999999999998</v>
      </c>
      <c r="AR155" s="138" t="s">
        <v>142</v>
      </c>
      <c r="AT155" s="138" t="s">
        <v>137</v>
      </c>
      <c r="AU155" s="138" t="s">
        <v>81</v>
      </c>
      <c r="AY155" s="16" t="s">
        <v>135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6" t="s">
        <v>79</v>
      </c>
      <c r="BK155" s="139">
        <f>ROUND(I155*H155,2)</f>
        <v>0</v>
      </c>
      <c r="BL155" s="16" t="s">
        <v>142</v>
      </c>
      <c r="BM155" s="138" t="s">
        <v>254</v>
      </c>
    </row>
    <row r="156" spans="2:65" s="1" customFormat="1" ht="11.25">
      <c r="B156" s="31"/>
      <c r="D156" s="140" t="s">
        <v>144</v>
      </c>
      <c r="F156" s="141" t="s">
        <v>255</v>
      </c>
      <c r="I156" s="142"/>
      <c r="L156" s="31"/>
      <c r="M156" s="143"/>
      <c r="T156" s="52"/>
      <c r="AT156" s="16" t="s">
        <v>144</v>
      </c>
      <c r="AU156" s="16" t="s">
        <v>81</v>
      </c>
    </row>
    <row r="157" spans="2:65" s="12" customFormat="1" ht="11.25">
      <c r="B157" s="144"/>
      <c r="D157" s="145" t="s">
        <v>146</v>
      </c>
      <c r="E157" s="146" t="s">
        <v>3</v>
      </c>
      <c r="F157" s="147" t="s">
        <v>256</v>
      </c>
      <c r="H157" s="148">
        <v>2.4</v>
      </c>
      <c r="I157" s="149"/>
      <c r="L157" s="144"/>
      <c r="M157" s="150"/>
      <c r="T157" s="151"/>
      <c r="AT157" s="146" t="s">
        <v>146</v>
      </c>
      <c r="AU157" s="146" t="s">
        <v>81</v>
      </c>
      <c r="AV157" s="12" t="s">
        <v>81</v>
      </c>
      <c r="AW157" s="12" t="s">
        <v>32</v>
      </c>
      <c r="AX157" s="12" t="s">
        <v>71</v>
      </c>
      <c r="AY157" s="146" t="s">
        <v>135</v>
      </c>
    </row>
    <row r="158" spans="2:65" s="12" customFormat="1" ht="11.25">
      <c r="B158" s="144"/>
      <c r="D158" s="145" t="s">
        <v>146</v>
      </c>
      <c r="E158" s="146" t="s">
        <v>3</v>
      </c>
      <c r="F158" s="147" t="s">
        <v>257</v>
      </c>
      <c r="H158" s="148">
        <v>2.34</v>
      </c>
      <c r="I158" s="149"/>
      <c r="L158" s="144"/>
      <c r="M158" s="150"/>
      <c r="T158" s="151"/>
      <c r="AT158" s="146" t="s">
        <v>146</v>
      </c>
      <c r="AU158" s="146" t="s">
        <v>81</v>
      </c>
      <c r="AV158" s="12" t="s">
        <v>81</v>
      </c>
      <c r="AW158" s="12" t="s">
        <v>32</v>
      </c>
      <c r="AX158" s="12" t="s">
        <v>71</v>
      </c>
      <c r="AY158" s="146" t="s">
        <v>135</v>
      </c>
    </row>
    <row r="159" spans="2:65" s="13" customFormat="1" ht="11.25">
      <c r="B159" s="152"/>
      <c r="D159" s="145" t="s">
        <v>146</v>
      </c>
      <c r="E159" s="153" t="s">
        <v>3</v>
      </c>
      <c r="F159" s="154" t="s">
        <v>150</v>
      </c>
      <c r="H159" s="155">
        <v>4.74</v>
      </c>
      <c r="I159" s="156"/>
      <c r="L159" s="152"/>
      <c r="M159" s="157"/>
      <c r="T159" s="158"/>
      <c r="AT159" s="153" t="s">
        <v>146</v>
      </c>
      <c r="AU159" s="153" t="s">
        <v>81</v>
      </c>
      <c r="AV159" s="13" t="s">
        <v>142</v>
      </c>
      <c r="AW159" s="13" t="s">
        <v>32</v>
      </c>
      <c r="AX159" s="13" t="s">
        <v>79</v>
      </c>
      <c r="AY159" s="153" t="s">
        <v>135</v>
      </c>
    </row>
    <row r="160" spans="2:65" s="1" customFormat="1" ht="21.75" customHeight="1">
      <c r="B160" s="126"/>
      <c r="C160" s="127" t="s">
        <v>258</v>
      </c>
      <c r="D160" s="127" t="s">
        <v>137</v>
      </c>
      <c r="E160" s="128" t="s">
        <v>259</v>
      </c>
      <c r="F160" s="129" t="s">
        <v>260</v>
      </c>
      <c r="G160" s="130" t="s">
        <v>213</v>
      </c>
      <c r="H160" s="131">
        <v>11</v>
      </c>
      <c r="I160" s="132"/>
      <c r="J160" s="133">
        <f>ROUND(I160*H160,2)</f>
        <v>0</v>
      </c>
      <c r="K160" s="129" t="s">
        <v>141</v>
      </c>
      <c r="L160" s="31"/>
      <c r="M160" s="134" t="s">
        <v>3</v>
      </c>
      <c r="N160" s="135" t="s">
        <v>42</v>
      </c>
      <c r="P160" s="136">
        <f>O160*H160</f>
        <v>0</v>
      </c>
      <c r="Q160" s="136">
        <v>0</v>
      </c>
      <c r="R160" s="136">
        <f>Q160*H160</f>
        <v>0</v>
      </c>
      <c r="S160" s="136">
        <v>8.3000000000000004E-2</v>
      </c>
      <c r="T160" s="137">
        <f>S160*H160</f>
        <v>0.91300000000000003</v>
      </c>
      <c r="AR160" s="138" t="s">
        <v>142</v>
      </c>
      <c r="AT160" s="138" t="s">
        <v>137</v>
      </c>
      <c r="AU160" s="138" t="s">
        <v>81</v>
      </c>
      <c r="AY160" s="16" t="s">
        <v>135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6" t="s">
        <v>79</v>
      </c>
      <c r="BK160" s="139">
        <f>ROUND(I160*H160,2)</f>
        <v>0</v>
      </c>
      <c r="BL160" s="16" t="s">
        <v>142</v>
      </c>
      <c r="BM160" s="138" t="s">
        <v>261</v>
      </c>
    </row>
    <row r="161" spans="2:65" s="1" customFormat="1" ht="11.25">
      <c r="B161" s="31"/>
      <c r="D161" s="140" t="s">
        <v>144</v>
      </c>
      <c r="F161" s="141" t="s">
        <v>262</v>
      </c>
      <c r="I161" s="142"/>
      <c r="L161" s="31"/>
      <c r="M161" s="143"/>
      <c r="T161" s="52"/>
      <c r="AT161" s="16" t="s">
        <v>144</v>
      </c>
      <c r="AU161" s="16" t="s">
        <v>81</v>
      </c>
    </row>
    <row r="162" spans="2:65" s="12" customFormat="1" ht="11.25">
      <c r="B162" s="144"/>
      <c r="D162" s="145" t="s">
        <v>146</v>
      </c>
      <c r="E162" s="146" t="s">
        <v>3</v>
      </c>
      <c r="F162" s="147" t="s">
        <v>263</v>
      </c>
      <c r="H162" s="148">
        <v>4</v>
      </c>
      <c r="I162" s="149"/>
      <c r="L162" s="144"/>
      <c r="M162" s="150"/>
      <c r="T162" s="151"/>
      <c r="AT162" s="146" t="s">
        <v>146</v>
      </c>
      <c r="AU162" s="146" t="s">
        <v>81</v>
      </c>
      <c r="AV162" s="12" t="s">
        <v>81</v>
      </c>
      <c r="AW162" s="12" t="s">
        <v>32</v>
      </c>
      <c r="AX162" s="12" t="s">
        <v>71</v>
      </c>
      <c r="AY162" s="146" t="s">
        <v>135</v>
      </c>
    </row>
    <row r="163" spans="2:65" s="12" customFormat="1" ht="11.25">
      <c r="B163" s="144"/>
      <c r="D163" s="145" t="s">
        <v>146</v>
      </c>
      <c r="E163" s="146" t="s">
        <v>3</v>
      </c>
      <c r="F163" s="147" t="s">
        <v>264</v>
      </c>
      <c r="H163" s="148">
        <v>4.2</v>
      </c>
      <c r="I163" s="149"/>
      <c r="L163" s="144"/>
      <c r="M163" s="150"/>
      <c r="T163" s="151"/>
      <c r="AT163" s="146" t="s">
        <v>146</v>
      </c>
      <c r="AU163" s="146" t="s">
        <v>81</v>
      </c>
      <c r="AV163" s="12" t="s">
        <v>81</v>
      </c>
      <c r="AW163" s="12" t="s">
        <v>32</v>
      </c>
      <c r="AX163" s="12" t="s">
        <v>71</v>
      </c>
      <c r="AY163" s="146" t="s">
        <v>135</v>
      </c>
    </row>
    <row r="164" spans="2:65" s="12" customFormat="1" ht="11.25">
      <c r="B164" s="144"/>
      <c r="D164" s="145" t="s">
        <v>146</v>
      </c>
      <c r="E164" s="146" t="s">
        <v>3</v>
      </c>
      <c r="F164" s="147" t="s">
        <v>265</v>
      </c>
      <c r="H164" s="148">
        <v>2.8</v>
      </c>
      <c r="I164" s="149"/>
      <c r="L164" s="144"/>
      <c r="M164" s="150"/>
      <c r="T164" s="151"/>
      <c r="AT164" s="146" t="s">
        <v>146</v>
      </c>
      <c r="AU164" s="146" t="s">
        <v>81</v>
      </c>
      <c r="AV164" s="12" t="s">
        <v>81</v>
      </c>
      <c r="AW164" s="12" t="s">
        <v>32</v>
      </c>
      <c r="AX164" s="12" t="s">
        <v>71</v>
      </c>
      <c r="AY164" s="146" t="s">
        <v>135</v>
      </c>
    </row>
    <row r="165" spans="2:65" s="13" customFormat="1" ht="11.25">
      <c r="B165" s="152"/>
      <c r="D165" s="145" t="s">
        <v>146</v>
      </c>
      <c r="E165" s="153" t="s">
        <v>3</v>
      </c>
      <c r="F165" s="154" t="s">
        <v>150</v>
      </c>
      <c r="H165" s="155">
        <v>11</v>
      </c>
      <c r="I165" s="156"/>
      <c r="L165" s="152"/>
      <c r="M165" s="157"/>
      <c r="T165" s="158"/>
      <c r="AT165" s="153" t="s">
        <v>146</v>
      </c>
      <c r="AU165" s="153" t="s">
        <v>81</v>
      </c>
      <c r="AV165" s="13" t="s">
        <v>142</v>
      </c>
      <c r="AW165" s="13" t="s">
        <v>32</v>
      </c>
      <c r="AX165" s="13" t="s">
        <v>79</v>
      </c>
      <c r="AY165" s="153" t="s">
        <v>135</v>
      </c>
    </row>
    <row r="166" spans="2:65" s="1" customFormat="1" ht="24.2" customHeight="1">
      <c r="B166" s="126"/>
      <c r="C166" s="127" t="s">
        <v>266</v>
      </c>
      <c r="D166" s="127" t="s">
        <v>137</v>
      </c>
      <c r="E166" s="128" t="s">
        <v>267</v>
      </c>
      <c r="F166" s="129" t="s">
        <v>268</v>
      </c>
      <c r="G166" s="130" t="s">
        <v>140</v>
      </c>
      <c r="H166" s="131">
        <v>3.8650000000000002</v>
      </c>
      <c r="I166" s="132"/>
      <c r="J166" s="133">
        <f>ROUND(I166*H166,2)</f>
        <v>0</v>
      </c>
      <c r="K166" s="129" t="s">
        <v>141</v>
      </c>
      <c r="L166" s="31"/>
      <c r="M166" s="134" t="s">
        <v>3</v>
      </c>
      <c r="N166" s="135" t="s">
        <v>42</v>
      </c>
      <c r="P166" s="136">
        <f>O166*H166</f>
        <v>0</v>
      </c>
      <c r="Q166" s="136">
        <v>0</v>
      </c>
      <c r="R166" s="136">
        <f>Q166*H166</f>
        <v>0</v>
      </c>
      <c r="S166" s="136">
        <v>2.5</v>
      </c>
      <c r="T166" s="137">
        <f>S166*H166</f>
        <v>9.6625000000000014</v>
      </c>
      <c r="AR166" s="138" t="s">
        <v>142</v>
      </c>
      <c r="AT166" s="138" t="s">
        <v>137</v>
      </c>
      <c r="AU166" s="138" t="s">
        <v>81</v>
      </c>
      <c r="AY166" s="16" t="s">
        <v>135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6" t="s">
        <v>79</v>
      </c>
      <c r="BK166" s="139">
        <f>ROUND(I166*H166,2)</f>
        <v>0</v>
      </c>
      <c r="BL166" s="16" t="s">
        <v>142</v>
      </c>
      <c r="BM166" s="138" t="s">
        <v>269</v>
      </c>
    </row>
    <row r="167" spans="2:65" s="1" customFormat="1" ht="11.25">
      <c r="B167" s="31"/>
      <c r="D167" s="140" t="s">
        <v>144</v>
      </c>
      <c r="F167" s="141" t="s">
        <v>270</v>
      </c>
      <c r="I167" s="142"/>
      <c r="L167" s="31"/>
      <c r="M167" s="143"/>
      <c r="T167" s="52"/>
      <c r="AT167" s="16" t="s">
        <v>144</v>
      </c>
      <c r="AU167" s="16" t="s">
        <v>81</v>
      </c>
    </row>
    <row r="168" spans="2:65" s="12" customFormat="1" ht="11.25">
      <c r="B168" s="144"/>
      <c r="D168" s="145" t="s">
        <v>146</v>
      </c>
      <c r="E168" s="146" t="s">
        <v>3</v>
      </c>
      <c r="F168" s="147" t="s">
        <v>271</v>
      </c>
      <c r="H168" s="148">
        <v>3.8650000000000002</v>
      </c>
      <c r="I168" s="149"/>
      <c r="L168" s="144"/>
      <c r="M168" s="150"/>
      <c r="T168" s="151"/>
      <c r="AT168" s="146" t="s">
        <v>146</v>
      </c>
      <c r="AU168" s="146" t="s">
        <v>81</v>
      </c>
      <c r="AV168" s="12" t="s">
        <v>81</v>
      </c>
      <c r="AW168" s="12" t="s">
        <v>32</v>
      </c>
      <c r="AX168" s="12" t="s">
        <v>79</v>
      </c>
      <c r="AY168" s="146" t="s">
        <v>135</v>
      </c>
    </row>
    <row r="169" spans="2:65" s="11" customFormat="1" ht="22.9" customHeight="1">
      <c r="B169" s="114"/>
      <c r="D169" s="115" t="s">
        <v>70</v>
      </c>
      <c r="E169" s="124" t="s">
        <v>272</v>
      </c>
      <c r="F169" s="124" t="s">
        <v>273</v>
      </c>
      <c r="I169" s="117"/>
      <c r="J169" s="125">
        <f>BK169</f>
        <v>0</v>
      </c>
      <c r="L169" s="114"/>
      <c r="M169" s="119"/>
      <c r="P169" s="120">
        <f>SUM(P170:P178)</f>
        <v>0</v>
      </c>
      <c r="R169" s="120">
        <f>SUM(R170:R178)</f>
        <v>0</v>
      </c>
      <c r="T169" s="121">
        <f>SUM(T170:T178)</f>
        <v>0</v>
      </c>
      <c r="AR169" s="115" t="s">
        <v>79</v>
      </c>
      <c r="AT169" s="122" t="s">
        <v>70</v>
      </c>
      <c r="AU169" s="122" t="s">
        <v>79</v>
      </c>
      <c r="AY169" s="115" t="s">
        <v>135</v>
      </c>
      <c r="BK169" s="123">
        <f>SUM(BK170:BK178)</f>
        <v>0</v>
      </c>
    </row>
    <row r="170" spans="2:65" s="1" customFormat="1" ht="24.2" customHeight="1">
      <c r="B170" s="126"/>
      <c r="C170" s="127" t="s">
        <v>8</v>
      </c>
      <c r="D170" s="127" t="s">
        <v>137</v>
      </c>
      <c r="E170" s="128" t="s">
        <v>274</v>
      </c>
      <c r="F170" s="129" t="s">
        <v>275</v>
      </c>
      <c r="G170" s="130" t="s">
        <v>186</v>
      </c>
      <c r="H170" s="131">
        <v>177.98500000000001</v>
      </c>
      <c r="I170" s="132"/>
      <c r="J170" s="133">
        <f>ROUND(I170*H170,2)</f>
        <v>0</v>
      </c>
      <c r="K170" s="129" t="s">
        <v>141</v>
      </c>
      <c r="L170" s="31"/>
      <c r="M170" s="134" t="s">
        <v>3</v>
      </c>
      <c r="N170" s="135" t="s">
        <v>42</v>
      </c>
      <c r="P170" s="136">
        <f>O170*H170</f>
        <v>0</v>
      </c>
      <c r="Q170" s="136">
        <v>0</v>
      </c>
      <c r="R170" s="136">
        <f>Q170*H170</f>
        <v>0</v>
      </c>
      <c r="S170" s="136">
        <v>0</v>
      </c>
      <c r="T170" s="137">
        <f>S170*H170</f>
        <v>0</v>
      </c>
      <c r="AR170" s="138" t="s">
        <v>142</v>
      </c>
      <c r="AT170" s="138" t="s">
        <v>137</v>
      </c>
      <c r="AU170" s="138" t="s">
        <v>81</v>
      </c>
      <c r="AY170" s="16" t="s">
        <v>135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6" t="s">
        <v>79</v>
      </c>
      <c r="BK170" s="139">
        <f>ROUND(I170*H170,2)</f>
        <v>0</v>
      </c>
      <c r="BL170" s="16" t="s">
        <v>142</v>
      </c>
      <c r="BM170" s="138" t="s">
        <v>276</v>
      </c>
    </row>
    <row r="171" spans="2:65" s="1" customFormat="1" ht="11.25">
      <c r="B171" s="31"/>
      <c r="D171" s="140" t="s">
        <v>144</v>
      </c>
      <c r="F171" s="141" t="s">
        <v>277</v>
      </c>
      <c r="I171" s="142"/>
      <c r="L171" s="31"/>
      <c r="M171" s="143"/>
      <c r="T171" s="52"/>
      <c r="AT171" s="16" t="s">
        <v>144</v>
      </c>
      <c r="AU171" s="16" t="s">
        <v>81</v>
      </c>
    </row>
    <row r="172" spans="2:65" s="1" customFormat="1" ht="21.75" customHeight="1">
      <c r="B172" s="126"/>
      <c r="C172" s="127" t="s">
        <v>278</v>
      </c>
      <c r="D172" s="127" t="s">
        <v>137</v>
      </c>
      <c r="E172" s="128" t="s">
        <v>279</v>
      </c>
      <c r="F172" s="129" t="s">
        <v>280</v>
      </c>
      <c r="G172" s="130" t="s">
        <v>186</v>
      </c>
      <c r="H172" s="131">
        <v>177.98500000000001</v>
      </c>
      <c r="I172" s="132"/>
      <c r="J172" s="133">
        <f>ROUND(I172*H172,2)</f>
        <v>0</v>
      </c>
      <c r="K172" s="129" t="s">
        <v>141</v>
      </c>
      <c r="L172" s="31"/>
      <c r="M172" s="134" t="s">
        <v>3</v>
      </c>
      <c r="N172" s="135" t="s">
        <v>42</v>
      </c>
      <c r="P172" s="136">
        <f>O172*H172</f>
        <v>0</v>
      </c>
      <c r="Q172" s="136">
        <v>0</v>
      </c>
      <c r="R172" s="136">
        <f>Q172*H172</f>
        <v>0</v>
      </c>
      <c r="S172" s="136">
        <v>0</v>
      </c>
      <c r="T172" s="137">
        <f>S172*H172</f>
        <v>0</v>
      </c>
      <c r="AR172" s="138" t="s">
        <v>142</v>
      </c>
      <c r="AT172" s="138" t="s">
        <v>137</v>
      </c>
      <c r="AU172" s="138" t="s">
        <v>81</v>
      </c>
      <c r="AY172" s="16" t="s">
        <v>135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6" t="s">
        <v>79</v>
      </c>
      <c r="BK172" s="139">
        <f>ROUND(I172*H172,2)</f>
        <v>0</v>
      </c>
      <c r="BL172" s="16" t="s">
        <v>142</v>
      </c>
      <c r="BM172" s="138" t="s">
        <v>281</v>
      </c>
    </row>
    <row r="173" spans="2:65" s="1" customFormat="1" ht="11.25">
      <c r="B173" s="31"/>
      <c r="D173" s="140" t="s">
        <v>144</v>
      </c>
      <c r="F173" s="141" t="s">
        <v>282</v>
      </c>
      <c r="I173" s="142"/>
      <c r="L173" s="31"/>
      <c r="M173" s="143"/>
      <c r="T173" s="52"/>
      <c r="AT173" s="16" t="s">
        <v>144</v>
      </c>
      <c r="AU173" s="16" t="s">
        <v>81</v>
      </c>
    </row>
    <row r="174" spans="2:65" s="1" customFormat="1" ht="24.2" customHeight="1">
      <c r="B174" s="126"/>
      <c r="C174" s="127" t="s">
        <v>283</v>
      </c>
      <c r="D174" s="127" t="s">
        <v>137</v>
      </c>
      <c r="E174" s="128" t="s">
        <v>284</v>
      </c>
      <c r="F174" s="129" t="s">
        <v>285</v>
      </c>
      <c r="G174" s="130" t="s">
        <v>186</v>
      </c>
      <c r="H174" s="131">
        <v>1779.85</v>
      </c>
      <c r="I174" s="132"/>
      <c r="J174" s="133">
        <f>ROUND(I174*H174,2)</f>
        <v>0</v>
      </c>
      <c r="K174" s="129" t="s">
        <v>141</v>
      </c>
      <c r="L174" s="31"/>
      <c r="M174" s="134" t="s">
        <v>3</v>
      </c>
      <c r="N174" s="135" t="s">
        <v>42</v>
      </c>
      <c r="P174" s="136">
        <f>O174*H174</f>
        <v>0</v>
      </c>
      <c r="Q174" s="136">
        <v>0</v>
      </c>
      <c r="R174" s="136">
        <f>Q174*H174</f>
        <v>0</v>
      </c>
      <c r="S174" s="136">
        <v>0</v>
      </c>
      <c r="T174" s="137">
        <f>S174*H174</f>
        <v>0</v>
      </c>
      <c r="AR174" s="138" t="s">
        <v>142</v>
      </c>
      <c r="AT174" s="138" t="s">
        <v>137</v>
      </c>
      <c r="AU174" s="138" t="s">
        <v>81</v>
      </c>
      <c r="AY174" s="16" t="s">
        <v>135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6" t="s">
        <v>79</v>
      </c>
      <c r="BK174" s="139">
        <f>ROUND(I174*H174,2)</f>
        <v>0</v>
      </c>
      <c r="BL174" s="16" t="s">
        <v>142</v>
      </c>
      <c r="BM174" s="138" t="s">
        <v>286</v>
      </c>
    </row>
    <row r="175" spans="2:65" s="1" customFormat="1" ht="11.25">
      <c r="B175" s="31"/>
      <c r="D175" s="140" t="s">
        <v>144</v>
      </c>
      <c r="F175" s="141" t="s">
        <v>287</v>
      </c>
      <c r="I175" s="142"/>
      <c r="L175" s="31"/>
      <c r="M175" s="143"/>
      <c r="T175" s="52"/>
      <c r="AT175" s="16" t="s">
        <v>144</v>
      </c>
      <c r="AU175" s="16" t="s">
        <v>81</v>
      </c>
    </row>
    <row r="176" spans="2:65" s="12" customFormat="1" ht="11.25">
      <c r="B176" s="144"/>
      <c r="D176" s="145" t="s">
        <v>146</v>
      </c>
      <c r="F176" s="147" t="s">
        <v>288</v>
      </c>
      <c r="H176" s="148">
        <v>1779.85</v>
      </c>
      <c r="I176" s="149"/>
      <c r="L176" s="144"/>
      <c r="M176" s="150"/>
      <c r="T176" s="151"/>
      <c r="AT176" s="146" t="s">
        <v>146</v>
      </c>
      <c r="AU176" s="146" t="s">
        <v>81</v>
      </c>
      <c r="AV176" s="12" t="s">
        <v>81</v>
      </c>
      <c r="AW176" s="12" t="s">
        <v>4</v>
      </c>
      <c r="AX176" s="12" t="s">
        <v>79</v>
      </c>
      <c r="AY176" s="146" t="s">
        <v>135</v>
      </c>
    </row>
    <row r="177" spans="2:65" s="1" customFormat="1" ht="24.2" customHeight="1">
      <c r="B177" s="126"/>
      <c r="C177" s="127" t="s">
        <v>289</v>
      </c>
      <c r="D177" s="127" t="s">
        <v>137</v>
      </c>
      <c r="E177" s="128" t="s">
        <v>290</v>
      </c>
      <c r="F177" s="129" t="s">
        <v>291</v>
      </c>
      <c r="G177" s="130" t="s">
        <v>186</v>
      </c>
      <c r="H177" s="131">
        <v>177.98500000000001</v>
      </c>
      <c r="I177" s="132"/>
      <c r="J177" s="133">
        <f>ROUND(I177*H177,2)</f>
        <v>0</v>
      </c>
      <c r="K177" s="129" t="s">
        <v>141</v>
      </c>
      <c r="L177" s="31"/>
      <c r="M177" s="134" t="s">
        <v>3</v>
      </c>
      <c r="N177" s="135" t="s">
        <v>42</v>
      </c>
      <c r="P177" s="136">
        <f>O177*H177</f>
        <v>0</v>
      </c>
      <c r="Q177" s="136">
        <v>0</v>
      </c>
      <c r="R177" s="136">
        <f>Q177*H177</f>
        <v>0</v>
      </c>
      <c r="S177" s="136">
        <v>0</v>
      </c>
      <c r="T177" s="137">
        <f>S177*H177</f>
        <v>0</v>
      </c>
      <c r="AR177" s="138" t="s">
        <v>142</v>
      </c>
      <c r="AT177" s="138" t="s">
        <v>137</v>
      </c>
      <c r="AU177" s="138" t="s">
        <v>81</v>
      </c>
      <c r="AY177" s="16" t="s">
        <v>135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6" t="s">
        <v>79</v>
      </c>
      <c r="BK177" s="139">
        <f>ROUND(I177*H177,2)</f>
        <v>0</v>
      </c>
      <c r="BL177" s="16" t="s">
        <v>142</v>
      </c>
      <c r="BM177" s="138" t="s">
        <v>292</v>
      </c>
    </row>
    <row r="178" spans="2:65" s="1" customFormat="1" ht="11.25">
      <c r="B178" s="31"/>
      <c r="D178" s="140" t="s">
        <v>144</v>
      </c>
      <c r="F178" s="141" t="s">
        <v>293</v>
      </c>
      <c r="I178" s="142"/>
      <c r="L178" s="31"/>
      <c r="M178" s="143"/>
      <c r="T178" s="52"/>
      <c r="AT178" s="16" t="s">
        <v>144</v>
      </c>
      <c r="AU178" s="16" t="s">
        <v>81</v>
      </c>
    </row>
    <row r="179" spans="2:65" s="11" customFormat="1" ht="25.9" customHeight="1">
      <c r="B179" s="114"/>
      <c r="D179" s="115" t="s">
        <v>70</v>
      </c>
      <c r="E179" s="116" t="s">
        <v>294</v>
      </c>
      <c r="F179" s="116" t="s">
        <v>295</v>
      </c>
      <c r="I179" s="117"/>
      <c r="J179" s="118">
        <f>BK179</f>
        <v>0</v>
      </c>
      <c r="L179" s="114"/>
      <c r="M179" s="119"/>
      <c r="P179" s="120">
        <f>P180+P214+P218+P228+P232</f>
        <v>0</v>
      </c>
      <c r="R179" s="120">
        <f>R180+R214+R218+R228+R232</f>
        <v>0</v>
      </c>
      <c r="T179" s="121">
        <f>T180+T214+T218+T228+T232</f>
        <v>10.669390399999999</v>
      </c>
      <c r="AR179" s="115" t="s">
        <v>81</v>
      </c>
      <c r="AT179" s="122" t="s">
        <v>70</v>
      </c>
      <c r="AU179" s="122" t="s">
        <v>71</v>
      </c>
      <c r="AY179" s="115" t="s">
        <v>135</v>
      </c>
      <c r="BK179" s="123">
        <f>BK180+BK214+BK218+BK228+BK232</f>
        <v>0</v>
      </c>
    </row>
    <row r="180" spans="2:65" s="11" customFormat="1" ht="22.9" customHeight="1">
      <c r="B180" s="114"/>
      <c r="D180" s="115" t="s">
        <v>70</v>
      </c>
      <c r="E180" s="124" t="s">
        <v>296</v>
      </c>
      <c r="F180" s="124" t="s">
        <v>297</v>
      </c>
      <c r="I180" s="117"/>
      <c r="J180" s="125">
        <f>BK180</f>
        <v>0</v>
      </c>
      <c r="L180" s="114"/>
      <c r="M180" s="119"/>
      <c r="P180" s="120">
        <f>SUM(P181:P213)</f>
        <v>0</v>
      </c>
      <c r="R180" s="120">
        <f>SUM(R181:R213)</f>
        <v>0</v>
      </c>
      <c r="T180" s="121">
        <f>SUM(T181:T213)</f>
        <v>7.2877520000000002</v>
      </c>
      <c r="AR180" s="115" t="s">
        <v>81</v>
      </c>
      <c r="AT180" s="122" t="s">
        <v>70</v>
      </c>
      <c r="AU180" s="122" t="s">
        <v>79</v>
      </c>
      <c r="AY180" s="115" t="s">
        <v>135</v>
      </c>
      <c r="BK180" s="123">
        <f>SUM(BK181:BK213)</f>
        <v>0</v>
      </c>
    </row>
    <row r="181" spans="2:65" s="1" customFormat="1" ht="16.5" customHeight="1">
      <c r="B181" s="126"/>
      <c r="C181" s="127" t="s">
        <v>298</v>
      </c>
      <c r="D181" s="127" t="s">
        <v>137</v>
      </c>
      <c r="E181" s="128" t="s">
        <v>299</v>
      </c>
      <c r="F181" s="129" t="s">
        <v>300</v>
      </c>
      <c r="G181" s="130" t="s">
        <v>213</v>
      </c>
      <c r="H181" s="131">
        <v>30</v>
      </c>
      <c r="I181" s="132"/>
      <c r="J181" s="133">
        <f>ROUND(I181*H181,2)</f>
        <v>0</v>
      </c>
      <c r="K181" s="129" t="s">
        <v>141</v>
      </c>
      <c r="L181" s="31"/>
      <c r="M181" s="134" t="s">
        <v>3</v>
      </c>
      <c r="N181" s="135" t="s">
        <v>42</v>
      </c>
      <c r="P181" s="136">
        <f>O181*H181</f>
        <v>0</v>
      </c>
      <c r="Q181" s="136">
        <v>0</v>
      </c>
      <c r="R181" s="136">
        <f>Q181*H181</f>
        <v>0</v>
      </c>
      <c r="S181" s="136">
        <v>2.1999999999999999E-2</v>
      </c>
      <c r="T181" s="137">
        <f>S181*H181</f>
        <v>0.65999999999999992</v>
      </c>
      <c r="AR181" s="138" t="s">
        <v>236</v>
      </c>
      <c r="AT181" s="138" t="s">
        <v>137</v>
      </c>
      <c r="AU181" s="138" t="s">
        <v>81</v>
      </c>
      <c r="AY181" s="16" t="s">
        <v>135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6" t="s">
        <v>79</v>
      </c>
      <c r="BK181" s="139">
        <f>ROUND(I181*H181,2)</f>
        <v>0</v>
      </c>
      <c r="BL181" s="16" t="s">
        <v>236</v>
      </c>
      <c r="BM181" s="138" t="s">
        <v>301</v>
      </c>
    </row>
    <row r="182" spans="2:65" s="1" customFormat="1" ht="11.25">
      <c r="B182" s="31"/>
      <c r="D182" s="140" t="s">
        <v>144</v>
      </c>
      <c r="F182" s="141" t="s">
        <v>302</v>
      </c>
      <c r="I182" s="142"/>
      <c r="L182" s="31"/>
      <c r="M182" s="143"/>
      <c r="T182" s="52"/>
      <c r="AT182" s="16" t="s">
        <v>144</v>
      </c>
      <c r="AU182" s="16" t="s">
        <v>81</v>
      </c>
    </row>
    <row r="183" spans="2:65" s="12" customFormat="1" ht="11.25">
      <c r="B183" s="144"/>
      <c r="D183" s="145" t="s">
        <v>146</v>
      </c>
      <c r="E183" s="146" t="s">
        <v>3</v>
      </c>
      <c r="F183" s="147" t="s">
        <v>303</v>
      </c>
      <c r="H183" s="148">
        <v>30</v>
      </c>
      <c r="I183" s="149"/>
      <c r="L183" s="144"/>
      <c r="M183" s="150"/>
      <c r="T183" s="151"/>
      <c r="AT183" s="146" t="s">
        <v>146</v>
      </c>
      <c r="AU183" s="146" t="s">
        <v>81</v>
      </c>
      <c r="AV183" s="12" t="s">
        <v>81</v>
      </c>
      <c r="AW183" s="12" t="s">
        <v>32</v>
      </c>
      <c r="AX183" s="12" t="s">
        <v>79</v>
      </c>
      <c r="AY183" s="146" t="s">
        <v>135</v>
      </c>
    </row>
    <row r="184" spans="2:65" s="1" customFormat="1" ht="16.5" customHeight="1">
      <c r="B184" s="126"/>
      <c r="C184" s="127" t="s">
        <v>304</v>
      </c>
      <c r="D184" s="127" t="s">
        <v>137</v>
      </c>
      <c r="E184" s="128" t="s">
        <v>305</v>
      </c>
      <c r="F184" s="129" t="s">
        <v>306</v>
      </c>
      <c r="G184" s="130" t="s">
        <v>213</v>
      </c>
      <c r="H184" s="131">
        <v>30</v>
      </c>
      <c r="I184" s="132"/>
      <c r="J184" s="133">
        <f>ROUND(I184*H184,2)</f>
        <v>0</v>
      </c>
      <c r="K184" s="129" t="s">
        <v>141</v>
      </c>
      <c r="L184" s="31"/>
      <c r="M184" s="134" t="s">
        <v>3</v>
      </c>
      <c r="N184" s="135" t="s">
        <v>42</v>
      </c>
      <c r="P184" s="136">
        <f>O184*H184</f>
        <v>0</v>
      </c>
      <c r="Q184" s="136">
        <v>0</v>
      </c>
      <c r="R184" s="136">
        <f>Q184*H184</f>
        <v>0</v>
      </c>
      <c r="S184" s="136">
        <v>1.4E-2</v>
      </c>
      <c r="T184" s="137">
        <f>S184*H184</f>
        <v>0.42</v>
      </c>
      <c r="AR184" s="138" t="s">
        <v>236</v>
      </c>
      <c r="AT184" s="138" t="s">
        <v>137</v>
      </c>
      <c r="AU184" s="138" t="s">
        <v>81</v>
      </c>
      <c r="AY184" s="16" t="s">
        <v>135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6" t="s">
        <v>79</v>
      </c>
      <c r="BK184" s="139">
        <f>ROUND(I184*H184,2)</f>
        <v>0</v>
      </c>
      <c r="BL184" s="16" t="s">
        <v>236</v>
      </c>
      <c r="BM184" s="138" t="s">
        <v>307</v>
      </c>
    </row>
    <row r="185" spans="2:65" s="1" customFormat="1" ht="11.25">
      <c r="B185" s="31"/>
      <c r="D185" s="140" t="s">
        <v>144</v>
      </c>
      <c r="F185" s="141" t="s">
        <v>308</v>
      </c>
      <c r="I185" s="142"/>
      <c r="L185" s="31"/>
      <c r="M185" s="143"/>
      <c r="T185" s="52"/>
      <c r="AT185" s="16" t="s">
        <v>144</v>
      </c>
      <c r="AU185" s="16" t="s">
        <v>81</v>
      </c>
    </row>
    <row r="186" spans="2:65" s="12" customFormat="1" ht="11.25">
      <c r="B186" s="144"/>
      <c r="D186" s="145" t="s">
        <v>146</v>
      </c>
      <c r="E186" s="146" t="s">
        <v>3</v>
      </c>
      <c r="F186" s="147" t="s">
        <v>303</v>
      </c>
      <c r="H186" s="148">
        <v>30</v>
      </c>
      <c r="I186" s="149"/>
      <c r="L186" s="144"/>
      <c r="M186" s="150"/>
      <c r="T186" s="151"/>
      <c r="AT186" s="146" t="s">
        <v>146</v>
      </c>
      <c r="AU186" s="146" t="s">
        <v>81</v>
      </c>
      <c r="AV186" s="12" t="s">
        <v>81</v>
      </c>
      <c r="AW186" s="12" t="s">
        <v>32</v>
      </c>
      <c r="AX186" s="12" t="s">
        <v>79</v>
      </c>
      <c r="AY186" s="146" t="s">
        <v>135</v>
      </c>
    </row>
    <row r="187" spans="2:65" s="1" customFormat="1" ht="24.2" customHeight="1">
      <c r="B187" s="126"/>
      <c r="C187" s="127" t="s">
        <v>309</v>
      </c>
      <c r="D187" s="127" t="s">
        <v>137</v>
      </c>
      <c r="E187" s="128" t="s">
        <v>310</v>
      </c>
      <c r="F187" s="129" t="s">
        <v>311</v>
      </c>
      <c r="G187" s="130" t="s">
        <v>312</v>
      </c>
      <c r="H187" s="131">
        <v>162.6</v>
      </c>
      <c r="I187" s="132"/>
      <c r="J187" s="133">
        <f>ROUND(I187*H187,2)</f>
        <v>0</v>
      </c>
      <c r="K187" s="129" t="s">
        <v>141</v>
      </c>
      <c r="L187" s="31"/>
      <c r="M187" s="134" t="s">
        <v>3</v>
      </c>
      <c r="N187" s="135" t="s">
        <v>42</v>
      </c>
      <c r="P187" s="136">
        <f>O187*H187</f>
        <v>0</v>
      </c>
      <c r="Q187" s="136">
        <v>0</v>
      </c>
      <c r="R187" s="136">
        <f>Q187*H187</f>
        <v>0</v>
      </c>
      <c r="S187" s="136">
        <v>1.4E-2</v>
      </c>
      <c r="T187" s="137">
        <f>S187*H187</f>
        <v>2.2763999999999998</v>
      </c>
      <c r="AR187" s="138" t="s">
        <v>236</v>
      </c>
      <c r="AT187" s="138" t="s">
        <v>137</v>
      </c>
      <c r="AU187" s="138" t="s">
        <v>81</v>
      </c>
      <c r="AY187" s="16" t="s">
        <v>135</v>
      </c>
      <c r="BE187" s="139">
        <f>IF(N187="základní",J187,0)</f>
        <v>0</v>
      </c>
      <c r="BF187" s="139">
        <f>IF(N187="snížená",J187,0)</f>
        <v>0</v>
      </c>
      <c r="BG187" s="139">
        <f>IF(N187="zákl. přenesená",J187,0)</f>
        <v>0</v>
      </c>
      <c r="BH187" s="139">
        <f>IF(N187="sníž. přenesená",J187,0)</f>
        <v>0</v>
      </c>
      <c r="BI187" s="139">
        <f>IF(N187="nulová",J187,0)</f>
        <v>0</v>
      </c>
      <c r="BJ187" s="16" t="s">
        <v>79</v>
      </c>
      <c r="BK187" s="139">
        <f>ROUND(I187*H187,2)</f>
        <v>0</v>
      </c>
      <c r="BL187" s="16" t="s">
        <v>236</v>
      </c>
      <c r="BM187" s="138" t="s">
        <v>313</v>
      </c>
    </row>
    <row r="188" spans="2:65" s="1" customFormat="1" ht="11.25">
      <c r="B188" s="31"/>
      <c r="D188" s="140" t="s">
        <v>144</v>
      </c>
      <c r="F188" s="141" t="s">
        <v>314</v>
      </c>
      <c r="I188" s="142"/>
      <c r="L188" s="31"/>
      <c r="M188" s="143"/>
      <c r="T188" s="52"/>
      <c r="AT188" s="16" t="s">
        <v>144</v>
      </c>
      <c r="AU188" s="16" t="s">
        <v>81</v>
      </c>
    </row>
    <row r="189" spans="2:65" s="12" customFormat="1" ht="11.25">
      <c r="B189" s="144"/>
      <c r="D189" s="145" t="s">
        <v>146</v>
      </c>
      <c r="E189" s="146" t="s">
        <v>3</v>
      </c>
      <c r="F189" s="147" t="s">
        <v>315</v>
      </c>
      <c r="H189" s="148">
        <v>84</v>
      </c>
      <c r="I189" s="149"/>
      <c r="L189" s="144"/>
      <c r="M189" s="150"/>
      <c r="T189" s="151"/>
      <c r="AT189" s="146" t="s">
        <v>146</v>
      </c>
      <c r="AU189" s="146" t="s">
        <v>81</v>
      </c>
      <c r="AV189" s="12" t="s">
        <v>81</v>
      </c>
      <c r="AW189" s="12" t="s">
        <v>32</v>
      </c>
      <c r="AX189" s="12" t="s">
        <v>71</v>
      </c>
      <c r="AY189" s="146" t="s">
        <v>135</v>
      </c>
    </row>
    <row r="190" spans="2:65" s="12" customFormat="1" ht="11.25">
      <c r="B190" s="144"/>
      <c r="D190" s="145" t="s">
        <v>146</v>
      </c>
      <c r="E190" s="146" t="s">
        <v>3</v>
      </c>
      <c r="F190" s="147" t="s">
        <v>316</v>
      </c>
      <c r="H190" s="148">
        <v>78.599999999999994</v>
      </c>
      <c r="I190" s="149"/>
      <c r="L190" s="144"/>
      <c r="M190" s="150"/>
      <c r="T190" s="151"/>
      <c r="AT190" s="146" t="s">
        <v>146</v>
      </c>
      <c r="AU190" s="146" t="s">
        <v>81</v>
      </c>
      <c r="AV190" s="12" t="s">
        <v>81</v>
      </c>
      <c r="AW190" s="12" t="s">
        <v>32</v>
      </c>
      <c r="AX190" s="12" t="s">
        <v>71</v>
      </c>
      <c r="AY190" s="146" t="s">
        <v>135</v>
      </c>
    </row>
    <row r="191" spans="2:65" s="13" customFormat="1" ht="11.25">
      <c r="B191" s="152"/>
      <c r="D191" s="145" t="s">
        <v>146</v>
      </c>
      <c r="E191" s="153" t="s">
        <v>3</v>
      </c>
      <c r="F191" s="154" t="s">
        <v>150</v>
      </c>
      <c r="H191" s="155">
        <v>162.6</v>
      </c>
      <c r="I191" s="156"/>
      <c r="L191" s="152"/>
      <c r="M191" s="157"/>
      <c r="T191" s="158"/>
      <c r="AT191" s="153" t="s">
        <v>146</v>
      </c>
      <c r="AU191" s="153" t="s">
        <v>81</v>
      </c>
      <c r="AV191" s="13" t="s">
        <v>142</v>
      </c>
      <c r="AW191" s="13" t="s">
        <v>32</v>
      </c>
      <c r="AX191" s="13" t="s">
        <v>79</v>
      </c>
      <c r="AY191" s="153" t="s">
        <v>135</v>
      </c>
    </row>
    <row r="192" spans="2:65" s="1" customFormat="1" ht="24.2" customHeight="1">
      <c r="B192" s="126"/>
      <c r="C192" s="127" t="s">
        <v>317</v>
      </c>
      <c r="D192" s="127" t="s">
        <v>137</v>
      </c>
      <c r="E192" s="128" t="s">
        <v>318</v>
      </c>
      <c r="F192" s="129" t="s">
        <v>319</v>
      </c>
      <c r="G192" s="130" t="s">
        <v>213</v>
      </c>
      <c r="H192" s="131">
        <v>28</v>
      </c>
      <c r="I192" s="132"/>
      <c r="J192" s="133">
        <f>ROUND(I192*H192,2)</f>
        <v>0</v>
      </c>
      <c r="K192" s="129" t="s">
        <v>141</v>
      </c>
      <c r="L192" s="31"/>
      <c r="M192" s="134" t="s">
        <v>3</v>
      </c>
      <c r="N192" s="135" t="s">
        <v>42</v>
      </c>
      <c r="P192" s="136">
        <f>O192*H192</f>
        <v>0</v>
      </c>
      <c r="Q192" s="136">
        <v>0</v>
      </c>
      <c r="R192" s="136">
        <f>Q192*H192</f>
        <v>0</v>
      </c>
      <c r="S192" s="136">
        <v>1.4999999999999999E-2</v>
      </c>
      <c r="T192" s="137">
        <f>S192*H192</f>
        <v>0.42</v>
      </c>
      <c r="AR192" s="138" t="s">
        <v>236</v>
      </c>
      <c r="AT192" s="138" t="s">
        <v>137</v>
      </c>
      <c r="AU192" s="138" t="s">
        <v>81</v>
      </c>
      <c r="AY192" s="16" t="s">
        <v>135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6" t="s">
        <v>79</v>
      </c>
      <c r="BK192" s="139">
        <f>ROUND(I192*H192,2)</f>
        <v>0</v>
      </c>
      <c r="BL192" s="16" t="s">
        <v>236</v>
      </c>
      <c r="BM192" s="138" t="s">
        <v>320</v>
      </c>
    </row>
    <row r="193" spans="2:65" s="1" customFormat="1" ht="11.25">
      <c r="B193" s="31"/>
      <c r="D193" s="140" t="s">
        <v>144</v>
      </c>
      <c r="F193" s="141" t="s">
        <v>321</v>
      </c>
      <c r="I193" s="142"/>
      <c r="L193" s="31"/>
      <c r="M193" s="143"/>
      <c r="T193" s="52"/>
      <c r="AT193" s="16" t="s">
        <v>144</v>
      </c>
      <c r="AU193" s="16" t="s">
        <v>81</v>
      </c>
    </row>
    <row r="194" spans="2:65" s="12" customFormat="1" ht="11.25">
      <c r="B194" s="144"/>
      <c r="D194" s="145" t="s">
        <v>146</v>
      </c>
      <c r="E194" s="146" t="s">
        <v>3</v>
      </c>
      <c r="F194" s="147" t="s">
        <v>322</v>
      </c>
      <c r="H194" s="148">
        <v>28</v>
      </c>
      <c r="I194" s="149"/>
      <c r="L194" s="144"/>
      <c r="M194" s="150"/>
      <c r="T194" s="151"/>
      <c r="AT194" s="146" t="s">
        <v>146</v>
      </c>
      <c r="AU194" s="146" t="s">
        <v>81</v>
      </c>
      <c r="AV194" s="12" t="s">
        <v>81</v>
      </c>
      <c r="AW194" s="12" t="s">
        <v>32</v>
      </c>
      <c r="AX194" s="12" t="s">
        <v>79</v>
      </c>
      <c r="AY194" s="146" t="s">
        <v>135</v>
      </c>
    </row>
    <row r="195" spans="2:65" s="1" customFormat="1" ht="24.2" customHeight="1">
      <c r="B195" s="126"/>
      <c r="C195" s="127" t="s">
        <v>323</v>
      </c>
      <c r="D195" s="127" t="s">
        <v>137</v>
      </c>
      <c r="E195" s="128" t="s">
        <v>324</v>
      </c>
      <c r="F195" s="129" t="s">
        <v>325</v>
      </c>
      <c r="G195" s="130" t="s">
        <v>213</v>
      </c>
      <c r="H195" s="131">
        <v>42.78</v>
      </c>
      <c r="I195" s="132"/>
      <c r="J195" s="133">
        <f>ROUND(I195*H195,2)</f>
        <v>0</v>
      </c>
      <c r="K195" s="129" t="s">
        <v>141</v>
      </c>
      <c r="L195" s="31"/>
      <c r="M195" s="134" t="s">
        <v>3</v>
      </c>
      <c r="N195" s="135" t="s">
        <v>42</v>
      </c>
      <c r="P195" s="136">
        <f>O195*H195</f>
        <v>0</v>
      </c>
      <c r="Q195" s="136">
        <v>0</v>
      </c>
      <c r="R195" s="136">
        <f>Q195*H195</f>
        <v>0</v>
      </c>
      <c r="S195" s="136">
        <v>5.0000000000000001E-3</v>
      </c>
      <c r="T195" s="137">
        <f>S195*H195</f>
        <v>0.21390000000000001</v>
      </c>
      <c r="AR195" s="138" t="s">
        <v>236</v>
      </c>
      <c r="AT195" s="138" t="s">
        <v>137</v>
      </c>
      <c r="AU195" s="138" t="s">
        <v>81</v>
      </c>
      <c r="AY195" s="16" t="s">
        <v>135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6" t="s">
        <v>79</v>
      </c>
      <c r="BK195" s="139">
        <f>ROUND(I195*H195,2)</f>
        <v>0</v>
      </c>
      <c r="BL195" s="16" t="s">
        <v>236</v>
      </c>
      <c r="BM195" s="138" t="s">
        <v>326</v>
      </c>
    </row>
    <row r="196" spans="2:65" s="1" customFormat="1" ht="11.25">
      <c r="B196" s="31"/>
      <c r="D196" s="140" t="s">
        <v>144</v>
      </c>
      <c r="F196" s="141" t="s">
        <v>327</v>
      </c>
      <c r="I196" s="142"/>
      <c r="L196" s="31"/>
      <c r="M196" s="143"/>
      <c r="T196" s="52"/>
      <c r="AT196" s="16" t="s">
        <v>144</v>
      </c>
      <c r="AU196" s="16" t="s">
        <v>81</v>
      </c>
    </row>
    <row r="197" spans="2:65" s="12" customFormat="1" ht="11.25">
      <c r="B197" s="144"/>
      <c r="D197" s="145" t="s">
        <v>146</v>
      </c>
      <c r="E197" s="146" t="s">
        <v>3</v>
      </c>
      <c r="F197" s="147" t="s">
        <v>328</v>
      </c>
      <c r="H197" s="148">
        <v>42.78</v>
      </c>
      <c r="I197" s="149"/>
      <c r="L197" s="144"/>
      <c r="M197" s="150"/>
      <c r="T197" s="151"/>
      <c r="AT197" s="146" t="s">
        <v>146</v>
      </c>
      <c r="AU197" s="146" t="s">
        <v>81</v>
      </c>
      <c r="AV197" s="12" t="s">
        <v>81</v>
      </c>
      <c r="AW197" s="12" t="s">
        <v>32</v>
      </c>
      <c r="AX197" s="12" t="s">
        <v>79</v>
      </c>
      <c r="AY197" s="146" t="s">
        <v>135</v>
      </c>
    </row>
    <row r="198" spans="2:65" s="1" customFormat="1" ht="16.5" customHeight="1">
      <c r="B198" s="126"/>
      <c r="C198" s="127" t="s">
        <v>329</v>
      </c>
      <c r="D198" s="127" t="s">
        <v>137</v>
      </c>
      <c r="E198" s="128" t="s">
        <v>330</v>
      </c>
      <c r="F198" s="129" t="s">
        <v>331</v>
      </c>
      <c r="G198" s="130" t="s">
        <v>213</v>
      </c>
      <c r="H198" s="131">
        <v>14.1</v>
      </c>
      <c r="I198" s="132"/>
      <c r="J198" s="133">
        <f>ROUND(I198*H198,2)</f>
        <v>0</v>
      </c>
      <c r="K198" s="129" t="s">
        <v>141</v>
      </c>
      <c r="L198" s="31"/>
      <c r="M198" s="134" t="s">
        <v>3</v>
      </c>
      <c r="N198" s="135" t="s">
        <v>42</v>
      </c>
      <c r="P198" s="136">
        <f>O198*H198</f>
        <v>0</v>
      </c>
      <c r="Q198" s="136">
        <v>0</v>
      </c>
      <c r="R198" s="136">
        <f>Q198*H198</f>
        <v>0</v>
      </c>
      <c r="S198" s="136">
        <v>1.32E-3</v>
      </c>
      <c r="T198" s="137">
        <f>S198*H198</f>
        <v>1.8612E-2</v>
      </c>
      <c r="AR198" s="138" t="s">
        <v>236</v>
      </c>
      <c r="AT198" s="138" t="s">
        <v>137</v>
      </c>
      <c r="AU198" s="138" t="s">
        <v>81</v>
      </c>
      <c r="AY198" s="16" t="s">
        <v>135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6" t="s">
        <v>79</v>
      </c>
      <c r="BK198" s="139">
        <f>ROUND(I198*H198,2)</f>
        <v>0</v>
      </c>
      <c r="BL198" s="16" t="s">
        <v>236</v>
      </c>
      <c r="BM198" s="138" t="s">
        <v>332</v>
      </c>
    </row>
    <row r="199" spans="2:65" s="1" customFormat="1" ht="11.25">
      <c r="B199" s="31"/>
      <c r="D199" s="140" t="s">
        <v>144</v>
      </c>
      <c r="F199" s="141" t="s">
        <v>333</v>
      </c>
      <c r="I199" s="142"/>
      <c r="L199" s="31"/>
      <c r="M199" s="143"/>
      <c r="T199" s="52"/>
      <c r="AT199" s="16" t="s">
        <v>144</v>
      </c>
      <c r="AU199" s="16" t="s">
        <v>81</v>
      </c>
    </row>
    <row r="200" spans="2:65" s="12" customFormat="1" ht="11.25">
      <c r="B200" s="144"/>
      <c r="D200" s="145" t="s">
        <v>146</v>
      </c>
      <c r="E200" s="146" t="s">
        <v>3</v>
      </c>
      <c r="F200" s="147" t="s">
        <v>334</v>
      </c>
      <c r="H200" s="148">
        <v>76.3</v>
      </c>
      <c r="I200" s="149"/>
      <c r="L200" s="144"/>
      <c r="M200" s="150"/>
      <c r="T200" s="151"/>
      <c r="AT200" s="146" t="s">
        <v>146</v>
      </c>
      <c r="AU200" s="146" t="s">
        <v>81</v>
      </c>
      <c r="AV200" s="12" t="s">
        <v>81</v>
      </c>
      <c r="AW200" s="12" t="s">
        <v>32</v>
      </c>
      <c r="AX200" s="12" t="s">
        <v>71</v>
      </c>
      <c r="AY200" s="146" t="s">
        <v>135</v>
      </c>
    </row>
    <row r="201" spans="2:65" s="12" customFormat="1" ht="11.25">
      <c r="B201" s="144"/>
      <c r="D201" s="145" t="s">
        <v>146</v>
      </c>
      <c r="E201" s="146" t="s">
        <v>3</v>
      </c>
      <c r="F201" s="147" t="s">
        <v>335</v>
      </c>
      <c r="H201" s="148">
        <v>14.1</v>
      </c>
      <c r="I201" s="149"/>
      <c r="L201" s="144"/>
      <c r="M201" s="150"/>
      <c r="T201" s="151"/>
      <c r="AT201" s="146" t="s">
        <v>146</v>
      </c>
      <c r="AU201" s="146" t="s">
        <v>81</v>
      </c>
      <c r="AV201" s="12" t="s">
        <v>81</v>
      </c>
      <c r="AW201" s="12" t="s">
        <v>32</v>
      </c>
      <c r="AX201" s="12" t="s">
        <v>79</v>
      </c>
      <c r="AY201" s="146" t="s">
        <v>135</v>
      </c>
    </row>
    <row r="202" spans="2:65" s="1" customFormat="1" ht="16.5" customHeight="1">
      <c r="B202" s="126"/>
      <c r="C202" s="127" t="s">
        <v>336</v>
      </c>
      <c r="D202" s="127" t="s">
        <v>137</v>
      </c>
      <c r="E202" s="128" t="s">
        <v>337</v>
      </c>
      <c r="F202" s="129" t="s">
        <v>338</v>
      </c>
      <c r="G202" s="130" t="s">
        <v>213</v>
      </c>
      <c r="H202" s="131">
        <v>11.6</v>
      </c>
      <c r="I202" s="132"/>
      <c r="J202" s="133">
        <f>ROUND(I202*H202,2)</f>
        <v>0</v>
      </c>
      <c r="K202" s="129" t="s">
        <v>141</v>
      </c>
      <c r="L202" s="31"/>
      <c r="M202" s="134" t="s">
        <v>3</v>
      </c>
      <c r="N202" s="135" t="s">
        <v>42</v>
      </c>
      <c r="P202" s="136">
        <f>O202*H202</f>
        <v>0</v>
      </c>
      <c r="Q202" s="136">
        <v>0</v>
      </c>
      <c r="R202" s="136">
        <f>Q202*H202</f>
        <v>0</v>
      </c>
      <c r="S202" s="136">
        <v>1.7999999999999999E-2</v>
      </c>
      <c r="T202" s="137">
        <f>S202*H202</f>
        <v>0.20879999999999999</v>
      </c>
      <c r="AR202" s="138" t="s">
        <v>236</v>
      </c>
      <c r="AT202" s="138" t="s">
        <v>137</v>
      </c>
      <c r="AU202" s="138" t="s">
        <v>81</v>
      </c>
      <c r="AY202" s="16" t="s">
        <v>135</v>
      </c>
      <c r="BE202" s="139">
        <f>IF(N202="základní",J202,0)</f>
        <v>0</v>
      </c>
      <c r="BF202" s="139">
        <f>IF(N202="snížená",J202,0)</f>
        <v>0</v>
      </c>
      <c r="BG202" s="139">
        <f>IF(N202="zákl. přenesená",J202,0)</f>
        <v>0</v>
      </c>
      <c r="BH202" s="139">
        <f>IF(N202="sníž. přenesená",J202,0)</f>
        <v>0</v>
      </c>
      <c r="BI202" s="139">
        <f>IF(N202="nulová",J202,0)</f>
        <v>0</v>
      </c>
      <c r="BJ202" s="16" t="s">
        <v>79</v>
      </c>
      <c r="BK202" s="139">
        <f>ROUND(I202*H202,2)</f>
        <v>0</v>
      </c>
      <c r="BL202" s="16" t="s">
        <v>236</v>
      </c>
      <c r="BM202" s="138" t="s">
        <v>339</v>
      </c>
    </row>
    <row r="203" spans="2:65" s="1" customFormat="1" ht="11.25">
      <c r="B203" s="31"/>
      <c r="D203" s="140" t="s">
        <v>144</v>
      </c>
      <c r="F203" s="141" t="s">
        <v>340</v>
      </c>
      <c r="I203" s="142"/>
      <c r="L203" s="31"/>
      <c r="M203" s="143"/>
      <c r="T203" s="52"/>
      <c r="AT203" s="16" t="s">
        <v>144</v>
      </c>
      <c r="AU203" s="16" t="s">
        <v>81</v>
      </c>
    </row>
    <row r="204" spans="2:65" s="12" customFormat="1" ht="11.25">
      <c r="B204" s="144"/>
      <c r="D204" s="145" t="s">
        <v>146</v>
      </c>
      <c r="E204" s="146" t="s">
        <v>3</v>
      </c>
      <c r="F204" s="147" t="s">
        <v>341</v>
      </c>
      <c r="H204" s="148">
        <v>11.6</v>
      </c>
      <c r="I204" s="149"/>
      <c r="L204" s="144"/>
      <c r="M204" s="150"/>
      <c r="T204" s="151"/>
      <c r="AT204" s="146" t="s">
        <v>146</v>
      </c>
      <c r="AU204" s="146" t="s">
        <v>81</v>
      </c>
      <c r="AV204" s="12" t="s">
        <v>81</v>
      </c>
      <c r="AW204" s="12" t="s">
        <v>32</v>
      </c>
      <c r="AX204" s="12" t="s">
        <v>79</v>
      </c>
      <c r="AY204" s="146" t="s">
        <v>135</v>
      </c>
    </row>
    <row r="205" spans="2:65" s="1" customFormat="1" ht="21.75" customHeight="1">
      <c r="B205" s="126"/>
      <c r="C205" s="127" t="s">
        <v>342</v>
      </c>
      <c r="D205" s="127" t="s">
        <v>137</v>
      </c>
      <c r="E205" s="128" t="s">
        <v>343</v>
      </c>
      <c r="F205" s="129" t="s">
        <v>344</v>
      </c>
      <c r="G205" s="130" t="s">
        <v>213</v>
      </c>
      <c r="H205" s="131">
        <v>10.56</v>
      </c>
      <c r="I205" s="132"/>
      <c r="J205" s="133">
        <f>ROUND(I205*H205,2)</f>
        <v>0</v>
      </c>
      <c r="K205" s="129" t="s">
        <v>141</v>
      </c>
      <c r="L205" s="31"/>
      <c r="M205" s="134" t="s">
        <v>3</v>
      </c>
      <c r="N205" s="135" t="s">
        <v>42</v>
      </c>
      <c r="P205" s="136">
        <f>O205*H205</f>
        <v>0</v>
      </c>
      <c r="Q205" s="136">
        <v>0</v>
      </c>
      <c r="R205" s="136">
        <f>Q205*H205</f>
        <v>0</v>
      </c>
      <c r="S205" s="136">
        <v>1.4E-2</v>
      </c>
      <c r="T205" s="137">
        <f>S205*H205</f>
        <v>0.14784</v>
      </c>
      <c r="AR205" s="138" t="s">
        <v>236</v>
      </c>
      <c r="AT205" s="138" t="s">
        <v>137</v>
      </c>
      <c r="AU205" s="138" t="s">
        <v>81</v>
      </c>
      <c r="AY205" s="16" t="s">
        <v>135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6" t="s">
        <v>79</v>
      </c>
      <c r="BK205" s="139">
        <f>ROUND(I205*H205,2)</f>
        <v>0</v>
      </c>
      <c r="BL205" s="16" t="s">
        <v>236</v>
      </c>
      <c r="BM205" s="138" t="s">
        <v>345</v>
      </c>
    </row>
    <row r="206" spans="2:65" s="1" customFormat="1" ht="11.25">
      <c r="B206" s="31"/>
      <c r="D206" s="140" t="s">
        <v>144</v>
      </c>
      <c r="F206" s="141" t="s">
        <v>346</v>
      </c>
      <c r="I206" s="142"/>
      <c r="L206" s="31"/>
      <c r="M206" s="143"/>
      <c r="T206" s="52"/>
      <c r="AT206" s="16" t="s">
        <v>144</v>
      </c>
      <c r="AU206" s="16" t="s">
        <v>81</v>
      </c>
    </row>
    <row r="207" spans="2:65" s="12" customFormat="1" ht="11.25">
      <c r="B207" s="144"/>
      <c r="D207" s="145" t="s">
        <v>146</v>
      </c>
      <c r="E207" s="146" t="s">
        <v>3</v>
      </c>
      <c r="F207" s="147" t="s">
        <v>347</v>
      </c>
      <c r="H207" s="148">
        <v>10.56</v>
      </c>
      <c r="I207" s="149"/>
      <c r="L207" s="144"/>
      <c r="M207" s="150"/>
      <c r="T207" s="151"/>
      <c r="AT207" s="146" t="s">
        <v>146</v>
      </c>
      <c r="AU207" s="146" t="s">
        <v>81</v>
      </c>
      <c r="AV207" s="12" t="s">
        <v>81</v>
      </c>
      <c r="AW207" s="12" t="s">
        <v>32</v>
      </c>
      <c r="AX207" s="12" t="s">
        <v>79</v>
      </c>
      <c r="AY207" s="146" t="s">
        <v>135</v>
      </c>
    </row>
    <row r="208" spans="2:65" s="1" customFormat="1" ht="21.75" customHeight="1">
      <c r="B208" s="126"/>
      <c r="C208" s="127" t="s">
        <v>348</v>
      </c>
      <c r="D208" s="127" t="s">
        <v>137</v>
      </c>
      <c r="E208" s="128" t="s">
        <v>349</v>
      </c>
      <c r="F208" s="129" t="s">
        <v>350</v>
      </c>
      <c r="G208" s="130" t="s">
        <v>213</v>
      </c>
      <c r="H208" s="131">
        <v>86.2</v>
      </c>
      <c r="I208" s="132"/>
      <c r="J208" s="133">
        <f>ROUND(I208*H208,2)</f>
        <v>0</v>
      </c>
      <c r="K208" s="129" t="s">
        <v>141</v>
      </c>
      <c r="L208" s="31"/>
      <c r="M208" s="134" t="s">
        <v>3</v>
      </c>
      <c r="N208" s="135" t="s">
        <v>42</v>
      </c>
      <c r="P208" s="136">
        <f>O208*H208</f>
        <v>0</v>
      </c>
      <c r="Q208" s="136">
        <v>0</v>
      </c>
      <c r="R208" s="136">
        <f>Q208*H208</f>
        <v>0</v>
      </c>
      <c r="S208" s="136">
        <v>3.1E-2</v>
      </c>
      <c r="T208" s="137">
        <f>S208*H208</f>
        <v>2.6722000000000001</v>
      </c>
      <c r="AR208" s="138" t="s">
        <v>236</v>
      </c>
      <c r="AT208" s="138" t="s">
        <v>137</v>
      </c>
      <c r="AU208" s="138" t="s">
        <v>81</v>
      </c>
      <c r="AY208" s="16" t="s">
        <v>135</v>
      </c>
      <c r="BE208" s="139">
        <f>IF(N208="základní",J208,0)</f>
        <v>0</v>
      </c>
      <c r="BF208" s="139">
        <f>IF(N208="snížená",J208,0)</f>
        <v>0</v>
      </c>
      <c r="BG208" s="139">
        <f>IF(N208="zákl. přenesená",J208,0)</f>
        <v>0</v>
      </c>
      <c r="BH208" s="139">
        <f>IF(N208="sníž. přenesená",J208,0)</f>
        <v>0</v>
      </c>
      <c r="BI208" s="139">
        <f>IF(N208="nulová",J208,0)</f>
        <v>0</v>
      </c>
      <c r="BJ208" s="16" t="s">
        <v>79</v>
      </c>
      <c r="BK208" s="139">
        <f>ROUND(I208*H208,2)</f>
        <v>0</v>
      </c>
      <c r="BL208" s="16" t="s">
        <v>236</v>
      </c>
      <c r="BM208" s="138" t="s">
        <v>351</v>
      </c>
    </row>
    <row r="209" spans="2:65" s="1" customFormat="1" ht="11.25">
      <c r="B209" s="31"/>
      <c r="D209" s="140" t="s">
        <v>144</v>
      </c>
      <c r="F209" s="141" t="s">
        <v>352</v>
      </c>
      <c r="I209" s="142"/>
      <c r="L209" s="31"/>
      <c r="M209" s="143"/>
      <c r="T209" s="52"/>
      <c r="AT209" s="16" t="s">
        <v>144</v>
      </c>
      <c r="AU209" s="16" t="s">
        <v>81</v>
      </c>
    </row>
    <row r="210" spans="2:65" s="12" customFormat="1" ht="11.25">
      <c r="B210" s="144"/>
      <c r="D210" s="145" t="s">
        <v>146</v>
      </c>
      <c r="E210" s="146" t="s">
        <v>3</v>
      </c>
      <c r="F210" s="147" t="s">
        <v>353</v>
      </c>
      <c r="H210" s="148">
        <v>86.2</v>
      </c>
      <c r="I210" s="149"/>
      <c r="L210" s="144"/>
      <c r="M210" s="150"/>
      <c r="T210" s="151"/>
      <c r="AT210" s="146" t="s">
        <v>146</v>
      </c>
      <c r="AU210" s="146" t="s">
        <v>81</v>
      </c>
      <c r="AV210" s="12" t="s">
        <v>81</v>
      </c>
      <c r="AW210" s="12" t="s">
        <v>32</v>
      </c>
      <c r="AX210" s="12" t="s">
        <v>79</v>
      </c>
      <c r="AY210" s="146" t="s">
        <v>135</v>
      </c>
    </row>
    <row r="211" spans="2:65" s="1" customFormat="1" ht="16.5" customHeight="1">
      <c r="B211" s="126"/>
      <c r="C211" s="127" t="s">
        <v>354</v>
      </c>
      <c r="D211" s="127" t="s">
        <v>137</v>
      </c>
      <c r="E211" s="128" t="s">
        <v>355</v>
      </c>
      <c r="F211" s="129" t="s">
        <v>356</v>
      </c>
      <c r="G211" s="130" t="s">
        <v>312</v>
      </c>
      <c r="H211" s="131">
        <v>10</v>
      </c>
      <c r="I211" s="132"/>
      <c r="J211" s="133">
        <f>ROUND(I211*H211,2)</f>
        <v>0</v>
      </c>
      <c r="K211" s="129" t="s">
        <v>141</v>
      </c>
      <c r="L211" s="31"/>
      <c r="M211" s="134" t="s">
        <v>3</v>
      </c>
      <c r="N211" s="135" t="s">
        <v>42</v>
      </c>
      <c r="P211" s="136">
        <f>O211*H211</f>
        <v>0</v>
      </c>
      <c r="Q211" s="136">
        <v>0</v>
      </c>
      <c r="R211" s="136">
        <f>Q211*H211</f>
        <v>0</v>
      </c>
      <c r="S211" s="136">
        <v>2.5000000000000001E-2</v>
      </c>
      <c r="T211" s="137">
        <f>S211*H211</f>
        <v>0.25</v>
      </c>
      <c r="AR211" s="138" t="s">
        <v>236</v>
      </c>
      <c r="AT211" s="138" t="s">
        <v>137</v>
      </c>
      <c r="AU211" s="138" t="s">
        <v>81</v>
      </c>
      <c r="AY211" s="16" t="s">
        <v>135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6" t="s">
        <v>79</v>
      </c>
      <c r="BK211" s="139">
        <f>ROUND(I211*H211,2)</f>
        <v>0</v>
      </c>
      <c r="BL211" s="16" t="s">
        <v>236</v>
      </c>
      <c r="BM211" s="138" t="s">
        <v>357</v>
      </c>
    </row>
    <row r="212" spans="2:65" s="1" customFormat="1" ht="11.25">
      <c r="B212" s="31"/>
      <c r="D212" s="140" t="s">
        <v>144</v>
      </c>
      <c r="F212" s="141" t="s">
        <v>358</v>
      </c>
      <c r="I212" s="142"/>
      <c r="L212" s="31"/>
      <c r="M212" s="143"/>
      <c r="T212" s="52"/>
      <c r="AT212" s="16" t="s">
        <v>144</v>
      </c>
      <c r="AU212" s="16" t="s">
        <v>81</v>
      </c>
    </row>
    <row r="213" spans="2:65" s="12" customFormat="1" ht="11.25">
      <c r="B213" s="144"/>
      <c r="D213" s="145" t="s">
        <v>146</v>
      </c>
      <c r="E213" s="146" t="s">
        <v>3</v>
      </c>
      <c r="F213" s="147" t="s">
        <v>359</v>
      </c>
      <c r="H213" s="148">
        <v>10</v>
      </c>
      <c r="I213" s="149"/>
      <c r="L213" s="144"/>
      <c r="M213" s="150"/>
      <c r="T213" s="151"/>
      <c r="AT213" s="146" t="s">
        <v>146</v>
      </c>
      <c r="AU213" s="146" t="s">
        <v>81</v>
      </c>
      <c r="AV213" s="12" t="s">
        <v>81</v>
      </c>
      <c r="AW213" s="12" t="s">
        <v>32</v>
      </c>
      <c r="AX213" s="12" t="s">
        <v>79</v>
      </c>
      <c r="AY213" s="146" t="s">
        <v>135</v>
      </c>
    </row>
    <row r="214" spans="2:65" s="11" customFormat="1" ht="22.9" customHeight="1">
      <c r="B214" s="114"/>
      <c r="D214" s="115" t="s">
        <v>70</v>
      </c>
      <c r="E214" s="124" t="s">
        <v>360</v>
      </c>
      <c r="F214" s="124" t="s">
        <v>361</v>
      </c>
      <c r="I214" s="117"/>
      <c r="J214" s="125">
        <f>BK214</f>
        <v>0</v>
      </c>
      <c r="L214" s="114"/>
      <c r="M214" s="119"/>
      <c r="P214" s="120">
        <f>SUM(P215:P217)</f>
        <v>0</v>
      </c>
      <c r="R214" s="120">
        <f>SUM(R215:R217)</f>
        <v>0</v>
      </c>
      <c r="T214" s="121">
        <f>SUM(T215:T217)</f>
        <v>0.24771249999999997</v>
      </c>
      <c r="AR214" s="115" t="s">
        <v>81</v>
      </c>
      <c r="AT214" s="122" t="s">
        <v>70</v>
      </c>
      <c r="AU214" s="122" t="s">
        <v>79</v>
      </c>
      <c r="AY214" s="115" t="s">
        <v>135</v>
      </c>
      <c r="BK214" s="123">
        <f>SUM(BK215:BK217)</f>
        <v>0</v>
      </c>
    </row>
    <row r="215" spans="2:65" s="1" customFormat="1" ht="24.2" customHeight="1">
      <c r="B215" s="126"/>
      <c r="C215" s="127" t="s">
        <v>362</v>
      </c>
      <c r="D215" s="127" t="s">
        <v>137</v>
      </c>
      <c r="E215" s="128" t="s">
        <v>363</v>
      </c>
      <c r="F215" s="129" t="s">
        <v>364</v>
      </c>
      <c r="G215" s="130" t="s">
        <v>213</v>
      </c>
      <c r="H215" s="131">
        <v>8.75</v>
      </c>
      <c r="I215" s="132"/>
      <c r="J215" s="133">
        <f>ROUND(I215*H215,2)</f>
        <v>0</v>
      </c>
      <c r="K215" s="129" t="s">
        <v>141</v>
      </c>
      <c r="L215" s="31"/>
      <c r="M215" s="134" t="s">
        <v>3</v>
      </c>
      <c r="N215" s="135" t="s">
        <v>42</v>
      </c>
      <c r="P215" s="136">
        <f>O215*H215</f>
        <v>0</v>
      </c>
      <c r="Q215" s="136">
        <v>0</v>
      </c>
      <c r="R215" s="136">
        <f>Q215*H215</f>
        <v>0</v>
      </c>
      <c r="S215" s="136">
        <v>2.8309999999999998E-2</v>
      </c>
      <c r="T215" s="137">
        <f>S215*H215</f>
        <v>0.24771249999999997</v>
      </c>
      <c r="AR215" s="138" t="s">
        <v>236</v>
      </c>
      <c r="AT215" s="138" t="s">
        <v>137</v>
      </c>
      <c r="AU215" s="138" t="s">
        <v>81</v>
      </c>
      <c r="AY215" s="16" t="s">
        <v>135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6" t="s">
        <v>79</v>
      </c>
      <c r="BK215" s="139">
        <f>ROUND(I215*H215,2)</f>
        <v>0</v>
      </c>
      <c r="BL215" s="16" t="s">
        <v>236</v>
      </c>
      <c r="BM215" s="138" t="s">
        <v>365</v>
      </c>
    </row>
    <row r="216" spans="2:65" s="1" customFormat="1" ht="11.25">
      <c r="B216" s="31"/>
      <c r="D216" s="140" t="s">
        <v>144</v>
      </c>
      <c r="F216" s="141" t="s">
        <v>366</v>
      </c>
      <c r="I216" s="142"/>
      <c r="L216" s="31"/>
      <c r="M216" s="143"/>
      <c r="T216" s="52"/>
      <c r="AT216" s="16" t="s">
        <v>144</v>
      </c>
      <c r="AU216" s="16" t="s">
        <v>81</v>
      </c>
    </row>
    <row r="217" spans="2:65" s="12" customFormat="1" ht="11.25">
      <c r="B217" s="144"/>
      <c r="D217" s="145" t="s">
        <v>146</v>
      </c>
      <c r="E217" s="146" t="s">
        <v>3</v>
      </c>
      <c r="F217" s="147" t="s">
        <v>367</v>
      </c>
      <c r="H217" s="148">
        <v>8.75</v>
      </c>
      <c r="I217" s="149"/>
      <c r="L217" s="144"/>
      <c r="M217" s="150"/>
      <c r="T217" s="151"/>
      <c r="AT217" s="146" t="s">
        <v>146</v>
      </c>
      <c r="AU217" s="146" t="s">
        <v>81</v>
      </c>
      <c r="AV217" s="12" t="s">
        <v>81</v>
      </c>
      <c r="AW217" s="12" t="s">
        <v>32</v>
      </c>
      <c r="AX217" s="12" t="s">
        <v>79</v>
      </c>
      <c r="AY217" s="146" t="s">
        <v>135</v>
      </c>
    </row>
    <row r="218" spans="2:65" s="11" customFormat="1" ht="22.9" customHeight="1">
      <c r="B218" s="114"/>
      <c r="D218" s="115" t="s">
        <v>70</v>
      </c>
      <c r="E218" s="124" t="s">
        <v>368</v>
      </c>
      <c r="F218" s="124" t="s">
        <v>369</v>
      </c>
      <c r="I218" s="117"/>
      <c r="J218" s="125">
        <f>BK218</f>
        <v>0</v>
      </c>
      <c r="L218" s="114"/>
      <c r="M218" s="119"/>
      <c r="P218" s="120">
        <f>SUM(P219:P227)</f>
        <v>0</v>
      </c>
      <c r="R218" s="120">
        <f>SUM(R219:R227)</f>
        <v>0</v>
      </c>
      <c r="T218" s="121">
        <f>SUM(T219:T227)</f>
        <v>0.75835280000000005</v>
      </c>
      <c r="AR218" s="115" t="s">
        <v>81</v>
      </c>
      <c r="AT218" s="122" t="s">
        <v>70</v>
      </c>
      <c r="AU218" s="122" t="s">
        <v>79</v>
      </c>
      <c r="AY218" s="115" t="s">
        <v>135</v>
      </c>
      <c r="BK218" s="123">
        <f>SUM(BK219:BK227)</f>
        <v>0</v>
      </c>
    </row>
    <row r="219" spans="2:65" s="1" customFormat="1" ht="16.5" customHeight="1">
      <c r="B219" s="126"/>
      <c r="C219" s="127" t="s">
        <v>370</v>
      </c>
      <c r="D219" s="127" t="s">
        <v>137</v>
      </c>
      <c r="E219" s="128" t="s">
        <v>371</v>
      </c>
      <c r="F219" s="129" t="s">
        <v>372</v>
      </c>
      <c r="G219" s="130" t="s">
        <v>213</v>
      </c>
      <c r="H219" s="131">
        <v>106.12</v>
      </c>
      <c r="I219" s="132"/>
      <c r="J219" s="133">
        <f>ROUND(I219*H219,2)</f>
        <v>0</v>
      </c>
      <c r="K219" s="129" t="s">
        <v>141</v>
      </c>
      <c r="L219" s="31"/>
      <c r="M219" s="134" t="s">
        <v>3</v>
      </c>
      <c r="N219" s="135" t="s">
        <v>42</v>
      </c>
      <c r="P219" s="136">
        <f>O219*H219</f>
        <v>0</v>
      </c>
      <c r="Q219" s="136">
        <v>0</v>
      </c>
      <c r="R219" s="136">
        <f>Q219*H219</f>
        <v>0</v>
      </c>
      <c r="S219" s="136">
        <v>5.94E-3</v>
      </c>
      <c r="T219" s="137">
        <f>S219*H219</f>
        <v>0.63035280000000005</v>
      </c>
      <c r="AR219" s="138" t="s">
        <v>236</v>
      </c>
      <c r="AT219" s="138" t="s">
        <v>137</v>
      </c>
      <c r="AU219" s="138" t="s">
        <v>81</v>
      </c>
      <c r="AY219" s="16" t="s">
        <v>135</v>
      </c>
      <c r="BE219" s="139">
        <f>IF(N219="základní",J219,0)</f>
        <v>0</v>
      </c>
      <c r="BF219" s="139">
        <f>IF(N219="snížená",J219,0)</f>
        <v>0</v>
      </c>
      <c r="BG219" s="139">
        <f>IF(N219="zákl. přenesená",J219,0)</f>
        <v>0</v>
      </c>
      <c r="BH219" s="139">
        <f>IF(N219="sníž. přenesená",J219,0)</f>
        <v>0</v>
      </c>
      <c r="BI219" s="139">
        <f>IF(N219="nulová",J219,0)</f>
        <v>0</v>
      </c>
      <c r="BJ219" s="16" t="s">
        <v>79</v>
      </c>
      <c r="BK219" s="139">
        <f>ROUND(I219*H219,2)</f>
        <v>0</v>
      </c>
      <c r="BL219" s="16" t="s">
        <v>236</v>
      </c>
      <c r="BM219" s="138" t="s">
        <v>373</v>
      </c>
    </row>
    <row r="220" spans="2:65" s="1" customFormat="1" ht="11.25">
      <c r="B220" s="31"/>
      <c r="D220" s="140" t="s">
        <v>144</v>
      </c>
      <c r="F220" s="141" t="s">
        <v>374</v>
      </c>
      <c r="I220" s="142"/>
      <c r="L220" s="31"/>
      <c r="M220" s="143"/>
      <c r="T220" s="52"/>
      <c r="AT220" s="16" t="s">
        <v>144</v>
      </c>
      <c r="AU220" s="16" t="s">
        <v>81</v>
      </c>
    </row>
    <row r="221" spans="2:65" s="12" customFormat="1" ht="11.25">
      <c r="B221" s="144"/>
      <c r="D221" s="145" t="s">
        <v>146</v>
      </c>
      <c r="E221" s="146" t="s">
        <v>3</v>
      </c>
      <c r="F221" s="147" t="s">
        <v>375</v>
      </c>
      <c r="H221" s="148">
        <v>106.12</v>
      </c>
      <c r="I221" s="149"/>
      <c r="L221" s="144"/>
      <c r="M221" s="150"/>
      <c r="T221" s="151"/>
      <c r="AT221" s="146" t="s">
        <v>146</v>
      </c>
      <c r="AU221" s="146" t="s">
        <v>81</v>
      </c>
      <c r="AV221" s="12" t="s">
        <v>81</v>
      </c>
      <c r="AW221" s="12" t="s">
        <v>32</v>
      </c>
      <c r="AX221" s="12" t="s">
        <v>79</v>
      </c>
      <c r="AY221" s="146" t="s">
        <v>135</v>
      </c>
    </row>
    <row r="222" spans="2:65" s="1" customFormat="1" ht="16.5" customHeight="1">
      <c r="B222" s="126"/>
      <c r="C222" s="127" t="s">
        <v>376</v>
      </c>
      <c r="D222" s="127" t="s">
        <v>137</v>
      </c>
      <c r="E222" s="128" t="s">
        <v>377</v>
      </c>
      <c r="F222" s="129" t="s">
        <v>378</v>
      </c>
      <c r="G222" s="130" t="s">
        <v>312</v>
      </c>
      <c r="H222" s="131">
        <v>26.5</v>
      </c>
      <c r="I222" s="132"/>
      <c r="J222" s="133">
        <f>ROUND(I222*H222,2)</f>
        <v>0</v>
      </c>
      <c r="K222" s="129" t="s">
        <v>141</v>
      </c>
      <c r="L222" s="31"/>
      <c r="M222" s="134" t="s">
        <v>3</v>
      </c>
      <c r="N222" s="135" t="s">
        <v>42</v>
      </c>
      <c r="P222" s="136">
        <f>O222*H222</f>
        <v>0</v>
      </c>
      <c r="Q222" s="136">
        <v>0</v>
      </c>
      <c r="R222" s="136">
        <f>Q222*H222</f>
        <v>0</v>
      </c>
      <c r="S222" s="136">
        <v>2.5999999999999999E-3</v>
      </c>
      <c r="T222" s="137">
        <f>S222*H222</f>
        <v>6.8900000000000003E-2</v>
      </c>
      <c r="AR222" s="138" t="s">
        <v>236</v>
      </c>
      <c r="AT222" s="138" t="s">
        <v>137</v>
      </c>
      <c r="AU222" s="138" t="s">
        <v>81</v>
      </c>
      <c r="AY222" s="16" t="s">
        <v>135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6" t="s">
        <v>79</v>
      </c>
      <c r="BK222" s="139">
        <f>ROUND(I222*H222,2)</f>
        <v>0</v>
      </c>
      <c r="BL222" s="16" t="s">
        <v>236</v>
      </c>
      <c r="BM222" s="138" t="s">
        <v>379</v>
      </c>
    </row>
    <row r="223" spans="2:65" s="1" customFormat="1" ht="11.25">
      <c r="B223" s="31"/>
      <c r="D223" s="140" t="s">
        <v>144</v>
      </c>
      <c r="F223" s="141" t="s">
        <v>380</v>
      </c>
      <c r="I223" s="142"/>
      <c r="L223" s="31"/>
      <c r="M223" s="143"/>
      <c r="T223" s="52"/>
      <c r="AT223" s="16" t="s">
        <v>144</v>
      </c>
      <c r="AU223" s="16" t="s">
        <v>81</v>
      </c>
    </row>
    <row r="224" spans="2:65" s="12" customFormat="1" ht="11.25">
      <c r="B224" s="144"/>
      <c r="D224" s="145" t="s">
        <v>146</v>
      </c>
      <c r="E224" s="146" t="s">
        <v>3</v>
      </c>
      <c r="F224" s="147" t="s">
        <v>381</v>
      </c>
      <c r="H224" s="148">
        <v>26.5</v>
      </c>
      <c r="I224" s="149"/>
      <c r="L224" s="144"/>
      <c r="M224" s="150"/>
      <c r="T224" s="151"/>
      <c r="AT224" s="146" t="s">
        <v>146</v>
      </c>
      <c r="AU224" s="146" t="s">
        <v>81</v>
      </c>
      <c r="AV224" s="12" t="s">
        <v>81</v>
      </c>
      <c r="AW224" s="12" t="s">
        <v>32</v>
      </c>
      <c r="AX224" s="12" t="s">
        <v>79</v>
      </c>
      <c r="AY224" s="146" t="s">
        <v>135</v>
      </c>
    </row>
    <row r="225" spans="2:65" s="1" customFormat="1" ht="16.5" customHeight="1">
      <c r="B225" s="126"/>
      <c r="C225" s="127" t="s">
        <v>382</v>
      </c>
      <c r="D225" s="127" t="s">
        <v>137</v>
      </c>
      <c r="E225" s="128" t="s">
        <v>383</v>
      </c>
      <c r="F225" s="129" t="s">
        <v>384</v>
      </c>
      <c r="G225" s="130" t="s">
        <v>312</v>
      </c>
      <c r="H225" s="131">
        <v>15</v>
      </c>
      <c r="I225" s="132"/>
      <c r="J225" s="133">
        <f>ROUND(I225*H225,2)</f>
        <v>0</v>
      </c>
      <c r="K225" s="129" t="s">
        <v>141</v>
      </c>
      <c r="L225" s="31"/>
      <c r="M225" s="134" t="s">
        <v>3</v>
      </c>
      <c r="N225" s="135" t="s">
        <v>42</v>
      </c>
      <c r="P225" s="136">
        <f>O225*H225</f>
        <v>0</v>
      </c>
      <c r="Q225" s="136">
        <v>0</v>
      </c>
      <c r="R225" s="136">
        <f>Q225*H225</f>
        <v>0</v>
      </c>
      <c r="S225" s="136">
        <v>3.9399999999999999E-3</v>
      </c>
      <c r="T225" s="137">
        <f>S225*H225</f>
        <v>5.91E-2</v>
      </c>
      <c r="AR225" s="138" t="s">
        <v>236</v>
      </c>
      <c r="AT225" s="138" t="s">
        <v>137</v>
      </c>
      <c r="AU225" s="138" t="s">
        <v>81</v>
      </c>
      <c r="AY225" s="16" t="s">
        <v>135</v>
      </c>
      <c r="BE225" s="139">
        <f>IF(N225="základní",J225,0)</f>
        <v>0</v>
      </c>
      <c r="BF225" s="139">
        <f>IF(N225="snížená",J225,0)</f>
        <v>0</v>
      </c>
      <c r="BG225" s="139">
        <f>IF(N225="zákl. přenesená",J225,0)</f>
        <v>0</v>
      </c>
      <c r="BH225" s="139">
        <f>IF(N225="sníž. přenesená",J225,0)</f>
        <v>0</v>
      </c>
      <c r="BI225" s="139">
        <f>IF(N225="nulová",J225,0)</f>
        <v>0</v>
      </c>
      <c r="BJ225" s="16" t="s">
        <v>79</v>
      </c>
      <c r="BK225" s="139">
        <f>ROUND(I225*H225,2)</f>
        <v>0</v>
      </c>
      <c r="BL225" s="16" t="s">
        <v>236</v>
      </c>
      <c r="BM225" s="138" t="s">
        <v>385</v>
      </c>
    </row>
    <row r="226" spans="2:65" s="1" customFormat="1" ht="11.25">
      <c r="B226" s="31"/>
      <c r="D226" s="140" t="s">
        <v>144</v>
      </c>
      <c r="F226" s="141" t="s">
        <v>386</v>
      </c>
      <c r="I226" s="142"/>
      <c r="L226" s="31"/>
      <c r="M226" s="143"/>
      <c r="T226" s="52"/>
      <c r="AT226" s="16" t="s">
        <v>144</v>
      </c>
      <c r="AU226" s="16" t="s">
        <v>81</v>
      </c>
    </row>
    <row r="227" spans="2:65" s="12" customFormat="1" ht="11.25">
      <c r="B227" s="144"/>
      <c r="D227" s="145" t="s">
        <v>146</v>
      </c>
      <c r="E227" s="146" t="s">
        <v>3</v>
      </c>
      <c r="F227" s="147" t="s">
        <v>230</v>
      </c>
      <c r="H227" s="148">
        <v>15</v>
      </c>
      <c r="I227" s="149"/>
      <c r="L227" s="144"/>
      <c r="M227" s="150"/>
      <c r="T227" s="151"/>
      <c r="AT227" s="146" t="s">
        <v>146</v>
      </c>
      <c r="AU227" s="146" t="s">
        <v>81</v>
      </c>
      <c r="AV227" s="12" t="s">
        <v>81</v>
      </c>
      <c r="AW227" s="12" t="s">
        <v>32</v>
      </c>
      <c r="AX227" s="12" t="s">
        <v>79</v>
      </c>
      <c r="AY227" s="146" t="s">
        <v>135</v>
      </c>
    </row>
    <row r="228" spans="2:65" s="11" customFormat="1" ht="22.9" customHeight="1">
      <c r="B228" s="114"/>
      <c r="D228" s="115" t="s">
        <v>70</v>
      </c>
      <c r="E228" s="124" t="s">
        <v>387</v>
      </c>
      <c r="F228" s="124" t="s">
        <v>388</v>
      </c>
      <c r="I228" s="117"/>
      <c r="J228" s="125">
        <f>BK228</f>
        <v>0</v>
      </c>
      <c r="L228" s="114"/>
      <c r="M228" s="119"/>
      <c r="P228" s="120">
        <f>SUM(P229:P231)</f>
        <v>0</v>
      </c>
      <c r="R228" s="120">
        <f>SUM(R229:R231)</f>
        <v>0</v>
      </c>
      <c r="T228" s="121">
        <f>SUM(T229:T231)</f>
        <v>8.355099999999999E-3</v>
      </c>
      <c r="AR228" s="115" t="s">
        <v>81</v>
      </c>
      <c r="AT228" s="122" t="s">
        <v>70</v>
      </c>
      <c r="AU228" s="122" t="s">
        <v>79</v>
      </c>
      <c r="AY228" s="115" t="s">
        <v>135</v>
      </c>
      <c r="BK228" s="123">
        <f>SUM(BK229:BK231)</f>
        <v>0</v>
      </c>
    </row>
    <row r="229" spans="2:65" s="1" customFormat="1" ht="16.5" customHeight="1">
      <c r="B229" s="126"/>
      <c r="C229" s="127" t="s">
        <v>389</v>
      </c>
      <c r="D229" s="127" t="s">
        <v>137</v>
      </c>
      <c r="E229" s="128" t="s">
        <v>390</v>
      </c>
      <c r="F229" s="129" t="s">
        <v>391</v>
      </c>
      <c r="G229" s="130" t="s">
        <v>213</v>
      </c>
      <c r="H229" s="131">
        <v>64.27</v>
      </c>
      <c r="I229" s="132"/>
      <c r="J229" s="133">
        <f>ROUND(I229*H229,2)</f>
        <v>0</v>
      </c>
      <c r="K229" s="129" t="s">
        <v>141</v>
      </c>
      <c r="L229" s="31"/>
      <c r="M229" s="134" t="s">
        <v>3</v>
      </c>
      <c r="N229" s="135" t="s">
        <v>42</v>
      </c>
      <c r="P229" s="136">
        <f>O229*H229</f>
        <v>0</v>
      </c>
      <c r="Q229" s="136">
        <v>0</v>
      </c>
      <c r="R229" s="136">
        <f>Q229*H229</f>
        <v>0</v>
      </c>
      <c r="S229" s="136">
        <v>1.2999999999999999E-4</v>
      </c>
      <c r="T229" s="137">
        <f>S229*H229</f>
        <v>8.355099999999999E-3</v>
      </c>
      <c r="AR229" s="138" t="s">
        <v>236</v>
      </c>
      <c r="AT229" s="138" t="s">
        <v>137</v>
      </c>
      <c r="AU229" s="138" t="s">
        <v>81</v>
      </c>
      <c r="AY229" s="16" t="s">
        <v>135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6" t="s">
        <v>79</v>
      </c>
      <c r="BK229" s="139">
        <f>ROUND(I229*H229,2)</f>
        <v>0</v>
      </c>
      <c r="BL229" s="16" t="s">
        <v>236</v>
      </c>
      <c r="BM229" s="138" t="s">
        <v>392</v>
      </c>
    </row>
    <row r="230" spans="2:65" s="1" customFormat="1" ht="11.25">
      <c r="B230" s="31"/>
      <c r="D230" s="140" t="s">
        <v>144</v>
      </c>
      <c r="F230" s="141" t="s">
        <v>393</v>
      </c>
      <c r="I230" s="142"/>
      <c r="L230" s="31"/>
      <c r="M230" s="143"/>
      <c r="T230" s="52"/>
      <c r="AT230" s="16" t="s">
        <v>144</v>
      </c>
      <c r="AU230" s="16" t="s">
        <v>81</v>
      </c>
    </row>
    <row r="231" spans="2:65" s="12" customFormat="1" ht="11.25">
      <c r="B231" s="144"/>
      <c r="D231" s="145" t="s">
        <v>146</v>
      </c>
      <c r="E231" s="146" t="s">
        <v>3</v>
      </c>
      <c r="F231" s="147" t="s">
        <v>394</v>
      </c>
      <c r="H231" s="148">
        <v>64.27</v>
      </c>
      <c r="I231" s="149"/>
      <c r="L231" s="144"/>
      <c r="M231" s="150"/>
      <c r="T231" s="151"/>
      <c r="AT231" s="146" t="s">
        <v>146</v>
      </c>
      <c r="AU231" s="146" t="s">
        <v>81</v>
      </c>
      <c r="AV231" s="12" t="s">
        <v>81</v>
      </c>
      <c r="AW231" s="12" t="s">
        <v>32</v>
      </c>
      <c r="AX231" s="12" t="s">
        <v>79</v>
      </c>
      <c r="AY231" s="146" t="s">
        <v>135</v>
      </c>
    </row>
    <row r="232" spans="2:65" s="11" customFormat="1" ht="22.9" customHeight="1">
      <c r="B232" s="114"/>
      <c r="D232" s="115" t="s">
        <v>70</v>
      </c>
      <c r="E232" s="124" t="s">
        <v>395</v>
      </c>
      <c r="F232" s="124" t="s">
        <v>396</v>
      </c>
      <c r="I232" s="117"/>
      <c r="J232" s="125">
        <f>BK232</f>
        <v>0</v>
      </c>
      <c r="L232" s="114"/>
      <c r="M232" s="119"/>
      <c r="P232" s="120">
        <f>SUM(P233:P235)</f>
        <v>0</v>
      </c>
      <c r="R232" s="120">
        <f>SUM(R233:R235)</f>
        <v>0</v>
      </c>
      <c r="T232" s="121">
        <f>SUM(T233:T235)</f>
        <v>2.3672179999999998</v>
      </c>
      <c r="AR232" s="115" t="s">
        <v>81</v>
      </c>
      <c r="AT232" s="122" t="s">
        <v>70</v>
      </c>
      <c r="AU232" s="122" t="s">
        <v>79</v>
      </c>
      <c r="AY232" s="115" t="s">
        <v>135</v>
      </c>
      <c r="BK232" s="123">
        <f>SUM(BK233:BK235)</f>
        <v>0</v>
      </c>
    </row>
    <row r="233" spans="2:65" s="1" customFormat="1" ht="16.5" customHeight="1">
      <c r="B233" s="126"/>
      <c r="C233" s="127" t="s">
        <v>397</v>
      </c>
      <c r="D233" s="127" t="s">
        <v>137</v>
      </c>
      <c r="E233" s="128" t="s">
        <v>398</v>
      </c>
      <c r="F233" s="129" t="s">
        <v>399</v>
      </c>
      <c r="G233" s="130" t="s">
        <v>213</v>
      </c>
      <c r="H233" s="131">
        <v>67.06</v>
      </c>
      <c r="I233" s="132"/>
      <c r="J233" s="133">
        <f>ROUND(I233*H233,2)</f>
        <v>0</v>
      </c>
      <c r="K233" s="129" t="s">
        <v>141</v>
      </c>
      <c r="L233" s="31"/>
      <c r="M233" s="134" t="s">
        <v>3</v>
      </c>
      <c r="N233" s="135" t="s">
        <v>42</v>
      </c>
      <c r="P233" s="136">
        <f>O233*H233</f>
        <v>0</v>
      </c>
      <c r="Q233" s="136">
        <v>0</v>
      </c>
      <c r="R233" s="136">
        <f>Q233*H233</f>
        <v>0</v>
      </c>
      <c r="S233" s="136">
        <v>3.5299999999999998E-2</v>
      </c>
      <c r="T233" s="137">
        <f>S233*H233</f>
        <v>2.3672179999999998</v>
      </c>
      <c r="AR233" s="138" t="s">
        <v>236</v>
      </c>
      <c r="AT233" s="138" t="s">
        <v>137</v>
      </c>
      <c r="AU233" s="138" t="s">
        <v>81</v>
      </c>
      <c r="AY233" s="16" t="s">
        <v>135</v>
      </c>
      <c r="BE233" s="139">
        <f>IF(N233="základní",J233,0)</f>
        <v>0</v>
      </c>
      <c r="BF233" s="139">
        <f>IF(N233="snížená",J233,0)</f>
        <v>0</v>
      </c>
      <c r="BG233" s="139">
        <f>IF(N233="zákl. přenesená",J233,0)</f>
        <v>0</v>
      </c>
      <c r="BH233" s="139">
        <f>IF(N233="sníž. přenesená",J233,0)</f>
        <v>0</v>
      </c>
      <c r="BI233" s="139">
        <f>IF(N233="nulová",J233,0)</f>
        <v>0</v>
      </c>
      <c r="BJ233" s="16" t="s">
        <v>79</v>
      </c>
      <c r="BK233" s="139">
        <f>ROUND(I233*H233,2)</f>
        <v>0</v>
      </c>
      <c r="BL233" s="16" t="s">
        <v>236</v>
      </c>
      <c r="BM233" s="138" t="s">
        <v>400</v>
      </c>
    </row>
    <row r="234" spans="2:65" s="1" customFormat="1" ht="11.25">
      <c r="B234" s="31"/>
      <c r="D234" s="140" t="s">
        <v>144</v>
      </c>
      <c r="F234" s="141" t="s">
        <v>401</v>
      </c>
      <c r="I234" s="142"/>
      <c r="L234" s="31"/>
      <c r="M234" s="143"/>
      <c r="T234" s="52"/>
      <c r="AT234" s="16" t="s">
        <v>144</v>
      </c>
      <c r="AU234" s="16" t="s">
        <v>81</v>
      </c>
    </row>
    <row r="235" spans="2:65" s="12" customFormat="1" ht="11.25">
      <c r="B235" s="144"/>
      <c r="D235" s="145" t="s">
        <v>146</v>
      </c>
      <c r="E235" s="146" t="s">
        <v>3</v>
      </c>
      <c r="F235" s="147" t="s">
        <v>402</v>
      </c>
      <c r="H235" s="148">
        <v>67.06</v>
      </c>
      <c r="I235" s="149"/>
      <c r="L235" s="144"/>
      <c r="M235" s="159"/>
      <c r="N235" s="160"/>
      <c r="O235" s="160"/>
      <c r="P235" s="160"/>
      <c r="Q235" s="160"/>
      <c r="R235" s="160"/>
      <c r="S235" s="160"/>
      <c r="T235" s="161"/>
      <c r="AT235" s="146" t="s">
        <v>146</v>
      </c>
      <c r="AU235" s="146" t="s">
        <v>81</v>
      </c>
      <c r="AV235" s="12" t="s">
        <v>81</v>
      </c>
      <c r="AW235" s="12" t="s">
        <v>32</v>
      </c>
      <c r="AX235" s="12" t="s">
        <v>79</v>
      </c>
      <c r="AY235" s="146" t="s">
        <v>135</v>
      </c>
    </row>
    <row r="236" spans="2:65" s="1" customFormat="1" ht="6.95" customHeight="1">
      <c r="B236" s="40"/>
      <c r="C236" s="41"/>
      <c r="D236" s="41"/>
      <c r="E236" s="41"/>
      <c r="F236" s="41"/>
      <c r="G236" s="41"/>
      <c r="H236" s="41"/>
      <c r="I236" s="41"/>
      <c r="J236" s="41"/>
      <c r="K236" s="41"/>
      <c r="L236" s="31"/>
    </row>
  </sheetData>
  <autoFilter ref="C88:K235" xr:uid="{00000000-0009-0000-0000-000001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100-000000000000}"/>
    <hyperlink ref="F99" r:id="rId2" xr:uid="{00000000-0004-0000-0100-000001000000}"/>
    <hyperlink ref="F102" r:id="rId3" xr:uid="{00000000-0004-0000-0100-000002000000}"/>
    <hyperlink ref="F105" r:id="rId4" xr:uid="{00000000-0004-0000-0100-000003000000}"/>
    <hyperlink ref="F108" r:id="rId5" xr:uid="{00000000-0004-0000-0100-000004000000}"/>
    <hyperlink ref="F111" r:id="rId6" xr:uid="{00000000-0004-0000-0100-000005000000}"/>
    <hyperlink ref="F113" r:id="rId7" xr:uid="{00000000-0004-0000-0100-000006000000}"/>
    <hyperlink ref="F115" r:id="rId8" xr:uid="{00000000-0004-0000-0100-000007000000}"/>
    <hyperlink ref="F118" r:id="rId9" xr:uid="{00000000-0004-0000-0100-000008000000}"/>
    <hyperlink ref="F121" r:id="rId10" xr:uid="{00000000-0004-0000-0100-000009000000}"/>
    <hyperlink ref="F127" r:id="rId11" xr:uid="{00000000-0004-0000-0100-00000A000000}"/>
    <hyperlink ref="F132" r:id="rId12" xr:uid="{00000000-0004-0000-0100-00000B000000}"/>
    <hyperlink ref="F135" r:id="rId13" xr:uid="{00000000-0004-0000-0100-00000C000000}"/>
    <hyperlink ref="F140" r:id="rId14" xr:uid="{00000000-0004-0000-0100-00000D000000}"/>
    <hyperlink ref="F143" r:id="rId15" xr:uid="{00000000-0004-0000-0100-00000E000000}"/>
    <hyperlink ref="F146" r:id="rId16" xr:uid="{00000000-0004-0000-0100-00000F000000}"/>
    <hyperlink ref="F149" r:id="rId17" xr:uid="{00000000-0004-0000-0100-000010000000}"/>
    <hyperlink ref="F156" r:id="rId18" xr:uid="{00000000-0004-0000-0100-000011000000}"/>
    <hyperlink ref="F161" r:id="rId19" xr:uid="{00000000-0004-0000-0100-000012000000}"/>
    <hyperlink ref="F167" r:id="rId20" xr:uid="{00000000-0004-0000-0100-000013000000}"/>
    <hyperlink ref="F171" r:id="rId21" xr:uid="{00000000-0004-0000-0100-000014000000}"/>
    <hyperlink ref="F173" r:id="rId22" xr:uid="{00000000-0004-0000-0100-000015000000}"/>
    <hyperlink ref="F175" r:id="rId23" xr:uid="{00000000-0004-0000-0100-000016000000}"/>
    <hyperlink ref="F178" r:id="rId24" xr:uid="{00000000-0004-0000-0100-000017000000}"/>
    <hyperlink ref="F182" r:id="rId25" xr:uid="{00000000-0004-0000-0100-000018000000}"/>
    <hyperlink ref="F185" r:id="rId26" xr:uid="{00000000-0004-0000-0100-000019000000}"/>
    <hyperlink ref="F188" r:id="rId27" xr:uid="{00000000-0004-0000-0100-00001A000000}"/>
    <hyperlink ref="F193" r:id="rId28" xr:uid="{00000000-0004-0000-0100-00001B000000}"/>
    <hyperlink ref="F196" r:id="rId29" xr:uid="{00000000-0004-0000-0100-00001C000000}"/>
    <hyperlink ref="F199" r:id="rId30" xr:uid="{00000000-0004-0000-0100-00001D000000}"/>
    <hyperlink ref="F203" r:id="rId31" xr:uid="{00000000-0004-0000-0100-00001E000000}"/>
    <hyperlink ref="F206" r:id="rId32" xr:uid="{00000000-0004-0000-0100-00001F000000}"/>
    <hyperlink ref="F209" r:id="rId33" xr:uid="{00000000-0004-0000-0100-000020000000}"/>
    <hyperlink ref="F212" r:id="rId34" xr:uid="{00000000-0004-0000-0100-000021000000}"/>
    <hyperlink ref="F216" r:id="rId35" xr:uid="{00000000-0004-0000-0100-000022000000}"/>
    <hyperlink ref="F220" r:id="rId36" xr:uid="{00000000-0004-0000-0100-000023000000}"/>
    <hyperlink ref="F223" r:id="rId37" xr:uid="{00000000-0004-0000-0100-000024000000}"/>
    <hyperlink ref="F226" r:id="rId38" xr:uid="{00000000-0004-0000-0100-000025000000}"/>
    <hyperlink ref="F230" r:id="rId39" xr:uid="{00000000-0004-0000-0100-000026000000}"/>
    <hyperlink ref="F234" r:id="rId40" xr:uid="{00000000-0004-0000-0100-00002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9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8" t="s">
        <v>6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6" t="s">
        <v>84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103</v>
      </c>
      <c r="L4" s="19"/>
      <c r="M4" s="84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309" t="str">
        <f>'Rekapitulace stavby'!K6</f>
        <v>Humanitární sdružení PERSPEKTIVA, z.s. – rekonstrukce nemovitosti pro sociální služby – opakovaná výzva</v>
      </c>
      <c r="F7" s="310"/>
      <c r="G7" s="310"/>
      <c r="H7" s="310"/>
      <c r="L7" s="19"/>
    </row>
    <row r="8" spans="2:46" s="1" customFormat="1" ht="12" customHeight="1">
      <c r="B8" s="31"/>
      <c r="D8" s="26" t="s">
        <v>104</v>
      </c>
      <c r="L8" s="31"/>
    </row>
    <row r="9" spans="2:46" s="1" customFormat="1" ht="16.5" customHeight="1">
      <c r="B9" s="31"/>
      <c r="E9" s="271" t="s">
        <v>403</v>
      </c>
      <c r="F9" s="311"/>
      <c r="G9" s="311"/>
      <c r="H9" s="311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3</v>
      </c>
      <c r="I11" s="26" t="s">
        <v>19</v>
      </c>
      <c r="J11" s="24" t="s">
        <v>3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48" t="str">
        <f>'Rekapitulace stavby'!AN8</f>
        <v>16. 7. 2024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3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3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312" t="str">
        <f>'Rekapitulace stavby'!E14</f>
        <v>Vyplň údaj</v>
      </c>
      <c r="F18" s="292"/>
      <c r="G18" s="292"/>
      <c r="H18" s="292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3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3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5"/>
      <c r="E27" s="297" t="s">
        <v>3</v>
      </c>
      <c r="F27" s="297"/>
      <c r="G27" s="297"/>
      <c r="H27" s="297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37</v>
      </c>
      <c r="J30" s="62">
        <f>ROUND(J102, 2)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39</v>
      </c>
      <c r="I32" s="34" t="s">
        <v>38</v>
      </c>
      <c r="J32" s="34" t="s">
        <v>40</v>
      </c>
      <c r="L32" s="31"/>
    </row>
    <row r="33" spans="2:12" s="1" customFormat="1" ht="14.45" customHeight="1">
      <c r="B33" s="31"/>
      <c r="D33" s="51" t="s">
        <v>41</v>
      </c>
      <c r="E33" s="26" t="s">
        <v>42</v>
      </c>
      <c r="F33" s="87">
        <f>ROUND((SUM(BE102:BE1294)),  2)</f>
        <v>0</v>
      </c>
      <c r="I33" s="88">
        <v>0.21</v>
      </c>
      <c r="J33" s="87">
        <f>ROUND(((SUM(BE102:BE1294))*I33),  2)</f>
        <v>0</v>
      </c>
      <c r="L33" s="31"/>
    </row>
    <row r="34" spans="2:12" s="1" customFormat="1" ht="14.45" customHeight="1">
      <c r="B34" s="31"/>
      <c r="E34" s="26" t="s">
        <v>43</v>
      </c>
      <c r="F34" s="87">
        <f>ROUND((SUM(BF102:BF1294)),  2)</f>
        <v>0</v>
      </c>
      <c r="I34" s="88">
        <v>0.12</v>
      </c>
      <c r="J34" s="87">
        <f>ROUND(((SUM(BF102:BF1294))*I34),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87">
        <f>ROUND((SUM(BG102:BG1294)),  2)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87">
        <f>ROUND((SUM(BH102:BH1294)),  2)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87">
        <f>ROUND((SUM(BI102:BI1294)),  2)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106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17</v>
      </c>
      <c r="L47" s="31"/>
    </row>
    <row r="48" spans="2:12" s="1" customFormat="1" ht="16.5" customHeight="1">
      <c r="B48" s="31"/>
      <c r="E48" s="309" t="str">
        <f>E7</f>
        <v>Humanitární sdružení PERSPEKTIVA, z.s. – rekonstrukce nemovitosti pro sociální služby – opakovaná výzva</v>
      </c>
      <c r="F48" s="310"/>
      <c r="G48" s="310"/>
      <c r="H48" s="310"/>
      <c r="L48" s="31"/>
    </row>
    <row r="49" spans="2:47" s="1" customFormat="1" ht="12" customHeight="1">
      <c r="B49" s="31"/>
      <c r="C49" s="26" t="s">
        <v>104</v>
      </c>
      <c r="L49" s="31"/>
    </row>
    <row r="50" spans="2:47" s="1" customFormat="1" ht="16.5" customHeight="1">
      <c r="B50" s="31"/>
      <c r="E50" s="271" t="str">
        <f>E9</f>
        <v>24006_02 - ASŘ+SKŘ</v>
      </c>
      <c r="F50" s="311"/>
      <c r="G50" s="311"/>
      <c r="H50" s="311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20</v>
      </c>
      <c r="F52" s="24" t="str">
        <f>F12</f>
        <v>Roudnice nad Labem</v>
      </c>
      <c r="I52" s="26" t="s">
        <v>22</v>
      </c>
      <c r="J52" s="48" t="str">
        <f>IF(J12="","",J12)</f>
        <v>16. 7. 2024</v>
      </c>
      <c r="L52" s="31"/>
    </row>
    <row r="53" spans="2:47" s="1" customFormat="1" ht="6.95" customHeight="1">
      <c r="B53" s="31"/>
      <c r="L53" s="31"/>
    </row>
    <row r="54" spans="2:47" s="1" customFormat="1" ht="15.2" customHeight="1">
      <c r="B54" s="31"/>
      <c r="C54" s="26" t="s">
        <v>24</v>
      </c>
      <c r="F54" s="24" t="str">
        <f>E15</f>
        <v>Humanitární sdružení Perspektiva, z.s.</v>
      </c>
      <c r="I54" s="26" t="s">
        <v>30</v>
      </c>
      <c r="J54" s="29" t="str">
        <f>E21</f>
        <v>LFplan s.r.o.</v>
      </c>
      <c r="L54" s="31"/>
    </row>
    <row r="55" spans="2:47" s="1" customFormat="1" ht="15.2" customHeight="1">
      <c r="B55" s="31"/>
      <c r="C55" s="26" t="s">
        <v>28</v>
      </c>
      <c r="F55" s="24" t="str">
        <f>IF(E18="","",E18)</f>
        <v>Vyplň údaj</v>
      </c>
      <c r="I55" s="26" t="s">
        <v>33</v>
      </c>
      <c r="J55" s="29" t="str">
        <f>E24</f>
        <v xml:space="preserve"> 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107</v>
      </c>
      <c r="D57" s="89"/>
      <c r="E57" s="89"/>
      <c r="F57" s="89"/>
      <c r="G57" s="89"/>
      <c r="H57" s="89"/>
      <c r="I57" s="89"/>
      <c r="J57" s="96" t="s">
        <v>108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9" customHeight="1">
      <c r="B59" s="31"/>
      <c r="C59" s="97" t="s">
        <v>69</v>
      </c>
      <c r="J59" s="62">
        <f>J102</f>
        <v>0</v>
      </c>
      <c r="L59" s="31"/>
      <c r="AU59" s="16" t="s">
        <v>109</v>
      </c>
    </row>
    <row r="60" spans="2:47" s="8" customFormat="1" ht="24.95" customHeight="1">
      <c r="B60" s="98"/>
      <c r="D60" s="99" t="s">
        <v>110</v>
      </c>
      <c r="E60" s="100"/>
      <c r="F60" s="100"/>
      <c r="G60" s="100"/>
      <c r="H60" s="100"/>
      <c r="I60" s="100"/>
      <c r="J60" s="101">
        <f>J103</f>
        <v>0</v>
      </c>
      <c r="L60" s="98"/>
    </row>
    <row r="61" spans="2:47" s="9" customFormat="1" ht="19.899999999999999" customHeight="1">
      <c r="B61" s="102"/>
      <c r="D61" s="103" t="s">
        <v>404</v>
      </c>
      <c r="E61" s="104"/>
      <c r="F61" s="104"/>
      <c r="G61" s="104"/>
      <c r="H61" s="104"/>
      <c r="I61" s="104"/>
      <c r="J61" s="105">
        <f>J104</f>
        <v>0</v>
      </c>
      <c r="L61" s="102"/>
    </row>
    <row r="62" spans="2:47" s="9" customFormat="1" ht="19.899999999999999" customHeight="1">
      <c r="B62" s="102"/>
      <c r="D62" s="103" t="s">
        <v>405</v>
      </c>
      <c r="E62" s="104"/>
      <c r="F62" s="104"/>
      <c r="G62" s="104"/>
      <c r="H62" s="104"/>
      <c r="I62" s="104"/>
      <c r="J62" s="105">
        <f>J140</f>
        <v>0</v>
      </c>
      <c r="L62" s="102"/>
    </row>
    <row r="63" spans="2:47" s="9" customFormat="1" ht="19.899999999999999" customHeight="1">
      <c r="B63" s="102"/>
      <c r="D63" s="103" t="s">
        <v>406</v>
      </c>
      <c r="E63" s="104"/>
      <c r="F63" s="104"/>
      <c r="G63" s="104"/>
      <c r="H63" s="104"/>
      <c r="I63" s="104"/>
      <c r="J63" s="105">
        <f>J208</f>
        <v>0</v>
      </c>
      <c r="L63" s="102"/>
    </row>
    <row r="64" spans="2:47" s="9" customFormat="1" ht="19.899999999999999" customHeight="1">
      <c r="B64" s="102"/>
      <c r="D64" s="103" t="s">
        <v>407</v>
      </c>
      <c r="E64" s="104"/>
      <c r="F64" s="104"/>
      <c r="G64" s="104"/>
      <c r="H64" s="104"/>
      <c r="I64" s="104"/>
      <c r="J64" s="105">
        <f>J275</f>
        <v>0</v>
      </c>
      <c r="L64" s="102"/>
    </row>
    <row r="65" spans="2:12" s="9" customFormat="1" ht="19.899999999999999" customHeight="1">
      <c r="B65" s="102"/>
      <c r="D65" s="103" t="s">
        <v>408</v>
      </c>
      <c r="E65" s="104"/>
      <c r="F65" s="104"/>
      <c r="G65" s="104"/>
      <c r="H65" s="104"/>
      <c r="I65" s="104"/>
      <c r="J65" s="105">
        <f>J290</f>
        <v>0</v>
      </c>
      <c r="L65" s="102"/>
    </row>
    <row r="66" spans="2:12" s="9" customFormat="1" ht="19.899999999999999" customHeight="1">
      <c r="B66" s="102"/>
      <c r="D66" s="103" t="s">
        <v>112</v>
      </c>
      <c r="E66" s="104"/>
      <c r="F66" s="104"/>
      <c r="G66" s="104"/>
      <c r="H66" s="104"/>
      <c r="I66" s="104"/>
      <c r="J66" s="105">
        <f>J494</f>
        <v>0</v>
      </c>
      <c r="L66" s="102"/>
    </row>
    <row r="67" spans="2:12" s="9" customFormat="1" ht="19.899999999999999" customHeight="1">
      <c r="B67" s="102"/>
      <c r="D67" s="103" t="s">
        <v>409</v>
      </c>
      <c r="E67" s="104"/>
      <c r="F67" s="104"/>
      <c r="G67" s="104"/>
      <c r="H67" s="104"/>
      <c r="I67" s="104"/>
      <c r="J67" s="105">
        <f>J511</f>
        <v>0</v>
      </c>
      <c r="L67" s="102"/>
    </row>
    <row r="68" spans="2:12" s="8" customFormat="1" ht="24.95" customHeight="1">
      <c r="B68" s="98"/>
      <c r="D68" s="99" t="s">
        <v>114</v>
      </c>
      <c r="E68" s="100"/>
      <c r="F68" s="100"/>
      <c r="G68" s="100"/>
      <c r="H68" s="100"/>
      <c r="I68" s="100"/>
      <c r="J68" s="101">
        <f>J514</f>
        <v>0</v>
      </c>
      <c r="L68" s="98"/>
    </row>
    <row r="69" spans="2:12" s="9" customFormat="1" ht="19.899999999999999" customHeight="1">
      <c r="B69" s="102"/>
      <c r="D69" s="103" t="s">
        <v>410</v>
      </c>
      <c r="E69" s="104"/>
      <c r="F69" s="104"/>
      <c r="G69" s="104"/>
      <c r="H69" s="104"/>
      <c r="I69" s="104"/>
      <c r="J69" s="105">
        <f>J515</f>
        <v>0</v>
      </c>
      <c r="L69" s="102"/>
    </row>
    <row r="70" spans="2:12" s="9" customFormat="1" ht="19.899999999999999" customHeight="1">
      <c r="B70" s="102"/>
      <c r="D70" s="103" t="s">
        <v>411</v>
      </c>
      <c r="E70" s="104"/>
      <c r="F70" s="104"/>
      <c r="G70" s="104"/>
      <c r="H70" s="104"/>
      <c r="I70" s="104"/>
      <c r="J70" s="105">
        <f>J532</f>
        <v>0</v>
      </c>
      <c r="L70" s="102"/>
    </row>
    <row r="71" spans="2:12" s="9" customFormat="1" ht="19.899999999999999" customHeight="1">
      <c r="B71" s="102"/>
      <c r="D71" s="103" t="s">
        <v>412</v>
      </c>
      <c r="E71" s="104"/>
      <c r="F71" s="104"/>
      <c r="G71" s="104"/>
      <c r="H71" s="104"/>
      <c r="I71" s="104"/>
      <c r="J71" s="105">
        <f>J594</f>
        <v>0</v>
      </c>
      <c r="L71" s="102"/>
    </row>
    <row r="72" spans="2:12" s="9" customFormat="1" ht="19.899999999999999" customHeight="1">
      <c r="B72" s="102"/>
      <c r="D72" s="103" t="s">
        <v>413</v>
      </c>
      <c r="E72" s="104"/>
      <c r="F72" s="104"/>
      <c r="G72" s="104"/>
      <c r="H72" s="104"/>
      <c r="I72" s="104"/>
      <c r="J72" s="105">
        <f>J696</f>
        <v>0</v>
      </c>
      <c r="L72" s="102"/>
    </row>
    <row r="73" spans="2:12" s="9" customFormat="1" ht="19.899999999999999" customHeight="1">
      <c r="B73" s="102"/>
      <c r="D73" s="103" t="s">
        <v>115</v>
      </c>
      <c r="E73" s="104"/>
      <c r="F73" s="104"/>
      <c r="G73" s="104"/>
      <c r="H73" s="104"/>
      <c r="I73" s="104"/>
      <c r="J73" s="105">
        <f>J700</f>
        <v>0</v>
      </c>
      <c r="L73" s="102"/>
    </row>
    <row r="74" spans="2:12" s="9" customFormat="1" ht="19.899999999999999" customHeight="1">
      <c r="B74" s="102"/>
      <c r="D74" s="103" t="s">
        <v>116</v>
      </c>
      <c r="E74" s="104"/>
      <c r="F74" s="104"/>
      <c r="G74" s="104"/>
      <c r="H74" s="104"/>
      <c r="I74" s="104"/>
      <c r="J74" s="105">
        <f>J763</f>
        <v>0</v>
      </c>
      <c r="L74" s="102"/>
    </row>
    <row r="75" spans="2:12" s="9" customFormat="1" ht="19.899999999999999" customHeight="1">
      <c r="B75" s="102"/>
      <c r="D75" s="103" t="s">
        <v>117</v>
      </c>
      <c r="E75" s="104"/>
      <c r="F75" s="104"/>
      <c r="G75" s="104"/>
      <c r="H75" s="104"/>
      <c r="I75" s="104"/>
      <c r="J75" s="105">
        <f>J812</f>
        <v>0</v>
      </c>
      <c r="L75" s="102"/>
    </row>
    <row r="76" spans="2:12" s="9" customFormat="1" ht="19.899999999999999" customHeight="1">
      <c r="B76" s="102"/>
      <c r="D76" s="103" t="s">
        <v>414</v>
      </c>
      <c r="E76" s="104"/>
      <c r="F76" s="104"/>
      <c r="G76" s="104"/>
      <c r="H76" s="104"/>
      <c r="I76" s="104"/>
      <c r="J76" s="105">
        <f>J876</f>
        <v>0</v>
      </c>
      <c r="L76" s="102"/>
    </row>
    <row r="77" spans="2:12" s="9" customFormat="1" ht="19.899999999999999" customHeight="1">
      <c r="B77" s="102"/>
      <c r="D77" s="103" t="s">
        <v>415</v>
      </c>
      <c r="E77" s="104"/>
      <c r="F77" s="104"/>
      <c r="G77" s="104"/>
      <c r="H77" s="104"/>
      <c r="I77" s="104"/>
      <c r="J77" s="105">
        <f>J1053</f>
        <v>0</v>
      </c>
      <c r="L77" s="102"/>
    </row>
    <row r="78" spans="2:12" s="9" customFormat="1" ht="19.899999999999999" customHeight="1">
      <c r="B78" s="102"/>
      <c r="D78" s="103" t="s">
        <v>119</v>
      </c>
      <c r="E78" s="104"/>
      <c r="F78" s="104"/>
      <c r="G78" s="104"/>
      <c r="H78" s="104"/>
      <c r="I78" s="104"/>
      <c r="J78" s="105">
        <f>J1091</f>
        <v>0</v>
      </c>
      <c r="L78" s="102"/>
    </row>
    <row r="79" spans="2:12" s="9" customFormat="1" ht="19.899999999999999" customHeight="1">
      <c r="B79" s="102"/>
      <c r="D79" s="103" t="s">
        <v>416</v>
      </c>
      <c r="E79" s="104"/>
      <c r="F79" s="104"/>
      <c r="G79" s="104"/>
      <c r="H79" s="104"/>
      <c r="I79" s="104"/>
      <c r="J79" s="105">
        <f>J1156</f>
        <v>0</v>
      </c>
      <c r="L79" s="102"/>
    </row>
    <row r="80" spans="2:12" s="9" customFormat="1" ht="19.899999999999999" customHeight="1">
      <c r="B80" s="102"/>
      <c r="D80" s="103" t="s">
        <v>417</v>
      </c>
      <c r="E80" s="104"/>
      <c r="F80" s="104"/>
      <c r="G80" s="104"/>
      <c r="H80" s="104"/>
      <c r="I80" s="104"/>
      <c r="J80" s="105">
        <f>J1200</f>
        <v>0</v>
      </c>
      <c r="L80" s="102"/>
    </row>
    <row r="81" spans="2:12" s="9" customFormat="1" ht="19.899999999999999" customHeight="1">
      <c r="B81" s="102"/>
      <c r="D81" s="103" t="s">
        <v>418</v>
      </c>
      <c r="E81" s="104"/>
      <c r="F81" s="104"/>
      <c r="G81" s="104"/>
      <c r="H81" s="104"/>
      <c r="I81" s="104"/>
      <c r="J81" s="105">
        <f>J1238</f>
        <v>0</v>
      </c>
      <c r="L81" s="102"/>
    </row>
    <row r="82" spans="2:12" s="9" customFormat="1" ht="19.899999999999999" customHeight="1">
      <c r="B82" s="102"/>
      <c r="D82" s="103" t="s">
        <v>419</v>
      </c>
      <c r="E82" s="104"/>
      <c r="F82" s="104"/>
      <c r="G82" s="104"/>
      <c r="H82" s="104"/>
      <c r="I82" s="104"/>
      <c r="J82" s="105">
        <f>J1274</f>
        <v>0</v>
      </c>
      <c r="L82" s="102"/>
    </row>
    <row r="83" spans="2:12" s="1" customFormat="1" ht="21.75" customHeight="1">
      <c r="B83" s="31"/>
      <c r="L83" s="31"/>
    </row>
    <row r="84" spans="2:12" s="1" customFormat="1" ht="6.95" customHeight="1"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31"/>
    </row>
    <row r="88" spans="2:12" s="1" customFormat="1" ht="6.95" customHeight="1"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31"/>
    </row>
    <row r="89" spans="2:12" s="1" customFormat="1" ht="24.95" customHeight="1">
      <c r="B89" s="31"/>
      <c r="C89" s="20" t="s">
        <v>120</v>
      </c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17</v>
      </c>
      <c r="L91" s="31"/>
    </row>
    <row r="92" spans="2:12" s="1" customFormat="1" ht="16.5" customHeight="1">
      <c r="B92" s="31"/>
      <c r="E92" s="309" t="str">
        <f>E7</f>
        <v>Humanitární sdružení PERSPEKTIVA, z.s. – rekonstrukce nemovitosti pro sociální služby – opakovaná výzva</v>
      </c>
      <c r="F92" s="310"/>
      <c r="G92" s="310"/>
      <c r="H92" s="310"/>
      <c r="L92" s="31"/>
    </row>
    <row r="93" spans="2:12" s="1" customFormat="1" ht="12" customHeight="1">
      <c r="B93" s="31"/>
      <c r="C93" s="26" t="s">
        <v>104</v>
      </c>
      <c r="L93" s="31"/>
    </row>
    <row r="94" spans="2:12" s="1" customFormat="1" ht="16.5" customHeight="1">
      <c r="B94" s="31"/>
      <c r="E94" s="271" t="str">
        <f>E9</f>
        <v>24006_02 - ASŘ+SKŘ</v>
      </c>
      <c r="F94" s="311"/>
      <c r="G94" s="311"/>
      <c r="H94" s="311"/>
      <c r="L94" s="31"/>
    </row>
    <row r="95" spans="2:12" s="1" customFormat="1" ht="6.95" customHeight="1">
      <c r="B95" s="31"/>
      <c r="L95" s="31"/>
    </row>
    <row r="96" spans="2:12" s="1" customFormat="1" ht="12" customHeight="1">
      <c r="B96" s="31"/>
      <c r="C96" s="26" t="s">
        <v>20</v>
      </c>
      <c r="F96" s="24" t="str">
        <f>F12</f>
        <v>Roudnice nad Labem</v>
      </c>
      <c r="I96" s="26" t="s">
        <v>22</v>
      </c>
      <c r="J96" s="48" t="str">
        <f>IF(J12="","",J12)</f>
        <v>16. 7. 2024</v>
      </c>
      <c r="L96" s="31"/>
    </row>
    <row r="97" spans="2:65" s="1" customFormat="1" ht="6.95" customHeight="1">
      <c r="B97" s="31"/>
      <c r="L97" s="31"/>
    </row>
    <row r="98" spans="2:65" s="1" customFormat="1" ht="15.2" customHeight="1">
      <c r="B98" s="31"/>
      <c r="C98" s="26" t="s">
        <v>24</v>
      </c>
      <c r="F98" s="24" t="str">
        <f>E15</f>
        <v>Humanitární sdružení Perspektiva, z.s.</v>
      </c>
      <c r="I98" s="26" t="s">
        <v>30</v>
      </c>
      <c r="J98" s="29" t="str">
        <f>E21</f>
        <v>LFplan s.r.o.</v>
      </c>
      <c r="L98" s="31"/>
    </row>
    <row r="99" spans="2:65" s="1" customFormat="1" ht="15.2" customHeight="1">
      <c r="B99" s="31"/>
      <c r="C99" s="26" t="s">
        <v>28</v>
      </c>
      <c r="F99" s="24" t="str">
        <f>IF(E18="","",E18)</f>
        <v>Vyplň údaj</v>
      </c>
      <c r="I99" s="26" t="s">
        <v>33</v>
      </c>
      <c r="J99" s="29" t="str">
        <f>E24</f>
        <v xml:space="preserve"> </v>
      </c>
      <c r="L99" s="31"/>
    </row>
    <row r="100" spans="2:65" s="1" customFormat="1" ht="10.35" customHeight="1">
      <c r="B100" s="31"/>
      <c r="L100" s="31"/>
    </row>
    <row r="101" spans="2:65" s="10" customFormat="1" ht="29.25" customHeight="1">
      <c r="B101" s="106"/>
      <c r="C101" s="107" t="s">
        <v>121</v>
      </c>
      <c r="D101" s="108" t="s">
        <v>56</v>
      </c>
      <c r="E101" s="108" t="s">
        <v>52</v>
      </c>
      <c r="F101" s="108" t="s">
        <v>53</v>
      </c>
      <c r="G101" s="108" t="s">
        <v>122</v>
      </c>
      <c r="H101" s="108" t="s">
        <v>123</v>
      </c>
      <c r="I101" s="108" t="s">
        <v>124</v>
      </c>
      <c r="J101" s="108" t="s">
        <v>108</v>
      </c>
      <c r="K101" s="109" t="s">
        <v>125</v>
      </c>
      <c r="L101" s="106"/>
      <c r="M101" s="55" t="s">
        <v>3</v>
      </c>
      <c r="N101" s="56" t="s">
        <v>41</v>
      </c>
      <c r="O101" s="56" t="s">
        <v>126</v>
      </c>
      <c r="P101" s="56" t="s">
        <v>127</v>
      </c>
      <c r="Q101" s="56" t="s">
        <v>128</v>
      </c>
      <c r="R101" s="56" t="s">
        <v>129</v>
      </c>
      <c r="S101" s="56" t="s">
        <v>130</v>
      </c>
      <c r="T101" s="57" t="s">
        <v>131</v>
      </c>
    </row>
    <row r="102" spans="2:65" s="1" customFormat="1" ht="22.9" customHeight="1">
      <c r="B102" s="31"/>
      <c r="C102" s="60" t="s">
        <v>132</v>
      </c>
      <c r="J102" s="110">
        <f>BK102</f>
        <v>0</v>
      </c>
      <c r="L102" s="31"/>
      <c r="M102" s="58"/>
      <c r="N102" s="49"/>
      <c r="O102" s="49"/>
      <c r="P102" s="111">
        <f>P103+P514</f>
        <v>0</v>
      </c>
      <c r="Q102" s="49"/>
      <c r="R102" s="111">
        <f>R103+R514</f>
        <v>230.14322795000001</v>
      </c>
      <c r="S102" s="49"/>
      <c r="T102" s="112">
        <f>T103+T514</f>
        <v>1.0878000000000001E-3</v>
      </c>
      <c r="AT102" s="16" t="s">
        <v>70</v>
      </c>
      <c r="AU102" s="16" t="s">
        <v>109</v>
      </c>
      <c r="BK102" s="113">
        <f>BK103+BK514</f>
        <v>0</v>
      </c>
    </row>
    <row r="103" spans="2:65" s="11" customFormat="1" ht="25.9" customHeight="1">
      <c r="B103" s="114"/>
      <c r="D103" s="115" t="s">
        <v>70</v>
      </c>
      <c r="E103" s="116" t="s">
        <v>133</v>
      </c>
      <c r="F103" s="116" t="s">
        <v>134</v>
      </c>
      <c r="I103" s="117"/>
      <c r="J103" s="118">
        <f>BK103</f>
        <v>0</v>
      </c>
      <c r="L103" s="114"/>
      <c r="M103" s="119"/>
      <c r="P103" s="120">
        <f>P104+P140+P208+P275+P290+P494+P511</f>
        <v>0</v>
      </c>
      <c r="R103" s="120">
        <f>R104+R140+R208+R275+R290+R494+R511</f>
        <v>182.60263843000001</v>
      </c>
      <c r="T103" s="121">
        <f>T104+T140+T208+T275+T290+T494+T511</f>
        <v>1.0878000000000001E-3</v>
      </c>
      <c r="AR103" s="115" t="s">
        <v>79</v>
      </c>
      <c r="AT103" s="122" t="s">
        <v>70</v>
      </c>
      <c r="AU103" s="122" t="s">
        <v>71</v>
      </c>
      <c r="AY103" s="115" t="s">
        <v>135</v>
      </c>
      <c r="BK103" s="123">
        <f>BK104+BK140+BK208+BK275+BK290+BK494+BK511</f>
        <v>0</v>
      </c>
    </row>
    <row r="104" spans="2:65" s="11" customFormat="1" ht="22.9" customHeight="1">
      <c r="B104" s="114"/>
      <c r="D104" s="115" t="s">
        <v>70</v>
      </c>
      <c r="E104" s="124" t="s">
        <v>81</v>
      </c>
      <c r="F104" s="124" t="s">
        <v>420</v>
      </c>
      <c r="I104" s="117"/>
      <c r="J104" s="125">
        <f>BK104</f>
        <v>0</v>
      </c>
      <c r="L104" s="114"/>
      <c r="M104" s="119"/>
      <c r="P104" s="120">
        <f>SUM(P105:P139)</f>
        <v>0</v>
      </c>
      <c r="R104" s="120">
        <f>SUM(R105:R139)</f>
        <v>78.056228070000003</v>
      </c>
      <c r="T104" s="121">
        <f>SUM(T105:T139)</f>
        <v>0</v>
      </c>
      <c r="AR104" s="115" t="s">
        <v>79</v>
      </c>
      <c r="AT104" s="122" t="s">
        <v>70</v>
      </c>
      <c r="AU104" s="122" t="s">
        <v>79</v>
      </c>
      <c r="AY104" s="115" t="s">
        <v>135</v>
      </c>
      <c r="BK104" s="123">
        <f>SUM(BK105:BK139)</f>
        <v>0</v>
      </c>
    </row>
    <row r="105" spans="2:65" s="1" customFormat="1" ht="24.2" customHeight="1">
      <c r="B105" s="126"/>
      <c r="C105" s="127" t="s">
        <v>79</v>
      </c>
      <c r="D105" s="127" t="s">
        <v>137</v>
      </c>
      <c r="E105" s="128" t="s">
        <v>421</v>
      </c>
      <c r="F105" s="129" t="s">
        <v>422</v>
      </c>
      <c r="G105" s="130" t="s">
        <v>213</v>
      </c>
      <c r="H105" s="131">
        <v>139.6</v>
      </c>
      <c r="I105" s="132"/>
      <c r="J105" s="133">
        <f>ROUND(I105*H105,2)</f>
        <v>0</v>
      </c>
      <c r="K105" s="129" t="s">
        <v>141</v>
      </c>
      <c r="L105" s="31"/>
      <c r="M105" s="134" t="s">
        <v>3</v>
      </c>
      <c r="N105" s="135" t="s">
        <v>42</v>
      </c>
      <c r="P105" s="136">
        <f>O105*H105</f>
        <v>0</v>
      </c>
      <c r="Q105" s="136">
        <v>1E-4</v>
      </c>
      <c r="R105" s="136">
        <f>Q105*H105</f>
        <v>1.396E-2</v>
      </c>
      <c r="S105" s="136">
        <v>0</v>
      </c>
      <c r="T105" s="137">
        <f>S105*H105</f>
        <v>0</v>
      </c>
      <c r="AR105" s="138" t="s">
        <v>142</v>
      </c>
      <c r="AT105" s="138" t="s">
        <v>137</v>
      </c>
      <c r="AU105" s="138" t="s">
        <v>81</v>
      </c>
      <c r="AY105" s="16" t="s">
        <v>135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6" t="s">
        <v>79</v>
      </c>
      <c r="BK105" s="139">
        <f>ROUND(I105*H105,2)</f>
        <v>0</v>
      </c>
      <c r="BL105" s="16" t="s">
        <v>142</v>
      </c>
      <c r="BM105" s="138" t="s">
        <v>423</v>
      </c>
    </row>
    <row r="106" spans="2:65" s="1" customFormat="1" ht="11.25">
      <c r="B106" s="31"/>
      <c r="D106" s="140" t="s">
        <v>144</v>
      </c>
      <c r="F106" s="141" t="s">
        <v>424</v>
      </c>
      <c r="I106" s="142"/>
      <c r="L106" s="31"/>
      <c r="M106" s="143"/>
      <c r="T106" s="52"/>
      <c r="AT106" s="16" t="s">
        <v>144</v>
      </c>
      <c r="AU106" s="16" t="s">
        <v>81</v>
      </c>
    </row>
    <row r="107" spans="2:65" s="12" customFormat="1" ht="11.25">
      <c r="B107" s="144"/>
      <c r="D107" s="145" t="s">
        <v>146</v>
      </c>
      <c r="E107" s="146" t="s">
        <v>3</v>
      </c>
      <c r="F107" s="147" t="s">
        <v>425</v>
      </c>
      <c r="H107" s="148">
        <v>104.36</v>
      </c>
      <c r="I107" s="149"/>
      <c r="L107" s="144"/>
      <c r="M107" s="150"/>
      <c r="T107" s="151"/>
      <c r="AT107" s="146" t="s">
        <v>146</v>
      </c>
      <c r="AU107" s="146" t="s">
        <v>81</v>
      </c>
      <c r="AV107" s="12" t="s">
        <v>81</v>
      </c>
      <c r="AW107" s="12" t="s">
        <v>32</v>
      </c>
      <c r="AX107" s="12" t="s">
        <v>71</v>
      </c>
      <c r="AY107" s="146" t="s">
        <v>135</v>
      </c>
    </row>
    <row r="108" spans="2:65" s="12" customFormat="1" ht="11.25">
      <c r="B108" s="144"/>
      <c r="D108" s="145" t="s">
        <v>146</v>
      </c>
      <c r="E108" s="146" t="s">
        <v>3</v>
      </c>
      <c r="F108" s="147" t="s">
        <v>426</v>
      </c>
      <c r="H108" s="148">
        <v>35.24</v>
      </c>
      <c r="I108" s="149"/>
      <c r="L108" s="144"/>
      <c r="M108" s="150"/>
      <c r="T108" s="151"/>
      <c r="AT108" s="146" t="s">
        <v>146</v>
      </c>
      <c r="AU108" s="146" t="s">
        <v>81</v>
      </c>
      <c r="AV108" s="12" t="s">
        <v>81</v>
      </c>
      <c r="AW108" s="12" t="s">
        <v>32</v>
      </c>
      <c r="AX108" s="12" t="s">
        <v>71</v>
      </c>
      <c r="AY108" s="146" t="s">
        <v>135</v>
      </c>
    </row>
    <row r="109" spans="2:65" s="13" customFormat="1" ht="11.25">
      <c r="B109" s="152"/>
      <c r="D109" s="145" t="s">
        <v>146</v>
      </c>
      <c r="E109" s="153" t="s">
        <v>3</v>
      </c>
      <c r="F109" s="154" t="s">
        <v>150</v>
      </c>
      <c r="H109" s="155">
        <v>139.6</v>
      </c>
      <c r="I109" s="156"/>
      <c r="L109" s="152"/>
      <c r="M109" s="157"/>
      <c r="T109" s="158"/>
      <c r="AT109" s="153" t="s">
        <v>146</v>
      </c>
      <c r="AU109" s="153" t="s">
        <v>81</v>
      </c>
      <c r="AV109" s="13" t="s">
        <v>142</v>
      </c>
      <c r="AW109" s="13" t="s">
        <v>32</v>
      </c>
      <c r="AX109" s="13" t="s">
        <v>79</v>
      </c>
      <c r="AY109" s="153" t="s">
        <v>135</v>
      </c>
    </row>
    <row r="110" spans="2:65" s="1" customFormat="1" ht="16.5" customHeight="1">
      <c r="B110" s="126"/>
      <c r="C110" s="162" t="s">
        <v>81</v>
      </c>
      <c r="D110" s="162" t="s">
        <v>427</v>
      </c>
      <c r="E110" s="163" t="s">
        <v>428</v>
      </c>
      <c r="F110" s="164" t="s">
        <v>429</v>
      </c>
      <c r="G110" s="165" t="s">
        <v>213</v>
      </c>
      <c r="H110" s="166">
        <v>123.614</v>
      </c>
      <c r="I110" s="167"/>
      <c r="J110" s="168">
        <f>ROUND(I110*H110,2)</f>
        <v>0</v>
      </c>
      <c r="K110" s="164" t="s">
        <v>141</v>
      </c>
      <c r="L110" s="169"/>
      <c r="M110" s="170" t="s">
        <v>3</v>
      </c>
      <c r="N110" s="171" t="s">
        <v>42</v>
      </c>
      <c r="P110" s="136">
        <f>O110*H110</f>
        <v>0</v>
      </c>
      <c r="Q110" s="136">
        <v>2.0000000000000001E-4</v>
      </c>
      <c r="R110" s="136">
        <f>Q110*H110</f>
        <v>2.4722800000000003E-2</v>
      </c>
      <c r="S110" s="136">
        <v>0</v>
      </c>
      <c r="T110" s="137">
        <f>S110*H110</f>
        <v>0</v>
      </c>
      <c r="AR110" s="138" t="s">
        <v>183</v>
      </c>
      <c r="AT110" s="138" t="s">
        <v>427</v>
      </c>
      <c r="AU110" s="138" t="s">
        <v>81</v>
      </c>
      <c r="AY110" s="16" t="s">
        <v>135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6" t="s">
        <v>79</v>
      </c>
      <c r="BK110" s="139">
        <f>ROUND(I110*H110,2)</f>
        <v>0</v>
      </c>
      <c r="BL110" s="16" t="s">
        <v>142</v>
      </c>
      <c r="BM110" s="138" t="s">
        <v>430</v>
      </c>
    </row>
    <row r="111" spans="2:65" s="12" customFormat="1" ht="11.25">
      <c r="B111" s="144"/>
      <c r="D111" s="145" t="s">
        <v>146</v>
      </c>
      <c r="E111" s="146" t="s">
        <v>3</v>
      </c>
      <c r="F111" s="147" t="s">
        <v>425</v>
      </c>
      <c r="H111" s="148">
        <v>104.36</v>
      </c>
      <c r="I111" s="149"/>
      <c r="L111" s="144"/>
      <c r="M111" s="150"/>
      <c r="T111" s="151"/>
      <c r="AT111" s="146" t="s">
        <v>146</v>
      </c>
      <c r="AU111" s="146" t="s">
        <v>81</v>
      </c>
      <c r="AV111" s="12" t="s">
        <v>81</v>
      </c>
      <c r="AW111" s="12" t="s">
        <v>32</v>
      </c>
      <c r="AX111" s="12" t="s">
        <v>79</v>
      </c>
      <c r="AY111" s="146" t="s">
        <v>135</v>
      </c>
    </row>
    <row r="112" spans="2:65" s="12" customFormat="1" ht="11.25">
      <c r="B112" s="144"/>
      <c r="D112" s="145" t="s">
        <v>146</v>
      </c>
      <c r="F112" s="147" t="s">
        <v>431</v>
      </c>
      <c r="H112" s="148">
        <v>123.614</v>
      </c>
      <c r="I112" s="149"/>
      <c r="L112" s="144"/>
      <c r="M112" s="150"/>
      <c r="T112" s="151"/>
      <c r="AT112" s="146" t="s">
        <v>146</v>
      </c>
      <c r="AU112" s="146" t="s">
        <v>81</v>
      </c>
      <c r="AV112" s="12" t="s">
        <v>81</v>
      </c>
      <c r="AW112" s="12" t="s">
        <v>4</v>
      </c>
      <c r="AX112" s="12" t="s">
        <v>79</v>
      </c>
      <c r="AY112" s="146" t="s">
        <v>135</v>
      </c>
    </row>
    <row r="113" spans="2:65" s="1" customFormat="1" ht="16.5" customHeight="1">
      <c r="B113" s="126"/>
      <c r="C113" s="162" t="s">
        <v>156</v>
      </c>
      <c r="D113" s="162" t="s">
        <v>427</v>
      </c>
      <c r="E113" s="163" t="s">
        <v>432</v>
      </c>
      <c r="F113" s="164" t="s">
        <v>433</v>
      </c>
      <c r="G113" s="165" t="s">
        <v>213</v>
      </c>
      <c r="H113" s="166">
        <v>35.24</v>
      </c>
      <c r="I113" s="167"/>
      <c r="J113" s="168">
        <f>ROUND(I113*H113,2)</f>
        <v>0</v>
      </c>
      <c r="K113" s="164" t="s">
        <v>141</v>
      </c>
      <c r="L113" s="169"/>
      <c r="M113" s="170" t="s">
        <v>3</v>
      </c>
      <c r="N113" s="171" t="s">
        <v>42</v>
      </c>
      <c r="P113" s="136">
        <f>O113*H113</f>
        <v>0</v>
      </c>
      <c r="Q113" s="136">
        <v>2.9999999999999997E-4</v>
      </c>
      <c r="R113" s="136">
        <f>Q113*H113</f>
        <v>1.0572E-2</v>
      </c>
      <c r="S113" s="136">
        <v>0</v>
      </c>
      <c r="T113" s="137">
        <f>S113*H113</f>
        <v>0</v>
      </c>
      <c r="AR113" s="138" t="s">
        <v>183</v>
      </c>
      <c r="AT113" s="138" t="s">
        <v>427</v>
      </c>
      <c r="AU113" s="138" t="s">
        <v>81</v>
      </c>
      <c r="AY113" s="16" t="s">
        <v>135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6" t="s">
        <v>79</v>
      </c>
      <c r="BK113" s="139">
        <f>ROUND(I113*H113,2)</f>
        <v>0</v>
      </c>
      <c r="BL113" s="16" t="s">
        <v>142</v>
      </c>
      <c r="BM113" s="138" t="s">
        <v>434</v>
      </c>
    </row>
    <row r="114" spans="2:65" s="12" customFormat="1" ht="11.25">
      <c r="B114" s="144"/>
      <c r="D114" s="145" t="s">
        <v>146</v>
      </c>
      <c r="E114" s="146" t="s">
        <v>3</v>
      </c>
      <c r="F114" s="147" t="s">
        <v>426</v>
      </c>
      <c r="H114" s="148">
        <v>35.24</v>
      </c>
      <c r="I114" s="149"/>
      <c r="L114" s="144"/>
      <c r="M114" s="150"/>
      <c r="T114" s="151"/>
      <c r="AT114" s="146" t="s">
        <v>146</v>
      </c>
      <c r="AU114" s="146" t="s">
        <v>81</v>
      </c>
      <c r="AV114" s="12" t="s">
        <v>81</v>
      </c>
      <c r="AW114" s="12" t="s">
        <v>32</v>
      </c>
      <c r="AX114" s="12" t="s">
        <v>79</v>
      </c>
      <c r="AY114" s="146" t="s">
        <v>135</v>
      </c>
    </row>
    <row r="115" spans="2:65" s="1" customFormat="1" ht="24.2" customHeight="1">
      <c r="B115" s="126"/>
      <c r="C115" s="127" t="s">
        <v>142</v>
      </c>
      <c r="D115" s="127" t="s">
        <v>137</v>
      </c>
      <c r="E115" s="128" t="s">
        <v>435</v>
      </c>
      <c r="F115" s="129" t="s">
        <v>436</v>
      </c>
      <c r="G115" s="130" t="s">
        <v>312</v>
      </c>
      <c r="H115" s="131">
        <v>50</v>
      </c>
      <c r="I115" s="132"/>
      <c r="J115" s="133">
        <f>ROUND(I115*H115,2)</f>
        <v>0</v>
      </c>
      <c r="K115" s="129" t="s">
        <v>141</v>
      </c>
      <c r="L115" s="31"/>
      <c r="M115" s="134" t="s">
        <v>3</v>
      </c>
      <c r="N115" s="135" t="s">
        <v>42</v>
      </c>
      <c r="P115" s="136">
        <f>O115*H115</f>
        <v>0</v>
      </c>
      <c r="Q115" s="136">
        <v>3.4000000000000002E-4</v>
      </c>
      <c r="R115" s="136">
        <f>Q115*H115</f>
        <v>1.7000000000000001E-2</v>
      </c>
      <c r="S115" s="136">
        <v>0</v>
      </c>
      <c r="T115" s="137">
        <f>S115*H115</f>
        <v>0</v>
      </c>
      <c r="AR115" s="138" t="s">
        <v>142</v>
      </c>
      <c r="AT115" s="138" t="s">
        <v>137</v>
      </c>
      <c r="AU115" s="138" t="s">
        <v>81</v>
      </c>
      <c r="AY115" s="16" t="s">
        <v>135</v>
      </c>
      <c r="BE115" s="139">
        <f>IF(N115="základní",J115,0)</f>
        <v>0</v>
      </c>
      <c r="BF115" s="139">
        <f>IF(N115="snížená",J115,0)</f>
        <v>0</v>
      </c>
      <c r="BG115" s="139">
        <f>IF(N115="zákl. přenesená",J115,0)</f>
        <v>0</v>
      </c>
      <c r="BH115" s="139">
        <f>IF(N115="sníž. přenesená",J115,0)</f>
        <v>0</v>
      </c>
      <c r="BI115" s="139">
        <f>IF(N115="nulová",J115,0)</f>
        <v>0</v>
      </c>
      <c r="BJ115" s="16" t="s">
        <v>79</v>
      </c>
      <c r="BK115" s="139">
        <f>ROUND(I115*H115,2)</f>
        <v>0</v>
      </c>
      <c r="BL115" s="16" t="s">
        <v>142</v>
      </c>
      <c r="BM115" s="138" t="s">
        <v>437</v>
      </c>
    </row>
    <row r="116" spans="2:65" s="1" customFormat="1" ht="11.25">
      <c r="B116" s="31"/>
      <c r="D116" s="140" t="s">
        <v>144</v>
      </c>
      <c r="F116" s="141" t="s">
        <v>438</v>
      </c>
      <c r="I116" s="142"/>
      <c r="L116" s="31"/>
      <c r="M116" s="143"/>
      <c r="T116" s="52"/>
      <c r="AT116" s="16" t="s">
        <v>144</v>
      </c>
      <c r="AU116" s="16" t="s">
        <v>81</v>
      </c>
    </row>
    <row r="117" spans="2:65" s="1" customFormat="1" ht="24.2" customHeight="1">
      <c r="B117" s="126"/>
      <c r="C117" s="127" t="s">
        <v>167</v>
      </c>
      <c r="D117" s="127" t="s">
        <v>137</v>
      </c>
      <c r="E117" s="128" t="s">
        <v>439</v>
      </c>
      <c r="F117" s="129" t="s">
        <v>440</v>
      </c>
      <c r="G117" s="130" t="s">
        <v>312</v>
      </c>
      <c r="H117" s="131">
        <v>7</v>
      </c>
      <c r="I117" s="132"/>
      <c r="J117" s="133">
        <f>ROUND(I117*H117,2)</f>
        <v>0</v>
      </c>
      <c r="K117" s="129" t="s">
        <v>141</v>
      </c>
      <c r="L117" s="31"/>
      <c r="M117" s="134" t="s">
        <v>3</v>
      </c>
      <c r="N117" s="135" t="s">
        <v>42</v>
      </c>
      <c r="P117" s="136">
        <f>O117*H117</f>
        <v>0</v>
      </c>
      <c r="Q117" s="136">
        <v>1.6299999999999999E-3</v>
      </c>
      <c r="R117" s="136">
        <f>Q117*H117</f>
        <v>1.141E-2</v>
      </c>
      <c r="S117" s="136">
        <v>0</v>
      </c>
      <c r="T117" s="137">
        <f>S117*H117</f>
        <v>0</v>
      </c>
      <c r="AR117" s="138" t="s">
        <v>142</v>
      </c>
      <c r="AT117" s="138" t="s">
        <v>137</v>
      </c>
      <c r="AU117" s="138" t="s">
        <v>81</v>
      </c>
      <c r="AY117" s="16" t="s">
        <v>135</v>
      </c>
      <c r="BE117" s="139">
        <f>IF(N117="základní",J117,0)</f>
        <v>0</v>
      </c>
      <c r="BF117" s="139">
        <f>IF(N117="snížená",J117,0)</f>
        <v>0</v>
      </c>
      <c r="BG117" s="139">
        <f>IF(N117="zákl. přenesená",J117,0)</f>
        <v>0</v>
      </c>
      <c r="BH117" s="139">
        <f>IF(N117="sníž. přenesená",J117,0)</f>
        <v>0</v>
      </c>
      <c r="BI117" s="139">
        <f>IF(N117="nulová",J117,0)</f>
        <v>0</v>
      </c>
      <c r="BJ117" s="16" t="s">
        <v>79</v>
      </c>
      <c r="BK117" s="139">
        <f>ROUND(I117*H117,2)</f>
        <v>0</v>
      </c>
      <c r="BL117" s="16" t="s">
        <v>142</v>
      </c>
      <c r="BM117" s="138" t="s">
        <v>441</v>
      </c>
    </row>
    <row r="118" spans="2:65" s="1" customFormat="1" ht="11.25">
      <c r="B118" s="31"/>
      <c r="D118" s="140" t="s">
        <v>144</v>
      </c>
      <c r="F118" s="141" t="s">
        <v>442</v>
      </c>
      <c r="I118" s="142"/>
      <c r="L118" s="31"/>
      <c r="M118" s="143"/>
      <c r="T118" s="52"/>
      <c r="AT118" s="16" t="s">
        <v>144</v>
      </c>
      <c r="AU118" s="16" t="s">
        <v>81</v>
      </c>
    </row>
    <row r="119" spans="2:65" s="1" customFormat="1" ht="16.5" customHeight="1">
      <c r="B119" s="126"/>
      <c r="C119" s="127" t="s">
        <v>173</v>
      </c>
      <c r="D119" s="127" t="s">
        <v>137</v>
      </c>
      <c r="E119" s="128" t="s">
        <v>443</v>
      </c>
      <c r="F119" s="129" t="s">
        <v>444</v>
      </c>
      <c r="G119" s="130" t="s">
        <v>312</v>
      </c>
      <c r="H119" s="131">
        <v>7</v>
      </c>
      <c r="I119" s="132"/>
      <c r="J119" s="133">
        <f>ROUND(I119*H119,2)</f>
        <v>0</v>
      </c>
      <c r="K119" s="129" t="s">
        <v>141</v>
      </c>
      <c r="L119" s="31"/>
      <c r="M119" s="134" t="s">
        <v>3</v>
      </c>
      <c r="N119" s="135" t="s">
        <v>42</v>
      </c>
      <c r="P119" s="136">
        <f>O119*H119</f>
        <v>0</v>
      </c>
      <c r="Q119" s="136">
        <v>1.49E-3</v>
      </c>
      <c r="R119" s="136">
        <f>Q119*H119</f>
        <v>1.043E-2</v>
      </c>
      <c r="S119" s="136">
        <v>0</v>
      </c>
      <c r="T119" s="137">
        <f>S119*H119</f>
        <v>0</v>
      </c>
      <c r="AR119" s="138" t="s">
        <v>142</v>
      </c>
      <c r="AT119" s="138" t="s">
        <v>137</v>
      </c>
      <c r="AU119" s="138" t="s">
        <v>81</v>
      </c>
      <c r="AY119" s="16" t="s">
        <v>135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6" t="s">
        <v>79</v>
      </c>
      <c r="BK119" s="139">
        <f>ROUND(I119*H119,2)</f>
        <v>0</v>
      </c>
      <c r="BL119" s="16" t="s">
        <v>142</v>
      </c>
      <c r="BM119" s="138" t="s">
        <v>445</v>
      </c>
    </row>
    <row r="120" spans="2:65" s="1" customFormat="1" ht="11.25">
      <c r="B120" s="31"/>
      <c r="D120" s="140" t="s">
        <v>144</v>
      </c>
      <c r="F120" s="141" t="s">
        <v>446</v>
      </c>
      <c r="I120" s="142"/>
      <c r="L120" s="31"/>
      <c r="M120" s="143"/>
      <c r="T120" s="52"/>
      <c r="AT120" s="16" t="s">
        <v>144</v>
      </c>
      <c r="AU120" s="16" t="s">
        <v>81</v>
      </c>
    </row>
    <row r="121" spans="2:65" s="1" customFormat="1" ht="21.75" customHeight="1">
      <c r="B121" s="126"/>
      <c r="C121" s="127" t="s">
        <v>178</v>
      </c>
      <c r="D121" s="127" t="s">
        <v>137</v>
      </c>
      <c r="E121" s="128" t="s">
        <v>447</v>
      </c>
      <c r="F121" s="129" t="s">
        <v>448</v>
      </c>
      <c r="G121" s="130" t="s">
        <v>140</v>
      </c>
      <c r="H121" s="131">
        <v>15.654</v>
      </c>
      <c r="I121" s="132"/>
      <c r="J121" s="133">
        <f>ROUND(I121*H121,2)</f>
        <v>0</v>
      </c>
      <c r="K121" s="129" t="s">
        <v>141</v>
      </c>
      <c r="L121" s="31"/>
      <c r="M121" s="134" t="s">
        <v>3</v>
      </c>
      <c r="N121" s="135" t="s">
        <v>42</v>
      </c>
      <c r="P121" s="136">
        <f>O121*H121</f>
        <v>0</v>
      </c>
      <c r="Q121" s="136">
        <v>2.16</v>
      </c>
      <c r="R121" s="136">
        <f>Q121*H121</f>
        <v>33.812640000000002</v>
      </c>
      <c r="S121" s="136">
        <v>0</v>
      </c>
      <c r="T121" s="137">
        <f>S121*H121</f>
        <v>0</v>
      </c>
      <c r="AR121" s="138" t="s">
        <v>142</v>
      </c>
      <c r="AT121" s="138" t="s">
        <v>137</v>
      </c>
      <c r="AU121" s="138" t="s">
        <v>81</v>
      </c>
      <c r="AY121" s="16" t="s">
        <v>135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6" t="s">
        <v>79</v>
      </c>
      <c r="BK121" s="139">
        <f>ROUND(I121*H121,2)</f>
        <v>0</v>
      </c>
      <c r="BL121" s="16" t="s">
        <v>142</v>
      </c>
      <c r="BM121" s="138" t="s">
        <v>449</v>
      </c>
    </row>
    <row r="122" spans="2:65" s="1" customFormat="1" ht="11.25">
      <c r="B122" s="31"/>
      <c r="D122" s="140" t="s">
        <v>144</v>
      </c>
      <c r="F122" s="141" t="s">
        <v>450</v>
      </c>
      <c r="I122" s="142"/>
      <c r="L122" s="31"/>
      <c r="M122" s="143"/>
      <c r="T122" s="52"/>
      <c r="AT122" s="16" t="s">
        <v>144</v>
      </c>
      <c r="AU122" s="16" t="s">
        <v>81</v>
      </c>
    </row>
    <row r="123" spans="2:65" s="12" customFormat="1" ht="11.25">
      <c r="B123" s="144"/>
      <c r="D123" s="145" t="s">
        <v>146</v>
      </c>
      <c r="E123" s="146" t="s">
        <v>3</v>
      </c>
      <c r="F123" s="147" t="s">
        <v>451</v>
      </c>
      <c r="H123" s="148">
        <v>15.654</v>
      </c>
      <c r="I123" s="149"/>
      <c r="L123" s="144"/>
      <c r="M123" s="150"/>
      <c r="T123" s="151"/>
      <c r="AT123" s="146" t="s">
        <v>146</v>
      </c>
      <c r="AU123" s="146" t="s">
        <v>81</v>
      </c>
      <c r="AV123" s="12" t="s">
        <v>81</v>
      </c>
      <c r="AW123" s="12" t="s">
        <v>32</v>
      </c>
      <c r="AX123" s="12" t="s">
        <v>79</v>
      </c>
      <c r="AY123" s="146" t="s">
        <v>135</v>
      </c>
    </row>
    <row r="124" spans="2:65" s="1" customFormat="1" ht="21.75" customHeight="1">
      <c r="B124" s="126"/>
      <c r="C124" s="127" t="s">
        <v>183</v>
      </c>
      <c r="D124" s="127" t="s">
        <v>137</v>
      </c>
      <c r="E124" s="128" t="s">
        <v>452</v>
      </c>
      <c r="F124" s="129" t="s">
        <v>453</v>
      </c>
      <c r="G124" s="130" t="s">
        <v>140</v>
      </c>
      <c r="H124" s="131">
        <v>5.218</v>
      </c>
      <c r="I124" s="132"/>
      <c r="J124" s="133">
        <f>ROUND(I124*H124,2)</f>
        <v>0</v>
      </c>
      <c r="K124" s="129" t="s">
        <v>141</v>
      </c>
      <c r="L124" s="31"/>
      <c r="M124" s="134" t="s">
        <v>3</v>
      </c>
      <c r="N124" s="135" t="s">
        <v>42</v>
      </c>
      <c r="P124" s="136">
        <f>O124*H124</f>
        <v>0</v>
      </c>
      <c r="Q124" s="136">
        <v>2.16</v>
      </c>
      <c r="R124" s="136">
        <f>Q124*H124</f>
        <v>11.27088</v>
      </c>
      <c r="S124" s="136">
        <v>0</v>
      </c>
      <c r="T124" s="137">
        <f>S124*H124</f>
        <v>0</v>
      </c>
      <c r="AR124" s="138" t="s">
        <v>142</v>
      </c>
      <c r="AT124" s="138" t="s">
        <v>137</v>
      </c>
      <c r="AU124" s="138" t="s">
        <v>81</v>
      </c>
      <c r="AY124" s="16" t="s">
        <v>135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6" t="s">
        <v>79</v>
      </c>
      <c r="BK124" s="139">
        <f>ROUND(I124*H124,2)</f>
        <v>0</v>
      </c>
      <c r="BL124" s="16" t="s">
        <v>142</v>
      </c>
      <c r="BM124" s="138" t="s">
        <v>454</v>
      </c>
    </row>
    <row r="125" spans="2:65" s="1" customFormat="1" ht="11.25">
      <c r="B125" s="31"/>
      <c r="D125" s="140" t="s">
        <v>144</v>
      </c>
      <c r="F125" s="141" t="s">
        <v>455</v>
      </c>
      <c r="I125" s="142"/>
      <c r="L125" s="31"/>
      <c r="M125" s="143"/>
      <c r="T125" s="52"/>
      <c r="AT125" s="16" t="s">
        <v>144</v>
      </c>
      <c r="AU125" s="16" t="s">
        <v>81</v>
      </c>
    </row>
    <row r="126" spans="2:65" s="12" customFormat="1" ht="11.25">
      <c r="B126" s="144"/>
      <c r="D126" s="145" t="s">
        <v>146</v>
      </c>
      <c r="E126" s="146" t="s">
        <v>3</v>
      </c>
      <c r="F126" s="147" t="s">
        <v>456</v>
      </c>
      <c r="H126" s="148">
        <v>5.218</v>
      </c>
      <c r="I126" s="149"/>
      <c r="L126" s="144"/>
      <c r="M126" s="150"/>
      <c r="T126" s="151"/>
      <c r="AT126" s="146" t="s">
        <v>146</v>
      </c>
      <c r="AU126" s="146" t="s">
        <v>81</v>
      </c>
      <c r="AV126" s="12" t="s">
        <v>81</v>
      </c>
      <c r="AW126" s="12" t="s">
        <v>32</v>
      </c>
      <c r="AX126" s="12" t="s">
        <v>79</v>
      </c>
      <c r="AY126" s="146" t="s">
        <v>135</v>
      </c>
    </row>
    <row r="127" spans="2:65" s="1" customFormat="1" ht="21.75" customHeight="1">
      <c r="B127" s="126"/>
      <c r="C127" s="127" t="s">
        <v>190</v>
      </c>
      <c r="D127" s="127" t="s">
        <v>137</v>
      </c>
      <c r="E127" s="128" t="s">
        <v>457</v>
      </c>
      <c r="F127" s="129" t="s">
        <v>458</v>
      </c>
      <c r="G127" s="130" t="s">
        <v>140</v>
      </c>
      <c r="H127" s="131">
        <v>7.7430000000000003</v>
      </c>
      <c r="I127" s="132"/>
      <c r="J127" s="133">
        <f>ROUND(I127*H127,2)</f>
        <v>0</v>
      </c>
      <c r="K127" s="129" t="s">
        <v>141</v>
      </c>
      <c r="L127" s="31"/>
      <c r="M127" s="134" t="s">
        <v>3</v>
      </c>
      <c r="N127" s="135" t="s">
        <v>42</v>
      </c>
      <c r="P127" s="136">
        <f>O127*H127</f>
        <v>0</v>
      </c>
      <c r="Q127" s="136">
        <v>2.5018699999999998</v>
      </c>
      <c r="R127" s="136">
        <f>Q127*H127</f>
        <v>19.371979409999998</v>
      </c>
      <c r="S127" s="136">
        <v>0</v>
      </c>
      <c r="T127" s="137">
        <f>S127*H127</f>
        <v>0</v>
      </c>
      <c r="AR127" s="138" t="s">
        <v>142</v>
      </c>
      <c r="AT127" s="138" t="s">
        <v>137</v>
      </c>
      <c r="AU127" s="138" t="s">
        <v>81</v>
      </c>
      <c r="AY127" s="16" t="s">
        <v>135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6" t="s">
        <v>79</v>
      </c>
      <c r="BK127" s="139">
        <f>ROUND(I127*H127,2)</f>
        <v>0</v>
      </c>
      <c r="BL127" s="16" t="s">
        <v>142</v>
      </c>
      <c r="BM127" s="138" t="s">
        <v>459</v>
      </c>
    </row>
    <row r="128" spans="2:65" s="1" customFormat="1" ht="11.25">
      <c r="B128" s="31"/>
      <c r="D128" s="140" t="s">
        <v>144</v>
      </c>
      <c r="F128" s="141" t="s">
        <v>460</v>
      </c>
      <c r="I128" s="142"/>
      <c r="L128" s="31"/>
      <c r="M128" s="143"/>
      <c r="T128" s="52"/>
      <c r="AT128" s="16" t="s">
        <v>144</v>
      </c>
      <c r="AU128" s="16" t="s">
        <v>81</v>
      </c>
    </row>
    <row r="129" spans="2:65" s="12" customFormat="1" ht="11.25">
      <c r="B129" s="144"/>
      <c r="D129" s="145" t="s">
        <v>146</v>
      </c>
      <c r="E129" s="146" t="s">
        <v>3</v>
      </c>
      <c r="F129" s="147" t="s">
        <v>461</v>
      </c>
      <c r="H129" s="148">
        <v>7.7430000000000003</v>
      </c>
      <c r="I129" s="149"/>
      <c r="L129" s="144"/>
      <c r="M129" s="150"/>
      <c r="T129" s="151"/>
      <c r="AT129" s="146" t="s">
        <v>146</v>
      </c>
      <c r="AU129" s="146" t="s">
        <v>81</v>
      </c>
      <c r="AV129" s="12" t="s">
        <v>81</v>
      </c>
      <c r="AW129" s="12" t="s">
        <v>32</v>
      </c>
      <c r="AX129" s="12" t="s">
        <v>79</v>
      </c>
      <c r="AY129" s="146" t="s">
        <v>135</v>
      </c>
    </row>
    <row r="130" spans="2:65" s="1" customFormat="1" ht="16.5" customHeight="1">
      <c r="B130" s="126"/>
      <c r="C130" s="127" t="s">
        <v>196</v>
      </c>
      <c r="D130" s="127" t="s">
        <v>137</v>
      </c>
      <c r="E130" s="128" t="s">
        <v>462</v>
      </c>
      <c r="F130" s="129" t="s">
        <v>463</v>
      </c>
      <c r="G130" s="130" t="s">
        <v>186</v>
      </c>
      <c r="H130" s="131">
        <v>0.41199999999999998</v>
      </c>
      <c r="I130" s="132"/>
      <c r="J130" s="133">
        <f>ROUND(I130*H130,2)</f>
        <v>0</v>
      </c>
      <c r="K130" s="129" t="s">
        <v>141</v>
      </c>
      <c r="L130" s="31"/>
      <c r="M130" s="134" t="s">
        <v>3</v>
      </c>
      <c r="N130" s="135" t="s">
        <v>42</v>
      </c>
      <c r="P130" s="136">
        <f>O130*H130</f>
        <v>0</v>
      </c>
      <c r="Q130" s="136">
        <v>1.06277</v>
      </c>
      <c r="R130" s="136">
        <f>Q130*H130</f>
        <v>0.43786123999999998</v>
      </c>
      <c r="S130" s="136">
        <v>0</v>
      </c>
      <c r="T130" s="137">
        <f>S130*H130</f>
        <v>0</v>
      </c>
      <c r="AR130" s="138" t="s">
        <v>142</v>
      </c>
      <c r="AT130" s="138" t="s">
        <v>137</v>
      </c>
      <c r="AU130" s="138" t="s">
        <v>81</v>
      </c>
      <c r="AY130" s="16" t="s">
        <v>135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6" t="s">
        <v>79</v>
      </c>
      <c r="BK130" s="139">
        <f>ROUND(I130*H130,2)</f>
        <v>0</v>
      </c>
      <c r="BL130" s="16" t="s">
        <v>142</v>
      </c>
      <c r="BM130" s="138" t="s">
        <v>464</v>
      </c>
    </row>
    <row r="131" spans="2:65" s="1" customFormat="1" ht="11.25">
      <c r="B131" s="31"/>
      <c r="D131" s="140" t="s">
        <v>144</v>
      </c>
      <c r="F131" s="141" t="s">
        <v>465</v>
      </c>
      <c r="I131" s="142"/>
      <c r="L131" s="31"/>
      <c r="M131" s="143"/>
      <c r="T131" s="52"/>
      <c r="AT131" s="16" t="s">
        <v>144</v>
      </c>
      <c r="AU131" s="16" t="s">
        <v>81</v>
      </c>
    </row>
    <row r="132" spans="2:65" s="12" customFormat="1" ht="11.25">
      <c r="B132" s="144"/>
      <c r="D132" s="145" t="s">
        <v>146</v>
      </c>
      <c r="E132" s="146" t="s">
        <v>3</v>
      </c>
      <c r="F132" s="147" t="s">
        <v>466</v>
      </c>
      <c r="H132" s="148">
        <v>0.34300000000000003</v>
      </c>
      <c r="I132" s="149"/>
      <c r="L132" s="144"/>
      <c r="M132" s="150"/>
      <c r="T132" s="151"/>
      <c r="AT132" s="146" t="s">
        <v>146</v>
      </c>
      <c r="AU132" s="146" t="s">
        <v>81</v>
      </c>
      <c r="AV132" s="12" t="s">
        <v>81</v>
      </c>
      <c r="AW132" s="12" t="s">
        <v>32</v>
      </c>
      <c r="AX132" s="12" t="s">
        <v>79</v>
      </c>
      <c r="AY132" s="146" t="s">
        <v>135</v>
      </c>
    </row>
    <row r="133" spans="2:65" s="12" customFormat="1" ht="11.25">
      <c r="B133" s="144"/>
      <c r="D133" s="145" t="s">
        <v>146</v>
      </c>
      <c r="F133" s="147" t="s">
        <v>467</v>
      </c>
      <c r="H133" s="148">
        <v>0.41199999999999998</v>
      </c>
      <c r="I133" s="149"/>
      <c r="L133" s="144"/>
      <c r="M133" s="150"/>
      <c r="T133" s="151"/>
      <c r="AT133" s="146" t="s">
        <v>146</v>
      </c>
      <c r="AU133" s="146" t="s">
        <v>81</v>
      </c>
      <c r="AV133" s="12" t="s">
        <v>81</v>
      </c>
      <c r="AW133" s="12" t="s">
        <v>4</v>
      </c>
      <c r="AX133" s="12" t="s">
        <v>79</v>
      </c>
      <c r="AY133" s="146" t="s">
        <v>135</v>
      </c>
    </row>
    <row r="134" spans="2:65" s="1" customFormat="1" ht="16.5" customHeight="1">
      <c r="B134" s="126"/>
      <c r="C134" s="127" t="s">
        <v>204</v>
      </c>
      <c r="D134" s="127" t="s">
        <v>137</v>
      </c>
      <c r="E134" s="128" t="s">
        <v>468</v>
      </c>
      <c r="F134" s="129" t="s">
        <v>469</v>
      </c>
      <c r="G134" s="130" t="s">
        <v>140</v>
      </c>
      <c r="H134" s="131">
        <v>4.3440000000000003</v>
      </c>
      <c r="I134" s="132"/>
      <c r="J134" s="133">
        <f>ROUND(I134*H134,2)</f>
        <v>0</v>
      </c>
      <c r="K134" s="129" t="s">
        <v>141</v>
      </c>
      <c r="L134" s="31"/>
      <c r="M134" s="134" t="s">
        <v>3</v>
      </c>
      <c r="N134" s="135" t="s">
        <v>42</v>
      </c>
      <c r="P134" s="136">
        <f>O134*H134</f>
        <v>0</v>
      </c>
      <c r="Q134" s="136">
        <v>2.5018699999999998</v>
      </c>
      <c r="R134" s="136">
        <f>Q134*H134</f>
        <v>10.868123280000001</v>
      </c>
      <c r="S134" s="136">
        <v>0</v>
      </c>
      <c r="T134" s="137">
        <f>S134*H134</f>
        <v>0</v>
      </c>
      <c r="AR134" s="138" t="s">
        <v>142</v>
      </c>
      <c r="AT134" s="138" t="s">
        <v>137</v>
      </c>
      <c r="AU134" s="138" t="s">
        <v>81</v>
      </c>
      <c r="AY134" s="16" t="s">
        <v>135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6" t="s">
        <v>79</v>
      </c>
      <c r="BK134" s="139">
        <f>ROUND(I134*H134,2)</f>
        <v>0</v>
      </c>
      <c r="BL134" s="16" t="s">
        <v>142</v>
      </c>
      <c r="BM134" s="138" t="s">
        <v>470</v>
      </c>
    </row>
    <row r="135" spans="2:65" s="1" customFormat="1" ht="11.25">
      <c r="B135" s="31"/>
      <c r="D135" s="140" t="s">
        <v>144</v>
      </c>
      <c r="F135" s="141" t="s">
        <v>471</v>
      </c>
      <c r="I135" s="142"/>
      <c r="L135" s="31"/>
      <c r="M135" s="143"/>
      <c r="T135" s="52"/>
      <c r="AT135" s="16" t="s">
        <v>144</v>
      </c>
      <c r="AU135" s="16" t="s">
        <v>81</v>
      </c>
    </row>
    <row r="136" spans="2:65" s="12" customFormat="1" ht="11.25">
      <c r="B136" s="144"/>
      <c r="D136" s="145" t="s">
        <v>146</v>
      </c>
      <c r="E136" s="146" t="s">
        <v>3</v>
      </c>
      <c r="F136" s="147" t="s">
        <v>472</v>
      </c>
      <c r="H136" s="148">
        <v>4.3440000000000003</v>
      </c>
      <c r="I136" s="149"/>
      <c r="L136" s="144"/>
      <c r="M136" s="150"/>
      <c r="T136" s="151"/>
      <c r="AT136" s="146" t="s">
        <v>146</v>
      </c>
      <c r="AU136" s="146" t="s">
        <v>81</v>
      </c>
      <c r="AV136" s="12" t="s">
        <v>81</v>
      </c>
      <c r="AW136" s="12" t="s">
        <v>32</v>
      </c>
      <c r="AX136" s="12" t="s">
        <v>79</v>
      </c>
      <c r="AY136" s="146" t="s">
        <v>135</v>
      </c>
    </row>
    <row r="137" spans="2:65" s="1" customFormat="1" ht="16.5" customHeight="1">
      <c r="B137" s="126"/>
      <c r="C137" s="127" t="s">
        <v>9</v>
      </c>
      <c r="D137" s="127" t="s">
        <v>137</v>
      </c>
      <c r="E137" s="128" t="s">
        <v>473</v>
      </c>
      <c r="F137" s="129" t="s">
        <v>474</v>
      </c>
      <c r="G137" s="130" t="s">
        <v>140</v>
      </c>
      <c r="H137" s="131">
        <v>0.88200000000000001</v>
      </c>
      <c r="I137" s="132"/>
      <c r="J137" s="133">
        <f>ROUND(I137*H137,2)</f>
        <v>0</v>
      </c>
      <c r="K137" s="129" t="s">
        <v>141</v>
      </c>
      <c r="L137" s="31"/>
      <c r="M137" s="134" t="s">
        <v>3</v>
      </c>
      <c r="N137" s="135" t="s">
        <v>42</v>
      </c>
      <c r="P137" s="136">
        <f>O137*H137</f>
        <v>0</v>
      </c>
      <c r="Q137" s="136">
        <v>2.5018699999999998</v>
      </c>
      <c r="R137" s="136">
        <f>Q137*H137</f>
        <v>2.2066493399999998</v>
      </c>
      <c r="S137" s="136">
        <v>0</v>
      </c>
      <c r="T137" s="137">
        <f>S137*H137</f>
        <v>0</v>
      </c>
      <c r="AR137" s="138" t="s">
        <v>142</v>
      </c>
      <c r="AT137" s="138" t="s">
        <v>137</v>
      </c>
      <c r="AU137" s="138" t="s">
        <v>81</v>
      </c>
      <c r="AY137" s="16" t="s">
        <v>135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6" t="s">
        <v>79</v>
      </c>
      <c r="BK137" s="139">
        <f>ROUND(I137*H137,2)</f>
        <v>0</v>
      </c>
      <c r="BL137" s="16" t="s">
        <v>142</v>
      </c>
      <c r="BM137" s="138" t="s">
        <v>475</v>
      </c>
    </row>
    <row r="138" spans="2:65" s="1" customFormat="1" ht="11.25">
      <c r="B138" s="31"/>
      <c r="D138" s="140" t="s">
        <v>144</v>
      </c>
      <c r="F138" s="141" t="s">
        <v>476</v>
      </c>
      <c r="I138" s="142"/>
      <c r="L138" s="31"/>
      <c r="M138" s="143"/>
      <c r="T138" s="52"/>
      <c r="AT138" s="16" t="s">
        <v>144</v>
      </c>
      <c r="AU138" s="16" t="s">
        <v>81</v>
      </c>
    </row>
    <row r="139" spans="2:65" s="12" customFormat="1" ht="11.25">
      <c r="B139" s="144"/>
      <c r="D139" s="145" t="s">
        <v>146</v>
      </c>
      <c r="E139" s="146" t="s">
        <v>3</v>
      </c>
      <c r="F139" s="147" t="s">
        <v>477</v>
      </c>
      <c r="H139" s="148">
        <v>0.88200000000000001</v>
      </c>
      <c r="I139" s="149"/>
      <c r="L139" s="144"/>
      <c r="M139" s="150"/>
      <c r="T139" s="151"/>
      <c r="AT139" s="146" t="s">
        <v>146</v>
      </c>
      <c r="AU139" s="146" t="s">
        <v>81</v>
      </c>
      <c r="AV139" s="12" t="s">
        <v>81</v>
      </c>
      <c r="AW139" s="12" t="s">
        <v>32</v>
      </c>
      <c r="AX139" s="12" t="s">
        <v>79</v>
      </c>
      <c r="AY139" s="146" t="s">
        <v>135</v>
      </c>
    </row>
    <row r="140" spans="2:65" s="11" customFormat="1" ht="22.9" customHeight="1">
      <c r="B140" s="114"/>
      <c r="D140" s="115" t="s">
        <v>70</v>
      </c>
      <c r="E140" s="124" t="s">
        <v>156</v>
      </c>
      <c r="F140" s="124" t="s">
        <v>478</v>
      </c>
      <c r="I140" s="117"/>
      <c r="J140" s="125">
        <f>BK140</f>
        <v>0</v>
      </c>
      <c r="L140" s="114"/>
      <c r="M140" s="119"/>
      <c r="P140" s="120">
        <f>SUM(P141:P207)</f>
        <v>0</v>
      </c>
      <c r="R140" s="120">
        <f>SUM(R141:R207)</f>
        <v>35.457592999999989</v>
      </c>
      <c r="T140" s="121">
        <f>SUM(T141:T207)</f>
        <v>0</v>
      </c>
      <c r="AR140" s="115" t="s">
        <v>79</v>
      </c>
      <c r="AT140" s="122" t="s">
        <v>70</v>
      </c>
      <c r="AU140" s="122" t="s">
        <v>79</v>
      </c>
      <c r="AY140" s="115" t="s">
        <v>135</v>
      </c>
      <c r="BK140" s="123">
        <f>SUM(BK141:BK207)</f>
        <v>0</v>
      </c>
    </row>
    <row r="141" spans="2:65" s="1" customFormat="1" ht="24.2" customHeight="1">
      <c r="B141" s="126"/>
      <c r="C141" s="127" t="s">
        <v>217</v>
      </c>
      <c r="D141" s="127" t="s">
        <v>137</v>
      </c>
      <c r="E141" s="128" t="s">
        <v>479</v>
      </c>
      <c r="F141" s="129" t="s">
        <v>480</v>
      </c>
      <c r="G141" s="130" t="s">
        <v>140</v>
      </c>
      <c r="H141" s="131">
        <v>1.9059999999999999</v>
      </c>
      <c r="I141" s="132"/>
      <c r="J141" s="133">
        <f>ROUND(I141*H141,2)</f>
        <v>0</v>
      </c>
      <c r="K141" s="129" t="s">
        <v>141</v>
      </c>
      <c r="L141" s="31"/>
      <c r="M141" s="134" t="s">
        <v>3</v>
      </c>
      <c r="N141" s="135" t="s">
        <v>42</v>
      </c>
      <c r="P141" s="136">
        <f>O141*H141</f>
        <v>0</v>
      </c>
      <c r="Q141" s="136">
        <v>1.8774999999999999</v>
      </c>
      <c r="R141" s="136">
        <f>Q141*H141</f>
        <v>3.5785149999999999</v>
      </c>
      <c r="S141" s="136">
        <v>0</v>
      </c>
      <c r="T141" s="137">
        <f>S141*H141</f>
        <v>0</v>
      </c>
      <c r="AR141" s="138" t="s">
        <v>142</v>
      </c>
      <c r="AT141" s="138" t="s">
        <v>137</v>
      </c>
      <c r="AU141" s="138" t="s">
        <v>81</v>
      </c>
      <c r="AY141" s="16" t="s">
        <v>135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6" t="s">
        <v>79</v>
      </c>
      <c r="BK141" s="139">
        <f>ROUND(I141*H141,2)</f>
        <v>0</v>
      </c>
      <c r="BL141" s="16" t="s">
        <v>142</v>
      </c>
      <c r="BM141" s="138" t="s">
        <v>481</v>
      </c>
    </row>
    <row r="142" spans="2:65" s="1" customFormat="1" ht="11.25">
      <c r="B142" s="31"/>
      <c r="D142" s="140" t="s">
        <v>144</v>
      </c>
      <c r="F142" s="141" t="s">
        <v>482</v>
      </c>
      <c r="I142" s="142"/>
      <c r="L142" s="31"/>
      <c r="M142" s="143"/>
      <c r="T142" s="52"/>
      <c r="AT142" s="16" t="s">
        <v>144</v>
      </c>
      <c r="AU142" s="16" t="s">
        <v>81</v>
      </c>
    </row>
    <row r="143" spans="2:65" s="12" customFormat="1" ht="11.25">
      <c r="B143" s="144"/>
      <c r="D143" s="145" t="s">
        <v>146</v>
      </c>
      <c r="E143" s="146" t="s">
        <v>3</v>
      </c>
      <c r="F143" s="147" t="s">
        <v>483</v>
      </c>
      <c r="H143" s="148">
        <v>1.9059999999999999</v>
      </c>
      <c r="I143" s="149"/>
      <c r="L143" s="144"/>
      <c r="M143" s="150"/>
      <c r="T143" s="151"/>
      <c r="AT143" s="146" t="s">
        <v>146</v>
      </c>
      <c r="AU143" s="146" t="s">
        <v>81</v>
      </c>
      <c r="AV143" s="12" t="s">
        <v>81</v>
      </c>
      <c r="AW143" s="12" t="s">
        <v>32</v>
      </c>
      <c r="AX143" s="12" t="s">
        <v>79</v>
      </c>
      <c r="AY143" s="146" t="s">
        <v>135</v>
      </c>
    </row>
    <row r="144" spans="2:65" s="1" customFormat="1" ht="24.2" customHeight="1">
      <c r="B144" s="126"/>
      <c r="C144" s="127" t="s">
        <v>224</v>
      </c>
      <c r="D144" s="127" t="s">
        <v>137</v>
      </c>
      <c r="E144" s="128" t="s">
        <v>484</v>
      </c>
      <c r="F144" s="129" t="s">
        <v>485</v>
      </c>
      <c r="G144" s="130" t="s">
        <v>213</v>
      </c>
      <c r="H144" s="131">
        <v>83.26</v>
      </c>
      <c r="I144" s="132"/>
      <c r="J144" s="133">
        <f>ROUND(I144*H144,2)</f>
        <v>0</v>
      </c>
      <c r="K144" s="129" t="s">
        <v>141</v>
      </c>
      <c r="L144" s="31"/>
      <c r="M144" s="134" t="s">
        <v>3</v>
      </c>
      <c r="N144" s="135" t="s">
        <v>42</v>
      </c>
      <c r="P144" s="136">
        <f>O144*H144</f>
        <v>0</v>
      </c>
      <c r="Q144" s="136">
        <v>0.23626</v>
      </c>
      <c r="R144" s="136">
        <f>Q144*H144</f>
        <v>19.671007599999999</v>
      </c>
      <c r="S144" s="136">
        <v>0</v>
      </c>
      <c r="T144" s="137">
        <f>S144*H144</f>
        <v>0</v>
      </c>
      <c r="AR144" s="138" t="s">
        <v>142</v>
      </c>
      <c r="AT144" s="138" t="s">
        <v>137</v>
      </c>
      <c r="AU144" s="138" t="s">
        <v>81</v>
      </c>
      <c r="AY144" s="16" t="s">
        <v>135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6" t="s">
        <v>79</v>
      </c>
      <c r="BK144" s="139">
        <f>ROUND(I144*H144,2)</f>
        <v>0</v>
      </c>
      <c r="BL144" s="16" t="s">
        <v>142</v>
      </c>
      <c r="BM144" s="138" t="s">
        <v>486</v>
      </c>
    </row>
    <row r="145" spans="2:65" s="1" customFormat="1" ht="11.25">
      <c r="B145" s="31"/>
      <c r="D145" s="140" t="s">
        <v>144</v>
      </c>
      <c r="F145" s="141" t="s">
        <v>487</v>
      </c>
      <c r="I145" s="142"/>
      <c r="L145" s="31"/>
      <c r="M145" s="143"/>
      <c r="T145" s="52"/>
      <c r="AT145" s="16" t="s">
        <v>144</v>
      </c>
      <c r="AU145" s="16" t="s">
        <v>81</v>
      </c>
    </row>
    <row r="146" spans="2:65" s="12" customFormat="1" ht="11.25">
      <c r="B146" s="144"/>
      <c r="D146" s="145" t="s">
        <v>146</v>
      </c>
      <c r="E146" s="146" t="s">
        <v>3</v>
      </c>
      <c r="F146" s="147" t="s">
        <v>488</v>
      </c>
      <c r="H146" s="148">
        <v>22.8</v>
      </c>
      <c r="I146" s="149"/>
      <c r="L146" s="144"/>
      <c r="M146" s="150"/>
      <c r="T146" s="151"/>
      <c r="AT146" s="146" t="s">
        <v>146</v>
      </c>
      <c r="AU146" s="146" t="s">
        <v>81</v>
      </c>
      <c r="AV146" s="12" t="s">
        <v>81</v>
      </c>
      <c r="AW146" s="12" t="s">
        <v>32</v>
      </c>
      <c r="AX146" s="12" t="s">
        <v>71</v>
      </c>
      <c r="AY146" s="146" t="s">
        <v>135</v>
      </c>
    </row>
    <row r="147" spans="2:65" s="12" customFormat="1" ht="11.25">
      <c r="B147" s="144"/>
      <c r="D147" s="145" t="s">
        <v>146</v>
      </c>
      <c r="E147" s="146" t="s">
        <v>3</v>
      </c>
      <c r="F147" s="147" t="s">
        <v>489</v>
      </c>
      <c r="H147" s="148">
        <v>-7.4</v>
      </c>
      <c r="I147" s="149"/>
      <c r="L147" s="144"/>
      <c r="M147" s="150"/>
      <c r="T147" s="151"/>
      <c r="AT147" s="146" t="s">
        <v>146</v>
      </c>
      <c r="AU147" s="146" t="s">
        <v>81</v>
      </c>
      <c r="AV147" s="12" t="s">
        <v>81</v>
      </c>
      <c r="AW147" s="12" t="s">
        <v>32</v>
      </c>
      <c r="AX147" s="12" t="s">
        <v>71</v>
      </c>
      <c r="AY147" s="146" t="s">
        <v>135</v>
      </c>
    </row>
    <row r="148" spans="2:65" s="12" customFormat="1" ht="11.25">
      <c r="B148" s="144"/>
      <c r="D148" s="145" t="s">
        <v>146</v>
      </c>
      <c r="E148" s="146" t="s">
        <v>3</v>
      </c>
      <c r="F148" s="147" t="s">
        <v>490</v>
      </c>
      <c r="H148" s="148">
        <v>67.86</v>
      </c>
      <c r="I148" s="149"/>
      <c r="L148" s="144"/>
      <c r="M148" s="150"/>
      <c r="T148" s="151"/>
      <c r="AT148" s="146" t="s">
        <v>146</v>
      </c>
      <c r="AU148" s="146" t="s">
        <v>81</v>
      </c>
      <c r="AV148" s="12" t="s">
        <v>81</v>
      </c>
      <c r="AW148" s="12" t="s">
        <v>32</v>
      </c>
      <c r="AX148" s="12" t="s">
        <v>71</v>
      </c>
      <c r="AY148" s="146" t="s">
        <v>135</v>
      </c>
    </row>
    <row r="149" spans="2:65" s="13" customFormat="1" ht="11.25">
      <c r="B149" s="152"/>
      <c r="D149" s="145" t="s">
        <v>146</v>
      </c>
      <c r="E149" s="153" t="s">
        <v>3</v>
      </c>
      <c r="F149" s="154" t="s">
        <v>150</v>
      </c>
      <c r="H149" s="155">
        <v>83.26</v>
      </c>
      <c r="I149" s="156"/>
      <c r="L149" s="152"/>
      <c r="M149" s="157"/>
      <c r="T149" s="158"/>
      <c r="AT149" s="153" t="s">
        <v>146</v>
      </c>
      <c r="AU149" s="153" t="s">
        <v>81</v>
      </c>
      <c r="AV149" s="13" t="s">
        <v>142</v>
      </c>
      <c r="AW149" s="13" t="s">
        <v>32</v>
      </c>
      <c r="AX149" s="13" t="s">
        <v>79</v>
      </c>
      <c r="AY149" s="153" t="s">
        <v>135</v>
      </c>
    </row>
    <row r="150" spans="2:65" s="1" customFormat="1" ht="21.75" customHeight="1">
      <c r="B150" s="126"/>
      <c r="C150" s="127" t="s">
        <v>230</v>
      </c>
      <c r="D150" s="127" t="s">
        <v>137</v>
      </c>
      <c r="E150" s="128" t="s">
        <v>491</v>
      </c>
      <c r="F150" s="129" t="s">
        <v>492</v>
      </c>
      <c r="G150" s="130" t="s">
        <v>493</v>
      </c>
      <c r="H150" s="131">
        <v>4</v>
      </c>
      <c r="I150" s="132"/>
      <c r="J150" s="133">
        <f>ROUND(I150*H150,2)</f>
        <v>0</v>
      </c>
      <c r="K150" s="129" t="s">
        <v>141</v>
      </c>
      <c r="L150" s="31"/>
      <c r="M150" s="134" t="s">
        <v>3</v>
      </c>
      <c r="N150" s="135" t="s">
        <v>42</v>
      </c>
      <c r="P150" s="136">
        <f>O150*H150</f>
        <v>0</v>
      </c>
      <c r="Q150" s="136">
        <v>2.2780000000000002E-2</v>
      </c>
      <c r="R150" s="136">
        <f>Q150*H150</f>
        <v>9.1120000000000007E-2</v>
      </c>
      <c r="S150" s="136">
        <v>0</v>
      </c>
      <c r="T150" s="137">
        <f>S150*H150</f>
        <v>0</v>
      </c>
      <c r="AR150" s="138" t="s">
        <v>142</v>
      </c>
      <c r="AT150" s="138" t="s">
        <v>137</v>
      </c>
      <c r="AU150" s="138" t="s">
        <v>81</v>
      </c>
      <c r="AY150" s="16" t="s">
        <v>135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6" t="s">
        <v>79</v>
      </c>
      <c r="BK150" s="139">
        <f>ROUND(I150*H150,2)</f>
        <v>0</v>
      </c>
      <c r="BL150" s="16" t="s">
        <v>142</v>
      </c>
      <c r="BM150" s="138" t="s">
        <v>494</v>
      </c>
    </row>
    <row r="151" spans="2:65" s="1" customFormat="1" ht="11.25">
      <c r="B151" s="31"/>
      <c r="D151" s="140" t="s">
        <v>144</v>
      </c>
      <c r="F151" s="141" t="s">
        <v>495</v>
      </c>
      <c r="I151" s="142"/>
      <c r="L151" s="31"/>
      <c r="M151" s="143"/>
      <c r="T151" s="52"/>
      <c r="AT151" s="16" t="s">
        <v>144</v>
      </c>
      <c r="AU151" s="16" t="s">
        <v>81</v>
      </c>
    </row>
    <row r="152" spans="2:65" s="12" customFormat="1" ht="11.25">
      <c r="B152" s="144"/>
      <c r="D152" s="145" t="s">
        <v>146</v>
      </c>
      <c r="E152" s="146" t="s">
        <v>3</v>
      </c>
      <c r="F152" s="147" t="s">
        <v>496</v>
      </c>
      <c r="H152" s="148">
        <v>3</v>
      </c>
      <c r="I152" s="149"/>
      <c r="L152" s="144"/>
      <c r="M152" s="150"/>
      <c r="T152" s="151"/>
      <c r="AT152" s="146" t="s">
        <v>146</v>
      </c>
      <c r="AU152" s="146" t="s">
        <v>81</v>
      </c>
      <c r="AV152" s="12" t="s">
        <v>81</v>
      </c>
      <c r="AW152" s="12" t="s">
        <v>32</v>
      </c>
      <c r="AX152" s="12" t="s">
        <v>71</v>
      </c>
      <c r="AY152" s="146" t="s">
        <v>135</v>
      </c>
    </row>
    <row r="153" spans="2:65" s="12" customFormat="1" ht="11.25">
      <c r="B153" s="144"/>
      <c r="D153" s="145" t="s">
        <v>146</v>
      </c>
      <c r="E153" s="146" t="s">
        <v>3</v>
      </c>
      <c r="F153" s="147" t="s">
        <v>497</v>
      </c>
      <c r="H153" s="148">
        <v>1</v>
      </c>
      <c r="I153" s="149"/>
      <c r="L153" s="144"/>
      <c r="M153" s="150"/>
      <c r="T153" s="151"/>
      <c r="AT153" s="146" t="s">
        <v>146</v>
      </c>
      <c r="AU153" s="146" t="s">
        <v>81</v>
      </c>
      <c r="AV153" s="12" t="s">
        <v>81</v>
      </c>
      <c r="AW153" s="12" t="s">
        <v>32</v>
      </c>
      <c r="AX153" s="12" t="s">
        <v>71</v>
      </c>
      <c r="AY153" s="146" t="s">
        <v>135</v>
      </c>
    </row>
    <row r="154" spans="2:65" s="13" customFormat="1" ht="11.25">
      <c r="B154" s="152"/>
      <c r="D154" s="145" t="s">
        <v>146</v>
      </c>
      <c r="E154" s="153" t="s">
        <v>3</v>
      </c>
      <c r="F154" s="154" t="s">
        <v>150</v>
      </c>
      <c r="H154" s="155">
        <v>4</v>
      </c>
      <c r="I154" s="156"/>
      <c r="L154" s="152"/>
      <c r="M154" s="157"/>
      <c r="T154" s="158"/>
      <c r="AT154" s="153" t="s">
        <v>146</v>
      </c>
      <c r="AU154" s="153" t="s">
        <v>81</v>
      </c>
      <c r="AV154" s="13" t="s">
        <v>142</v>
      </c>
      <c r="AW154" s="13" t="s">
        <v>32</v>
      </c>
      <c r="AX154" s="13" t="s">
        <v>79</v>
      </c>
      <c r="AY154" s="153" t="s">
        <v>135</v>
      </c>
    </row>
    <row r="155" spans="2:65" s="1" customFormat="1" ht="21.75" customHeight="1">
      <c r="B155" s="126"/>
      <c r="C155" s="127" t="s">
        <v>236</v>
      </c>
      <c r="D155" s="127" t="s">
        <v>137</v>
      </c>
      <c r="E155" s="128" t="s">
        <v>498</v>
      </c>
      <c r="F155" s="129" t="s">
        <v>499</v>
      </c>
      <c r="G155" s="130" t="s">
        <v>493</v>
      </c>
      <c r="H155" s="131">
        <v>2</v>
      </c>
      <c r="I155" s="132"/>
      <c r="J155" s="133">
        <f>ROUND(I155*H155,2)</f>
        <v>0</v>
      </c>
      <c r="K155" s="129" t="s">
        <v>141</v>
      </c>
      <c r="L155" s="31"/>
      <c r="M155" s="134" t="s">
        <v>3</v>
      </c>
      <c r="N155" s="135" t="s">
        <v>42</v>
      </c>
      <c r="P155" s="136">
        <f>O155*H155</f>
        <v>0</v>
      </c>
      <c r="Q155" s="136">
        <v>2.6929999999999999E-2</v>
      </c>
      <c r="R155" s="136">
        <f>Q155*H155</f>
        <v>5.3859999999999998E-2</v>
      </c>
      <c r="S155" s="136">
        <v>0</v>
      </c>
      <c r="T155" s="137">
        <f>S155*H155</f>
        <v>0</v>
      </c>
      <c r="AR155" s="138" t="s">
        <v>142</v>
      </c>
      <c r="AT155" s="138" t="s">
        <v>137</v>
      </c>
      <c r="AU155" s="138" t="s">
        <v>81</v>
      </c>
      <c r="AY155" s="16" t="s">
        <v>135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6" t="s">
        <v>79</v>
      </c>
      <c r="BK155" s="139">
        <f>ROUND(I155*H155,2)</f>
        <v>0</v>
      </c>
      <c r="BL155" s="16" t="s">
        <v>142</v>
      </c>
      <c r="BM155" s="138" t="s">
        <v>500</v>
      </c>
    </row>
    <row r="156" spans="2:65" s="1" customFormat="1" ht="11.25">
      <c r="B156" s="31"/>
      <c r="D156" s="140" t="s">
        <v>144</v>
      </c>
      <c r="F156" s="141" t="s">
        <v>501</v>
      </c>
      <c r="I156" s="142"/>
      <c r="L156" s="31"/>
      <c r="M156" s="143"/>
      <c r="T156" s="52"/>
      <c r="AT156" s="16" t="s">
        <v>144</v>
      </c>
      <c r="AU156" s="16" t="s">
        <v>81</v>
      </c>
    </row>
    <row r="157" spans="2:65" s="12" customFormat="1" ht="11.25">
      <c r="B157" s="144"/>
      <c r="D157" s="145" t="s">
        <v>146</v>
      </c>
      <c r="E157" s="146" t="s">
        <v>3</v>
      </c>
      <c r="F157" s="147" t="s">
        <v>502</v>
      </c>
      <c r="H157" s="148">
        <v>2</v>
      </c>
      <c r="I157" s="149"/>
      <c r="L157" s="144"/>
      <c r="M157" s="150"/>
      <c r="T157" s="151"/>
      <c r="AT157" s="146" t="s">
        <v>146</v>
      </c>
      <c r="AU157" s="146" t="s">
        <v>81</v>
      </c>
      <c r="AV157" s="12" t="s">
        <v>81</v>
      </c>
      <c r="AW157" s="12" t="s">
        <v>32</v>
      </c>
      <c r="AX157" s="12" t="s">
        <v>79</v>
      </c>
      <c r="AY157" s="146" t="s">
        <v>135</v>
      </c>
    </row>
    <row r="158" spans="2:65" s="1" customFormat="1" ht="21.75" customHeight="1">
      <c r="B158" s="126"/>
      <c r="C158" s="127" t="s">
        <v>242</v>
      </c>
      <c r="D158" s="127" t="s">
        <v>137</v>
      </c>
      <c r="E158" s="128" t="s">
        <v>503</v>
      </c>
      <c r="F158" s="129" t="s">
        <v>504</v>
      </c>
      <c r="G158" s="130" t="s">
        <v>493</v>
      </c>
      <c r="H158" s="131">
        <v>14</v>
      </c>
      <c r="I158" s="132"/>
      <c r="J158" s="133">
        <f>ROUND(I158*H158,2)</f>
        <v>0</v>
      </c>
      <c r="K158" s="129" t="s">
        <v>141</v>
      </c>
      <c r="L158" s="31"/>
      <c r="M158" s="134" t="s">
        <v>3</v>
      </c>
      <c r="N158" s="135" t="s">
        <v>42</v>
      </c>
      <c r="P158" s="136">
        <f>O158*H158</f>
        <v>0</v>
      </c>
      <c r="Q158" s="136">
        <v>4.555E-2</v>
      </c>
      <c r="R158" s="136">
        <f>Q158*H158</f>
        <v>0.63770000000000004</v>
      </c>
      <c r="S158" s="136">
        <v>0</v>
      </c>
      <c r="T158" s="137">
        <f>S158*H158</f>
        <v>0</v>
      </c>
      <c r="AR158" s="138" t="s">
        <v>142</v>
      </c>
      <c r="AT158" s="138" t="s">
        <v>137</v>
      </c>
      <c r="AU158" s="138" t="s">
        <v>81</v>
      </c>
      <c r="AY158" s="16" t="s">
        <v>135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6" t="s">
        <v>79</v>
      </c>
      <c r="BK158" s="139">
        <f>ROUND(I158*H158,2)</f>
        <v>0</v>
      </c>
      <c r="BL158" s="16" t="s">
        <v>142</v>
      </c>
      <c r="BM158" s="138" t="s">
        <v>505</v>
      </c>
    </row>
    <row r="159" spans="2:65" s="1" customFormat="1" ht="11.25">
      <c r="B159" s="31"/>
      <c r="D159" s="140" t="s">
        <v>144</v>
      </c>
      <c r="F159" s="141" t="s">
        <v>506</v>
      </c>
      <c r="I159" s="142"/>
      <c r="L159" s="31"/>
      <c r="M159" s="143"/>
      <c r="T159" s="52"/>
      <c r="AT159" s="16" t="s">
        <v>144</v>
      </c>
      <c r="AU159" s="16" t="s">
        <v>81</v>
      </c>
    </row>
    <row r="160" spans="2:65" s="12" customFormat="1" ht="11.25">
      <c r="B160" s="144"/>
      <c r="D160" s="145" t="s">
        <v>146</v>
      </c>
      <c r="E160" s="146" t="s">
        <v>3</v>
      </c>
      <c r="F160" s="147" t="s">
        <v>507</v>
      </c>
      <c r="H160" s="148">
        <v>12</v>
      </c>
      <c r="I160" s="149"/>
      <c r="L160" s="144"/>
      <c r="M160" s="150"/>
      <c r="T160" s="151"/>
      <c r="AT160" s="146" t="s">
        <v>146</v>
      </c>
      <c r="AU160" s="146" t="s">
        <v>81</v>
      </c>
      <c r="AV160" s="12" t="s">
        <v>81</v>
      </c>
      <c r="AW160" s="12" t="s">
        <v>32</v>
      </c>
      <c r="AX160" s="12" t="s">
        <v>71</v>
      </c>
      <c r="AY160" s="146" t="s">
        <v>135</v>
      </c>
    </row>
    <row r="161" spans="2:65" s="12" customFormat="1" ht="11.25">
      <c r="B161" s="144"/>
      <c r="D161" s="145" t="s">
        <v>146</v>
      </c>
      <c r="E161" s="146" t="s">
        <v>3</v>
      </c>
      <c r="F161" s="147" t="s">
        <v>508</v>
      </c>
      <c r="H161" s="148">
        <v>2</v>
      </c>
      <c r="I161" s="149"/>
      <c r="L161" s="144"/>
      <c r="M161" s="150"/>
      <c r="T161" s="151"/>
      <c r="AT161" s="146" t="s">
        <v>146</v>
      </c>
      <c r="AU161" s="146" t="s">
        <v>81</v>
      </c>
      <c r="AV161" s="12" t="s">
        <v>81</v>
      </c>
      <c r="AW161" s="12" t="s">
        <v>32</v>
      </c>
      <c r="AX161" s="12" t="s">
        <v>71</v>
      </c>
      <c r="AY161" s="146" t="s">
        <v>135</v>
      </c>
    </row>
    <row r="162" spans="2:65" s="13" customFormat="1" ht="11.25">
      <c r="B162" s="152"/>
      <c r="D162" s="145" t="s">
        <v>146</v>
      </c>
      <c r="E162" s="153" t="s">
        <v>3</v>
      </c>
      <c r="F162" s="154" t="s">
        <v>150</v>
      </c>
      <c r="H162" s="155">
        <v>14</v>
      </c>
      <c r="I162" s="156"/>
      <c r="L162" s="152"/>
      <c r="M162" s="157"/>
      <c r="T162" s="158"/>
      <c r="AT162" s="153" t="s">
        <v>146</v>
      </c>
      <c r="AU162" s="153" t="s">
        <v>81</v>
      </c>
      <c r="AV162" s="13" t="s">
        <v>142</v>
      </c>
      <c r="AW162" s="13" t="s">
        <v>32</v>
      </c>
      <c r="AX162" s="13" t="s">
        <v>79</v>
      </c>
      <c r="AY162" s="153" t="s">
        <v>135</v>
      </c>
    </row>
    <row r="163" spans="2:65" s="1" customFormat="1" ht="21.75" customHeight="1">
      <c r="B163" s="126"/>
      <c r="C163" s="127" t="s">
        <v>251</v>
      </c>
      <c r="D163" s="127" t="s">
        <v>137</v>
      </c>
      <c r="E163" s="128" t="s">
        <v>509</v>
      </c>
      <c r="F163" s="129" t="s">
        <v>510</v>
      </c>
      <c r="G163" s="130" t="s">
        <v>493</v>
      </c>
      <c r="H163" s="131">
        <v>15</v>
      </c>
      <c r="I163" s="132"/>
      <c r="J163" s="133">
        <f>ROUND(I163*H163,2)</f>
        <v>0</v>
      </c>
      <c r="K163" s="129" t="s">
        <v>141</v>
      </c>
      <c r="L163" s="31"/>
      <c r="M163" s="134" t="s">
        <v>3</v>
      </c>
      <c r="N163" s="135" t="s">
        <v>42</v>
      </c>
      <c r="P163" s="136">
        <f>O163*H163</f>
        <v>0</v>
      </c>
      <c r="Q163" s="136">
        <v>5.4550000000000001E-2</v>
      </c>
      <c r="R163" s="136">
        <f>Q163*H163</f>
        <v>0.81825000000000003</v>
      </c>
      <c r="S163" s="136">
        <v>0</v>
      </c>
      <c r="T163" s="137">
        <f>S163*H163</f>
        <v>0</v>
      </c>
      <c r="AR163" s="138" t="s">
        <v>142</v>
      </c>
      <c r="AT163" s="138" t="s">
        <v>137</v>
      </c>
      <c r="AU163" s="138" t="s">
        <v>81</v>
      </c>
      <c r="AY163" s="16" t="s">
        <v>135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6" t="s">
        <v>79</v>
      </c>
      <c r="BK163" s="139">
        <f>ROUND(I163*H163,2)</f>
        <v>0</v>
      </c>
      <c r="BL163" s="16" t="s">
        <v>142</v>
      </c>
      <c r="BM163" s="138" t="s">
        <v>511</v>
      </c>
    </row>
    <row r="164" spans="2:65" s="1" customFormat="1" ht="11.25">
      <c r="B164" s="31"/>
      <c r="D164" s="140" t="s">
        <v>144</v>
      </c>
      <c r="F164" s="141" t="s">
        <v>512</v>
      </c>
      <c r="I164" s="142"/>
      <c r="L164" s="31"/>
      <c r="M164" s="143"/>
      <c r="T164" s="52"/>
      <c r="AT164" s="16" t="s">
        <v>144</v>
      </c>
      <c r="AU164" s="16" t="s">
        <v>81</v>
      </c>
    </row>
    <row r="165" spans="2:65" s="12" customFormat="1" ht="11.25">
      <c r="B165" s="144"/>
      <c r="D165" s="145" t="s">
        <v>146</v>
      </c>
      <c r="E165" s="146" t="s">
        <v>3</v>
      </c>
      <c r="F165" s="147" t="s">
        <v>513</v>
      </c>
      <c r="H165" s="148">
        <v>15</v>
      </c>
      <c r="I165" s="149"/>
      <c r="L165" s="144"/>
      <c r="M165" s="150"/>
      <c r="T165" s="151"/>
      <c r="AT165" s="146" t="s">
        <v>146</v>
      </c>
      <c r="AU165" s="146" t="s">
        <v>81</v>
      </c>
      <c r="AV165" s="12" t="s">
        <v>81</v>
      </c>
      <c r="AW165" s="12" t="s">
        <v>32</v>
      </c>
      <c r="AX165" s="12" t="s">
        <v>79</v>
      </c>
      <c r="AY165" s="146" t="s">
        <v>135</v>
      </c>
    </row>
    <row r="166" spans="2:65" s="1" customFormat="1" ht="21.75" customHeight="1">
      <c r="B166" s="126"/>
      <c r="C166" s="127" t="s">
        <v>258</v>
      </c>
      <c r="D166" s="127" t="s">
        <v>137</v>
      </c>
      <c r="E166" s="128" t="s">
        <v>514</v>
      </c>
      <c r="F166" s="129" t="s">
        <v>515</v>
      </c>
      <c r="G166" s="130" t="s">
        <v>493</v>
      </c>
      <c r="H166" s="131">
        <v>3</v>
      </c>
      <c r="I166" s="132"/>
      <c r="J166" s="133">
        <f>ROUND(I166*H166,2)</f>
        <v>0</v>
      </c>
      <c r="K166" s="129" t="s">
        <v>141</v>
      </c>
      <c r="L166" s="31"/>
      <c r="M166" s="134" t="s">
        <v>3</v>
      </c>
      <c r="N166" s="135" t="s">
        <v>42</v>
      </c>
      <c r="P166" s="136">
        <f>O166*H166</f>
        <v>0</v>
      </c>
      <c r="Q166" s="136">
        <v>6.3549999999999995E-2</v>
      </c>
      <c r="R166" s="136">
        <f>Q166*H166</f>
        <v>0.19064999999999999</v>
      </c>
      <c r="S166" s="136">
        <v>0</v>
      </c>
      <c r="T166" s="137">
        <f>S166*H166</f>
        <v>0</v>
      </c>
      <c r="AR166" s="138" t="s">
        <v>142</v>
      </c>
      <c r="AT166" s="138" t="s">
        <v>137</v>
      </c>
      <c r="AU166" s="138" t="s">
        <v>81</v>
      </c>
      <c r="AY166" s="16" t="s">
        <v>135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6" t="s">
        <v>79</v>
      </c>
      <c r="BK166" s="139">
        <f>ROUND(I166*H166,2)</f>
        <v>0</v>
      </c>
      <c r="BL166" s="16" t="s">
        <v>142</v>
      </c>
      <c r="BM166" s="138" t="s">
        <v>516</v>
      </c>
    </row>
    <row r="167" spans="2:65" s="1" customFormat="1" ht="11.25">
      <c r="B167" s="31"/>
      <c r="D167" s="140" t="s">
        <v>144</v>
      </c>
      <c r="F167" s="141" t="s">
        <v>517</v>
      </c>
      <c r="I167" s="142"/>
      <c r="L167" s="31"/>
      <c r="M167" s="143"/>
      <c r="T167" s="52"/>
      <c r="AT167" s="16" t="s">
        <v>144</v>
      </c>
      <c r="AU167" s="16" t="s">
        <v>81</v>
      </c>
    </row>
    <row r="168" spans="2:65" s="12" customFormat="1" ht="11.25">
      <c r="B168" s="144"/>
      <c r="D168" s="145" t="s">
        <v>146</v>
      </c>
      <c r="E168" s="146" t="s">
        <v>3</v>
      </c>
      <c r="F168" s="147" t="s">
        <v>518</v>
      </c>
      <c r="H168" s="148">
        <v>3</v>
      </c>
      <c r="I168" s="149"/>
      <c r="L168" s="144"/>
      <c r="M168" s="150"/>
      <c r="T168" s="151"/>
      <c r="AT168" s="146" t="s">
        <v>146</v>
      </c>
      <c r="AU168" s="146" t="s">
        <v>81</v>
      </c>
      <c r="AV168" s="12" t="s">
        <v>81</v>
      </c>
      <c r="AW168" s="12" t="s">
        <v>32</v>
      </c>
      <c r="AX168" s="12" t="s">
        <v>79</v>
      </c>
      <c r="AY168" s="146" t="s">
        <v>135</v>
      </c>
    </row>
    <row r="169" spans="2:65" s="1" customFormat="1" ht="16.5" customHeight="1">
      <c r="B169" s="126"/>
      <c r="C169" s="127" t="s">
        <v>266</v>
      </c>
      <c r="D169" s="127" t="s">
        <v>137</v>
      </c>
      <c r="E169" s="128" t="s">
        <v>519</v>
      </c>
      <c r="F169" s="129" t="s">
        <v>520</v>
      </c>
      <c r="G169" s="130" t="s">
        <v>140</v>
      </c>
      <c r="H169" s="131">
        <v>0.32</v>
      </c>
      <c r="I169" s="132"/>
      <c r="J169" s="133">
        <f>ROUND(I169*H169,2)</f>
        <v>0</v>
      </c>
      <c r="K169" s="129" t="s">
        <v>141</v>
      </c>
      <c r="L169" s="31"/>
      <c r="M169" s="134" t="s">
        <v>3</v>
      </c>
      <c r="N169" s="135" t="s">
        <v>42</v>
      </c>
      <c r="P169" s="136">
        <f>O169*H169</f>
        <v>0</v>
      </c>
      <c r="Q169" s="136">
        <v>1.94302</v>
      </c>
      <c r="R169" s="136">
        <f>Q169*H169</f>
        <v>0.62176640000000005</v>
      </c>
      <c r="S169" s="136">
        <v>0</v>
      </c>
      <c r="T169" s="137">
        <f>S169*H169</f>
        <v>0</v>
      </c>
      <c r="AR169" s="138" t="s">
        <v>142</v>
      </c>
      <c r="AT169" s="138" t="s">
        <v>137</v>
      </c>
      <c r="AU169" s="138" t="s">
        <v>81</v>
      </c>
      <c r="AY169" s="16" t="s">
        <v>135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6" t="s">
        <v>79</v>
      </c>
      <c r="BK169" s="139">
        <f>ROUND(I169*H169,2)</f>
        <v>0</v>
      </c>
      <c r="BL169" s="16" t="s">
        <v>142</v>
      </c>
      <c r="BM169" s="138" t="s">
        <v>521</v>
      </c>
    </row>
    <row r="170" spans="2:65" s="1" customFormat="1" ht="11.25">
      <c r="B170" s="31"/>
      <c r="D170" s="140" t="s">
        <v>144</v>
      </c>
      <c r="F170" s="141" t="s">
        <v>522</v>
      </c>
      <c r="I170" s="142"/>
      <c r="L170" s="31"/>
      <c r="M170" s="143"/>
      <c r="T170" s="52"/>
      <c r="AT170" s="16" t="s">
        <v>144</v>
      </c>
      <c r="AU170" s="16" t="s">
        <v>81</v>
      </c>
    </row>
    <row r="171" spans="2:65" s="12" customFormat="1" ht="11.25">
      <c r="B171" s="144"/>
      <c r="D171" s="145" t="s">
        <v>146</v>
      </c>
      <c r="E171" s="146" t="s">
        <v>3</v>
      </c>
      <c r="F171" s="147" t="s">
        <v>523</v>
      </c>
      <c r="H171" s="148">
        <v>0.08</v>
      </c>
      <c r="I171" s="149"/>
      <c r="L171" s="144"/>
      <c r="M171" s="150"/>
      <c r="T171" s="151"/>
      <c r="AT171" s="146" t="s">
        <v>146</v>
      </c>
      <c r="AU171" s="146" t="s">
        <v>81</v>
      </c>
      <c r="AV171" s="12" t="s">
        <v>81</v>
      </c>
      <c r="AW171" s="12" t="s">
        <v>32</v>
      </c>
      <c r="AX171" s="12" t="s">
        <v>71</v>
      </c>
      <c r="AY171" s="146" t="s">
        <v>135</v>
      </c>
    </row>
    <row r="172" spans="2:65" s="12" customFormat="1" ht="11.25">
      <c r="B172" s="144"/>
      <c r="D172" s="145" t="s">
        <v>146</v>
      </c>
      <c r="E172" s="146" t="s">
        <v>3</v>
      </c>
      <c r="F172" s="147" t="s">
        <v>524</v>
      </c>
      <c r="H172" s="148">
        <v>0.24</v>
      </c>
      <c r="I172" s="149"/>
      <c r="L172" s="144"/>
      <c r="M172" s="150"/>
      <c r="T172" s="151"/>
      <c r="AT172" s="146" t="s">
        <v>146</v>
      </c>
      <c r="AU172" s="146" t="s">
        <v>81</v>
      </c>
      <c r="AV172" s="12" t="s">
        <v>81</v>
      </c>
      <c r="AW172" s="12" t="s">
        <v>32</v>
      </c>
      <c r="AX172" s="12" t="s">
        <v>71</v>
      </c>
      <c r="AY172" s="146" t="s">
        <v>135</v>
      </c>
    </row>
    <row r="173" spans="2:65" s="13" customFormat="1" ht="11.25">
      <c r="B173" s="152"/>
      <c r="D173" s="145" t="s">
        <v>146</v>
      </c>
      <c r="E173" s="153" t="s">
        <v>3</v>
      </c>
      <c r="F173" s="154" t="s">
        <v>150</v>
      </c>
      <c r="H173" s="155">
        <v>0.32</v>
      </c>
      <c r="I173" s="156"/>
      <c r="L173" s="152"/>
      <c r="M173" s="157"/>
      <c r="T173" s="158"/>
      <c r="AT173" s="153" t="s">
        <v>146</v>
      </c>
      <c r="AU173" s="153" t="s">
        <v>81</v>
      </c>
      <c r="AV173" s="13" t="s">
        <v>142</v>
      </c>
      <c r="AW173" s="13" t="s">
        <v>32</v>
      </c>
      <c r="AX173" s="13" t="s">
        <v>79</v>
      </c>
      <c r="AY173" s="153" t="s">
        <v>135</v>
      </c>
    </row>
    <row r="174" spans="2:65" s="1" customFormat="1" ht="16.5" customHeight="1">
      <c r="B174" s="126"/>
      <c r="C174" s="127" t="s">
        <v>8</v>
      </c>
      <c r="D174" s="127" t="s">
        <v>137</v>
      </c>
      <c r="E174" s="128" t="s">
        <v>525</v>
      </c>
      <c r="F174" s="129" t="s">
        <v>526</v>
      </c>
      <c r="G174" s="130" t="s">
        <v>186</v>
      </c>
      <c r="H174" s="131">
        <v>4.9000000000000002E-2</v>
      </c>
      <c r="I174" s="132"/>
      <c r="J174" s="133">
        <f>ROUND(I174*H174,2)</f>
        <v>0</v>
      </c>
      <c r="K174" s="129" t="s">
        <v>141</v>
      </c>
      <c r="L174" s="31"/>
      <c r="M174" s="134" t="s">
        <v>3</v>
      </c>
      <c r="N174" s="135" t="s">
        <v>42</v>
      </c>
      <c r="P174" s="136">
        <f>O174*H174</f>
        <v>0</v>
      </c>
      <c r="Q174" s="136">
        <v>1.0900000000000001</v>
      </c>
      <c r="R174" s="136">
        <f>Q174*H174</f>
        <v>5.3410000000000006E-2</v>
      </c>
      <c r="S174" s="136">
        <v>0</v>
      </c>
      <c r="T174" s="137">
        <f>S174*H174</f>
        <v>0</v>
      </c>
      <c r="AR174" s="138" t="s">
        <v>142</v>
      </c>
      <c r="AT174" s="138" t="s">
        <v>137</v>
      </c>
      <c r="AU174" s="138" t="s">
        <v>81</v>
      </c>
      <c r="AY174" s="16" t="s">
        <v>135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6" t="s">
        <v>79</v>
      </c>
      <c r="BK174" s="139">
        <f>ROUND(I174*H174,2)</f>
        <v>0</v>
      </c>
      <c r="BL174" s="16" t="s">
        <v>142</v>
      </c>
      <c r="BM174" s="138" t="s">
        <v>527</v>
      </c>
    </row>
    <row r="175" spans="2:65" s="1" customFormat="1" ht="11.25">
      <c r="B175" s="31"/>
      <c r="D175" s="140" t="s">
        <v>144</v>
      </c>
      <c r="F175" s="141" t="s">
        <v>528</v>
      </c>
      <c r="I175" s="142"/>
      <c r="L175" s="31"/>
      <c r="M175" s="143"/>
      <c r="T175" s="52"/>
      <c r="AT175" s="16" t="s">
        <v>144</v>
      </c>
      <c r="AU175" s="16" t="s">
        <v>81</v>
      </c>
    </row>
    <row r="176" spans="2:65" s="12" customFormat="1" ht="11.25">
      <c r="B176" s="144"/>
      <c r="D176" s="145" t="s">
        <v>146</v>
      </c>
      <c r="E176" s="146" t="s">
        <v>3</v>
      </c>
      <c r="F176" s="147" t="s">
        <v>529</v>
      </c>
      <c r="H176" s="148">
        <v>4.9000000000000002E-2</v>
      </c>
      <c r="I176" s="149"/>
      <c r="L176" s="144"/>
      <c r="M176" s="150"/>
      <c r="T176" s="151"/>
      <c r="AT176" s="146" t="s">
        <v>146</v>
      </c>
      <c r="AU176" s="146" t="s">
        <v>81</v>
      </c>
      <c r="AV176" s="12" t="s">
        <v>81</v>
      </c>
      <c r="AW176" s="12" t="s">
        <v>32</v>
      </c>
      <c r="AX176" s="12" t="s">
        <v>79</v>
      </c>
      <c r="AY176" s="146" t="s">
        <v>135</v>
      </c>
    </row>
    <row r="177" spans="2:65" s="1" customFormat="1" ht="16.5" customHeight="1">
      <c r="B177" s="126"/>
      <c r="C177" s="127" t="s">
        <v>278</v>
      </c>
      <c r="D177" s="127" t="s">
        <v>137</v>
      </c>
      <c r="E177" s="128" t="s">
        <v>530</v>
      </c>
      <c r="F177" s="129" t="s">
        <v>531</v>
      </c>
      <c r="G177" s="130" t="s">
        <v>186</v>
      </c>
      <c r="H177" s="131">
        <v>0.14199999999999999</v>
      </c>
      <c r="I177" s="132"/>
      <c r="J177" s="133">
        <f>ROUND(I177*H177,2)</f>
        <v>0</v>
      </c>
      <c r="K177" s="129" t="s">
        <v>141</v>
      </c>
      <c r="L177" s="31"/>
      <c r="M177" s="134" t="s">
        <v>3</v>
      </c>
      <c r="N177" s="135" t="s">
        <v>42</v>
      </c>
      <c r="P177" s="136">
        <f>O177*H177</f>
        <v>0</v>
      </c>
      <c r="Q177" s="136">
        <v>1.0900000000000001</v>
      </c>
      <c r="R177" s="136">
        <f>Q177*H177</f>
        <v>0.15478</v>
      </c>
      <c r="S177" s="136">
        <v>0</v>
      </c>
      <c r="T177" s="137">
        <f>S177*H177</f>
        <v>0</v>
      </c>
      <c r="AR177" s="138" t="s">
        <v>142</v>
      </c>
      <c r="AT177" s="138" t="s">
        <v>137</v>
      </c>
      <c r="AU177" s="138" t="s">
        <v>81</v>
      </c>
      <c r="AY177" s="16" t="s">
        <v>135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6" t="s">
        <v>79</v>
      </c>
      <c r="BK177" s="139">
        <f>ROUND(I177*H177,2)</f>
        <v>0</v>
      </c>
      <c r="BL177" s="16" t="s">
        <v>142</v>
      </c>
      <c r="BM177" s="138" t="s">
        <v>532</v>
      </c>
    </row>
    <row r="178" spans="2:65" s="1" customFormat="1" ht="11.25">
      <c r="B178" s="31"/>
      <c r="D178" s="140" t="s">
        <v>144</v>
      </c>
      <c r="F178" s="141" t="s">
        <v>533</v>
      </c>
      <c r="I178" s="142"/>
      <c r="L178" s="31"/>
      <c r="M178" s="143"/>
      <c r="T178" s="52"/>
      <c r="AT178" s="16" t="s">
        <v>144</v>
      </c>
      <c r="AU178" s="16" t="s">
        <v>81</v>
      </c>
    </row>
    <row r="179" spans="2:65" s="12" customFormat="1" ht="11.25">
      <c r="B179" s="144"/>
      <c r="D179" s="145" t="s">
        <v>146</v>
      </c>
      <c r="E179" s="146" t="s">
        <v>3</v>
      </c>
      <c r="F179" s="147" t="s">
        <v>534</v>
      </c>
      <c r="H179" s="148">
        <v>0.14199999999999999</v>
      </c>
      <c r="I179" s="149"/>
      <c r="L179" s="144"/>
      <c r="M179" s="150"/>
      <c r="T179" s="151"/>
      <c r="AT179" s="146" t="s">
        <v>146</v>
      </c>
      <c r="AU179" s="146" t="s">
        <v>81</v>
      </c>
      <c r="AV179" s="12" t="s">
        <v>81</v>
      </c>
      <c r="AW179" s="12" t="s">
        <v>32</v>
      </c>
      <c r="AX179" s="12" t="s">
        <v>79</v>
      </c>
      <c r="AY179" s="146" t="s">
        <v>135</v>
      </c>
    </row>
    <row r="180" spans="2:65" s="1" customFormat="1" ht="16.5" customHeight="1">
      <c r="B180" s="126"/>
      <c r="C180" s="127" t="s">
        <v>283</v>
      </c>
      <c r="D180" s="127" t="s">
        <v>137</v>
      </c>
      <c r="E180" s="128" t="s">
        <v>535</v>
      </c>
      <c r="F180" s="129" t="s">
        <v>536</v>
      </c>
      <c r="G180" s="130" t="s">
        <v>213</v>
      </c>
      <c r="H180" s="131">
        <v>13.2</v>
      </c>
      <c r="I180" s="132"/>
      <c r="J180" s="133">
        <f>ROUND(I180*H180,2)</f>
        <v>0</v>
      </c>
      <c r="K180" s="129" t="s">
        <v>141</v>
      </c>
      <c r="L180" s="31"/>
      <c r="M180" s="134" t="s">
        <v>3</v>
      </c>
      <c r="N180" s="135" t="s">
        <v>42</v>
      </c>
      <c r="P180" s="136">
        <f>O180*H180</f>
        <v>0</v>
      </c>
      <c r="Q180" s="136">
        <v>4.795E-2</v>
      </c>
      <c r="R180" s="136">
        <f>Q180*H180</f>
        <v>0.63293999999999995</v>
      </c>
      <c r="S180" s="136">
        <v>0</v>
      </c>
      <c r="T180" s="137">
        <f>S180*H180</f>
        <v>0</v>
      </c>
      <c r="AR180" s="138" t="s">
        <v>142</v>
      </c>
      <c r="AT180" s="138" t="s">
        <v>137</v>
      </c>
      <c r="AU180" s="138" t="s">
        <v>81</v>
      </c>
      <c r="AY180" s="16" t="s">
        <v>135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6" t="s">
        <v>79</v>
      </c>
      <c r="BK180" s="139">
        <f>ROUND(I180*H180,2)</f>
        <v>0</v>
      </c>
      <c r="BL180" s="16" t="s">
        <v>142</v>
      </c>
      <c r="BM180" s="138" t="s">
        <v>537</v>
      </c>
    </row>
    <row r="181" spans="2:65" s="1" customFormat="1" ht="11.25">
      <c r="B181" s="31"/>
      <c r="D181" s="140" t="s">
        <v>144</v>
      </c>
      <c r="F181" s="141" t="s">
        <v>538</v>
      </c>
      <c r="I181" s="142"/>
      <c r="L181" s="31"/>
      <c r="M181" s="143"/>
      <c r="T181" s="52"/>
      <c r="AT181" s="16" t="s">
        <v>144</v>
      </c>
      <c r="AU181" s="16" t="s">
        <v>81</v>
      </c>
    </row>
    <row r="182" spans="2:65" s="12" customFormat="1" ht="11.25">
      <c r="B182" s="144"/>
      <c r="D182" s="145" t="s">
        <v>146</v>
      </c>
      <c r="E182" s="146" t="s">
        <v>3</v>
      </c>
      <c r="F182" s="147" t="s">
        <v>539</v>
      </c>
      <c r="H182" s="148">
        <v>13.2</v>
      </c>
      <c r="I182" s="149"/>
      <c r="L182" s="144"/>
      <c r="M182" s="150"/>
      <c r="T182" s="151"/>
      <c r="AT182" s="146" t="s">
        <v>146</v>
      </c>
      <c r="AU182" s="146" t="s">
        <v>81</v>
      </c>
      <c r="AV182" s="12" t="s">
        <v>81</v>
      </c>
      <c r="AW182" s="12" t="s">
        <v>32</v>
      </c>
      <c r="AX182" s="12" t="s">
        <v>79</v>
      </c>
      <c r="AY182" s="146" t="s">
        <v>135</v>
      </c>
    </row>
    <row r="183" spans="2:65" s="1" customFormat="1" ht="16.5" customHeight="1">
      <c r="B183" s="126"/>
      <c r="C183" s="127" t="s">
        <v>289</v>
      </c>
      <c r="D183" s="127" t="s">
        <v>137</v>
      </c>
      <c r="E183" s="128" t="s">
        <v>540</v>
      </c>
      <c r="F183" s="129" t="s">
        <v>541</v>
      </c>
      <c r="G183" s="130" t="s">
        <v>186</v>
      </c>
      <c r="H183" s="131">
        <v>9.1999999999999998E-2</v>
      </c>
      <c r="I183" s="132"/>
      <c r="J183" s="133">
        <f>ROUND(I183*H183,2)</f>
        <v>0</v>
      </c>
      <c r="K183" s="129" t="s">
        <v>3</v>
      </c>
      <c r="L183" s="31"/>
      <c r="M183" s="134" t="s">
        <v>3</v>
      </c>
      <c r="N183" s="135" t="s">
        <v>42</v>
      </c>
      <c r="P183" s="136">
        <f>O183*H183</f>
        <v>0</v>
      </c>
      <c r="Q183" s="136">
        <v>1</v>
      </c>
      <c r="R183" s="136">
        <f>Q183*H183</f>
        <v>9.1999999999999998E-2</v>
      </c>
      <c r="S183" s="136">
        <v>0</v>
      </c>
      <c r="T183" s="137">
        <f>S183*H183</f>
        <v>0</v>
      </c>
      <c r="AR183" s="138" t="s">
        <v>142</v>
      </c>
      <c r="AT183" s="138" t="s">
        <v>137</v>
      </c>
      <c r="AU183" s="138" t="s">
        <v>81</v>
      </c>
      <c r="AY183" s="16" t="s">
        <v>135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6" t="s">
        <v>79</v>
      </c>
      <c r="BK183" s="139">
        <f>ROUND(I183*H183,2)</f>
        <v>0</v>
      </c>
      <c r="BL183" s="16" t="s">
        <v>142</v>
      </c>
      <c r="BM183" s="138" t="s">
        <v>542</v>
      </c>
    </row>
    <row r="184" spans="2:65" s="1" customFormat="1" ht="16.5" customHeight="1">
      <c r="B184" s="126"/>
      <c r="C184" s="127" t="s">
        <v>298</v>
      </c>
      <c r="D184" s="127" t="s">
        <v>137</v>
      </c>
      <c r="E184" s="128" t="s">
        <v>543</v>
      </c>
      <c r="F184" s="129" t="s">
        <v>544</v>
      </c>
      <c r="G184" s="130" t="s">
        <v>186</v>
      </c>
      <c r="H184" s="131">
        <v>0.186</v>
      </c>
      <c r="I184" s="132"/>
      <c r="J184" s="133">
        <f>ROUND(I184*H184,2)</f>
        <v>0</v>
      </c>
      <c r="K184" s="129" t="s">
        <v>3</v>
      </c>
      <c r="L184" s="31"/>
      <c r="M184" s="134" t="s">
        <v>3</v>
      </c>
      <c r="N184" s="135" t="s">
        <v>42</v>
      </c>
      <c r="P184" s="136">
        <f>O184*H184</f>
        <v>0</v>
      </c>
      <c r="Q184" s="136">
        <v>1</v>
      </c>
      <c r="R184" s="136">
        <f>Q184*H184</f>
        <v>0.186</v>
      </c>
      <c r="S184" s="136">
        <v>0</v>
      </c>
      <c r="T184" s="137">
        <f>S184*H184</f>
        <v>0</v>
      </c>
      <c r="AR184" s="138" t="s">
        <v>142</v>
      </c>
      <c r="AT184" s="138" t="s">
        <v>137</v>
      </c>
      <c r="AU184" s="138" t="s">
        <v>81</v>
      </c>
      <c r="AY184" s="16" t="s">
        <v>135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6" t="s">
        <v>79</v>
      </c>
      <c r="BK184" s="139">
        <f>ROUND(I184*H184,2)</f>
        <v>0</v>
      </c>
      <c r="BL184" s="16" t="s">
        <v>142</v>
      </c>
      <c r="BM184" s="138" t="s">
        <v>545</v>
      </c>
    </row>
    <row r="185" spans="2:65" s="1" customFormat="1" ht="24.2" customHeight="1">
      <c r="B185" s="126"/>
      <c r="C185" s="127" t="s">
        <v>304</v>
      </c>
      <c r="D185" s="127" t="s">
        <v>137</v>
      </c>
      <c r="E185" s="128" t="s">
        <v>546</v>
      </c>
      <c r="F185" s="129" t="s">
        <v>547</v>
      </c>
      <c r="G185" s="130" t="s">
        <v>213</v>
      </c>
      <c r="H185" s="131">
        <v>27.59</v>
      </c>
      <c r="I185" s="132"/>
      <c r="J185" s="133">
        <f>ROUND(I185*H185,2)</f>
        <v>0</v>
      </c>
      <c r="K185" s="129" t="s">
        <v>141</v>
      </c>
      <c r="L185" s="31"/>
      <c r="M185" s="134" t="s">
        <v>3</v>
      </c>
      <c r="N185" s="135" t="s">
        <v>42</v>
      </c>
      <c r="P185" s="136">
        <f>O185*H185</f>
        <v>0</v>
      </c>
      <c r="Q185" s="136">
        <v>9.4479999999999995E-2</v>
      </c>
      <c r="R185" s="136">
        <f>Q185*H185</f>
        <v>2.6067031999999997</v>
      </c>
      <c r="S185" s="136">
        <v>0</v>
      </c>
      <c r="T185" s="137">
        <f>S185*H185</f>
        <v>0</v>
      </c>
      <c r="AR185" s="138" t="s">
        <v>142</v>
      </c>
      <c r="AT185" s="138" t="s">
        <v>137</v>
      </c>
      <c r="AU185" s="138" t="s">
        <v>81</v>
      </c>
      <c r="AY185" s="16" t="s">
        <v>135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6" t="s">
        <v>79</v>
      </c>
      <c r="BK185" s="139">
        <f>ROUND(I185*H185,2)</f>
        <v>0</v>
      </c>
      <c r="BL185" s="16" t="s">
        <v>142</v>
      </c>
      <c r="BM185" s="138" t="s">
        <v>548</v>
      </c>
    </row>
    <row r="186" spans="2:65" s="1" customFormat="1" ht="11.25">
      <c r="B186" s="31"/>
      <c r="D186" s="140" t="s">
        <v>144</v>
      </c>
      <c r="F186" s="141" t="s">
        <v>549</v>
      </c>
      <c r="I186" s="142"/>
      <c r="L186" s="31"/>
      <c r="M186" s="143"/>
      <c r="T186" s="52"/>
      <c r="AT186" s="16" t="s">
        <v>144</v>
      </c>
      <c r="AU186" s="16" t="s">
        <v>81</v>
      </c>
    </row>
    <row r="187" spans="2:65" s="12" customFormat="1" ht="11.25">
      <c r="B187" s="144"/>
      <c r="D187" s="145" t="s">
        <v>146</v>
      </c>
      <c r="E187" s="146" t="s">
        <v>3</v>
      </c>
      <c r="F187" s="147" t="s">
        <v>550</v>
      </c>
      <c r="H187" s="148">
        <v>27.59</v>
      </c>
      <c r="I187" s="149"/>
      <c r="L187" s="144"/>
      <c r="M187" s="150"/>
      <c r="T187" s="151"/>
      <c r="AT187" s="146" t="s">
        <v>146</v>
      </c>
      <c r="AU187" s="146" t="s">
        <v>81</v>
      </c>
      <c r="AV187" s="12" t="s">
        <v>81</v>
      </c>
      <c r="AW187" s="12" t="s">
        <v>32</v>
      </c>
      <c r="AX187" s="12" t="s">
        <v>79</v>
      </c>
      <c r="AY187" s="146" t="s">
        <v>135</v>
      </c>
    </row>
    <row r="188" spans="2:65" s="1" customFormat="1" ht="24.2" customHeight="1">
      <c r="B188" s="126"/>
      <c r="C188" s="127" t="s">
        <v>309</v>
      </c>
      <c r="D188" s="127" t="s">
        <v>137</v>
      </c>
      <c r="E188" s="128" t="s">
        <v>551</v>
      </c>
      <c r="F188" s="129" t="s">
        <v>552</v>
      </c>
      <c r="G188" s="130" t="s">
        <v>213</v>
      </c>
      <c r="H188" s="131">
        <v>29.65</v>
      </c>
      <c r="I188" s="132"/>
      <c r="J188" s="133">
        <f>ROUND(I188*H188,2)</f>
        <v>0</v>
      </c>
      <c r="K188" s="129" t="s">
        <v>141</v>
      </c>
      <c r="L188" s="31"/>
      <c r="M188" s="134" t="s">
        <v>3</v>
      </c>
      <c r="N188" s="135" t="s">
        <v>42</v>
      </c>
      <c r="P188" s="136">
        <f>O188*H188</f>
        <v>0</v>
      </c>
      <c r="Q188" s="136">
        <v>0.11396000000000001</v>
      </c>
      <c r="R188" s="136">
        <f>Q188*H188</f>
        <v>3.378914</v>
      </c>
      <c r="S188" s="136">
        <v>0</v>
      </c>
      <c r="T188" s="137">
        <f>S188*H188</f>
        <v>0</v>
      </c>
      <c r="AR188" s="138" t="s">
        <v>142</v>
      </c>
      <c r="AT188" s="138" t="s">
        <v>137</v>
      </c>
      <c r="AU188" s="138" t="s">
        <v>81</v>
      </c>
      <c r="AY188" s="16" t="s">
        <v>135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6" t="s">
        <v>79</v>
      </c>
      <c r="BK188" s="139">
        <f>ROUND(I188*H188,2)</f>
        <v>0</v>
      </c>
      <c r="BL188" s="16" t="s">
        <v>142</v>
      </c>
      <c r="BM188" s="138" t="s">
        <v>553</v>
      </c>
    </row>
    <row r="189" spans="2:65" s="1" customFormat="1" ht="11.25">
      <c r="B189" s="31"/>
      <c r="D189" s="140" t="s">
        <v>144</v>
      </c>
      <c r="F189" s="141" t="s">
        <v>554</v>
      </c>
      <c r="I189" s="142"/>
      <c r="L189" s="31"/>
      <c r="M189" s="143"/>
      <c r="T189" s="52"/>
      <c r="AT189" s="16" t="s">
        <v>144</v>
      </c>
      <c r="AU189" s="16" t="s">
        <v>81</v>
      </c>
    </row>
    <row r="190" spans="2:65" s="12" customFormat="1" ht="11.25">
      <c r="B190" s="144"/>
      <c r="D190" s="145" t="s">
        <v>146</v>
      </c>
      <c r="E190" s="146" t="s">
        <v>3</v>
      </c>
      <c r="F190" s="147" t="s">
        <v>555</v>
      </c>
      <c r="H190" s="148">
        <v>25.2</v>
      </c>
      <c r="I190" s="149"/>
      <c r="L190" s="144"/>
      <c r="M190" s="150"/>
      <c r="T190" s="151"/>
      <c r="AT190" s="146" t="s">
        <v>146</v>
      </c>
      <c r="AU190" s="146" t="s">
        <v>81</v>
      </c>
      <c r="AV190" s="12" t="s">
        <v>81</v>
      </c>
      <c r="AW190" s="12" t="s">
        <v>32</v>
      </c>
      <c r="AX190" s="12" t="s">
        <v>71</v>
      </c>
      <c r="AY190" s="146" t="s">
        <v>135</v>
      </c>
    </row>
    <row r="191" spans="2:65" s="12" customFormat="1" ht="11.25">
      <c r="B191" s="144"/>
      <c r="D191" s="145" t="s">
        <v>146</v>
      </c>
      <c r="E191" s="146" t="s">
        <v>3</v>
      </c>
      <c r="F191" s="147" t="s">
        <v>556</v>
      </c>
      <c r="H191" s="148">
        <v>4.45</v>
      </c>
      <c r="I191" s="149"/>
      <c r="L191" s="144"/>
      <c r="M191" s="150"/>
      <c r="T191" s="151"/>
      <c r="AT191" s="146" t="s">
        <v>146</v>
      </c>
      <c r="AU191" s="146" t="s">
        <v>81</v>
      </c>
      <c r="AV191" s="12" t="s">
        <v>81</v>
      </c>
      <c r="AW191" s="12" t="s">
        <v>32</v>
      </c>
      <c r="AX191" s="12" t="s">
        <v>71</v>
      </c>
      <c r="AY191" s="146" t="s">
        <v>135</v>
      </c>
    </row>
    <row r="192" spans="2:65" s="13" customFormat="1" ht="11.25">
      <c r="B192" s="152"/>
      <c r="D192" s="145" t="s">
        <v>146</v>
      </c>
      <c r="E192" s="153" t="s">
        <v>3</v>
      </c>
      <c r="F192" s="154" t="s">
        <v>150</v>
      </c>
      <c r="H192" s="155">
        <v>29.65</v>
      </c>
      <c r="I192" s="156"/>
      <c r="L192" s="152"/>
      <c r="M192" s="157"/>
      <c r="T192" s="158"/>
      <c r="AT192" s="153" t="s">
        <v>146</v>
      </c>
      <c r="AU192" s="153" t="s">
        <v>81</v>
      </c>
      <c r="AV192" s="13" t="s">
        <v>142</v>
      </c>
      <c r="AW192" s="13" t="s">
        <v>32</v>
      </c>
      <c r="AX192" s="13" t="s">
        <v>79</v>
      </c>
      <c r="AY192" s="153" t="s">
        <v>135</v>
      </c>
    </row>
    <row r="193" spans="2:65" s="1" customFormat="1" ht="21.75" customHeight="1">
      <c r="B193" s="126"/>
      <c r="C193" s="127" t="s">
        <v>317</v>
      </c>
      <c r="D193" s="127" t="s">
        <v>137</v>
      </c>
      <c r="E193" s="128" t="s">
        <v>557</v>
      </c>
      <c r="F193" s="129" t="s">
        <v>558</v>
      </c>
      <c r="G193" s="130" t="s">
        <v>213</v>
      </c>
      <c r="H193" s="131">
        <v>1.36</v>
      </c>
      <c r="I193" s="132"/>
      <c r="J193" s="133">
        <f>ROUND(I193*H193,2)</f>
        <v>0</v>
      </c>
      <c r="K193" s="129" t="s">
        <v>141</v>
      </c>
      <c r="L193" s="31"/>
      <c r="M193" s="134" t="s">
        <v>3</v>
      </c>
      <c r="N193" s="135" t="s">
        <v>42</v>
      </c>
      <c r="P193" s="136">
        <f>O193*H193</f>
        <v>0</v>
      </c>
      <c r="Q193" s="136">
        <v>0.17818000000000001</v>
      </c>
      <c r="R193" s="136">
        <f>Q193*H193</f>
        <v>0.24232480000000003</v>
      </c>
      <c r="S193" s="136">
        <v>0</v>
      </c>
      <c r="T193" s="137">
        <f>S193*H193</f>
        <v>0</v>
      </c>
      <c r="AR193" s="138" t="s">
        <v>142</v>
      </c>
      <c r="AT193" s="138" t="s">
        <v>137</v>
      </c>
      <c r="AU193" s="138" t="s">
        <v>81</v>
      </c>
      <c r="AY193" s="16" t="s">
        <v>135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6" t="s">
        <v>79</v>
      </c>
      <c r="BK193" s="139">
        <f>ROUND(I193*H193,2)</f>
        <v>0</v>
      </c>
      <c r="BL193" s="16" t="s">
        <v>142</v>
      </c>
      <c r="BM193" s="138" t="s">
        <v>559</v>
      </c>
    </row>
    <row r="194" spans="2:65" s="1" customFormat="1" ht="11.25">
      <c r="B194" s="31"/>
      <c r="D194" s="140" t="s">
        <v>144</v>
      </c>
      <c r="F194" s="141" t="s">
        <v>560</v>
      </c>
      <c r="I194" s="142"/>
      <c r="L194" s="31"/>
      <c r="M194" s="143"/>
      <c r="T194" s="52"/>
      <c r="AT194" s="16" t="s">
        <v>144</v>
      </c>
      <c r="AU194" s="16" t="s">
        <v>81</v>
      </c>
    </row>
    <row r="195" spans="2:65" s="12" customFormat="1" ht="11.25">
      <c r="B195" s="144"/>
      <c r="D195" s="145" t="s">
        <v>146</v>
      </c>
      <c r="E195" s="146" t="s">
        <v>3</v>
      </c>
      <c r="F195" s="147" t="s">
        <v>561</v>
      </c>
      <c r="H195" s="148">
        <v>0.4</v>
      </c>
      <c r="I195" s="149"/>
      <c r="L195" s="144"/>
      <c r="M195" s="150"/>
      <c r="T195" s="151"/>
      <c r="AT195" s="146" t="s">
        <v>146</v>
      </c>
      <c r="AU195" s="146" t="s">
        <v>81</v>
      </c>
      <c r="AV195" s="12" t="s">
        <v>81</v>
      </c>
      <c r="AW195" s="12" t="s">
        <v>32</v>
      </c>
      <c r="AX195" s="12" t="s">
        <v>71</v>
      </c>
      <c r="AY195" s="146" t="s">
        <v>135</v>
      </c>
    </row>
    <row r="196" spans="2:65" s="12" customFormat="1" ht="11.25">
      <c r="B196" s="144"/>
      <c r="D196" s="145" t="s">
        <v>146</v>
      </c>
      <c r="E196" s="146" t="s">
        <v>3</v>
      </c>
      <c r="F196" s="147" t="s">
        <v>562</v>
      </c>
      <c r="H196" s="148">
        <v>0.96</v>
      </c>
      <c r="I196" s="149"/>
      <c r="L196" s="144"/>
      <c r="M196" s="150"/>
      <c r="T196" s="151"/>
      <c r="AT196" s="146" t="s">
        <v>146</v>
      </c>
      <c r="AU196" s="146" t="s">
        <v>81</v>
      </c>
      <c r="AV196" s="12" t="s">
        <v>81</v>
      </c>
      <c r="AW196" s="12" t="s">
        <v>32</v>
      </c>
      <c r="AX196" s="12" t="s">
        <v>71</v>
      </c>
      <c r="AY196" s="146" t="s">
        <v>135</v>
      </c>
    </row>
    <row r="197" spans="2:65" s="13" customFormat="1" ht="11.25">
      <c r="B197" s="152"/>
      <c r="D197" s="145" t="s">
        <v>146</v>
      </c>
      <c r="E197" s="153" t="s">
        <v>3</v>
      </c>
      <c r="F197" s="154" t="s">
        <v>150</v>
      </c>
      <c r="H197" s="155">
        <v>1.36</v>
      </c>
      <c r="I197" s="156"/>
      <c r="L197" s="152"/>
      <c r="M197" s="157"/>
      <c r="T197" s="158"/>
      <c r="AT197" s="153" t="s">
        <v>146</v>
      </c>
      <c r="AU197" s="153" t="s">
        <v>81</v>
      </c>
      <c r="AV197" s="13" t="s">
        <v>142</v>
      </c>
      <c r="AW197" s="13" t="s">
        <v>32</v>
      </c>
      <c r="AX197" s="13" t="s">
        <v>79</v>
      </c>
      <c r="AY197" s="153" t="s">
        <v>135</v>
      </c>
    </row>
    <row r="198" spans="2:65" s="1" customFormat="1" ht="24.2" customHeight="1">
      <c r="B198" s="126"/>
      <c r="C198" s="127" t="s">
        <v>323</v>
      </c>
      <c r="D198" s="127" t="s">
        <v>137</v>
      </c>
      <c r="E198" s="128" t="s">
        <v>563</v>
      </c>
      <c r="F198" s="129" t="s">
        <v>564</v>
      </c>
      <c r="G198" s="130" t="s">
        <v>213</v>
      </c>
      <c r="H198" s="131">
        <v>22.68</v>
      </c>
      <c r="I198" s="132"/>
      <c r="J198" s="133">
        <f>ROUND(I198*H198,2)</f>
        <v>0</v>
      </c>
      <c r="K198" s="129" t="s">
        <v>141</v>
      </c>
      <c r="L198" s="31"/>
      <c r="M198" s="134" t="s">
        <v>3</v>
      </c>
      <c r="N198" s="135" t="s">
        <v>42</v>
      </c>
      <c r="P198" s="136">
        <f>O198*H198</f>
        <v>0</v>
      </c>
      <c r="Q198" s="136">
        <v>5.4600000000000003E-2</v>
      </c>
      <c r="R198" s="136">
        <f>Q198*H198</f>
        <v>1.2383280000000001</v>
      </c>
      <c r="S198" s="136">
        <v>0</v>
      </c>
      <c r="T198" s="137">
        <f>S198*H198</f>
        <v>0</v>
      </c>
      <c r="AR198" s="138" t="s">
        <v>142</v>
      </c>
      <c r="AT198" s="138" t="s">
        <v>137</v>
      </c>
      <c r="AU198" s="138" t="s">
        <v>81</v>
      </c>
      <c r="AY198" s="16" t="s">
        <v>135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6" t="s">
        <v>79</v>
      </c>
      <c r="BK198" s="139">
        <f>ROUND(I198*H198,2)</f>
        <v>0</v>
      </c>
      <c r="BL198" s="16" t="s">
        <v>142</v>
      </c>
      <c r="BM198" s="138" t="s">
        <v>565</v>
      </c>
    </row>
    <row r="199" spans="2:65" s="1" customFormat="1" ht="11.25">
      <c r="B199" s="31"/>
      <c r="D199" s="140" t="s">
        <v>144</v>
      </c>
      <c r="F199" s="141" t="s">
        <v>566</v>
      </c>
      <c r="I199" s="142"/>
      <c r="L199" s="31"/>
      <c r="M199" s="143"/>
      <c r="T199" s="52"/>
      <c r="AT199" s="16" t="s">
        <v>144</v>
      </c>
      <c r="AU199" s="16" t="s">
        <v>81</v>
      </c>
    </row>
    <row r="200" spans="2:65" s="12" customFormat="1" ht="11.25">
      <c r="B200" s="144"/>
      <c r="D200" s="145" t="s">
        <v>146</v>
      </c>
      <c r="E200" s="146" t="s">
        <v>3</v>
      </c>
      <c r="F200" s="147" t="s">
        <v>567</v>
      </c>
      <c r="H200" s="148">
        <v>22.68</v>
      </c>
      <c r="I200" s="149"/>
      <c r="L200" s="144"/>
      <c r="M200" s="150"/>
      <c r="T200" s="151"/>
      <c r="AT200" s="146" t="s">
        <v>146</v>
      </c>
      <c r="AU200" s="146" t="s">
        <v>81</v>
      </c>
      <c r="AV200" s="12" t="s">
        <v>81</v>
      </c>
      <c r="AW200" s="12" t="s">
        <v>32</v>
      </c>
      <c r="AX200" s="12" t="s">
        <v>79</v>
      </c>
      <c r="AY200" s="146" t="s">
        <v>135</v>
      </c>
    </row>
    <row r="201" spans="2:65" s="1" customFormat="1" ht="24.2" customHeight="1">
      <c r="B201" s="126"/>
      <c r="C201" s="127" t="s">
        <v>329</v>
      </c>
      <c r="D201" s="127" t="s">
        <v>137</v>
      </c>
      <c r="E201" s="128" t="s">
        <v>568</v>
      </c>
      <c r="F201" s="129" t="s">
        <v>569</v>
      </c>
      <c r="G201" s="130" t="s">
        <v>213</v>
      </c>
      <c r="H201" s="131">
        <v>3.3</v>
      </c>
      <c r="I201" s="132"/>
      <c r="J201" s="133">
        <f>ROUND(I201*H201,2)</f>
        <v>0</v>
      </c>
      <c r="K201" s="129" t="s">
        <v>141</v>
      </c>
      <c r="L201" s="31"/>
      <c r="M201" s="134" t="s">
        <v>3</v>
      </c>
      <c r="N201" s="135" t="s">
        <v>42</v>
      </c>
      <c r="P201" s="136">
        <f>O201*H201</f>
        <v>0</v>
      </c>
      <c r="Q201" s="136">
        <v>7.3480000000000004E-2</v>
      </c>
      <c r="R201" s="136">
        <f>Q201*H201</f>
        <v>0.24248400000000001</v>
      </c>
      <c r="S201" s="136">
        <v>0</v>
      </c>
      <c r="T201" s="137">
        <f>S201*H201</f>
        <v>0</v>
      </c>
      <c r="AR201" s="138" t="s">
        <v>142</v>
      </c>
      <c r="AT201" s="138" t="s">
        <v>137</v>
      </c>
      <c r="AU201" s="138" t="s">
        <v>81</v>
      </c>
      <c r="AY201" s="16" t="s">
        <v>135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6" t="s">
        <v>79</v>
      </c>
      <c r="BK201" s="139">
        <f>ROUND(I201*H201,2)</f>
        <v>0</v>
      </c>
      <c r="BL201" s="16" t="s">
        <v>142</v>
      </c>
      <c r="BM201" s="138" t="s">
        <v>570</v>
      </c>
    </row>
    <row r="202" spans="2:65" s="1" customFormat="1" ht="11.25">
      <c r="B202" s="31"/>
      <c r="D202" s="140" t="s">
        <v>144</v>
      </c>
      <c r="F202" s="141" t="s">
        <v>571</v>
      </c>
      <c r="I202" s="142"/>
      <c r="L202" s="31"/>
      <c r="M202" s="143"/>
      <c r="T202" s="52"/>
      <c r="AT202" s="16" t="s">
        <v>144</v>
      </c>
      <c r="AU202" s="16" t="s">
        <v>81</v>
      </c>
    </row>
    <row r="203" spans="2:65" s="12" customFormat="1" ht="11.25">
      <c r="B203" s="144"/>
      <c r="D203" s="145" t="s">
        <v>146</v>
      </c>
      <c r="E203" s="146" t="s">
        <v>3</v>
      </c>
      <c r="F203" s="147" t="s">
        <v>572</v>
      </c>
      <c r="H203" s="148">
        <v>3.3</v>
      </c>
      <c r="I203" s="149"/>
      <c r="L203" s="144"/>
      <c r="M203" s="150"/>
      <c r="T203" s="151"/>
      <c r="AT203" s="146" t="s">
        <v>146</v>
      </c>
      <c r="AU203" s="146" t="s">
        <v>81</v>
      </c>
      <c r="AV203" s="12" t="s">
        <v>81</v>
      </c>
      <c r="AW203" s="12" t="s">
        <v>32</v>
      </c>
      <c r="AX203" s="12" t="s">
        <v>79</v>
      </c>
      <c r="AY203" s="146" t="s">
        <v>135</v>
      </c>
    </row>
    <row r="204" spans="2:65" s="1" customFormat="1" ht="24.2" customHeight="1">
      <c r="B204" s="126"/>
      <c r="C204" s="127" t="s">
        <v>336</v>
      </c>
      <c r="D204" s="127" t="s">
        <v>137</v>
      </c>
      <c r="E204" s="128" t="s">
        <v>573</v>
      </c>
      <c r="F204" s="129" t="s">
        <v>574</v>
      </c>
      <c r="G204" s="130" t="s">
        <v>213</v>
      </c>
      <c r="H204" s="131">
        <v>6</v>
      </c>
      <c r="I204" s="132"/>
      <c r="J204" s="133">
        <f>ROUND(I204*H204,2)</f>
        <v>0</v>
      </c>
      <c r="K204" s="129" t="s">
        <v>141</v>
      </c>
      <c r="L204" s="31"/>
      <c r="M204" s="134" t="s">
        <v>3</v>
      </c>
      <c r="N204" s="135" t="s">
        <v>42</v>
      </c>
      <c r="P204" s="136">
        <f>O204*H204</f>
        <v>0</v>
      </c>
      <c r="Q204" s="136">
        <v>0.16114000000000001</v>
      </c>
      <c r="R204" s="136">
        <f>Q204*H204</f>
        <v>0.96684000000000003</v>
      </c>
      <c r="S204" s="136">
        <v>0</v>
      </c>
      <c r="T204" s="137">
        <f>S204*H204</f>
        <v>0</v>
      </c>
      <c r="AR204" s="138" t="s">
        <v>142</v>
      </c>
      <c r="AT204" s="138" t="s">
        <v>137</v>
      </c>
      <c r="AU204" s="138" t="s">
        <v>81</v>
      </c>
      <c r="AY204" s="16" t="s">
        <v>135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6" t="s">
        <v>79</v>
      </c>
      <c r="BK204" s="139">
        <f>ROUND(I204*H204,2)</f>
        <v>0</v>
      </c>
      <c r="BL204" s="16" t="s">
        <v>142</v>
      </c>
      <c r="BM204" s="138" t="s">
        <v>575</v>
      </c>
    </row>
    <row r="205" spans="2:65" s="1" customFormat="1" ht="11.25">
      <c r="B205" s="31"/>
      <c r="D205" s="140" t="s">
        <v>144</v>
      </c>
      <c r="F205" s="141" t="s">
        <v>576</v>
      </c>
      <c r="I205" s="142"/>
      <c r="L205" s="31"/>
      <c r="M205" s="143"/>
      <c r="T205" s="52"/>
      <c r="AT205" s="16" t="s">
        <v>144</v>
      </c>
      <c r="AU205" s="16" t="s">
        <v>81</v>
      </c>
    </row>
    <row r="206" spans="2:65" s="12" customFormat="1" ht="11.25">
      <c r="B206" s="144"/>
      <c r="D206" s="145" t="s">
        <v>146</v>
      </c>
      <c r="E206" s="146" t="s">
        <v>3</v>
      </c>
      <c r="F206" s="147" t="s">
        <v>577</v>
      </c>
      <c r="H206" s="148">
        <v>6</v>
      </c>
      <c r="I206" s="149"/>
      <c r="L206" s="144"/>
      <c r="M206" s="150"/>
      <c r="T206" s="151"/>
      <c r="AT206" s="146" t="s">
        <v>146</v>
      </c>
      <c r="AU206" s="146" t="s">
        <v>81</v>
      </c>
      <c r="AV206" s="12" t="s">
        <v>81</v>
      </c>
      <c r="AW206" s="12" t="s">
        <v>32</v>
      </c>
      <c r="AX206" s="12" t="s">
        <v>79</v>
      </c>
      <c r="AY206" s="146" t="s">
        <v>135</v>
      </c>
    </row>
    <row r="207" spans="2:65" s="1" customFormat="1" ht="16.5" customHeight="1">
      <c r="B207" s="126"/>
      <c r="C207" s="127" t="s">
        <v>342</v>
      </c>
      <c r="D207" s="127" t="s">
        <v>137</v>
      </c>
      <c r="E207" s="128" t="s">
        <v>578</v>
      </c>
      <c r="F207" s="129" t="s">
        <v>579</v>
      </c>
      <c r="G207" s="130" t="s">
        <v>580</v>
      </c>
      <c r="H207" s="131">
        <v>1</v>
      </c>
      <c r="I207" s="132"/>
      <c r="J207" s="133">
        <f>ROUND(I207*H207,2)</f>
        <v>0</v>
      </c>
      <c r="K207" s="129" t="s">
        <v>3</v>
      </c>
      <c r="L207" s="31"/>
      <c r="M207" s="134" t="s">
        <v>3</v>
      </c>
      <c r="N207" s="135" t="s">
        <v>42</v>
      </c>
      <c r="P207" s="136">
        <f>O207*H207</f>
        <v>0</v>
      </c>
      <c r="Q207" s="136">
        <v>0</v>
      </c>
      <c r="R207" s="136">
        <f>Q207*H207</f>
        <v>0</v>
      </c>
      <c r="S207" s="136">
        <v>0</v>
      </c>
      <c r="T207" s="137">
        <f>S207*H207</f>
        <v>0</v>
      </c>
      <c r="AR207" s="138" t="s">
        <v>142</v>
      </c>
      <c r="AT207" s="138" t="s">
        <v>137</v>
      </c>
      <c r="AU207" s="138" t="s">
        <v>81</v>
      </c>
      <c r="AY207" s="16" t="s">
        <v>135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6" t="s">
        <v>79</v>
      </c>
      <c r="BK207" s="139">
        <f>ROUND(I207*H207,2)</f>
        <v>0</v>
      </c>
      <c r="BL207" s="16" t="s">
        <v>142</v>
      </c>
      <c r="BM207" s="138" t="s">
        <v>581</v>
      </c>
    </row>
    <row r="208" spans="2:65" s="11" customFormat="1" ht="22.9" customHeight="1">
      <c r="B208" s="114"/>
      <c r="D208" s="115" t="s">
        <v>70</v>
      </c>
      <c r="E208" s="124" t="s">
        <v>142</v>
      </c>
      <c r="F208" s="124" t="s">
        <v>582</v>
      </c>
      <c r="I208" s="117"/>
      <c r="J208" s="125">
        <f>BK208</f>
        <v>0</v>
      </c>
      <c r="L208" s="114"/>
      <c r="M208" s="119"/>
      <c r="P208" s="120">
        <f>SUM(P209:P274)</f>
        <v>0</v>
      </c>
      <c r="R208" s="120">
        <f>SUM(R209:R274)</f>
        <v>18.549101059999998</v>
      </c>
      <c r="T208" s="121">
        <f>SUM(T209:T274)</f>
        <v>0</v>
      </c>
      <c r="AR208" s="115" t="s">
        <v>79</v>
      </c>
      <c r="AT208" s="122" t="s">
        <v>70</v>
      </c>
      <c r="AU208" s="122" t="s">
        <v>79</v>
      </c>
      <c r="AY208" s="115" t="s">
        <v>135</v>
      </c>
      <c r="BK208" s="123">
        <f>SUM(BK209:BK274)</f>
        <v>0</v>
      </c>
    </row>
    <row r="209" spans="2:65" s="1" customFormat="1" ht="24.2" customHeight="1">
      <c r="B209" s="126"/>
      <c r="C209" s="127" t="s">
        <v>348</v>
      </c>
      <c r="D209" s="127" t="s">
        <v>137</v>
      </c>
      <c r="E209" s="128" t="s">
        <v>583</v>
      </c>
      <c r="F209" s="129" t="s">
        <v>584</v>
      </c>
      <c r="G209" s="130" t="s">
        <v>140</v>
      </c>
      <c r="H209" s="131">
        <v>3.75</v>
      </c>
      <c r="I209" s="132"/>
      <c r="J209" s="133">
        <f>ROUND(I209*H209,2)</f>
        <v>0</v>
      </c>
      <c r="K209" s="129" t="s">
        <v>141</v>
      </c>
      <c r="L209" s="31"/>
      <c r="M209" s="134" t="s">
        <v>3</v>
      </c>
      <c r="N209" s="135" t="s">
        <v>42</v>
      </c>
      <c r="P209" s="136">
        <f>O209*H209</f>
        <v>0</v>
      </c>
      <c r="Q209" s="136">
        <v>2.5020099999999998</v>
      </c>
      <c r="R209" s="136">
        <f>Q209*H209</f>
        <v>9.3825374999999998</v>
      </c>
      <c r="S209" s="136">
        <v>0</v>
      </c>
      <c r="T209" s="137">
        <f>S209*H209</f>
        <v>0</v>
      </c>
      <c r="AR209" s="138" t="s">
        <v>142</v>
      </c>
      <c r="AT209" s="138" t="s">
        <v>137</v>
      </c>
      <c r="AU209" s="138" t="s">
        <v>81</v>
      </c>
      <c r="AY209" s="16" t="s">
        <v>135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6" t="s">
        <v>79</v>
      </c>
      <c r="BK209" s="139">
        <f>ROUND(I209*H209,2)</f>
        <v>0</v>
      </c>
      <c r="BL209" s="16" t="s">
        <v>142</v>
      </c>
      <c r="BM209" s="138" t="s">
        <v>585</v>
      </c>
    </row>
    <row r="210" spans="2:65" s="1" customFormat="1" ht="11.25">
      <c r="B210" s="31"/>
      <c r="D210" s="140" t="s">
        <v>144</v>
      </c>
      <c r="F210" s="141" t="s">
        <v>586</v>
      </c>
      <c r="I210" s="142"/>
      <c r="L210" s="31"/>
      <c r="M210" s="143"/>
      <c r="T210" s="52"/>
      <c r="AT210" s="16" t="s">
        <v>144</v>
      </c>
      <c r="AU210" s="16" t="s">
        <v>81</v>
      </c>
    </row>
    <row r="211" spans="2:65" s="12" customFormat="1" ht="11.25">
      <c r="B211" s="144"/>
      <c r="D211" s="145" t="s">
        <v>146</v>
      </c>
      <c r="E211" s="146" t="s">
        <v>3</v>
      </c>
      <c r="F211" s="147" t="s">
        <v>587</v>
      </c>
      <c r="H211" s="148">
        <v>3.75</v>
      </c>
      <c r="I211" s="149"/>
      <c r="L211" s="144"/>
      <c r="M211" s="150"/>
      <c r="T211" s="151"/>
      <c r="AT211" s="146" t="s">
        <v>146</v>
      </c>
      <c r="AU211" s="146" t="s">
        <v>81</v>
      </c>
      <c r="AV211" s="12" t="s">
        <v>81</v>
      </c>
      <c r="AW211" s="12" t="s">
        <v>32</v>
      </c>
      <c r="AX211" s="12" t="s">
        <v>79</v>
      </c>
      <c r="AY211" s="146" t="s">
        <v>135</v>
      </c>
    </row>
    <row r="212" spans="2:65" s="1" customFormat="1" ht="21.75" customHeight="1">
      <c r="B212" s="126"/>
      <c r="C212" s="127" t="s">
        <v>354</v>
      </c>
      <c r="D212" s="127" t="s">
        <v>137</v>
      </c>
      <c r="E212" s="128" t="s">
        <v>588</v>
      </c>
      <c r="F212" s="129" t="s">
        <v>589</v>
      </c>
      <c r="G212" s="130" t="s">
        <v>213</v>
      </c>
      <c r="H212" s="131">
        <v>25</v>
      </c>
      <c r="I212" s="132"/>
      <c r="J212" s="133">
        <f>ROUND(I212*H212,2)</f>
        <v>0</v>
      </c>
      <c r="K212" s="129" t="s">
        <v>141</v>
      </c>
      <c r="L212" s="31"/>
      <c r="M212" s="134" t="s">
        <v>3</v>
      </c>
      <c r="N212" s="135" t="s">
        <v>42</v>
      </c>
      <c r="P212" s="136">
        <f>O212*H212</f>
        <v>0</v>
      </c>
      <c r="Q212" s="136">
        <v>5.3299999999999997E-3</v>
      </c>
      <c r="R212" s="136">
        <f>Q212*H212</f>
        <v>0.13324999999999998</v>
      </c>
      <c r="S212" s="136">
        <v>0</v>
      </c>
      <c r="T212" s="137">
        <f>S212*H212</f>
        <v>0</v>
      </c>
      <c r="AR212" s="138" t="s">
        <v>142</v>
      </c>
      <c r="AT212" s="138" t="s">
        <v>137</v>
      </c>
      <c r="AU212" s="138" t="s">
        <v>81</v>
      </c>
      <c r="AY212" s="16" t="s">
        <v>135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6" t="s">
        <v>79</v>
      </c>
      <c r="BK212" s="139">
        <f>ROUND(I212*H212,2)</f>
        <v>0</v>
      </c>
      <c r="BL212" s="16" t="s">
        <v>142</v>
      </c>
      <c r="BM212" s="138" t="s">
        <v>590</v>
      </c>
    </row>
    <row r="213" spans="2:65" s="1" customFormat="1" ht="11.25">
      <c r="B213" s="31"/>
      <c r="D213" s="140" t="s">
        <v>144</v>
      </c>
      <c r="F213" s="141" t="s">
        <v>591</v>
      </c>
      <c r="I213" s="142"/>
      <c r="L213" s="31"/>
      <c r="M213" s="143"/>
      <c r="T213" s="52"/>
      <c r="AT213" s="16" t="s">
        <v>144</v>
      </c>
      <c r="AU213" s="16" t="s">
        <v>81</v>
      </c>
    </row>
    <row r="214" spans="2:65" s="1" customFormat="1" ht="24.2" customHeight="1">
      <c r="B214" s="126"/>
      <c r="C214" s="127" t="s">
        <v>362</v>
      </c>
      <c r="D214" s="127" t="s">
        <v>137</v>
      </c>
      <c r="E214" s="128" t="s">
        <v>592</v>
      </c>
      <c r="F214" s="129" t="s">
        <v>593</v>
      </c>
      <c r="G214" s="130" t="s">
        <v>213</v>
      </c>
      <c r="H214" s="131">
        <v>25</v>
      </c>
      <c r="I214" s="132"/>
      <c r="J214" s="133">
        <f>ROUND(I214*H214,2)</f>
        <v>0</v>
      </c>
      <c r="K214" s="129" t="s">
        <v>141</v>
      </c>
      <c r="L214" s="31"/>
      <c r="M214" s="134" t="s">
        <v>3</v>
      </c>
      <c r="N214" s="135" t="s">
        <v>42</v>
      </c>
      <c r="P214" s="136">
        <f>O214*H214</f>
        <v>0</v>
      </c>
      <c r="Q214" s="136">
        <v>0</v>
      </c>
      <c r="R214" s="136">
        <f>Q214*H214</f>
        <v>0</v>
      </c>
      <c r="S214" s="136">
        <v>0</v>
      </c>
      <c r="T214" s="137">
        <f>S214*H214</f>
        <v>0</v>
      </c>
      <c r="AR214" s="138" t="s">
        <v>142</v>
      </c>
      <c r="AT214" s="138" t="s">
        <v>137</v>
      </c>
      <c r="AU214" s="138" t="s">
        <v>81</v>
      </c>
      <c r="AY214" s="16" t="s">
        <v>135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6" t="s">
        <v>79</v>
      </c>
      <c r="BK214" s="139">
        <f>ROUND(I214*H214,2)</f>
        <v>0</v>
      </c>
      <c r="BL214" s="16" t="s">
        <v>142</v>
      </c>
      <c r="BM214" s="138" t="s">
        <v>594</v>
      </c>
    </row>
    <row r="215" spans="2:65" s="1" customFormat="1" ht="11.25">
      <c r="B215" s="31"/>
      <c r="D215" s="140" t="s">
        <v>144</v>
      </c>
      <c r="F215" s="141" t="s">
        <v>595</v>
      </c>
      <c r="I215" s="142"/>
      <c r="L215" s="31"/>
      <c r="M215" s="143"/>
      <c r="T215" s="52"/>
      <c r="AT215" s="16" t="s">
        <v>144</v>
      </c>
      <c r="AU215" s="16" t="s">
        <v>81</v>
      </c>
    </row>
    <row r="216" spans="2:65" s="1" customFormat="1" ht="24.2" customHeight="1">
      <c r="B216" s="126"/>
      <c r="C216" s="127" t="s">
        <v>370</v>
      </c>
      <c r="D216" s="127" t="s">
        <v>137</v>
      </c>
      <c r="E216" s="128" t="s">
        <v>596</v>
      </c>
      <c r="F216" s="129" t="s">
        <v>597</v>
      </c>
      <c r="G216" s="130" t="s">
        <v>213</v>
      </c>
      <c r="H216" s="131">
        <v>25</v>
      </c>
      <c r="I216" s="132"/>
      <c r="J216" s="133">
        <f>ROUND(I216*H216,2)</f>
        <v>0</v>
      </c>
      <c r="K216" s="129" t="s">
        <v>141</v>
      </c>
      <c r="L216" s="31"/>
      <c r="M216" s="134" t="s">
        <v>3</v>
      </c>
      <c r="N216" s="135" t="s">
        <v>42</v>
      </c>
      <c r="P216" s="136">
        <f>O216*H216</f>
        <v>0</v>
      </c>
      <c r="Q216" s="136">
        <v>8.0999999999999996E-4</v>
      </c>
      <c r="R216" s="136">
        <f>Q216*H216</f>
        <v>2.0249999999999997E-2</v>
      </c>
      <c r="S216" s="136">
        <v>0</v>
      </c>
      <c r="T216" s="137">
        <f>S216*H216</f>
        <v>0</v>
      </c>
      <c r="AR216" s="138" t="s">
        <v>142</v>
      </c>
      <c r="AT216" s="138" t="s">
        <v>137</v>
      </c>
      <c r="AU216" s="138" t="s">
        <v>81</v>
      </c>
      <c r="AY216" s="16" t="s">
        <v>135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6" t="s">
        <v>79</v>
      </c>
      <c r="BK216" s="139">
        <f>ROUND(I216*H216,2)</f>
        <v>0</v>
      </c>
      <c r="BL216" s="16" t="s">
        <v>142</v>
      </c>
      <c r="BM216" s="138" t="s">
        <v>598</v>
      </c>
    </row>
    <row r="217" spans="2:65" s="1" customFormat="1" ht="11.25">
      <c r="B217" s="31"/>
      <c r="D217" s="140" t="s">
        <v>144</v>
      </c>
      <c r="F217" s="141" t="s">
        <v>599</v>
      </c>
      <c r="I217" s="142"/>
      <c r="L217" s="31"/>
      <c r="M217" s="143"/>
      <c r="T217" s="52"/>
      <c r="AT217" s="16" t="s">
        <v>144</v>
      </c>
      <c r="AU217" s="16" t="s">
        <v>81</v>
      </c>
    </row>
    <row r="218" spans="2:65" s="1" customFormat="1" ht="24.2" customHeight="1">
      <c r="B218" s="126"/>
      <c r="C218" s="127" t="s">
        <v>376</v>
      </c>
      <c r="D218" s="127" t="s">
        <v>137</v>
      </c>
      <c r="E218" s="128" t="s">
        <v>600</v>
      </c>
      <c r="F218" s="129" t="s">
        <v>601</v>
      </c>
      <c r="G218" s="130" t="s">
        <v>213</v>
      </c>
      <c r="H218" s="131">
        <v>25</v>
      </c>
      <c r="I218" s="132"/>
      <c r="J218" s="133">
        <f>ROUND(I218*H218,2)</f>
        <v>0</v>
      </c>
      <c r="K218" s="129" t="s">
        <v>141</v>
      </c>
      <c r="L218" s="31"/>
      <c r="M218" s="134" t="s">
        <v>3</v>
      </c>
      <c r="N218" s="135" t="s">
        <v>42</v>
      </c>
      <c r="P218" s="136">
        <f>O218*H218</f>
        <v>0</v>
      </c>
      <c r="Q218" s="136">
        <v>0</v>
      </c>
      <c r="R218" s="136">
        <f>Q218*H218</f>
        <v>0</v>
      </c>
      <c r="S218" s="136">
        <v>0</v>
      </c>
      <c r="T218" s="137">
        <f>S218*H218</f>
        <v>0</v>
      </c>
      <c r="AR218" s="138" t="s">
        <v>142</v>
      </c>
      <c r="AT218" s="138" t="s">
        <v>137</v>
      </c>
      <c r="AU218" s="138" t="s">
        <v>81</v>
      </c>
      <c r="AY218" s="16" t="s">
        <v>135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6" t="s">
        <v>79</v>
      </c>
      <c r="BK218" s="139">
        <f>ROUND(I218*H218,2)</f>
        <v>0</v>
      </c>
      <c r="BL218" s="16" t="s">
        <v>142</v>
      </c>
      <c r="BM218" s="138" t="s">
        <v>602</v>
      </c>
    </row>
    <row r="219" spans="2:65" s="1" customFormat="1" ht="11.25">
      <c r="B219" s="31"/>
      <c r="D219" s="140" t="s">
        <v>144</v>
      </c>
      <c r="F219" s="141" t="s">
        <v>603</v>
      </c>
      <c r="I219" s="142"/>
      <c r="L219" s="31"/>
      <c r="M219" s="143"/>
      <c r="T219" s="52"/>
      <c r="AT219" s="16" t="s">
        <v>144</v>
      </c>
      <c r="AU219" s="16" t="s">
        <v>81</v>
      </c>
    </row>
    <row r="220" spans="2:65" s="1" customFormat="1" ht="44.25" customHeight="1">
      <c r="B220" s="126"/>
      <c r="C220" s="127" t="s">
        <v>382</v>
      </c>
      <c r="D220" s="127" t="s">
        <v>137</v>
      </c>
      <c r="E220" s="128" t="s">
        <v>604</v>
      </c>
      <c r="F220" s="129" t="s">
        <v>605</v>
      </c>
      <c r="G220" s="130" t="s">
        <v>186</v>
      </c>
      <c r="H220" s="131">
        <v>4.5999999999999999E-2</v>
      </c>
      <c r="I220" s="132"/>
      <c r="J220" s="133">
        <f>ROUND(I220*H220,2)</f>
        <v>0</v>
      </c>
      <c r="K220" s="129" t="s">
        <v>141</v>
      </c>
      <c r="L220" s="31"/>
      <c r="M220" s="134" t="s">
        <v>3</v>
      </c>
      <c r="N220" s="135" t="s">
        <v>42</v>
      </c>
      <c r="P220" s="136">
        <f>O220*H220</f>
        <v>0</v>
      </c>
      <c r="Q220" s="136">
        <v>1.05555</v>
      </c>
      <c r="R220" s="136">
        <f>Q220*H220</f>
        <v>4.8555299999999996E-2</v>
      </c>
      <c r="S220" s="136">
        <v>0</v>
      </c>
      <c r="T220" s="137">
        <f>S220*H220</f>
        <v>0</v>
      </c>
      <c r="AR220" s="138" t="s">
        <v>142</v>
      </c>
      <c r="AT220" s="138" t="s">
        <v>137</v>
      </c>
      <c r="AU220" s="138" t="s">
        <v>81</v>
      </c>
      <c r="AY220" s="16" t="s">
        <v>135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6" t="s">
        <v>79</v>
      </c>
      <c r="BK220" s="139">
        <f>ROUND(I220*H220,2)</f>
        <v>0</v>
      </c>
      <c r="BL220" s="16" t="s">
        <v>142</v>
      </c>
      <c r="BM220" s="138" t="s">
        <v>606</v>
      </c>
    </row>
    <row r="221" spans="2:65" s="1" customFormat="1" ht="11.25">
      <c r="B221" s="31"/>
      <c r="D221" s="140" t="s">
        <v>144</v>
      </c>
      <c r="F221" s="141" t="s">
        <v>607</v>
      </c>
      <c r="I221" s="142"/>
      <c r="L221" s="31"/>
      <c r="M221" s="143"/>
      <c r="T221" s="52"/>
      <c r="AT221" s="16" t="s">
        <v>144</v>
      </c>
      <c r="AU221" s="16" t="s">
        <v>81</v>
      </c>
    </row>
    <row r="222" spans="2:65" s="1" customFormat="1" ht="44.25" customHeight="1">
      <c r="B222" s="126"/>
      <c r="C222" s="127" t="s">
        <v>389</v>
      </c>
      <c r="D222" s="127" t="s">
        <v>137</v>
      </c>
      <c r="E222" s="128" t="s">
        <v>608</v>
      </c>
      <c r="F222" s="129" t="s">
        <v>609</v>
      </c>
      <c r="G222" s="130" t="s">
        <v>186</v>
      </c>
      <c r="H222" s="131">
        <v>0.307</v>
      </c>
      <c r="I222" s="132"/>
      <c r="J222" s="133">
        <f>ROUND(I222*H222,2)</f>
        <v>0</v>
      </c>
      <c r="K222" s="129" t="s">
        <v>141</v>
      </c>
      <c r="L222" s="31"/>
      <c r="M222" s="134" t="s">
        <v>3</v>
      </c>
      <c r="N222" s="135" t="s">
        <v>42</v>
      </c>
      <c r="P222" s="136">
        <f>O222*H222</f>
        <v>0</v>
      </c>
      <c r="Q222" s="136">
        <v>1.06277</v>
      </c>
      <c r="R222" s="136">
        <f>Q222*H222</f>
        <v>0.32627038999999997</v>
      </c>
      <c r="S222" s="136">
        <v>0</v>
      </c>
      <c r="T222" s="137">
        <f>S222*H222</f>
        <v>0</v>
      </c>
      <c r="AR222" s="138" t="s">
        <v>142</v>
      </c>
      <c r="AT222" s="138" t="s">
        <v>137</v>
      </c>
      <c r="AU222" s="138" t="s">
        <v>81</v>
      </c>
      <c r="AY222" s="16" t="s">
        <v>135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6" t="s">
        <v>79</v>
      </c>
      <c r="BK222" s="139">
        <f>ROUND(I222*H222,2)</f>
        <v>0</v>
      </c>
      <c r="BL222" s="16" t="s">
        <v>142</v>
      </c>
      <c r="BM222" s="138" t="s">
        <v>610</v>
      </c>
    </row>
    <row r="223" spans="2:65" s="1" customFormat="1" ht="11.25">
      <c r="B223" s="31"/>
      <c r="D223" s="140" t="s">
        <v>144</v>
      </c>
      <c r="F223" s="141" t="s">
        <v>611</v>
      </c>
      <c r="I223" s="142"/>
      <c r="L223" s="31"/>
      <c r="M223" s="143"/>
      <c r="T223" s="52"/>
      <c r="AT223" s="16" t="s">
        <v>144</v>
      </c>
      <c r="AU223" s="16" t="s">
        <v>81</v>
      </c>
    </row>
    <row r="224" spans="2:65" s="1" customFormat="1" ht="24.2" customHeight="1">
      <c r="B224" s="126"/>
      <c r="C224" s="127" t="s">
        <v>397</v>
      </c>
      <c r="D224" s="127" t="s">
        <v>137</v>
      </c>
      <c r="E224" s="128" t="s">
        <v>612</v>
      </c>
      <c r="F224" s="129" t="s">
        <v>613</v>
      </c>
      <c r="G224" s="130" t="s">
        <v>186</v>
      </c>
      <c r="H224" s="131">
        <v>2.1000000000000001E-2</v>
      </c>
      <c r="I224" s="132"/>
      <c r="J224" s="133">
        <f>ROUND(I224*H224,2)</f>
        <v>0</v>
      </c>
      <c r="K224" s="129" t="s">
        <v>141</v>
      </c>
      <c r="L224" s="31"/>
      <c r="M224" s="134" t="s">
        <v>3</v>
      </c>
      <c r="N224" s="135" t="s">
        <v>42</v>
      </c>
      <c r="P224" s="136">
        <f>O224*H224</f>
        <v>0</v>
      </c>
      <c r="Q224" s="136">
        <v>1.7090000000000001E-2</v>
      </c>
      <c r="R224" s="136">
        <f>Q224*H224</f>
        <v>3.5889000000000006E-4</v>
      </c>
      <c r="S224" s="136">
        <v>0</v>
      </c>
      <c r="T224" s="137">
        <f>S224*H224</f>
        <v>0</v>
      </c>
      <c r="AR224" s="138" t="s">
        <v>142</v>
      </c>
      <c r="AT224" s="138" t="s">
        <v>137</v>
      </c>
      <c r="AU224" s="138" t="s">
        <v>81</v>
      </c>
      <c r="AY224" s="16" t="s">
        <v>135</v>
      </c>
      <c r="BE224" s="139">
        <f>IF(N224="základní",J224,0)</f>
        <v>0</v>
      </c>
      <c r="BF224" s="139">
        <f>IF(N224="snížená",J224,0)</f>
        <v>0</v>
      </c>
      <c r="BG224" s="139">
        <f>IF(N224="zákl. přenesená",J224,0)</f>
        <v>0</v>
      </c>
      <c r="BH224" s="139">
        <f>IF(N224="sníž. přenesená",J224,0)</f>
        <v>0</v>
      </c>
      <c r="BI224" s="139">
        <f>IF(N224="nulová",J224,0)</f>
        <v>0</v>
      </c>
      <c r="BJ224" s="16" t="s">
        <v>79</v>
      </c>
      <c r="BK224" s="139">
        <f>ROUND(I224*H224,2)</f>
        <v>0</v>
      </c>
      <c r="BL224" s="16" t="s">
        <v>142</v>
      </c>
      <c r="BM224" s="138" t="s">
        <v>614</v>
      </c>
    </row>
    <row r="225" spans="2:65" s="1" customFormat="1" ht="11.25">
      <c r="B225" s="31"/>
      <c r="D225" s="140" t="s">
        <v>144</v>
      </c>
      <c r="F225" s="141" t="s">
        <v>615</v>
      </c>
      <c r="I225" s="142"/>
      <c r="L225" s="31"/>
      <c r="M225" s="143"/>
      <c r="T225" s="52"/>
      <c r="AT225" s="16" t="s">
        <v>144</v>
      </c>
      <c r="AU225" s="16" t="s">
        <v>81</v>
      </c>
    </row>
    <row r="226" spans="2:65" s="12" customFormat="1" ht="11.25">
      <c r="B226" s="144"/>
      <c r="D226" s="145" t="s">
        <v>146</v>
      </c>
      <c r="E226" s="146" t="s">
        <v>3</v>
      </c>
      <c r="F226" s="147" t="s">
        <v>616</v>
      </c>
      <c r="H226" s="148">
        <v>2.1000000000000001E-2</v>
      </c>
      <c r="I226" s="149"/>
      <c r="L226" s="144"/>
      <c r="M226" s="150"/>
      <c r="T226" s="151"/>
      <c r="AT226" s="146" t="s">
        <v>146</v>
      </c>
      <c r="AU226" s="146" t="s">
        <v>81</v>
      </c>
      <c r="AV226" s="12" t="s">
        <v>81</v>
      </c>
      <c r="AW226" s="12" t="s">
        <v>32</v>
      </c>
      <c r="AX226" s="12" t="s">
        <v>79</v>
      </c>
      <c r="AY226" s="146" t="s">
        <v>135</v>
      </c>
    </row>
    <row r="227" spans="2:65" s="1" customFormat="1" ht="16.5" customHeight="1">
      <c r="B227" s="126"/>
      <c r="C227" s="162" t="s">
        <v>617</v>
      </c>
      <c r="D227" s="162" t="s">
        <v>427</v>
      </c>
      <c r="E227" s="163" t="s">
        <v>618</v>
      </c>
      <c r="F227" s="164" t="s">
        <v>619</v>
      </c>
      <c r="G227" s="165" t="s">
        <v>186</v>
      </c>
      <c r="H227" s="166">
        <v>2.1000000000000001E-2</v>
      </c>
      <c r="I227" s="167"/>
      <c r="J227" s="168">
        <f>ROUND(I227*H227,2)</f>
        <v>0</v>
      </c>
      <c r="K227" s="164" t="s">
        <v>141</v>
      </c>
      <c r="L227" s="169"/>
      <c r="M227" s="170" t="s">
        <v>3</v>
      </c>
      <c r="N227" s="171" t="s">
        <v>42</v>
      </c>
      <c r="P227" s="136">
        <f>O227*H227</f>
        <v>0</v>
      </c>
      <c r="Q227" s="136">
        <v>1</v>
      </c>
      <c r="R227" s="136">
        <f>Q227*H227</f>
        <v>2.1000000000000001E-2</v>
      </c>
      <c r="S227" s="136">
        <v>0</v>
      </c>
      <c r="T227" s="137">
        <f>S227*H227</f>
        <v>0</v>
      </c>
      <c r="AR227" s="138" t="s">
        <v>183</v>
      </c>
      <c r="AT227" s="138" t="s">
        <v>427</v>
      </c>
      <c r="AU227" s="138" t="s">
        <v>81</v>
      </c>
      <c r="AY227" s="16" t="s">
        <v>135</v>
      </c>
      <c r="BE227" s="139">
        <f>IF(N227="základní",J227,0)</f>
        <v>0</v>
      </c>
      <c r="BF227" s="139">
        <f>IF(N227="snížená",J227,0)</f>
        <v>0</v>
      </c>
      <c r="BG227" s="139">
        <f>IF(N227="zákl. přenesená",J227,0)</f>
        <v>0</v>
      </c>
      <c r="BH227" s="139">
        <f>IF(N227="sníž. přenesená",J227,0)</f>
        <v>0</v>
      </c>
      <c r="BI227" s="139">
        <f>IF(N227="nulová",J227,0)</f>
        <v>0</v>
      </c>
      <c r="BJ227" s="16" t="s">
        <v>79</v>
      </c>
      <c r="BK227" s="139">
        <f>ROUND(I227*H227,2)</f>
        <v>0</v>
      </c>
      <c r="BL227" s="16" t="s">
        <v>142</v>
      </c>
      <c r="BM227" s="138" t="s">
        <v>620</v>
      </c>
    </row>
    <row r="228" spans="2:65" s="1" customFormat="1" ht="21.75" customHeight="1">
      <c r="B228" s="126"/>
      <c r="C228" s="127" t="s">
        <v>621</v>
      </c>
      <c r="D228" s="127" t="s">
        <v>137</v>
      </c>
      <c r="E228" s="128" t="s">
        <v>622</v>
      </c>
      <c r="F228" s="129" t="s">
        <v>623</v>
      </c>
      <c r="G228" s="130" t="s">
        <v>186</v>
      </c>
      <c r="H228" s="131">
        <v>0.24299999999999999</v>
      </c>
      <c r="I228" s="132"/>
      <c r="J228" s="133">
        <f>ROUND(I228*H228,2)</f>
        <v>0</v>
      </c>
      <c r="K228" s="129" t="s">
        <v>141</v>
      </c>
      <c r="L228" s="31"/>
      <c r="M228" s="134" t="s">
        <v>3</v>
      </c>
      <c r="N228" s="135" t="s">
        <v>42</v>
      </c>
      <c r="P228" s="136">
        <f>O228*H228</f>
        <v>0</v>
      </c>
      <c r="Q228" s="136">
        <v>1.221E-2</v>
      </c>
      <c r="R228" s="136">
        <f>Q228*H228</f>
        <v>2.9670299999999998E-3</v>
      </c>
      <c r="S228" s="136">
        <v>0</v>
      </c>
      <c r="T228" s="137">
        <f>S228*H228</f>
        <v>0</v>
      </c>
      <c r="AR228" s="138" t="s">
        <v>142</v>
      </c>
      <c r="AT228" s="138" t="s">
        <v>137</v>
      </c>
      <c r="AU228" s="138" t="s">
        <v>81</v>
      </c>
      <c r="AY228" s="16" t="s">
        <v>135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6" t="s">
        <v>79</v>
      </c>
      <c r="BK228" s="139">
        <f>ROUND(I228*H228,2)</f>
        <v>0</v>
      </c>
      <c r="BL228" s="16" t="s">
        <v>142</v>
      </c>
      <c r="BM228" s="138" t="s">
        <v>624</v>
      </c>
    </row>
    <row r="229" spans="2:65" s="1" customFormat="1" ht="11.25">
      <c r="B229" s="31"/>
      <c r="D229" s="140" t="s">
        <v>144</v>
      </c>
      <c r="F229" s="141" t="s">
        <v>625</v>
      </c>
      <c r="I229" s="142"/>
      <c r="L229" s="31"/>
      <c r="M229" s="143"/>
      <c r="T229" s="52"/>
      <c r="AT229" s="16" t="s">
        <v>144</v>
      </c>
      <c r="AU229" s="16" t="s">
        <v>81</v>
      </c>
    </row>
    <row r="230" spans="2:65" s="12" customFormat="1" ht="11.25">
      <c r="B230" s="144"/>
      <c r="D230" s="145" t="s">
        <v>146</v>
      </c>
      <c r="E230" s="146" t="s">
        <v>3</v>
      </c>
      <c r="F230" s="147" t="s">
        <v>626</v>
      </c>
      <c r="H230" s="148">
        <v>0.24299999999999999</v>
      </c>
      <c r="I230" s="149"/>
      <c r="L230" s="144"/>
      <c r="M230" s="150"/>
      <c r="T230" s="151"/>
      <c r="AT230" s="146" t="s">
        <v>146</v>
      </c>
      <c r="AU230" s="146" t="s">
        <v>81</v>
      </c>
      <c r="AV230" s="12" t="s">
        <v>81</v>
      </c>
      <c r="AW230" s="12" t="s">
        <v>32</v>
      </c>
      <c r="AX230" s="12" t="s">
        <v>79</v>
      </c>
      <c r="AY230" s="146" t="s">
        <v>135</v>
      </c>
    </row>
    <row r="231" spans="2:65" s="1" customFormat="1" ht="16.5" customHeight="1">
      <c r="B231" s="126"/>
      <c r="C231" s="162" t="s">
        <v>627</v>
      </c>
      <c r="D231" s="162" t="s">
        <v>427</v>
      </c>
      <c r="E231" s="163" t="s">
        <v>628</v>
      </c>
      <c r="F231" s="164" t="s">
        <v>629</v>
      </c>
      <c r="G231" s="165" t="s">
        <v>186</v>
      </c>
      <c r="H231" s="166">
        <v>0.24299999999999999</v>
      </c>
      <c r="I231" s="167"/>
      <c r="J231" s="168">
        <f>ROUND(I231*H231,2)</f>
        <v>0</v>
      </c>
      <c r="K231" s="164" t="s">
        <v>141</v>
      </c>
      <c r="L231" s="169"/>
      <c r="M231" s="170" t="s">
        <v>3</v>
      </c>
      <c r="N231" s="171" t="s">
        <v>42</v>
      </c>
      <c r="P231" s="136">
        <f>O231*H231</f>
        <v>0</v>
      </c>
      <c r="Q231" s="136">
        <v>1</v>
      </c>
      <c r="R231" s="136">
        <f>Q231*H231</f>
        <v>0.24299999999999999</v>
      </c>
      <c r="S231" s="136">
        <v>0</v>
      </c>
      <c r="T231" s="137">
        <f>S231*H231</f>
        <v>0</v>
      </c>
      <c r="AR231" s="138" t="s">
        <v>183</v>
      </c>
      <c r="AT231" s="138" t="s">
        <v>427</v>
      </c>
      <c r="AU231" s="138" t="s">
        <v>81</v>
      </c>
      <c r="AY231" s="16" t="s">
        <v>135</v>
      </c>
      <c r="BE231" s="139">
        <f>IF(N231="základní",J231,0)</f>
        <v>0</v>
      </c>
      <c r="BF231" s="139">
        <f>IF(N231="snížená",J231,0)</f>
        <v>0</v>
      </c>
      <c r="BG231" s="139">
        <f>IF(N231="zákl. přenesená",J231,0)</f>
        <v>0</v>
      </c>
      <c r="BH231" s="139">
        <f>IF(N231="sníž. přenesená",J231,0)</f>
        <v>0</v>
      </c>
      <c r="BI231" s="139">
        <f>IF(N231="nulová",J231,0)</f>
        <v>0</v>
      </c>
      <c r="BJ231" s="16" t="s">
        <v>79</v>
      </c>
      <c r="BK231" s="139">
        <f>ROUND(I231*H231,2)</f>
        <v>0</v>
      </c>
      <c r="BL231" s="16" t="s">
        <v>142</v>
      </c>
      <c r="BM231" s="138" t="s">
        <v>630</v>
      </c>
    </row>
    <row r="232" spans="2:65" s="1" customFormat="1" ht="16.5" customHeight="1">
      <c r="B232" s="126"/>
      <c r="C232" s="127" t="s">
        <v>631</v>
      </c>
      <c r="D232" s="127" t="s">
        <v>137</v>
      </c>
      <c r="E232" s="128" t="s">
        <v>632</v>
      </c>
      <c r="F232" s="129" t="s">
        <v>633</v>
      </c>
      <c r="G232" s="130" t="s">
        <v>140</v>
      </c>
      <c r="H232" s="131">
        <v>1.2290000000000001</v>
      </c>
      <c r="I232" s="132"/>
      <c r="J232" s="133">
        <f>ROUND(I232*H232,2)</f>
        <v>0</v>
      </c>
      <c r="K232" s="129" t="s">
        <v>141</v>
      </c>
      <c r="L232" s="31"/>
      <c r="M232" s="134" t="s">
        <v>3</v>
      </c>
      <c r="N232" s="135" t="s">
        <v>42</v>
      </c>
      <c r="P232" s="136">
        <f>O232*H232</f>
        <v>0</v>
      </c>
      <c r="Q232" s="136">
        <v>2.5019800000000001</v>
      </c>
      <c r="R232" s="136">
        <f>Q232*H232</f>
        <v>3.0749334200000003</v>
      </c>
      <c r="S232" s="136">
        <v>0</v>
      </c>
      <c r="T232" s="137">
        <f>S232*H232</f>
        <v>0</v>
      </c>
      <c r="AR232" s="138" t="s">
        <v>142</v>
      </c>
      <c r="AT232" s="138" t="s">
        <v>137</v>
      </c>
      <c r="AU232" s="138" t="s">
        <v>81</v>
      </c>
      <c r="AY232" s="16" t="s">
        <v>135</v>
      </c>
      <c r="BE232" s="139">
        <f>IF(N232="základní",J232,0)</f>
        <v>0</v>
      </c>
      <c r="BF232" s="139">
        <f>IF(N232="snížená",J232,0)</f>
        <v>0</v>
      </c>
      <c r="BG232" s="139">
        <f>IF(N232="zákl. přenesená",J232,0)</f>
        <v>0</v>
      </c>
      <c r="BH232" s="139">
        <f>IF(N232="sníž. přenesená",J232,0)</f>
        <v>0</v>
      </c>
      <c r="BI232" s="139">
        <f>IF(N232="nulová",J232,0)</f>
        <v>0</v>
      </c>
      <c r="BJ232" s="16" t="s">
        <v>79</v>
      </c>
      <c r="BK232" s="139">
        <f>ROUND(I232*H232,2)</f>
        <v>0</v>
      </c>
      <c r="BL232" s="16" t="s">
        <v>142</v>
      </c>
      <c r="BM232" s="138" t="s">
        <v>634</v>
      </c>
    </row>
    <row r="233" spans="2:65" s="1" customFormat="1" ht="11.25">
      <c r="B233" s="31"/>
      <c r="D233" s="140" t="s">
        <v>144</v>
      </c>
      <c r="F233" s="141" t="s">
        <v>635</v>
      </c>
      <c r="I233" s="142"/>
      <c r="L233" s="31"/>
      <c r="M233" s="143"/>
      <c r="T233" s="52"/>
      <c r="AT233" s="16" t="s">
        <v>144</v>
      </c>
      <c r="AU233" s="16" t="s">
        <v>81</v>
      </c>
    </row>
    <row r="234" spans="2:65" s="12" customFormat="1" ht="11.25">
      <c r="B234" s="144"/>
      <c r="D234" s="145" t="s">
        <v>146</v>
      </c>
      <c r="E234" s="146" t="s">
        <v>3</v>
      </c>
      <c r="F234" s="147" t="s">
        <v>636</v>
      </c>
      <c r="H234" s="148">
        <v>0.27</v>
      </c>
      <c r="I234" s="149"/>
      <c r="L234" s="144"/>
      <c r="M234" s="150"/>
      <c r="T234" s="151"/>
      <c r="AT234" s="146" t="s">
        <v>146</v>
      </c>
      <c r="AU234" s="146" t="s">
        <v>81</v>
      </c>
      <c r="AV234" s="12" t="s">
        <v>81</v>
      </c>
      <c r="AW234" s="12" t="s">
        <v>32</v>
      </c>
      <c r="AX234" s="12" t="s">
        <v>71</v>
      </c>
      <c r="AY234" s="146" t="s">
        <v>135</v>
      </c>
    </row>
    <row r="235" spans="2:65" s="12" customFormat="1" ht="11.25">
      <c r="B235" s="144"/>
      <c r="D235" s="145" t="s">
        <v>146</v>
      </c>
      <c r="E235" s="146" t="s">
        <v>3</v>
      </c>
      <c r="F235" s="147" t="s">
        <v>637</v>
      </c>
      <c r="H235" s="148">
        <v>0.6</v>
      </c>
      <c r="I235" s="149"/>
      <c r="L235" s="144"/>
      <c r="M235" s="150"/>
      <c r="T235" s="151"/>
      <c r="AT235" s="146" t="s">
        <v>146</v>
      </c>
      <c r="AU235" s="146" t="s">
        <v>81</v>
      </c>
      <c r="AV235" s="12" t="s">
        <v>81</v>
      </c>
      <c r="AW235" s="12" t="s">
        <v>32</v>
      </c>
      <c r="AX235" s="12" t="s">
        <v>71</v>
      </c>
      <c r="AY235" s="146" t="s">
        <v>135</v>
      </c>
    </row>
    <row r="236" spans="2:65" s="12" customFormat="1" ht="11.25">
      <c r="B236" s="144"/>
      <c r="D236" s="145" t="s">
        <v>146</v>
      </c>
      <c r="E236" s="146" t="s">
        <v>3</v>
      </c>
      <c r="F236" s="147" t="s">
        <v>638</v>
      </c>
      <c r="H236" s="148">
        <v>0.35899999999999999</v>
      </c>
      <c r="I236" s="149"/>
      <c r="L236" s="144"/>
      <c r="M236" s="150"/>
      <c r="T236" s="151"/>
      <c r="AT236" s="146" t="s">
        <v>146</v>
      </c>
      <c r="AU236" s="146" t="s">
        <v>81</v>
      </c>
      <c r="AV236" s="12" t="s">
        <v>81</v>
      </c>
      <c r="AW236" s="12" t="s">
        <v>32</v>
      </c>
      <c r="AX236" s="12" t="s">
        <v>71</v>
      </c>
      <c r="AY236" s="146" t="s">
        <v>135</v>
      </c>
    </row>
    <row r="237" spans="2:65" s="13" customFormat="1" ht="11.25">
      <c r="B237" s="152"/>
      <c r="D237" s="145" t="s">
        <v>146</v>
      </c>
      <c r="E237" s="153" t="s">
        <v>3</v>
      </c>
      <c r="F237" s="154" t="s">
        <v>150</v>
      </c>
      <c r="H237" s="155">
        <v>1.2290000000000001</v>
      </c>
      <c r="I237" s="156"/>
      <c r="L237" s="152"/>
      <c r="M237" s="157"/>
      <c r="T237" s="158"/>
      <c r="AT237" s="153" t="s">
        <v>146</v>
      </c>
      <c r="AU237" s="153" t="s">
        <v>81</v>
      </c>
      <c r="AV237" s="13" t="s">
        <v>142</v>
      </c>
      <c r="AW237" s="13" t="s">
        <v>32</v>
      </c>
      <c r="AX237" s="13" t="s">
        <v>79</v>
      </c>
      <c r="AY237" s="153" t="s">
        <v>135</v>
      </c>
    </row>
    <row r="238" spans="2:65" s="1" customFormat="1" ht="16.5" customHeight="1">
      <c r="B238" s="126"/>
      <c r="C238" s="127" t="s">
        <v>639</v>
      </c>
      <c r="D238" s="127" t="s">
        <v>137</v>
      </c>
      <c r="E238" s="128" t="s">
        <v>640</v>
      </c>
      <c r="F238" s="129" t="s">
        <v>641</v>
      </c>
      <c r="G238" s="130" t="s">
        <v>213</v>
      </c>
      <c r="H238" s="131">
        <v>9.1189999999999998</v>
      </c>
      <c r="I238" s="132"/>
      <c r="J238" s="133">
        <f>ROUND(I238*H238,2)</f>
        <v>0</v>
      </c>
      <c r="K238" s="129" t="s">
        <v>141</v>
      </c>
      <c r="L238" s="31"/>
      <c r="M238" s="134" t="s">
        <v>3</v>
      </c>
      <c r="N238" s="135" t="s">
        <v>42</v>
      </c>
      <c r="P238" s="136">
        <f>O238*H238</f>
        <v>0</v>
      </c>
      <c r="Q238" s="136">
        <v>1.1169999999999999E-2</v>
      </c>
      <c r="R238" s="136">
        <f>Q238*H238</f>
        <v>0.10185923</v>
      </c>
      <c r="S238" s="136">
        <v>0</v>
      </c>
      <c r="T238" s="137">
        <f>S238*H238</f>
        <v>0</v>
      </c>
      <c r="AR238" s="138" t="s">
        <v>142</v>
      </c>
      <c r="AT238" s="138" t="s">
        <v>137</v>
      </c>
      <c r="AU238" s="138" t="s">
        <v>81</v>
      </c>
      <c r="AY238" s="16" t="s">
        <v>135</v>
      </c>
      <c r="BE238" s="139">
        <f>IF(N238="základní",J238,0)</f>
        <v>0</v>
      </c>
      <c r="BF238" s="139">
        <f>IF(N238="snížená",J238,0)</f>
        <v>0</v>
      </c>
      <c r="BG238" s="139">
        <f>IF(N238="zákl. přenesená",J238,0)</f>
        <v>0</v>
      </c>
      <c r="BH238" s="139">
        <f>IF(N238="sníž. přenesená",J238,0)</f>
        <v>0</v>
      </c>
      <c r="BI238" s="139">
        <f>IF(N238="nulová",J238,0)</f>
        <v>0</v>
      </c>
      <c r="BJ238" s="16" t="s">
        <v>79</v>
      </c>
      <c r="BK238" s="139">
        <f>ROUND(I238*H238,2)</f>
        <v>0</v>
      </c>
      <c r="BL238" s="16" t="s">
        <v>142</v>
      </c>
      <c r="BM238" s="138" t="s">
        <v>642</v>
      </c>
    </row>
    <row r="239" spans="2:65" s="1" customFormat="1" ht="11.25">
      <c r="B239" s="31"/>
      <c r="D239" s="140" t="s">
        <v>144</v>
      </c>
      <c r="F239" s="141" t="s">
        <v>643</v>
      </c>
      <c r="I239" s="142"/>
      <c r="L239" s="31"/>
      <c r="M239" s="143"/>
      <c r="T239" s="52"/>
      <c r="AT239" s="16" t="s">
        <v>144</v>
      </c>
      <c r="AU239" s="16" t="s">
        <v>81</v>
      </c>
    </row>
    <row r="240" spans="2:65" s="12" customFormat="1" ht="11.25">
      <c r="B240" s="144"/>
      <c r="D240" s="145" t="s">
        <v>146</v>
      </c>
      <c r="E240" s="146" t="s">
        <v>3</v>
      </c>
      <c r="F240" s="147" t="s">
        <v>644</v>
      </c>
      <c r="H240" s="148">
        <v>1.125</v>
      </c>
      <c r="I240" s="149"/>
      <c r="L240" s="144"/>
      <c r="M240" s="150"/>
      <c r="T240" s="151"/>
      <c r="AT240" s="146" t="s">
        <v>146</v>
      </c>
      <c r="AU240" s="146" t="s">
        <v>81</v>
      </c>
      <c r="AV240" s="12" t="s">
        <v>81</v>
      </c>
      <c r="AW240" s="12" t="s">
        <v>32</v>
      </c>
      <c r="AX240" s="12" t="s">
        <v>71</v>
      </c>
      <c r="AY240" s="146" t="s">
        <v>135</v>
      </c>
    </row>
    <row r="241" spans="2:65" s="12" customFormat="1" ht="11.25">
      <c r="B241" s="144"/>
      <c r="D241" s="145" t="s">
        <v>146</v>
      </c>
      <c r="E241" s="146" t="s">
        <v>3</v>
      </c>
      <c r="F241" s="147" t="s">
        <v>645</v>
      </c>
      <c r="H241" s="148">
        <v>5.0039999999999996</v>
      </c>
      <c r="I241" s="149"/>
      <c r="L241" s="144"/>
      <c r="M241" s="150"/>
      <c r="T241" s="151"/>
      <c r="AT241" s="146" t="s">
        <v>146</v>
      </c>
      <c r="AU241" s="146" t="s">
        <v>81</v>
      </c>
      <c r="AV241" s="12" t="s">
        <v>81</v>
      </c>
      <c r="AW241" s="12" t="s">
        <v>32</v>
      </c>
      <c r="AX241" s="12" t="s">
        <v>71</v>
      </c>
      <c r="AY241" s="146" t="s">
        <v>135</v>
      </c>
    </row>
    <row r="242" spans="2:65" s="12" customFormat="1" ht="11.25">
      <c r="B242" s="144"/>
      <c r="D242" s="145" t="s">
        <v>146</v>
      </c>
      <c r="E242" s="146" t="s">
        <v>3</v>
      </c>
      <c r="F242" s="147" t="s">
        <v>646</v>
      </c>
      <c r="H242" s="148">
        <v>2.99</v>
      </c>
      <c r="I242" s="149"/>
      <c r="L242" s="144"/>
      <c r="M242" s="150"/>
      <c r="T242" s="151"/>
      <c r="AT242" s="146" t="s">
        <v>146</v>
      </c>
      <c r="AU242" s="146" t="s">
        <v>81</v>
      </c>
      <c r="AV242" s="12" t="s">
        <v>81</v>
      </c>
      <c r="AW242" s="12" t="s">
        <v>32</v>
      </c>
      <c r="AX242" s="12" t="s">
        <v>71</v>
      </c>
      <c r="AY242" s="146" t="s">
        <v>135</v>
      </c>
    </row>
    <row r="243" spans="2:65" s="13" customFormat="1" ht="11.25">
      <c r="B243" s="152"/>
      <c r="D243" s="145" t="s">
        <v>146</v>
      </c>
      <c r="E243" s="153" t="s">
        <v>3</v>
      </c>
      <c r="F243" s="154" t="s">
        <v>150</v>
      </c>
      <c r="H243" s="155">
        <v>9.1189999999999998</v>
      </c>
      <c r="I243" s="156"/>
      <c r="L243" s="152"/>
      <c r="M243" s="157"/>
      <c r="T243" s="158"/>
      <c r="AT243" s="153" t="s">
        <v>146</v>
      </c>
      <c r="AU243" s="153" t="s">
        <v>81</v>
      </c>
      <c r="AV243" s="13" t="s">
        <v>142</v>
      </c>
      <c r="AW243" s="13" t="s">
        <v>32</v>
      </c>
      <c r="AX243" s="13" t="s">
        <v>79</v>
      </c>
      <c r="AY243" s="153" t="s">
        <v>135</v>
      </c>
    </row>
    <row r="244" spans="2:65" s="1" customFormat="1" ht="16.5" customHeight="1">
      <c r="B244" s="126"/>
      <c r="C244" s="127" t="s">
        <v>647</v>
      </c>
      <c r="D244" s="127" t="s">
        <v>137</v>
      </c>
      <c r="E244" s="128" t="s">
        <v>648</v>
      </c>
      <c r="F244" s="129" t="s">
        <v>649</v>
      </c>
      <c r="G244" s="130" t="s">
        <v>213</v>
      </c>
      <c r="H244" s="131">
        <v>9.1189999999999998</v>
      </c>
      <c r="I244" s="132"/>
      <c r="J244" s="133">
        <f>ROUND(I244*H244,2)</f>
        <v>0</v>
      </c>
      <c r="K244" s="129" t="s">
        <v>141</v>
      </c>
      <c r="L244" s="31"/>
      <c r="M244" s="134" t="s">
        <v>3</v>
      </c>
      <c r="N244" s="135" t="s">
        <v>42</v>
      </c>
      <c r="P244" s="136">
        <f>O244*H244</f>
        <v>0</v>
      </c>
      <c r="Q244" s="136">
        <v>0</v>
      </c>
      <c r="R244" s="136">
        <f>Q244*H244</f>
        <v>0</v>
      </c>
      <c r="S244" s="136">
        <v>0</v>
      </c>
      <c r="T244" s="137">
        <f>S244*H244</f>
        <v>0</v>
      </c>
      <c r="AR244" s="138" t="s">
        <v>142</v>
      </c>
      <c r="AT244" s="138" t="s">
        <v>137</v>
      </c>
      <c r="AU244" s="138" t="s">
        <v>81</v>
      </c>
      <c r="AY244" s="16" t="s">
        <v>135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6" t="s">
        <v>79</v>
      </c>
      <c r="BK244" s="139">
        <f>ROUND(I244*H244,2)</f>
        <v>0</v>
      </c>
      <c r="BL244" s="16" t="s">
        <v>142</v>
      </c>
      <c r="BM244" s="138" t="s">
        <v>650</v>
      </c>
    </row>
    <row r="245" spans="2:65" s="1" customFormat="1" ht="11.25">
      <c r="B245" s="31"/>
      <c r="D245" s="140" t="s">
        <v>144</v>
      </c>
      <c r="F245" s="141" t="s">
        <v>651</v>
      </c>
      <c r="I245" s="142"/>
      <c r="L245" s="31"/>
      <c r="M245" s="143"/>
      <c r="T245" s="52"/>
      <c r="AT245" s="16" t="s">
        <v>144</v>
      </c>
      <c r="AU245" s="16" t="s">
        <v>81</v>
      </c>
    </row>
    <row r="246" spans="2:65" s="1" customFormat="1" ht="16.5" customHeight="1">
      <c r="B246" s="126"/>
      <c r="C246" s="127" t="s">
        <v>652</v>
      </c>
      <c r="D246" s="127" t="s">
        <v>137</v>
      </c>
      <c r="E246" s="128" t="s">
        <v>653</v>
      </c>
      <c r="F246" s="129" t="s">
        <v>654</v>
      </c>
      <c r="G246" s="130" t="s">
        <v>186</v>
      </c>
      <c r="H246" s="131">
        <v>0.106</v>
      </c>
      <c r="I246" s="132"/>
      <c r="J246" s="133">
        <f>ROUND(I246*H246,2)</f>
        <v>0</v>
      </c>
      <c r="K246" s="129" t="s">
        <v>141</v>
      </c>
      <c r="L246" s="31"/>
      <c r="M246" s="134" t="s">
        <v>3</v>
      </c>
      <c r="N246" s="135" t="s">
        <v>42</v>
      </c>
      <c r="P246" s="136">
        <f>O246*H246</f>
        <v>0</v>
      </c>
      <c r="Q246" s="136">
        <v>1.05291</v>
      </c>
      <c r="R246" s="136">
        <f>Q246*H246</f>
        <v>0.11160845999999999</v>
      </c>
      <c r="S246" s="136">
        <v>0</v>
      </c>
      <c r="T246" s="137">
        <f>S246*H246</f>
        <v>0</v>
      </c>
      <c r="AR246" s="138" t="s">
        <v>142</v>
      </c>
      <c r="AT246" s="138" t="s">
        <v>137</v>
      </c>
      <c r="AU246" s="138" t="s">
        <v>81</v>
      </c>
      <c r="AY246" s="16" t="s">
        <v>135</v>
      </c>
      <c r="BE246" s="139">
        <f>IF(N246="základní",J246,0)</f>
        <v>0</v>
      </c>
      <c r="BF246" s="139">
        <f>IF(N246="snížená",J246,0)</f>
        <v>0</v>
      </c>
      <c r="BG246" s="139">
        <f>IF(N246="zákl. přenesená",J246,0)</f>
        <v>0</v>
      </c>
      <c r="BH246" s="139">
        <f>IF(N246="sníž. přenesená",J246,0)</f>
        <v>0</v>
      </c>
      <c r="BI246" s="139">
        <f>IF(N246="nulová",J246,0)</f>
        <v>0</v>
      </c>
      <c r="BJ246" s="16" t="s">
        <v>79</v>
      </c>
      <c r="BK246" s="139">
        <f>ROUND(I246*H246,2)</f>
        <v>0</v>
      </c>
      <c r="BL246" s="16" t="s">
        <v>142</v>
      </c>
      <c r="BM246" s="138" t="s">
        <v>655</v>
      </c>
    </row>
    <row r="247" spans="2:65" s="1" customFormat="1" ht="11.25">
      <c r="B247" s="31"/>
      <c r="D247" s="140" t="s">
        <v>144</v>
      </c>
      <c r="F247" s="141" t="s">
        <v>656</v>
      </c>
      <c r="I247" s="142"/>
      <c r="L247" s="31"/>
      <c r="M247" s="143"/>
      <c r="T247" s="52"/>
      <c r="AT247" s="16" t="s">
        <v>144</v>
      </c>
      <c r="AU247" s="16" t="s">
        <v>81</v>
      </c>
    </row>
    <row r="248" spans="2:65" s="12" customFormat="1" ht="11.25">
      <c r="B248" s="144"/>
      <c r="D248" s="145" t="s">
        <v>146</v>
      </c>
      <c r="E248" s="146" t="s">
        <v>3</v>
      </c>
      <c r="F248" s="147" t="s">
        <v>657</v>
      </c>
      <c r="H248" s="148">
        <v>3.2000000000000001E-2</v>
      </c>
      <c r="I248" s="149"/>
      <c r="L248" s="144"/>
      <c r="M248" s="150"/>
      <c r="T248" s="151"/>
      <c r="AT248" s="146" t="s">
        <v>146</v>
      </c>
      <c r="AU248" s="146" t="s">
        <v>81</v>
      </c>
      <c r="AV248" s="12" t="s">
        <v>81</v>
      </c>
      <c r="AW248" s="12" t="s">
        <v>32</v>
      </c>
      <c r="AX248" s="12" t="s">
        <v>71</v>
      </c>
      <c r="AY248" s="146" t="s">
        <v>135</v>
      </c>
    </row>
    <row r="249" spans="2:65" s="12" customFormat="1" ht="11.25">
      <c r="B249" s="144"/>
      <c r="D249" s="145" t="s">
        <v>146</v>
      </c>
      <c r="E249" s="146" t="s">
        <v>3</v>
      </c>
      <c r="F249" s="147" t="s">
        <v>658</v>
      </c>
      <c r="H249" s="148">
        <v>0.05</v>
      </c>
      <c r="I249" s="149"/>
      <c r="L249" s="144"/>
      <c r="M249" s="150"/>
      <c r="T249" s="151"/>
      <c r="AT249" s="146" t="s">
        <v>146</v>
      </c>
      <c r="AU249" s="146" t="s">
        <v>81</v>
      </c>
      <c r="AV249" s="12" t="s">
        <v>81</v>
      </c>
      <c r="AW249" s="12" t="s">
        <v>32</v>
      </c>
      <c r="AX249" s="12" t="s">
        <v>71</v>
      </c>
      <c r="AY249" s="146" t="s">
        <v>135</v>
      </c>
    </row>
    <row r="250" spans="2:65" s="12" customFormat="1" ht="11.25">
      <c r="B250" s="144"/>
      <c r="D250" s="145" t="s">
        <v>146</v>
      </c>
      <c r="E250" s="146" t="s">
        <v>3</v>
      </c>
      <c r="F250" s="147" t="s">
        <v>659</v>
      </c>
      <c r="H250" s="148">
        <v>2.4E-2</v>
      </c>
      <c r="I250" s="149"/>
      <c r="L250" s="144"/>
      <c r="M250" s="150"/>
      <c r="T250" s="151"/>
      <c r="AT250" s="146" t="s">
        <v>146</v>
      </c>
      <c r="AU250" s="146" t="s">
        <v>81</v>
      </c>
      <c r="AV250" s="12" t="s">
        <v>81</v>
      </c>
      <c r="AW250" s="12" t="s">
        <v>32</v>
      </c>
      <c r="AX250" s="12" t="s">
        <v>71</v>
      </c>
      <c r="AY250" s="146" t="s">
        <v>135</v>
      </c>
    </row>
    <row r="251" spans="2:65" s="13" customFormat="1" ht="11.25">
      <c r="B251" s="152"/>
      <c r="D251" s="145" t="s">
        <v>146</v>
      </c>
      <c r="E251" s="153" t="s">
        <v>3</v>
      </c>
      <c r="F251" s="154" t="s">
        <v>150</v>
      </c>
      <c r="H251" s="155">
        <v>0.106</v>
      </c>
      <c r="I251" s="156"/>
      <c r="L251" s="152"/>
      <c r="M251" s="157"/>
      <c r="T251" s="158"/>
      <c r="AT251" s="153" t="s">
        <v>146</v>
      </c>
      <c r="AU251" s="153" t="s">
        <v>81</v>
      </c>
      <c r="AV251" s="13" t="s">
        <v>142</v>
      </c>
      <c r="AW251" s="13" t="s">
        <v>32</v>
      </c>
      <c r="AX251" s="13" t="s">
        <v>79</v>
      </c>
      <c r="AY251" s="153" t="s">
        <v>135</v>
      </c>
    </row>
    <row r="252" spans="2:65" s="1" customFormat="1" ht="24.2" customHeight="1">
      <c r="B252" s="126"/>
      <c r="C252" s="127" t="s">
        <v>660</v>
      </c>
      <c r="D252" s="127" t="s">
        <v>137</v>
      </c>
      <c r="E252" s="128" t="s">
        <v>661</v>
      </c>
      <c r="F252" s="129" t="s">
        <v>662</v>
      </c>
      <c r="G252" s="130" t="s">
        <v>140</v>
      </c>
      <c r="H252" s="131">
        <v>1.9259999999999999</v>
      </c>
      <c r="I252" s="132"/>
      <c r="J252" s="133">
        <f>ROUND(I252*H252,2)</f>
        <v>0</v>
      </c>
      <c r="K252" s="129" t="s">
        <v>141</v>
      </c>
      <c r="L252" s="31"/>
      <c r="M252" s="134" t="s">
        <v>3</v>
      </c>
      <c r="N252" s="135" t="s">
        <v>42</v>
      </c>
      <c r="P252" s="136">
        <f>O252*H252</f>
        <v>0</v>
      </c>
      <c r="Q252" s="136">
        <v>2.5019499999999999</v>
      </c>
      <c r="R252" s="136">
        <f>Q252*H252</f>
        <v>4.8187556999999996</v>
      </c>
      <c r="S252" s="136">
        <v>0</v>
      </c>
      <c r="T252" s="137">
        <f>S252*H252</f>
        <v>0</v>
      </c>
      <c r="AR252" s="138" t="s">
        <v>142</v>
      </c>
      <c r="AT252" s="138" t="s">
        <v>137</v>
      </c>
      <c r="AU252" s="138" t="s">
        <v>81</v>
      </c>
      <c r="AY252" s="16" t="s">
        <v>135</v>
      </c>
      <c r="BE252" s="139">
        <f>IF(N252="základní",J252,0)</f>
        <v>0</v>
      </c>
      <c r="BF252" s="139">
        <f>IF(N252="snížená",J252,0)</f>
        <v>0</v>
      </c>
      <c r="BG252" s="139">
        <f>IF(N252="zákl. přenesená",J252,0)</f>
        <v>0</v>
      </c>
      <c r="BH252" s="139">
        <f>IF(N252="sníž. přenesená",J252,0)</f>
        <v>0</v>
      </c>
      <c r="BI252" s="139">
        <f>IF(N252="nulová",J252,0)</f>
        <v>0</v>
      </c>
      <c r="BJ252" s="16" t="s">
        <v>79</v>
      </c>
      <c r="BK252" s="139">
        <f>ROUND(I252*H252,2)</f>
        <v>0</v>
      </c>
      <c r="BL252" s="16" t="s">
        <v>142</v>
      </c>
      <c r="BM252" s="138" t="s">
        <v>663</v>
      </c>
    </row>
    <row r="253" spans="2:65" s="1" customFormat="1" ht="11.25">
      <c r="B253" s="31"/>
      <c r="D253" s="140" t="s">
        <v>144</v>
      </c>
      <c r="F253" s="141" t="s">
        <v>664</v>
      </c>
      <c r="I253" s="142"/>
      <c r="L253" s="31"/>
      <c r="M253" s="143"/>
      <c r="T253" s="52"/>
      <c r="AT253" s="16" t="s">
        <v>144</v>
      </c>
      <c r="AU253" s="16" t="s">
        <v>81</v>
      </c>
    </row>
    <row r="254" spans="2:65" s="12" customFormat="1" ht="11.25">
      <c r="B254" s="144"/>
      <c r="D254" s="145" t="s">
        <v>146</v>
      </c>
      <c r="E254" s="146" t="s">
        <v>3</v>
      </c>
      <c r="F254" s="147" t="s">
        <v>665</v>
      </c>
      <c r="H254" s="148">
        <v>0.94499999999999995</v>
      </c>
      <c r="I254" s="149"/>
      <c r="L254" s="144"/>
      <c r="M254" s="150"/>
      <c r="T254" s="151"/>
      <c r="AT254" s="146" t="s">
        <v>146</v>
      </c>
      <c r="AU254" s="146" t="s">
        <v>81</v>
      </c>
      <c r="AV254" s="12" t="s">
        <v>81</v>
      </c>
      <c r="AW254" s="12" t="s">
        <v>32</v>
      </c>
      <c r="AX254" s="12" t="s">
        <v>71</v>
      </c>
      <c r="AY254" s="146" t="s">
        <v>135</v>
      </c>
    </row>
    <row r="255" spans="2:65" s="12" customFormat="1" ht="11.25">
      <c r="B255" s="144"/>
      <c r="D255" s="145" t="s">
        <v>146</v>
      </c>
      <c r="E255" s="146" t="s">
        <v>3</v>
      </c>
      <c r="F255" s="147" t="s">
        <v>666</v>
      </c>
      <c r="H255" s="148">
        <v>8.1000000000000003E-2</v>
      </c>
      <c r="I255" s="149"/>
      <c r="L255" s="144"/>
      <c r="M255" s="150"/>
      <c r="T255" s="151"/>
      <c r="AT255" s="146" t="s">
        <v>146</v>
      </c>
      <c r="AU255" s="146" t="s">
        <v>81</v>
      </c>
      <c r="AV255" s="12" t="s">
        <v>81</v>
      </c>
      <c r="AW255" s="12" t="s">
        <v>32</v>
      </c>
      <c r="AX255" s="12" t="s">
        <v>71</v>
      </c>
      <c r="AY255" s="146" t="s">
        <v>135</v>
      </c>
    </row>
    <row r="256" spans="2:65" s="12" customFormat="1" ht="11.25">
      <c r="B256" s="144"/>
      <c r="D256" s="145" t="s">
        <v>146</v>
      </c>
      <c r="E256" s="146" t="s">
        <v>3</v>
      </c>
      <c r="F256" s="147" t="s">
        <v>667</v>
      </c>
      <c r="H256" s="148">
        <v>0.55400000000000005</v>
      </c>
      <c r="I256" s="149"/>
      <c r="L256" s="144"/>
      <c r="M256" s="150"/>
      <c r="T256" s="151"/>
      <c r="AT256" s="146" t="s">
        <v>146</v>
      </c>
      <c r="AU256" s="146" t="s">
        <v>81</v>
      </c>
      <c r="AV256" s="12" t="s">
        <v>81</v>
      </c>
      <c r="AW256" s="12" t="s">
        <v>32</v>
      </c>
      <c r="AX256" s="12" t="s">
        <v>71</v>
      </c>
      <c r="AY256" s="146" t="s">
        <v>135</v>
      </c>
    </row>
    <row r="257" spans="2:65" s="12" customFormat="1" ht="11.25">
      <c r="B257" s="144"/>
      <c r="D257" s="145" t="s">
        <v>146</v>
      </c>
      <c r="E257" s="146" t="s">
        <v>3</v>
      </c>
      <c r="F257" s="147" t="s">
        <v>668</v>
      </c>
      <c r="H257" s="148">
        <v>0.34599999999999997</v>
      </c>
      <c r="I257" s="149"/>
      <c r="L257" s="144"/>
      <c r="M257" s="150"/>
      <c r="T257" s="151"/>
      <c r="AT257" s="146" t="s">
        <v>146</v>
      </c>
      <c r="AU257" s="146" t="s">
        <v>81</v>
      </c>
      <c r="AV257" s="12" t="s">
        <v>81</v>
      </c>
      <c r="AW257" s="12" t="s">
        <v>32</v>
      </c>
      <c r="AX257" s="12" t="s">
        <v>71</v>
      </c>
      <c r="AY257" s="146" t="s">
        <v>135</v>
      </c>
    </row>
    <row r="258" spans="2:65" s="13" customFormat="1" ht="11.25">
      <c r="B258" s="152"/>
      <c r="D258" s="145" t="s">
        <v>146</v>
      </c>
      <c r="E258" s="153" t="s">
        <v>3</v>
      </c>
      <c r="F258" s="154" t="s">
        <v>150</v>
      </c>
      <c r="H258" s="155">
        <v>1.9259999999999999</v>
      </c>
      <c r="I258" s="156"/>
      <c r="L258" s="152"/>
      <c r="M258" s="157"/>
      <c r="T258" s="158"/>
      <c r="AT258" s="153" t="s">
        <v>146</v>
      </c>
      <c r="AU258" s="153" t="s">
        <v>81</v>
      </c>
      <c r="AV258" s="13" t="s">
        <v>142</v>
      </c>
      <c r="AW258" s="13" t="s">
        <v>32</v>
      </c>
      <c r="AX258" s="13" t="s">
        <v>79</v>
      </c>
      <c r="AY258" s="153" t="s">
        <v>135</v>
      </c>
    </row>
    <row r="259" spans="2:65" s="1" customFormat="1" ht="24.2" customHeight="1">
      <c r="B259" s="126"/>
      <c r="C259" s="127" t="s">
        <v>669</v>
      </c>
      <c r="D259" s="127" t="s">
        <v>137</v>
      </c>
      <c r="E259" s="128" t="s">
        <v>670</v>
      </c>
      <c r="F259" s="129" t="s">
        <v>671</v>
      </c>
      <c r="G259" s="130" t="s">
        <v>186</v>
      </c>
      <c r="H259" s="131">
        <v>0.10199999999999999</v>
      </c>
      <c r="I259" s="132"/>
      <c r="J259" s="133">
        <f>ROUND(I259*H259,2)</f>
        <v>0</v>
      </c>
      <c r="K259" s="129" t="s">
        <v>141</v>
      </c>
      <c r="L259" s="31"/>
      <c r="M259" s="134" t="s">
        <v>3</v>
      </c>
      <c r="N259" s="135" t="s">
        <v>42</v>
      </c>
      <c r="P259" s="136">
        <f>O259*H259</f>
        <v>0</v>
      </c>
      <c r="Q259" s="136">
        <v>1.0492699999999999</v>
      </c>
      <c r="R259" s="136">
        <f>Q259*H259</f>
        <v>0.10702553999999999</v>
      </c>
      <c r="S259" s="136">
        <v>0</v>
      </c>
      <c r="T259" s="137">
        <f>S259*H259</f>
        <v>0</v>
      </c>
      <c r="AR259" s="138" t="s">
        <v>142</v>
      </c>
      <c r="AT259" s="138" t="s">
        <v>137</v>
      </c>
      <c r="AU259" s="138" t="s">
        <v>81</v>
      </c>
      <c r="AY259" s="16" t="s">
        <v>135</v>
      </c>
      <c r="BE259" s="139">
        <f>IF(N259="základní",J259,0)</f>
        <v>0</v>
      </c>
      <c r="BF259" s="139">
        <f>IF(N259="snížená",J259,0)</f>
        <v>0</v>
      </c>
      <c r="BG259" s="139">
        <f>IF(N259="zákl. přenesená",J259,0)</f>
        <v>0</v>
      </c>
      <c r="BH259" s="139">
        <f>IF(N259="sníž. přenesená",J259,0)</f>
        <v>0</v>
      </c>
      <c r="BI259" s="139">
        <f>IF(N259="nulová",J259,0)</f>
        <v>0</v>
      </c>
      <c r="BJ259" s="16" t="s">
        <v>79</v>
      </c>
      <c r="BK259" s="139">
        <f>ROUND(I259*H259,2)</f>
        <v>0</v>
      </c>
      <c r="BL259" s="16" t="s">
        <v>142</v>
      </c>
      <c r="BM259" s="138" t="s">
        <v>672</v>
      </c>
    </row>
    <row r="260" spans="2:65" s="1" customFormat="1" ht="11.25">
      <c r="B260" s="31"/>
      <c r="D260" s="140" t="s">
        <v>144</v>
      </c>
      <c r="F260" s="141" t="s">
        <v>673</v>
      </c>
      <c r="I260" s="142"/>
      <c r="L260" s="31"/>
      <c r="M260" s="143"/>
      <c r="T260" s="52"/>
      <c r="AT260" s="16" t="s">
        <v>144</v>
      </c>
      <c r="AU260" s="16" t="s">
        <v>81</v>
      </c>
    </row>
    <row r="261" spans="2:65" s="1" customFormat="1" ht="24.2" customHeight="1">
      <c r="B261" s="126"/>
      <c r="C261" s="127" t="s">
        <v>674</v>
      </c>
      <c r="D261" s="127" t="s">
        <v>137</v>
      </c>
      <c r="E261" s="128" t="s">
        <v>675</v>
      </c>
      <c r="F261" s="129" t="s">
        <v>676</v>
      </c>
      <c r="G261" s="130" t="s">
        <v>213</v>
      </c>
      <c r="H261" s="131">
        <v>10.26</v>
      </c>
      <c r="I261" s="132"/>
      <c r="J261" s="133">
        <f>ROUND(I261*H261,2)</f>
        <v>0</v>
      </c>
      <c r="K261" s="129" t="s">
        <v>141</v>
      </c>
      <c r="L261" s="31"/>
      <c r="M261" s="134" t="s">
        <v>3</v>
      </c>
      <c r="N261" s="135" t="s">
        <v>42</v>
      </c>
      <c r="P261" s="136">
        <f>O261*H261</f>
        <v>0</v>
      </c>
      <c r="Q261" s="136">
        <v>1.2959999999999999E-2</v>
      </c>
      <c r="R261" s="136">
        <f>Q261*H261</f>
        <v>0.13296959999999999</v>
      </c>
      <c r="S261" s="136">
        <v>0</v>
      </c>
      <c r="T261" s="137">
        <f>S261*H261</f>
        <v>0</v>
      </c>
      <c r="AR261" s="138" t="s">
        <v>142</v>
      </c>
      <c r="AT261" s="138" t="s">
        <v>137</v>
      </c>
      <c r="AU261" s="138" t="s">
        <v>81</v>
      </c>
      <c r="AY261" s="16" t="s">
        <v>135</v>
      </c>
      <c r="BE261" s="139">
        <f>IF(N261="základní",J261,0)</f>
        <v>0</v>
      </c>
      <c r="BF261" s="139">
        <f>IF(N261="snížená",J261,0)</f>
        <v>0</v>
      </c>
      <c r="BG261" s="139">
        <f>IF(N261="zákl. přenesená",J261,0)</f>
        <v>0</v>
      </c>
      <c r="BH261" s="139">
        <f>IF(N261="sníž. přenesená",J261,0)</f>
        <v>0</v>
      </c>
      <c r="BI261" s="139">
        <f>IF(N261="nulová",J261,0)</f>
        <v>0</v>
      </c>
      <c r="BJ261" s="16" t="s">
        <v>79</v>
      </c>
      <c r="BK261" s="139">
        <f>ROUND(I261*H261,2)</f>
        <v>0</v>
      </c>
      <c r="BL261" s="16" t="s">
        <v>142</v>
      </c>
      <c r="BM261" s="138" t="s">
        <v>677</v>
      </c>
    </row>
    <row r="262" spans="2:65" s="1" customFormat="1" ht="11.25">
      <c r="B262" s="31"/>
      <c r="D262" s="140" t="s">
        <v>144</v>
      </c>
      <c r="F262" s="141" t="s">
        <v>678</v>
      </c>
      <c r="I262" s="142"/>
      <c r="L262" s="31"/>
      <c r="M262" s="143"/>
      <c r="T262" s="52"/>
      <c r="AT262" s="16" t="s">
        <v>144</v>
      </c>
      <c r="AU262" s="16" t="s">
        <v>81</v>
      </c>
    </row>
    <row r="263" spans="2:65" s="12" customFormat="1" ht="11.25">
      <c r="B263" s="144"/>
      <c r="D263" s="145" t="s">
        <v>146</v>
      </c>
      <c r="E263" s="146" t="s">
        <v>3</v>
      </c>
      <c r="F263" s="147" t="s">
        <v>679</v>
      </c>
      <c r="H263" s="148">
        <v>9.4499999999999993</v>
      </c>
      <c r="I263" s="149"/>
      <c r="L263" s="144"/>
      <c r="M263" s="150"/>
      <c r="T263" s="151"/>
      <c r="AT263" s="146" t="s">
        <v>146</v>
      </c>
      <c r="AU263" s="146" t="s">
        <v>81</v>
      </c>
      <c r="AV263" s="12" t="s">
        <v>81</v>
      </c>
      <c r="AW263" s="12" t="s">
        <v>32</v>
      </c>
      <c r="AX263" s="12" t="s">
        <v>71</v>
      </c>
      <c r="AY263" s="146" t="s">
        <v>135</v>
      </c>
    </row>
    <row r="264" spans="2:65" s="12" customFormat="1" ht="11.25">
      <c r="B264" s="144"/>
      <c r="D264" s="145" t="s">
        <v>146</v>
      </c>
      <c r="E264" s="146" t="s">
        <v>3</v>
      </c>
      <c r="F264" s="147" t="s">
        <v>680</v>
      </c>
      <c r="H264" s="148">
        <v>0.81</v>
      </c>
      <c r="I264" s="149"/>
      <c r="L264" s="144"/>
      <c r="M264" s="150"/>
      <c r="T264" s="151"/>
      <c r="AT264" s="146" t="s">
        <v>146</v>
      </c>
      <c r="AU264" s="146" t="s">
        <v>81</v>
      </c>
      <c r="AV264" s="12" t="s">
        <v>81</v>
      </c>
      <c r="AW264" s="12" t="s">
        <v>32</v>
      </c>
      <c r="AX264" s="12" t="s">
        <v>71</v>
      </c>
      <c r="AY264" s="146" t="s">
        <v>135</v>
      </c>
    </row>
    <row r="265" spans="2:65" s="13" customFormat="1" ht="11.25">
      <c r="B265" s="152"/>
      <c r="D265" s="145" t="s">
        <v>146</v>
      </c>
      <c r="E265" s="153" t="s">
        <v>3</v>
      </c>
      <c r="F265" s="154" t="s">
        <v>150</v>
      </c>
      <c r="H265" s="155">
        <v>10.26</v>
      </c>
      <c r="I265" s="156"/>
      <c r="L265" s="152"/>
      <c r="M265" s="157"/>
      <c r="T265" s="158"/>
      <c r="AT265" s="153" t="s">
        <v>146</v>
      </c>
      <c r="AU265" s="153" t="s">
        <v>81</v>
      </c>
      <c r="AV265" s="13" t="s">
        <v>142</v>
      </c>
      <c r="AW265" s="13" t="s">
        <v>32</v>
      </c>
      <c r="AX265" s="13" t="s">
        <v>79</v>
      </c>
      <c r="AY265" s="153" t="s">
        <v>135</v>
      </c>
    </row>
    <row r="266" spans="2:65" s="1" customFormat="1" ht="24.2" customHeight="1">
      <c r="B266" s="126"/>
      <c r="C266" s="127" t="s">
        <v>681</v>
      </c>
      <c r="D266" s="127" t="s">
        <v>137</v>
      </c>
      <c r="E266" s="128" t="s">
        <v>682</v>
      </c>
      <c r="F266" s="129" t="s">
        <v>683</v>
      </c>
      <c r="G266" s="130" t="s">
        <v>213</v>
      </c>
      <c r="H266" s="131">
        <v>10.26</v>
      </c>
      <c r="I266" s="132"/>
      <c r="J266" s="133">
        <f>ROUND(I266*H266,2)</f>
        <v>0</v>
      </c>
      <c r="K266" s="129" t="s">
        <v>141</v>
      </c>
      <c r="L266" s="31"/>
      <c r="M266" s="134" t="s">
        <v>3</v>
      </c>
      <c r="N266" s="135" t="s">
        <v>42</v>
      </c>
      <c r="P266" s="136">
        <f>O266*H266</f>
        <v>0</v>
      </c>
      <c r="Q266" s="136">
        <v>0</v>
      </c>
      <c r="R266" s="136">
        <f>Q266*H266</f>
        <v>0</v>
      </c>
      <c r="S266" s="136">
        <v>0</v>
      </c>
      <c r="T266" s="137">
        <f>S266*H266</f>
        <v>0</v>
      </c>
      <c r="AR266" s="138" t="s">
        <v>142</v>
      </c>
      <c r="AT266" s="138" t="s">
        <v>137</v>
      </c>
      <c r="AU266" s="138" t="s">
        <v>81</v>
      </c>
      <c r="AY266" s="16" t="s">
        <v>135</v>
      </c>
      <c r="BE266" s="139">
        <f>IF(N266="základní",J266,0)</f>
        <v>0</v>
      </c>
      <c r="BF266" s="139">
        <f>IF(N266="snížená",J266,0)</f>
        <v>0</v>
      </c>
      <c r="BG266" s="139">
        <f>IF(N266="zákl. přenesená",J266,0)</f>
        <v>0</v>
      </c>
      <c r="BH266" s="139">
        <f>IF(N266="sníž. přenesená",J266,0)</f>
        <v>0</v>
      </c>
      <c r="BI266" s="139">
        <f>IF(N266="nulová",J266,0)</f>
        <v>0</v>
      </c>
      <c r="BJ266" s="16" t="s">
        <v>79</v>
      </c>
      <c r="BK266" s="139">
        <f>ROUND(I266*H266,2)</f>
        <v>0</v>
      </c>
      <c r="BL266" s="16" t="s">
        <v>142</v>
      </c>
      <c r="BM266" s="138" t="s">
        <v>684</v>
      </c>
    </row>
    <row r="267" spans="2:65" s="1" customFormat="1" ht="11.25">
      <c r="B267" s="31"/>
      <c r="D267" s="140" t="s">
        <v>144</v>
      </c>
      <c r="F267" s="141" t="s">
        <v>685</v>
      </c>
      <c r="I267" s="142"/>
      <c r="L267" s="31"/>
      <c r="M267" s="143"/>
      <c r="T267" s="52"/>
      <c r="AT267" s="16" t="s">
        <v>144</v>
      </c>
      <c r="AU267" s="16" t="s">
        <v>81</v>
      </c>
    </row>
    <row r="268" spans="2:65" s="1" customFormat="1" ht="21.75" customHeight="1">
      <c r="B268" s="126"/>
      <c r="C268" s="127" t="s">
        <v>686</v>
      </c>
      <c r="D268" s="127" t="s">
        <v>137</v>
      </c>
      <c r="E268" s="128" t="s">
        <v>687</v>
      </c>
      <c r="F268" s="129" t="s">
        <v>688</v>
      </c>
      <c r="G268" s="130" t="s">
        <v>213</v>
      </c>
      <c r="H268" s="131">
        <v>3</v>
      </c>
      <c r="I268" s="132"/>
      <c r="J268" s="133">
        <f>ROUND(I268*H268,2)</f>
        <v>0</v>
      </c>
      <c r="K268" s="129" t="s">
        <v>141</v>
      </c>
      <c r="L268" s="31"/>
      <c r="M268" s="134" t="s">
        <v>3</v>
      </c>
      <c r="N268" s="135" t="s">
        <v>42</v>
      </c>
      <c r="P268" s="136">
        <f>O268*H268</f>
        <v>0</v>
      </c>
      <c r="Q268" s="136">
        <v>7.92E-3</v>
      </c>
      <c r="R268" s="136">
        <f>Q268*H268</f>
        <v>2.376E-2</v>
      </c>
      <c r="S268" s="136">
        <v>0</v>
      </c>
      <c r="T268" s="137">
        <f>S268*H268</f>
        <v>0</v>
      </c>
      <c r="AR268" s="138" t="s">
        <v>142</v>
      </c>
      <c r="AT268" s="138" t="s">
        <v>137</v>
      </c>
      <c r="AU268" s="138" t="s">
        <v>81</v>
      </c>
      <c r="AY268" s="16" t="s">
        <v>135</v>
      </c>
      <c r="BE268" s="139">
        <f>IF(N268="základní",J268,0)</f>
        <v>0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6" t="s">
        <v>79</v>
      </c>
      <c r="BK268" s="139">
        <f>ROUND(I268*H268,2)</f>
        <v>0</v>
      </c>
      <c r="BL268" s="16" t="s">
        <v>142</v>
      </c>
      <c r="BM268" s="138" t="s">
        <v>689</v>
      </c>
    </row>
    <row r="269" spans="2:65" s="1" customFormat="1" ht="11.25">
      <c r="B269" s="31"/>
      <c r="D269" s="140" t="s">
        <v>144</v>
      </c>
      <c r="F269" s="141" t="s">
        <v>690</v>
      </c>
      <c r="I269" s="142"/>
      <c r="L269" s="31"/>
      <c r="M269" s="143"/>
      <c r="T269" s="52"/>
      <c r="AT269" s="16" t="s">
        <v>144</v>
      </c>
      <c r="AU269" s="16" t="s">
        <v>81</v>
      </c>
    </row>
    <row r="270" spans="2:65" s="12" customFormat="1" ht="11.25">
      <c r="B270" s="144"/>
      <c r="D270" s="145" t="s">
        <v>146</v>
      </c>
      <c r="E270" s="146" t="s">
        <v>3</v>
      </c>
      <c r="F270" s="147" t="s">
        <v>691</v>
      </c>
      <c r="H270" s="148">
        <v>1.8480000000000001</v>
      </c>
      <c r="I270" s="149"/>
      <c r="L270" s="144"/>
      <c r="M270" s="150"/>
      <c r="T270" s="151"/>
      <c r="AT270" s="146" t="s">
        <v>146</v>
      </c>
      <c r="AU270" s="146" t="s">
        <v>81</v>
      </c>
      <c r="AV270" s="12" t="s">
        <v>81</v>
      </c>
      <c r="AW270" s="12" t="s">
        <v>32</v>
      </c>
      <c r="AX270" s="12" t="s">
        <v>71</v>
      </c>
      <c r="AY270" s="146" t="s">
        <v>135</v>
      </c>
    </row>
    <row r="271" spans="2:65" s="12" customFormat="1" ht="11.25">
      <c r="B271" s="144"/>
      <c r="D271" s="145" t="s">
        <v>146</v>
      </c>
      <c r="E271" s="146" t="s">
        <v>3</v>
      </c>
      <c r="F271" s="147" t="s">
        <v>692</v>
      </c>
      <c r="H271" s="148">
        <v>1.1519999999999999</v>
      </c>
      <c r="I271" s="149"/>
      <c r="L271" s="144"/>
      <c r="M271" s="150"/>
      <c r="T271" s="151"/>
      <c r="AT271" s="146" t="s">
        <v>146</v>
      </c>
      <c r="AU271" s="146" t="s">
        <v>81</v>
      </c>
      <c r="AV271" s="12" t="s">
        <v>81</v>
      </c>
      <c r="AW271" s="12" t="s">
        <v>32</v>
      </c>
      <c r="AX271" s="12" t="s">
        <v>71</v>
      </c>
      <c r="AY271" s="146" t="s">
        <v>135</v>
      </c>
    </row>
    <row r="272" spans="2:65" s="13" customFormat="1" ht="11.25">
      <c r="B272" s="152"/>
      <c r="D272" s="145" t="s">
        <v>146</v>
      </c>
      <c r="E272" s="153" t="s">
        <v>3</v>
      </c>
      <c r="F272" s="154" t="s">
        <v>150</v>
      </c>
      <c r="H272" s="155">
        <v>3</v>
      </c>
      <c r="I272" s="156"/>
      <c r="L272" s="152"/>
      <c r="M272" s="157"/>
      <c r="T272" s="158"/>
      <c r="AT272" s="153" t="s">
        <v>146</v>
      </c>
      <c r="AU272" s="153" t="s">
        <v>81</v>
      </c>
      <c r="AV272" s="13" t="s">
        <v>142</v>
      </c>
      <c r="AW272" s="13" t="s">
        <v>32</v>
      </c>
      <c r="AX272" s="13" t="s">
        <v>79</v>
      </c>
      <c r="AY272" s="153" t="s">
        <v>135</v>
      </c>
    </row>
    <row r="273" spans="2:65" s="1" customFormat="1" ht="21.75" customHeight="1">
      <c r="B273" s="126"/>
      <c r="C273" s="127" t="s">
        <v>693</v>
      </c>
      <c r="D273" s="127" t="s">
        <v>137</v>
      </c>
      <c r="E273" s="128" t="s">
        <v>694</v>
      </c>
      <c r="F273" s="129" t="s">
        <v>695</v>
      </c>
      <c r="G273" s="130" t="s">
        <v>213</v>
      </c>
      <c r="H273" s="131">
        <v>3</v>
      </c>
      <c r="I273" s="132"/>
      <c r="J273" s="133">
        <f>ROUND(I273*H273,2)</f>
        <v>0</v>
      </c>
      <c r="K273" s="129" t="s">
        <v>141</v>
      </c>
      <c r="L273" s="31"/>
      <c r="M273" s="134" t="s">
        <v>3</v>
      </c>
      <c r="N273" s="135" t="s">
        <v>42</v>
      </c>
      <c r="P273" s="136">
        <f>O273*H273</f>
        <v>0</v>
      </c>
      <c r="Q273" s="136">
        <v>0</v>
      </c>
      <c r="R273" s="136">
        <f>Q273*H273</f>
        <v>0</v>
      </c>
      <c r="S273" s="136">
        <v>0</v>
      </c>
      <c r="T273" s="137">
        <f>S273*H273</f>
        <v>0</v>
      </c>
      <c r="AR273" s="138" t="s">
        <v>142</v>
      </c>
      <c r="AT273" s="138" t="s">
        <v>137</v>
      </c>
      <c r="AU273" s="138" t="s">
        <v>81</v>
      </c>
      <c r="AY273" s="16" t="s">
        <v>135</v>
      </c>
      <c r="BE273" s="139">
        <f>IF(N273="základní",J273,0)</f>
        <v>0</v>
      </c>
      <c r="BF273" s="139">
        <f>IF(N273="snížená",J273,0)</f>
        <v>0</v>
      </c>
      <c r="BG273" s="139">
        <f>IF(N273="zákl. přenesená",J273,0)</f>
        <v>0</v>
      </c>
      <c r="BH273" s="139">
        <f>IF(N273="sníž. přenesená",J273,0)</f>
        <v>0</v>
      </c>
      <c r="BI273" s="139">
        <f>IF(N273="nulová",J273,0)</f>
        <v>0</v>
      </c>
      <c r="BJ273" s="16" t="s">
        <v>79</v>
      </c>
      <c r="BK273" s="139">
        <f>ROUND(I273*H273,2)</f>
        <v>0</v>
      </c>
      <c r="BL273" s="16" t="s">
        <v>142</v>
      </c>
      <c r="BM273" s="138" t="s">
        <v>696</v>
      </c>
    </row>
    <row r="274" spans="2:65" s="1" customFormat="1" ht="11.25">
      <c r="B274" s="31"/>
      <c r="D274" s="140" t="s">
        <v>144</v>
      </c>
      <c r="F274" s="141" t="s">
        <v>697</v>
      </c>
      <c r="I274" s="142"/>
      <c r="L274" s="31"/>
      <c r="M274" s="143"/>
      <c r="T274" s="52"/>
      <c r="AT274" s="16" t="s">
        <v>144</v>
      </c>
      <c r="AU274" s="16" t="s">
        <v>81</v>
      </c>
    </row>
    <row r="275" spans="2:65" s="11" customFormat="1" ht="22.9" customHeight="1">
      <c r="B275" s="114"/>
      <c r="D275" s="115" t="s">
        <v>70</v>
      </c>
      <c r="E275" s="124" t="s">
        <v>167</v>
      </c>
      <c r="F275" s="124" t="s">
        <v>698</v>
      </c>
      <c r="I275" s="117"/>
      <c r="J275" s="125">
        <f>BK275</f>
        <v>0</v>
      </c>
      <c r="L275" s="114"/>
      <c r="M275" s="119"/>
      <c r="P275" s="120">
        <f>SUM(P276:P289)</f>
        <v>0</v>
      </c>
      <c r="R275" s="120">
        <f>SUM(R276:R289)</f>
        <v>13.561011999999998</v>
      </c>
      <c r="T275" s="121">
        <f>SUM(T276:T289)</f>
        <v>0</v>
      </c>
      <c r="AR275" s="115" t="s">
        <v>79</v>
      </c>
      <c r="AT275" s="122" t="s">
        <v>70</v>
      </c>
      <c r="AU275" s="122" t="s">
        <v>79</v>
      </c>
      <c r="AY275" s="115" t="s">
        <v>135</v>
      </c>
      <c r="BK275" s="123">
        <f>SUM(BK276:BK289)</f>
        <v>0</v>
      </c>
    </row>
    <row r="276" spans="2:65" s="1" customFormat="1" ht="24.2" customHeight="1">
      <c r="B276" s="126"/>
      <c r="C276" s="127" t="s">
        <v>699</v>
      </c>
      <c r="D276" s="127" t="s">
        <v>137</v>
      </c>
      <c r="E276" s="128" t="s">
        <v>700</v>
      </c>
      <c r="F276" s="129" t="s">
        <v>701</v>
      </c>
      <c r="G276" s="130" t="s">
        <v>213</v>
      </c>
      <c r="H276" s="131">
        <v>3.74</v>
      </c>
      <c r="I276" s="132"/>
      <c r="J276" s="133">
        <f>ROUND(I276*H276,2)</f>
        <v>0</v>
      </c>
      <c r="K276" s="129" t="s">
        <v>141</v>
      </c>
      <c r="L276" s="31"/>
      <c r="M276" s="134" t="s">
        <v>3</v>
      </c>
      <c r="N276" s="135" t="s">
        <v>42</v>
      </c>
      <c r="P276" s="136">
        <f>O276*H276</f>
        <v>0</v>
      </c>
      <c r="Q276" s="136">
        <v>0</v>
      </c>
      <c r="R276" s="136">
        <f>Q276*H276</f>
        <v>0</v>
      </c>
      <c r="S276" s="136">
        <v>0</v>
      </c>
      <c r="T276" s="137">
        <f>S276*H276</f>
        <v>0</v>
      </c>
      <c r="AR276" s="138" t="s">
        <v>142</v>
      </c>
      <c r="AT276" s="138" t="s">
        <v>137</v>
      </c>
      <c r="AU276" s="138" t="s">
        <v>81</v>
      </c>
      <c r="AY276" s="16" t="s">
        <v>135</v>
      </c>
      <c r="BE276" s="139">
        <f>IF(N276="základní",J276,0)</f>
        <v>0</v>
      </c>
      <c r="BF276" s="139">
        <f>IF(N276="snížená",J276,0)</f>
        <v>0</v>
      </c>
      <c r="BG276" s="139">
        <f>IF(N276="zákl. přenesená",J276,0)</f>
        <v>0</v>
      </c>
      <c r="BH276" s="139">
        <f>IF(N276="sníž. přenesená",J276,0)</f>
        <v>0</v>
      </c>
      <c r="BI276" s="139">
        <f>IF(N276="nulová",J276,0)</f>
        <v>0</v>
      </c>
      <c r="BJ276" s="16" t="s">
        <v>79</v>
      </c>
      <c r="BK276" s="139">
        <f>ROUND(I276*H276,2)</f>
        <v>0</v>
      </c>
      <c r="BL276" s="16" t="s">
        <v>142</v>
      </c>
      <c r="BM276" s="138" t="s">
        <v>702</v>
      </c>
    </row>
    <row r="277" spans="2:65" s="1" customFormat="1" ht="11.25">
      <c r="B277" s="31"/>
      <c r="D277" s="140" t="s">
        <v>144</v>
      </c>
      <c r="F277" s="141" t="s">
        <v>703</v>
      </c>
      <c r="I277" s="142"/>
      <c r="L277" s="31"/>
      <c r="M277" s="143"/>
      <c r="T277" s="52"/>
      <c r="AT277" s="16" t="s">
        <v>144</v>
      </c>
      <c r="AU277" s="16" t="s">
        <v>81</v>
      </c>
    </row>
    <row r="278" spans="2:65" s="12" customFormat="1" ht="11.25">
      <c r="B278" s="144"/>
      <c r="D278" s="145" t="s">
        <v>146</v>
      </c>
      <c r="E278" s="146" t="s">
        <v>3</v>
      </c>
      <c r="F278" s="147" t="s">
        <v>704</v>
      </c>
      <c r="H278" s="148">
        <v>3.74</v>
      </c>
      <c r="I278" s="149"/>
      <c r="L278" s="144"/>
      <c r="M278" s="150"/>
      <c r="T278" s="151"/>
      <c r="AT278" s="146" t="s">
        <v>146</v>
      </c>
      <c r="AU278" s="146" t="s">
        <v>81</v>
      </c>
      <c r="AV278" s="12" t="s">
        <v>81</v>
      </c>
      <c r="AW278" s="12" t="s">
        <v>32</v>
      </c>
      <c r="AX278" s="12" t="s">
        <v>79</v>
      </c>
      <c r="AY278" s="146" t="s">
        <v>135</v>
      </c>
    </row>
    <row r="279" spans="2:65" s="1" customFormat="1" ht="24.2" customHeight="1">
      <c r="B279" s="126"/>
      <c r="C279" s="127" t="s">
        <v>705</v>
      </c>
      <c r="D279" s="127" t="s">
        <v>137</v>
      </c>
      <c r="E279" s="128" t="s">
        <v>706</v>
      </c>
      <c r="F279" s="129" t="s">
        <v>707</v>
      </c>
      <c r="G279" s="130" t="s">
        <v>213</v>
      </c>
      <c r="H279" s="131">
        <v>3.74</v>
      </c>
      <c r="I279" s="132"/>
      <c r="J279" s="133">
        <f>ROUND(I279*H279,2)</f>
        <v>0</v>
      </c>
      <c r="K279" s="129" t="s">
        <v>141</v>
      </c>
      <c r="L279" s="31"/>
      <c r="M279" s="134" t="s">
        <v>3</v>
      </c>
      <c r="N279" s="135" t="s">
        <v>42</v>
      </c>
      <c r="P279" s="136">
        <f>O279*H279</f>
        <v>0</v>
      </c>
      <c r="Q279" s="136">
        <v>0</v>
      </c>
      <c r="R279" s="136">
        <f>Q279*H279</f>
        <v>0</v>
      </c>
      <c r="S279" s="136">
        <v>0</v>
      </c>
      <c r="T279" s="137">
        <f>S279*H279</f>
        <v>0</v>
      </c>
      <c r="AR279" s="138" t="s">
        <v>142</v>
      </c>
      <c r="AT279" s="138" t="s">
        <v>137</v>
      </c>
      <c r="AU279" s="138" t="s">
        <v>81</v>
      </c>
      <c r="AY279" s="16" t="s">
        <v>135</v>
      </c>
      <c r="BE279" s="139">
        <f>IF(N279="základní",J279,0)</f>
        <v>0</v>
      </c>
      <c r="BF279" s="139">
        <f>IF(N279="snížená",J279,0)</f>
        <v>0</v>
      </c>
      <c r="BG279" s="139">
        <f>IF(N279="zákl. přenesená",J279,0)</f>
        <v>0</v>
      </c>
      <c r="BH279" s="139">
        <f>IF(N279="sníž. přenesená",J279,0)</f>
        <v>0</v>
      </c>
      <c r="BI279" s="139">
        <f>IF(N279="nulová",J279,0)</f>
        <v>0</v>
      </c>
      <c r="BJ279" s="16" t="s">
        <v>79</v>
      </c>
      <c r="BK279" s="139">
        <f>ROUND(I279*H279,2)</f>
        <v>0</v>
      </c>
      <c r="BL279" s="16" t="s">
        <v>142</v>
      </c>
      <c r="BM279" s="138" t="s">
        <v>708</v>
      </c>
    </row>
    <row r="280" spans="2:65" s="1" customFormat="1" ht="11.25">
      <c r="B280" s="31"/>
      <c r="D280" s="140" t="s">
        <v>144</v>
      </c>
      <c r="F280" s="141" t="s">
        <v>709</v>
      </c>
      <c r="I280" s="142"/>
      <c r="L280" s="31"/>
      <c r="M280" s="143"/>
      <c r="T280" s="52"/>
      <c r="AT280" s="16" t="s">
        <v>144</v>
      </c>
      <c r="AU280" s="16" t="s">
        <v>81</v>
      </c>
    </row>
    <row r="281" spans="2:65" s="12" customFormat="1" ht="11.25">
      <c r="B281" s="144"/>
      <c r="D281" s="145" t="s">
        <v>146</v>
      </c>
      <c r="E281" s="146" t="s">
        <v>3</v>
      </c>
      <c r="F281" s="147" t="s">
        <v>704</v>
      </c>
      <c r="H281" s="148">
        <v>3.74</v>
      </c>
      <c r="I281" s="149"/>
      <c r="L281" s="144"/>
      <c r="M281" s="150"/>
      <c r="T281" s="151"/>
      <c r="AT281" s="146" t="s">
        <v>146</v>
      </c>
      <c r="AU281" s="146" t="s">
        <v>81</v>
      </c>
      <c r="AV281" s="12" t="s">
        <v>81</v>
      </c>
      <c r="AW281" s="12" t="s">
        <v>32</v>
      </c>
      <c r="AX281" s="12" t="s">
        <v>79</v>
      </c>
      <c r="AY281" s="146" t="s">
        <v>135</v>
      </c>
    </row>
    <row r="282" spans="2:65" s="1" customFormat="1" ht="16.5" customHeight="1">
      <c r="B282" s="126"/>
      <c r="C282" s="127" t="s">
        <v>710</v>
      </c>
      <c r="D282" s="127" t="s">
        <v>137</v>
      </c>
      <c r="E282" s="128" t="s">
        <v>711</v>
      </c>
      <c r="F282" s="129" t="s">
        <v>712</v>
      </c>
      <c r="G282" s="130" t="s">
        <v>213</v>
      </c>
      <c r="H282" s="131">
        <v>31.5</v>
      </c>
      <c r="I282" s="132"/>
      <c r="J282" s="133">
        <f>ROUND(I282*H282,2)</f>
        <v>0</v>
      </c>
      <c r="K282" s="129" t="s">
        <v>141</v>
      </c>
      <c r="L282" s="31"/>
      <c r="M282" s="134" t="s">
        <v>3</v>
      </c>
      <c r="N282" s="135" t="s">
        <v>42</v>
      </c>
      <c r="P282" s="136">
        <f>O282*H282</f>
        <v>0</v>
      </c>
      <c r="Q282" s="136">
        <v>0.40799999999999997</v>
      </c>
      <c r="R282" s="136">
        <f>Q282*H282</f>
        <v>12.851999999999999</v>
      </c>
      <c r="S282" s="136">
        <v>0</v>
      </c>
      <c r="T282" s="137">
        <f>S282*H282</f>
        <v>0</v>
      </c>
      <c r="AR282" s="138" t="s">
        <v>142</v>
      </c>
      <c r="AT282" s="138" t="s">
        <v>137</v>
      </c>
      <c r="AU282" s="138" t="s">
        <v>81</v>
      </c>
      <c r="AY282" s="16" t="s">
        <v>135</v>
      </c>
      <c r="BE282" s="139">
        <f>IF(N282="základní",J282,0)</f>
        <v>0</v>
      </c>
      <c r="BF282" s="139">
        <f>IF(N282="snížená",J282,0)</f>
        <v>0</v>
      </c>
      <c r="BG282" s="139">
        <f>IF(N282="zákl. přenesená",J282,0)</f>
        <v>0</v>
      </c>
      <c r="BH282" s="139">
        <f>IF(N282="sníž. přenesená",J282,0)</f>
        <v>0</v>
      </c>
      <c r="BI282" s="139">
        <f>IF(N282="nulová",J282,0)</f>
        <v>0</v>
      </c>
      <c r="BJ282" s="16" t="s">
        <v>79</v>
      </c>
      <c r="BK282" s="139">
        <f>ROUND(I282*H282,2)</f>
        <v>0</v>
      </c>
      <c r="BL282" s="16" t="s">
        <v>142</v>
      </c>
      <c r="BM282" s="138" t="s">
        <v>713</v>
      </c>
    </row>
    <row r="283" spans="2:65" s="1" customFormat="1" ht="11.25">
      <c r="B283" s="31"/>
      <c r="D283" s="140" t="s">
        <v>144</v>
      </c>
      <c r="F283" s="141" t="s">
        <v>714</v>
      </c>
      <c r="I283" s="142"/>
      <c r="L283" s="31"/>
      <c r="M283" s="143"/>
      <c r="T283" s="52"/>
      <c r="AT283" s="16" t="s">
        <v>144</v>
      </c>
      <c r="AU283" s="16" t="s">
        <v>81</v>
      </c>
    </row>
    <row r="284" spans="2:65" s="12" customFormat="1" ht="11.25">
      <c r="B284" s="144"/>
      <c r="D284" s="145" t="s">
        <v>146</v>
      </c>
      <c r="E284" s="146" t="s">
        <v>3</v>
      </c>
      <c r="F284" s="147" t="s">
        <v>715</v>
      </c>
      <c r="H284" s="148">
        <v>31.5</v>
      </c>
      <c r="I284" s="149"/>
      <c r="L284" s="144"/>
      <c r="M284" s="150"/>
      <c r="T284" s="151"/>
      <c r="AT284" s="146" t="s">
        <v>146</v>
      </c>
      <c r="AU284" s="146" t="s">
        <v>81</v>
      </c>
      <c r="AV284" s="12" t="s">
        <v>81</v>
      </c>
      <c r="AW284" s="12" t="s">
        <v>32</v>
      </c>
      <c r="AX284" s="12" t="s">
        <v>79</v>
      </c>
      <c r="AY284" s="146" t="s">
        <v>135</v>
      </c>
    </row>
    <row r="285" spans="2:65" s="1" customFormat="1" ht="37.9" customHeight="1">
      <c r="B285" s="126"/>
      <c r="C285" s="127" t="s">
        <v>716</v>
      </c>
      <c r="D285" s="127" t="s">
        <v>137</v>
      </c>
      <c r="E285" s="128" t="s">
        <v>717</v>
      </c>
      <c r="F285" s="129" t="s">
        <v>718</v>
      </c>
      <c r="G285" s="130" t="s">
        <v>213</v>
      </c>
      <c r="H285" s="131">
        <v>3.74</v>
      </c>
      <c r="I285" s="132"/>
      <c r="J285" s="133">
        <f>ROUND(I285*H285,2)</f>
        <v>0</v>
      </c>
      <c r="K285" s="129" t="s">
        <v>141</v>
      </c>
      <c r="L285" s="31"/>
      <c r="M285" s="134" t="s">
        <v>3</v>
      </c>
      <c r="N285" s="135" t="s">
        <v>42</v>
      </c>
      <c r="P285" s="136">
        <f>O285*H285</f>
        <v>0</v>
      </c>
      <c r="Q285" s="136">
        <v>0.10100000000000001</v>
      </c>
      <c r="R285" s="136">
        <f>Q285*H285</f>
        <v>0.37774000000000002</v>
      </c>
      <c r="S285" s="136">
        <v>0</v>
      </c>
      <c r="T285" s="137">
        <f>S285*H285</f>
        <v>0</v>
      </c>
      <c r="AR285" s="138" t="s">
        <v>142</v>
      </c>
      <c r="AT285" s="138" t="s">
        <v>137</v>
      </c>
      <c r="AU285" s="138" t="s">
        <v>81</v>
      </c>
      <c r="AY285" s="16" t="s">
        <v>135</v>
      </c>
      <c r="BE285" s="139">
        <f>IF(N285="základní",J285,0)</f>
        <v>0</v>
      </c>
      <c r="BF285" s="139">
        <f>IF(N285="snížená",J285,0)</f>
        <v>0</v>
      </c>
      <c r="BG285" s="139">
        <f>IF(N285="zákl. přenesená",J285,0)</f>
        <v>0</v>
      </c>
      <c r="BH285" s="139">
        <f>IF(N285="sníž. přenesená",J285,0)</f>
        <v>0</v>
      </c>
      <c r="BI285" s="139">
        <f>IF(N285="nulová",J285,0)</f>
        <v>0</v>
      </c>
      <c r="BJ285" s="16" t="s">
        <v>79</v>
      </c>
      <c r="BK285" s="139">
        <f>ROUND(I285*H285,2)</f>
        <v>0</v>
      </c>
      <c r="BL285" s="16" t="s">
        <v>142</v>
      </c>
      <c r="BM285" s="138" t="s">
        <v>719</v>
      </c>
    </row>
    <row r="286" spans="2:65" s="1" customFormat="1" ht="11.25">
      <c r="B286" s="31"/>
      <c r="D286" s="140" t="s">
        <v>144</v>
      </c>
      <c r="F286" s="141" t="s">
        <v>720</v>
      </c>
      <c r="I286" s="142"/>
      <c r="L286" s="31"/>
      <c r="M286" s="143"/>
      <c r="T286" s="52"/>
      <c r="AT286" s="16" t="s">
        <v>144</v>
      </c>
      <c r="AU286" s="16" t="s">
        <v>81</v>
      </c>
    </row>
    <row r="287" spans="2:65" s="12" customFormat="1" ht="11.25">
      <c r="B287" s="144"/>
      <c r="D287" s="145" t="s">
        <v>146</v>
      </c>
      <c r="E287" s="146" t="s">
        <v>3</v>
      </c>
      <c r="F287" s="147" t="s">
        <v>704</v>
      </c>
      <c r="H287" s="148">
        <v>3.74</v>
      </c>
      <c r="I287" s="149"/>
      <c r="L287" s="144"/>
      <c r="M287" s="150"/>
      <c r="T287" s="151"/>
      <c r="AT287" s="146" t="s">
        <v>146</v>
      </c>
      <c r="AU287" s="146" t="s">
        <v>81</v>
      </c>
      <c r="AV287" s="12" t="s">
        <v>81</v>
      </c>
      <c r="AW287" s="12" t="s">
        <v>32</v>
      </c>
      <c r="AX287" s="12" t="s">
        <v>79</v>
      </c>
      <c r="AY287" s="146" t="s">
        <v>135</v>
      </c>
    </row>
    <row r="288" spans="2:65" s="1" customFormat="1" ht="16.5" customHeight="1">
      <c r="B288" s="126"/>
      <c r="C288" s="162" t="s">
        <v>721</v>
      </c>
      <c r="D288" s="162" t="s">
        <v>427</v>
      </c>
      <c r="E288" s="163" t="s">
        <v>722</v>
      </c>
      <c r="F288" s="164" t="s">
        <v>723</v>
      </c>
      <c r="G288" s="165" t="s">
        <v>213</v>
      </c>
      <c r="H288" s="166">
        <v>3.8519999999999999</v>
      </c>
      <c r="I288" s="167"/>
      <c r="J288" s="168">
        <f>ROUND(I288*H288,2)</f>
        <v>0</v>
      </c>
      <c r="K288" s="164" t="s">
        <v>141</v>
      </c>
      <c r="L288" s="169"/>
      <c r="M288" s="170" t="s">
        <v>3</v>
      </c>
      <c r="N288" s="171" t="s">
        <v>42</v>
      </c>
      <c r="P288" s="136">
        <f>O288*H288</f>
        <v>0</v>
      </c>
      <c r="Q288" s="136">
        <v>8.5999999999999993E-2</v>
      </c>
      <c r="R288" s="136">
        <f>Q288*H288</f>
        <v>0.33127199999999996</v>
      </c>
      <c r="S288" s="136">
        <v>0</v>
      </c>
      <c r="T288" s="137">
        <f>S288*H288</f>
        <v>0</v>
      </c>
      <c r="AR288" s="138" t="s">
        <v>183</v>
      </c>
      <c r="AT288" s="138" t="s">
        <v>427</v>
      </c>
      <c r="AU288" s="138" t="s">
        <v>81</v>
      </c>
      <c r="AY288" s="16" t="s">
        <v>135</v>
      </c>
      <c r="BE288" s="139">
        <f>IF(N288="základní",J288,0)</f>
        <v>0</v>
      </c>
      <c r="BF288" s="139">
        <f>IF(N288="snížená",J288,0)</f>
        <v>0</v>
      </c>
      <c r="BG288" s="139">
        <f>IF(N288="zákl. přenesená",J288,0)</f>
        <v>0</v>
      </c>
      <c r="BH288" s="139">
        <f>IF(N288="sníž. přenesená",J288,0)</f>
        <v>0</v>
      </c>
      <c r="BI288" s="139">
        <f>IF(N288="nulová",J288,0)</f>
        <v>0</v>
      </c>
      <c r="BJ288" s="16" t="s">
        <v>79</v>
      </c>
      <c r="BK288" s="139">
        <f>ROUND(I288*H288,2)</f>
        <v>0</v>
      </c>
      <c r="BL288" s="16" t="s">
        <v>142</v>
      </c>
      <c r="BM288" s="138" t="s">
        <v>724</v>
      </c>
    </row>
    <row r="289" spans="2:65" s="12" customFormat="1" ht="11.25">
      <c r="B289" s="144"/>
      <c r="D289" s="145" t="s">
        <v>146</v>
      </c>
      <c r="F289" s="147" t="s">
        <v>725</v>
      </c>
      <c r="H289" s="148">
        <v>3.8519999999999999</v>
      </c>
      <c r="I289" s="149"/>
      <c r="L289" s="144"/>
      <c r="M289" s="150"/>
      <c r="T289" s="151"/>
      <c r="AT289" s="146" t="s">
        <v>146</v>
      </c>
      <c r="AU289" s="146" t="s">
        <v>81</v>
      </c>
      <c r="AV289" s="12" t="s">
        <v>81</v>
      </c>
      <c r="AW289" s="12" t="s">
        <v>4</v>
      </c>
      <c r="AX289" s="12" t="s">
        <v>79</v>
      </c>
      <c r="AY289" s="146" t="s">
        <v>135</v>
      </c>
    </row>
    <row r="290" spans="2:65" s="11" customFormat="1" ht="22.9" customHeight="1">
      <c r="B290" s="114"/>
      <c r="D290" s="115" t="s">
        <v>70</v>
      </c>
      <c r="E290" s="124" t="s">
        <v>173</v>
      </c>
      <c r="F290" s="124" t="s">
        <v>726</v>
      </c>
      <c r="I290" s="117"/>
      <c r="J290" s="125">
        <f>BK290</f>
        <v>0</v>
      </c>
      <c r="L290" s="114"/>
      <c r="M290" s="119"/>
      <c r="P290" s="120">
        <f>SUM(P291:P493)</f>
        <v>0</v>
      </c>
      <c r="R290" s="120">
        <f>SUM(R291:R493)</f>
        <v>35.006729300000003</v>
      </c>
      <c r="T290" s="121">
        <f>SUM(T291:T493)</f>
        <v>1.0878000000000001E-3</v>
      </c>
      <c r="AR290" s="115" t="s">
        <v>79</v>
      </c>
      <c r="AT290" s="122" t="s">
        <v>70</v>
      </c>
      <c r="AU290" s="122" t="s">
        <v>79</v>
      </c>
      <c r="AY290" s="115" t="s">
        <v>135</v>
      </c>
      <c r="BK290" s="123">
        <f>SUM(BK291:BK493)</f>
        <v>0</v>
      </c>
    </row>
    <row r="291" spans="2:65" s="1" customFormat="1" ht="16.5" customHeight="1">
      <c r="B291" s="126"/>
      <c r="C291" s="127" t="s">
        <v>727</v>
      </c>
      <c r="D291" s="127" t="s">
        <v>137</v>
      </c>
      <c r="E291" s="128" t="s">
        <v>728</v>
      </c>
      <c r="F291" s="129" t="s">
        <v>729</v>
      </c>
      <c r="G291" s="130" t="s">
        <v>213</v>
      </c>
      <c r="H291" s="131">
        <v>13</v>
      </c>
      <c r="I291" s="132"/>
      <c r="J291" s="133">
        <f>ROUND(I291*H291,2)</f>
        <v>0</v>
      </c>
      <c r="K291" s="129" t="s">
        <v>141</v>
      </c>
      <c r="L291" s="31"/>
      <c r="M291" s="134" t="s">
        <v>3</v>
      </c>
      <c r="N291" s="135" t="s">
        <v>42</v>
      </c>
      <c r="P291" s="136">
        <f>O291*H291</f>
        <v>0</v>
      </c>
      <c r="Q291" s="136">
        <v>2.5999999999999998E-4</v>
      </c>
      <c r="R291" s="136">
        <f>Q291*H291</f>
        <v>3.3799999999999998E-3</v>
      </c>
      <c r="S291" s="136">
        <v>0</v>
      </c>
      <c r="T291" s="137">
        <f>S291*H291</f>
        <v>0</v>
      </c>
      <c r="AR291" s="138" t="s">
        <v>142</v>
      </c>
      <c r="AT291" s="138" t="s">
        <v>137</v>
      </c>
      <c r="AU291" s="138" t="s">
        <v>81</v>
      </c>
      <c r="AY291" s="16" t="s">
        <v>135</v>
      </c>
      <c r="BE291" s="139">
        <f>IF(N291="základní",J291,0)</f>
        <v>0</v>
      </c>
      <c r="BF291" s="139">
        <f>IF(N291="snížená",J291,0)</f>
        <v>0</v>
      </c>
      <c r="BG291" s="139">
        <f>IF(N291="zákl. přenesená",J291,0)</f>
        <v>0</v>
      </c>
      <c r="BH291" s="139">
        <f>IF(N291="sníž. přenesená",J291,0)</f>
        <v>0</v>
      </c>
      <c r="BI291" s="139">
        <f>IF(N291="nulová",J291,0)</f>
        <v>0</v>
      </c>
      <c r="BJ291" s="16" t="s">
        <v>79</v>
      </c>
      <c r="BK291" s="139">
        <f>ROUND(I291*H291,2)</f>
        <v>0</v>
      </c>
      <c r="BL291" s="16" t="s">
        <v>142</v>
      </c>
      <c r="BM291" s="138" t="s">
        <v>730</v>
      </c>
    </row>
    <row r="292" spans="2:65" s="1" customFormat="1" ht="11.25">
      <c r="B292" s="31"/>
      <c r="D292" s="140" t="s">
        <v>144</v>
      </c>
      <c r="F292" s="141" t="s">
        <v>731</v>
      </c>
      <c r="I292" s="142"/>
      <c r="L292" s="31"/>
      <c r="M292" s="143"/>
      <c r="T292" s="52"/>
      <c r="AT292" s="16" t="s">
        <v>144</v>
      </c>
      <c r="AU292" s="16" t="s">
        <v>81</v>
      </c>
    </row>
    <row r="293" spans="2:65" s="12" customFormat="1" ht="11.25">
      <c r="B293" s="144"/>
      <c r="D293" s="145" t="s">
        <v>146</v>
      </c>
      <c r="E293" s="146" t="s">
        <v>3</v>
      </c>
      <c r="F293" s="147" t="s">
        <v>732</v>
      </c>
      <c r="H293" s="148">
        <v>13</v>
      </c>
      <c r="I293" s="149"/>
      <c r="L293" s="144"/>
      <c r="M293" s="150"/>
      <c r="T293" s="151"/>
      <c r="AT293" s="146" t="s">
        <v>146</v>
      </c>
      <c r="AU293" s="146" t="s">
        <v>81</v>
      </c>
      <c r="AV293" s="12" t="s">
        <v>81</v>
      </c>
      <c r="AW293" s="12" t="s">
        <v>32</v>
      </c>
      <c r="AX293" s="12" t="s">
        <v>79</v>
      </c>
      <c r="AY293" s="146" t="s">
        <v>135</v>
      </c>
    </row>
    <row r="294" spans="2:65" s="1" customFormat="1" ht="24.2" customHeight="1">
      <c r="B294" s="126"/>
      <c r="C294" s="127" t="s">
        <v>733</v>
      </c>
      <c r="D294" s="127" t="s">
        <v>137</v>
      </c>
      <c r="E294" s="128" t="s">
        <v>734</v>
      </c>
      <c r="F294" s="129" t="s">
        <v>735</v>
      </c>
      <c r="G294" s="130" t="s">
        <v>213</v>
      </c>
      <c r="H294" s="131">
        <v>49.45</v>
      </c>
      <c r="I294" s="132"/>
      <c r="J294" s="133">
        <f>ROUND(I294*H294,2)</f>
        <v>0</v>
      </c>
      <c r="K294" s="129" t="s">
        <v>141</v>
      </c>
      <c r="L294" s="31"/>
      <c r="M294" s="134" t="s">
        <v>3</v>
      </c>
      <c r="N294" s="135" t="s">
        <v>42</v>
      </c>
      <c r="P294" s="136">
        <f>O294*H294</f>
        <v>0</v>
      </c>
      <c r="Q294" s="136">
        <v>2.5999999999999998E-4</v>
      </c>
      <c r="R294" s="136">
        <f>Q294*H294</f>
        <v>1.2857E-2</v>
      </c>
      <c r="S294" s="136">
        <v>0</v>
      </c>
      <c r="T294" s="137">
        <f>S294*H294</f>
        <v>0</v>
      </c>
      <c r="AR294" s="138" t="s">
        <v>142</v>
      </c>
      <c r="AT294" s="138" t="s">
        <v>137</v>
      </c>
      <c r="AU294" s="138" t="s">
        <v>81</v>
      </c>
      <c r="AY294" s="16" t="s">
        <v>135</v>
      </c>
      <c r="BE294" s="139">
        <f>IF(N294="základní",J294,0)</f>
        <v>0</v>
      </c>
      <c r="BF294" s="139">
        <f>IF(N294="snížená",J294,0)</f>
        <v>0</v>
      </c>
      <c r="BG294" s="139">
        <f>IF(N294="zákl. přenesená",J294,0)</f>
        <v>0</v>
      </c>
      <c r="BH294" s="139">
        <f>IF(N294="sníž. přenesená",J294,0)</f>
        <v>0</v>
      </c>
      <c r="BI294" s="139">
        <f>IF(N294="nulová",J294,0)</f>
        <v>0</v>
      </c>
      <c r="BJ294" s="16" t="s">
        <v>79</v>
      </c>
      <c r="BK294" s="139">
        <f>ROUND(I294*H294,2)</f>
        <v>0</v>
      </c>
      <c r="BL294" s="16" t="s">
        <v>142</v>
      </c>
      <c r="BM294" s="138" t="s">
        <v>736</v>
      </c>
    </row>
    <row r="295" spans="2:65" s="1" customFormat="1" ht="11.25">
      <c r="B295" s="31"/>
      <c r="D295" s="140" t="s">
        <v>144</v>
      </c>
      <c r="F295" s="141" t="s">
        <v>737</v>
      </c>
      <c r="I295" s="142"/>
      <c r="L295" s="31"/>
      <c r="M295" s="143"/>
      <c r="T295" s="52"/>
      <c r="AT295" s="16" t="s">
        <v>144</v>
      </c>
      <c r="AU295" s="16" t="s">
        <v>81</v>
      </c>
    </row>
    <row r="296" spans="2:65" s="12" customFormat="1" ht="11.25">
      <c r="B296" s="144"/>
      <c r="D296" s="145" t="s">
        <v>146</v>
      </c>
      <c r="E296" s="146" t="s">
        <v>3</v>
      </c>
      <c r="F296" s="147" t="s">
        <v>738</v>
      </c>
      <c r="H296" s="148">
        <v>19.5</v>
      </c>
      <c r="I296" s="149"/>
      <c r="L296" s="144"/>
      <c r="M296" s="150"/>
      <c r="T296" s="151"/>
      <c r="AT296" s="146" t="s">
        <v>146</v>
      </c>
      <c r="AU296" s="146" t="s">
        <v>81</v>
      </c>
      <c r="AV296" s="12" t="s">
        <v>81</v>
      </c>
      <c r="AW296" s="12" t="s">
        <v>32</v>
      </c>
      <c r="AX296" s="12" t="s">
        <v>71</v>
      </c>
      <c r="AY296" s="146" t="s">
        <v>135</v>
      </c>
    </row>
    <row r="297" spans="2:65" s="12" customFormat="1" ht="11.25">
      <c r="B297" s="144"/>
      <c r="D297" s="145" t="s">
        <v>146</v>
      </c>
      <c r="E297" s="146" t="s">
        <v>3</v>
      </c>
      <c r="F297" s="147" t="s">
        <v>739</v>
      </c>
      <c r="H297" s="148">
        <v>10.45</v>
      </c>
      <c r="I297" s="149"/>
      <c r="L297" s="144"/>
      <c r="M297" s="150"/>
      <c r="T297" s="151"/>
      <c r="AT297" s="146" t="s">
        <v>146</v>
      </c>
      <c r="AU297" s="146" t="s">
        <v>81</v>
      </c>
      <c r="AV297" s="12" t="s">
        <v>81</v>
      </c>
      <c r="AW297" s="12" t="s">
        <v>32</v>
      </c>
      <c r="AX297" s="12" t="s">
        <v>71</v>
      </c>
      <c r="AY297" s="146" t="s">
        <v>135</v>
      </c>
    </row>
    <row r="298" spans="2:65" s="12" customFormat="1" ht="11.25">
      <c r="B298" s="144"/>
      <c r="D298" s="145" t="s">
        <v>146</v>
      </c>
      <c r="E298" s="146" t="s">
        <v>3</v>
      </c>
      <c r="F298" s="147" t="s">
        <v>740</v>
      </c>
      <c r="H298" s="148">
        <v>19.5</v>
      </c>
      <c r="I298" s="149"/>
      <c r="L298" s="144"/>
      <c r="M298" s="150"/>
      <c r="T298" s="151"/>
      <c r="AT298" s="146" t="s">
        <v>146</v>
      </c>
      <c r="AU298" s="146" t="s">
        <v>81</v>
      </c>
      <c r="AV298" s="12" t="s">
        <v>81</v>
      </c>
      <c r="AW298" s="12" t="s">
        <v>32</v>
      </c>
      <c r="AX298" s="12" t="s">
        <v>71</v>
      </c>
      <c r="AY298" s="146" t="s">
        <v>135</v>
      </c>
    </row>
    <row r="299" spans="2:65" s="13" customFormat="1" ht="11.25">
      <c r="B299" s="152"/>
      <c r="D299" s="145" t="s">
        <v>146</v>
      </c>
      <c r="E299" s="153" t="s">
        <v>3</v>
      </c>
      <c r="F299" s="154" t="s">
        <v>150</v>
      </c>
      <c r="H299" s="155">
        <v>49.45</v>
      </c>
      <c r="I299" s="156"/>
      <c r="L299" s="152"/>
      <c r="M299" s="157"/>
      <c r="T299" s="158"/>
      <c r="AT299" s="153" t="s">
        <v>146</v>
      </c>
      <c r="AU299" s="153" t="s">
        <v>81</v>
      </c>
      <c r="AV299" s="13" t="s">
        <v>142</v>
      </c>
      <c r="AW299" s="13" t="s">
        <v>32</v>
      </c>
      <c r="AX299" s="13" t="s">
        <v>79</v>
      </c>
      <c r="AY299" s="153" t="s">
        <v>135</v>
      </c>
    </row>
    <row r="300" spans="2:65" s="1" customFormat="1" ht="24.2" customHeight="1">
      <c r="B300" s="126"/>
      <c r="C300" s="127" t="s">
        <v>741</v>
      </c>
      <c r="D300" s="127" t="s">
        <v>137</v>
      </c>
      <c r="E300" s="128" t="s">
        <v>742</v>
      </c>
      <c r="F300" s="129" t="s">
        <v>743</v>
      </c>
      <c r="G300" s="130" t="s">
        <v>213</v>
      </c>
      <c r="H300" s="131">
        <v>13</v>
      </c>
      <c r="I300" s="132"/>
      <c r="J300" s="133">
        <f>ROUND(I300*H300,2)</f>
        <v>0</v>
      </c>
      <c r="K300" s="129" t="s">
        <v>141</v>
      </c>
      <c r="L300" s="31"/>
      <c r="M300" s="134" t="s">
        <v>3</v>
      </c>
      <c r="N300" s="135" t="s">
        <v>42</v>
      </c>
      <c r="P300" s="136">
        <f>O300*H300</f>
        <v>0</v>
      </c>
      <c r="Q300" s="136">
        <v>4.3800000000000002E-3</v>
      </c>
      <c r="R300" s="136">
        <f>Q300*H300</f>
        <v>5.6940000000000004E-2</v>
      </c>
      <c r="S300" s="136">
        <v>0</v>
      </c>
      <c r="T300" s="137">
        <f>S300*H300</f>
        <v>0</v>
      </c>
      <c r="AR300" s="138" t="s">
        <v>142</v>
      </c>
      <c r="AT300" s="138" t="s">
        <v>137</v>
      </c>
      <c r="AU300" s="138" t="s">
        <v>81</v>
      </c>
      <c r="AY300" s="16" t="s">
        <v>135</v>
      </c>
      <c r="BE300" s="139">
        <f>IF(N300="základní",J300,0)</f>
        <v>0</v>
      </c>
      <c r="BF300" s="139">
        <f>IF(N300="snížená",J300,0)</f>
        <v>0</v>
      </c>
      <c r="BG300" s="139">
        <f>IF(N300="zákl. přenesená",J300,0)</f>
        <v>0</v>
      </c>
      <c r="BH300" s="139">
        <f>IF(N300="sníž. přenesená",J300,0)</f>
        <v>0</v>
      </c>
      <c r="BI300" s="139">
        <f>IF(N300="nulová",J300,0)</f>
        <v>0</v>
      </c>
      <c r="BJ300" s="16" t="s">
        <v>79</v>
      </c>
      <c r="BK300" s="139">
        <f>ROUND(I300*H300,2)</f>
        <v>0</v>
      </c>
      <c r="BL300" s="16" t="s">
        <v>142</v>
      </c>
      <c r="BM300" s="138" t="s">
        <v>744</v>
      </c>
    </row>
    <row r="301" spans="2:65" s="1" customFormat="1" ht="11.25">
      <c r="B301" s="31"/>
      <c r="D301" s="140" t="s">
        <v>144</v>
      </c>
      <c r="F301" s="141" t="s">
        <v>745</v>
      </c>
      <c r="I301" s="142"/>
      <c r="L301" s="31"/>
      <c r="M301" s="143"/>
      <c r="T301" s="52"/>
      <c r="AT301" s="16" t="s">
        <v>144</v>
      </c>
      <c r="AU301" s="16" t="s">
        <v>81</v>
      </c>
    </row>
    <row r="302" spans="2:65" s="12" customFormat="1" ht="11.25">
      <c r="B302" s="144"/>
      <c r="D302" s="145" t="s">
        <v>146</v>
      </c>
      <c r="E302" s="146" t="s">
        <v>3</v>
      </c>
      <c r="F302" s="147" t="s">
        <v>732</v>
      </c>
      <c r="H302" s="148">
        <v>13</v>
      </c>
      <c r="I302" s="149"/>
      <c r="L302" s="144"/>
      <c r="M302" s="150"/>
      <c r="T302" s="151"/>
      <c r="AT302" s="146" t="s">
        <v>146</v>
      </c>
      <c r="AU302" s="146" t="s">
        <v>81</v>
      </c>
      <c r="AV302" s="12" t="s">
        <v>81</v>
      </c>
      <c r="AW302" s="12" t="s">
        <v>32</v>
      </c>
      <c r="AX302" s="12" t="s">
        <v>79</v>
      </c>
      <c r="AY302" s="146" t="s">
        <v>135</v>
      </c>
    </row>
    <row r="303" spans="2:65" s="1" customFormat="1" ht="16.5" customHeight="1">
      <c r="B303" s="126"/>
      <c r="C303" s="127" t="s">
        <v>746</v>
      </c>
      <c r="D303" s="127" t="s">
        <v>137</v>
      </c>
      <c r="E303" s="128" t="s">
        <v>747</v>
      </c>
      <c r="F303" s="129" t="s">
        <v>748</v>
      </c>
      <c r="G303" s="130" t="s">
        <v>213</v>
      </c>
      <c r="H303" s="131">
        <v>13</v>
      </c>
      <c r="I303" s="132"/>
      <c r="J303" s="133">
        <f>ROUND(I303*H303,2)</f>
        <v>0</v>
      </c>
      <c r="K303" s="129" t="s">
        <v>141</v>
      </c>
      <c r="L303" s="31"/>
      <c r="M303" s="134" t="s">
        <v>3</v>
      </c>
      <c r="N303" s="135" t="s">
        <v>42</v>
      </c>
      <c r="P303" s="136">
        <f>O303*H303</f>
        <v>0</v>
      </c>
      <c r="Q303" s="136">
        <v>4.0000000000000001E-3</v>
      </c>
      <c r="R303" s="136">
        <f>Q303*H303</f>
        <v>5.2000000000000005E-2</v>
      </c>
      <c r="S303" s="136">
        <v>0</v>
      </c>
      <c r="T303" s="137">
        <f>S303*H303</f>
        <v>0</v>
      </c>
      <c r="AR303" s="138" t="s">
        <v>142</v>
      </c>
      <c r="AT303" s="138" t="s">
        <v>137</v>
      </c>
      <c r="AU303" s="138" t="s">
        <v>81</v>
      </c>
      <c r="AY303" s="16" t="s">
        <v>135</v>
      </c>
      <c r="BE303" s="139">
        <f>IF(N303="základní",J303,0)</f>
        <v>0</v>
      </c>
      <c r="BF303" s="139">
        <f>IF(N303="snížená",J303,0)</f>
        <v>0</v>
      </c>
      <c r="BG303" s="139">
        <f>IF(N303="zákl. přenesená",J303,0)</f>
        <v>0</v>
      </c>
      <c r="BH303" s="139">
        <f>IF(N303="sníž. přenesená",J303,0)</f>
        <v>0</v>
      </c>
      <c r="BI303" s="139">
        <f>IF(N303="nulová",J303,0)</f>
        <v>0</v>
      </c>
      <c r="BJ303" s="16" t="s">
        <v>79</v>
      </c>
      <c r="BK303" s="139">
        <f>ROUND(I303*H303,2)</f>
        <v>0</v>
      </c>
      <c r="BL303" s="16" t="s">
        <v>142</v>
      </c>
      <c r="BM303" s="138" t="s">
        <v>749</v>
      </c>
    </row>
    <row r="304" spans="2:65" s="1" customFormat="1" ht="11.25">
      <c r="B304" s="31"/>
      <c r="D304" s="140" t="s">
        <v>144</v>
      </c>
      <c r="F304" s="141" t="s">
        <v>750</v>
      </c>
      <c r="I304" s="142"/>
      <c r="L304" s="31"/>
      <c r="M304" s="143"/>
      <c r="T304" s="52"/>
      <c r="AT304" s="16" t="s">
        <v>144</v>
      </c>
      <c r="AU304" s="16" t="s">
        <v>81</v>
      </c>
    </row>
    <row r="305" spans="2:65" s="12" customFormat="1" ht="11.25">
      <c r="B305" s="144"/>
      <c r="D305" s="145" t="s">
        <v>146</v>
      </c>
      <c r="E305" s="146" t="s">
        <v>3</v>
      </c>
      <c r="F305" s="147" t="s">
        <v>732</v>
      </c>
      <c r="H305" s="148">
        <v>13</v>
      </c>
      <c r="I305" s="149"/>
      <c r="L305" s="144"/>
      <c r="M305" s="150"/>
      <c r="T305" s="151"/>
      <c r="AT305" s="146" t="s">
        <v>146</v>
      </c>
      <c r="AU305" s="146" t="s">
        <v>81</v>
      </c>
      <c r="AV305" s="12" t="s">
        <v>81</v>
      </c>
      <c r="AW305" s="12" t="s">
        <v>32</v>
      </c>
      <c r="AX305" s="12" t="s">
        <v>79</v>
      </c>
      <c r="AY305" s="146" t="s">
        <v>135</v>
      </c>
    </row>
    <row r="306" spans="2:65" s="1" customFormat="1" ht="33" customHeight="1">
      <c r="B306" s="126"/>
      <c r="C306" s="127" t="s">
        <v>751</v>
      </c>
      <c r="D306" s="127" t="s">
        <v>137</v>
      </c>
      <c r="E306" s="128" t="s">
        <v>752</v>
      </c>
      <c r="F306" s="129" t="s">
        <v>753</v>
      </c>
      <c r="G306" s="130" t="s">
        <v>213</v>
      </c>
      <c r="H306" s="131">
        <v>49.45</v>
      </c>
      <c r="I306" s="132"/>
      <c r="J306" s="133">
        <f>ROUND(I306*H306,2)</f>
        <v>0</v>
      </c>
      <c r="K306" s="129" t="s">
        <v>141</v>
      </c>
      <c r="L306" s="31"/>
      <c r="M306" s="134" t="s">
        <v>3</v>
      </c>
      <c r="N306" s="135" t="s">
        <v>42</v>
      </c>
      <c r="P306" s="136">
        <f>O306*H306</f>
        <v>0</v>
      </c>
      <c r="Q306" s="136">
        <v>1.8380000000000001E-2</v>
      </c>
      <c r="R306" s="136">
        <f>Q306*H306</f>
        <v>0.90889100000000012</v>
      </c>
      <c r="S306" s="136">
        <v>0</v>
      </c>
      <c r="T306" s="137">
        <f>S306*H306</f>
        <v>0</v>
      </c>
      <c r="AR306" s="138" t="s">
        <v>142</v>
      </c>
      <c r="AT306" s="138" t="s">
        <v>137</v>
      </c>
      <c r="AU306" s="138" t="s">
        <v>81</v>
      </c>
      <c r="AY306" s="16" t="s">
        <v>135</v>
      </c>
      <c r="BE306" s="139">
        <f>IF(N306="základní",J306,0)</f>
        <v>0</v>
      </c>
      <c r="BF306" s="139">
        <f>IF(N306="snížená",J306,0)</f>
        <v>0</v>
      </c>
      <c r="BG306" s="139">
        <f>IF(N306="zákl. přenesená",J306,0)</f>
        <v>0</v>
      </c>
      <c r="BH306" s="139">
        <f>IF(N306="sníž. přenesená",J306,0)</f>
        <v>0</v>
      </c>
      <c r="BI306" s="139">
        <f>IF(N306="nulová",J306,0)</f>
        <v>0</v>
      </c>
      <c r="BJ306" s="16" t="s">
        <v>79</v>
      </c>
      <c r="BK306" s="139">
        <f>ROUND(I306*H306,2)</f>
        <v>0</v>
      </c>
      <c r="BL306" s="16" t="s">
        <v>142</v>
      </c>
      <c r="BM306" s="138" t="s">
        <v>754</v>
      </c>
    </row>
    <row r="307" spans="2:65" s="1" customFormat="1" ht="11.25">
      <c r="B307" s="31"/>
      <c r="D307" s="140" t="s">
        <v>144</v>
      </c>
      <c r="F307" s="141" t="s">
        <v>755</v>
      </c>
      <c r="I307" s="142"/>
      <c r="L307" s="31"/>
      <c r="M307" s="143"/>
      <c r="T307" s="52"/>
      <c r="AT307" s="16" t="s">
        <v>144</v>
      </c>
      <c r="AU307" s="16" t="s">
        <v>81</v>
      </c>
    </row>
    <row r="308" spans="2:65" s="12" customFormat="1" ht="11.25">
      <c r="B308" s="144"/>
      <c r="D308" s="145" t="s">
        <v>146</v>
      </c>
      <c r="E308" s="146" t="s">
        <v>3</v>
      </c>
      <c r="F308" s="147" t="s">
        <v>738</v>
      </c>
      <c r="H308" s="148">
        <v>19.5</v>
      </c>
      <c r="I308" s="149"/>
      <c r="L308" s="144"/>
      <c r="M308" s="150"/>
      <c r="T308" s="151"/>
      <c r="AT308" s="146" t="s">
        <v>146</v>
      </c>
      <c r="AU308" s="146" t="s">
        <v>81</v>
      </c>
      <c r="AV308" s="12" t="s">
        <v>81</v>
      </c>
      <c r="AW308" s="12" t="s">
        <v>32</v>
      </c>
      <c r="AX308" s="12" t="s">
        <v>71</v>
      </c>
      <c r="AY308" s="146" t="s">
        <v>135</v>
      </c>
    </row>
    <row r="309" spans="2:65" s="12" customFormat="1" ht="11.25">
      <c r="B309" s="144"/>
      <c r="D309" s="145" t="s">
        <v>146</v>
      </c>
      <c r="E309" s="146" t="s">
        <v>3</v>
      </c>
      <c r="F309" s="147" t="s">
        <v>739</v>
      </c>
      <c r="H309" s="148">
        <v>10.45</v>
      </c>
      <c r="I309" s="149"/>
      <c r="L309" s="144"/>
      <c r="M309" s="150"/>
      <c r="T309" s="151"/>
      <c r="AT309" s="146" t="s">
        <v>146</v>
      </c>
      <c r="AU309" s="146" t="s">
        <v>81</v>
      </c>
      <c r="AV309" s="12" t="s">
        <v>81</v>
      </c>
      <c r="AW309" s="12" t="s">
        <v>32</v>
      </c>
      <c r="AX309" s="12" t="s">
        <v>71</v>
      </c>
      <c r="AY309" s="146" t="s">
        <v>135</v>
      </c>
    </row>
    <row r="310" spans="2:65" s="12" customFormat="1" ht="11.25">
      <c r="B310" s="144"/>
      <c r="D310" s="145" t="s">
        <v>146</v>
      </c>
      <c r="E310" s="146" t="s">
        <v>3</v>
      </c>
      <c r="F310" s="147" t="s">
        <v>740</v>
      </c>
      <c r="H310" s="148">
        <v>19.5</v>
      </c>
      <c r="I310" s="149"/>
      <c r="L310" s="144"/>
      <c r="M310" s="150"/>
      <c r="T310" s="151"/>
      <c r="AT310" s="146" t="s">
        <v>146</v>
      </c>
      <c r="AU310" s="146" t="s">
        <v>81</v>
      </c>
      <c r="AV310" s="12" t="s">
        <v>81</v>
      </c>
      <c r="AW310" s="12" t="s">
        <v>32</v>
      </c>
      <c r="AX310" s="12" t="s">
        <v>71</v>
      </c>
      <c r="AY310" s="146" t="s">
        <v>135</v>
      </c>
    </row>
    <row r="311" spans="2:65" s="13" customFormat="1" ht="11.25">
      <c r="B311" s="152"/>
      <c r="D311" s="145" t="s">
        <v>146</v>
      </c>
      <c r="E311" s="153" t="s">
        <v>3</v>
      </c>
      <c r="F311" s="154" t="s">
        <v>150</v>
      </c>
      <c r="H311" s="155">
        <v>49.45</v>
      </c>
      <c r="I311" s="156"/>
      <c r="L311" s="152"/>
      <c r="M311" s="157"/>
      <c r="T311" s="158"/>
      <c r="AT311" s="153" t="s">
        <v>146</v>
      </c>
      <c r="AU311" s="153" t="s">
        <v>81</v>
      </c>
      <c r="AV311" s="13" t="s">
        <v>142</v>
      </c>
      <c r="AW311" s="13" t="s">
        <v>32</v>
      </c>
      <c r="AX311" s="13" t="s">
        <v>79</v>
      </c>
      <c r="AY311" s="153" t="s">
        <v>135</v>
      </c>
    </row>
    <row r="312" spans="2:65" s="1" customFormat="1" ht="16.5" customHeight="1">
      <c r="B312" s="126"/>
      <c r="C312" s="127" t="s">
        <v>756</v>
      </c>
      <c r="D312" s="127" t="s">
        <v>137</v>
      </c>
      <c r="E312" s="128" t="s">
        <v>757</v>
      </c>
      <c r="F312" s="129" t="s">
        <v>758</v>
      </c>
      <c r="G312" s="130" t="s">
        <v>213</v>
      </c>
      <c r="H312" s="131">
        <v>196.51</v>
      </c>
      <c r="I312" s="132"/>
      <c r="J312" s="133">
        <f>ROUND(I312*H312,2)</f>
        <v>0</v>
      </c>
      <c r="K312" s="129" t="s">
        <v>141</v>
      </c>
      <c r="L312" s="31"/>
      <c r="M312" s="134" t="s">
        <v>3</v>
      </c>
      <c r="N312" s="135" t="s">
        <v>42</v>
      </c>
      <c r="P312" s="136">
        <f>O312*H312</f>
        <v>0</v>
      </c>
      <c r="Q312" s="136">
        <v>2.5999999999999998E-4</v>
      </c>
      <c r="R312" s="136">
        <f>Q312*H312</f>
        <v>5.1092599999999995E-2</v>
      </c>
      <c r="S312" s="136">
        <v>0</v>
      </c>
      <c r="T312" s="137">
        <f>S312*H312</f>
        <v>0</v>
      </c>
      <c r="AR312" s="138" t="s">
        <v>142</v>
      </c>
      <c r="AT312" s="138" t="s">
        <v>137</v>
      </c>
      <c r="AU312" s="138" t="s">
        <v>81</v>
      </c>
      <c r="AY312" s="16" t="s">
        <v>135</v>
      </c>
      <c r="BE312" s="139">
        <f>IF(N312="základní",J312,0)</f>
        <v>0</v>
      </c>
      <c r="BF312" s="139">
        <f>IF(N312="snížená",J312,0)</f>
        <v>0</v>
      </c>
      <c r="BG312" s="139">
        <f>IF(N312="zákl. přenesená",J312,0)</f>
        <v>0</v>
      </c>
      <c r="BH312" s="139">
        <f>IF(N312="sníž. přenesená",J312,0)</f>
        <v>0</v>
      </c>
      <c r="BI312" s="139">
        <f>IF(N312="nulová",J312,0)</f>
        <v>0</v>
      </c>
      <c r="BJ312" s="16" t="s">
        <v>79</v>
      </c>
      <c r="BK312" s="139">
        <f>ROUND(I312*H312,2)</f>
        <v>0</v>
      </c>
      <c r="BL312" s="16" t="s">
        <v>142</v>
      </c>
      <c r="BM312" s="138" t="s">
        <v>759</v>
      </c>
    </row>
    <row r="313" spans="2:65" s="1" customFormat="1" ht="11.25">
      <c r="B313" s="31"/>
      <c r="D313" s="140" t="s">
        <v>144</v>
      </c>
      <c r="F313" s="141" t="s">
        <v>760</v>
      </c>
      <c r="I313" s="142"/>
      <c r="L313" s="31"/>
      <c r="M313" s="143"/>
      <c r="T313" s="52"/>
      <c r="AT313" s="16" t="s">
        <v>144</v>
      </c>
      <c r="AU313" s="16" t="s">
        <v>81</v>
      </c>
    </row>
    <row r="314" spans="2:65" s="12" customFormat="1" ht="11.25">
      <c r="B314" s="144"/>
      <c r="D314" s="145" t="s">
        <v>146</v>
      </c>
      <c r="E314" s="146" t="s">
        <v>3</v>
      </c>
      <c r="F314" s="147" t="s">
        <v>761</v>
      </c>
      <c r="H314" s="148">
        <v>25.8</v>
      </c>
      <c r="I314" s="149"/>
      <c r="L314" s="144"/>
      <c r="M314" s="150"/>
      <c r="T314" s="151"/>
      <c r="AT314" s="146" t="s">
        <v>146</v>
      </c>
      <c r="AU314" s="146" t="s">
        <v>81</v>
      </c>
      <c r="AV314" s="12" t="s">
        <v>81</v>
      </c>
      <c r="AW314" s="12" t="s">
        <v>32</v>
      </c>
      <c r="AX314" s="12" t="s">
        <v>71</v>
      </c>
      <c r="AY314" s="146" t="s">
        <v>135</v>
      </c>
    </row>
    <row r="315" spans="2:65" s="12" customFormat="1" ht="11.25">
      <c r="B315" s="144"/>
      <c r="D315" s="145" t="s">
        <v>146</v>
      </c>
      <c r="E315" s="146" t="s">
        <v>3</v>
      </c>
      <c r="F315" s="147" t="s">
        <v>762</v>
      </c>
      <c r="H315" s="148">
        <v>17.7</v>
      </c>
      <c r="I315" s="149"/>
      <c r="L315" s="144"/>
      <c r="M315" s="150"/>
      <c r="T315" s="151"/>
      <c r="AT315" s="146" t="s">
        <v>146</v>
      </c>
      <c r="AU315" s="146" t="s">
        <v>81</v>
      </c>
      <c r="AV315" s="12" t="s">
        <v>81</v>
      </c>
      <c r="AW315" s="12" t="s">
        <v>32</v>
      </c>
      <c r="AX315" s="12" t="s">
        <v>71</v>
      </c>
      <c r="AY315" s="146" t="s">
        <v>135</v>
      </c>
    </row>
    <row r="316" spans="2:65" s="12" customFormat="1" ht="11.25">
      <c r="B316" s="144"/>
      <c r="D316" s="145" t="s">
        <v>146</v>
      </c>
      <c r="E316" s="146" t="s">
        <v>3</v>
      </c>
      <c r="F316" s="147" t="s">
        <v>763</v>
      </c>
      <c r="H316" s="148">
        <v>46.2</v>
      </c>
      <c r="I316" s="149"/>
      <c r="L316" s="144"/>
      <c r="M316" s="150"/>
      <c r="T316" s="151"/>
      <c r="AT316" s="146" t="s">
        <v>146</v>
      </c>
      <c r="AU316" s="146" t="s">
        <v>81</v>
      </c>
      <c r="AV316" s="12" t="s">
        <v>81</v>
      </c>
      <c r="AW316" s="12" t="s">
        <v>32</v>
      </c>
      <c r="AX316" s="12" t="s">
        <v>71</v>
      </c>
      <c r="AY316" s="146" t="s">
        <v>135</v>
      </c>
    </row>
    <row r="317" spans="2:65" s="12" customFormat="1" ht="11.25">
      <c r="B317" s="144"/>
      <c r="D317" s="145" t="s">
        <v>146</v>
      </c>
      <c r="E317" s="146" t="s">
        <v>3</v>
      </c>
      <c r="F317" s="147" t="s">
        <v>764</v>
      </c>
      <c r="H317" s="148">
        <v>20.399999999999999</v>
      </c>
      <c r="I317" s="149"/>
      <c r="L317" s="144"/>
      <c r="M317" s="150"/>
      <c r="T317" s="151"/>
      <c r="AT317" s="146" t="s">
        <v>146</v>
      </c>
      <c r="AU317" s="146" t="s">
        <v>81</v>
      </c>
      <c r="AV317" s="12" t="s">
        <v>81</v>
      </c>
      <c r="AW317" s="12" t="s">
        <v>32</v>
      </c>
      <c r="AX317" s="12" t="s">
        <v>71</v>
      </c>
      <c r="AY317" s="146" t="s">
        <v>135</v>
      </c>
    </row>
    <row r="318" spans="2:65" s="12" customFormat="1" ht="11.25">
      <c r="B318" s="144"/>
      <c r="D318" s="145" t="s">
        <v>146</v>
      </c>
      <c r="E318" s="146" t="s">
        <v>3</v>
      </c>
      <c r="F318" s="147" t="s">
        <v>765</v>
      </c>
      <c r="H318" s="148">
        <v>27</v>
      </c>
      <c r="I318" s="149"/>
      <c r="L318" s="144"/>
      <c r="M318" s="150"/>
      <c r="T318" s="151"/>
      <c r="AT318" s="146" t="s">
        <v>146</v>
      </c>
      <c r="AU318" s="146" t="s">
        <v>81</v>
      </c>
      <c r="AV318" s="12" t="s">
        <v>81</v>
      </c>
      <c r="AW318" s="12" t="s">
        <v>32</v>
      </c>
      <c r="AX318" s="12" t="s">
        <v>71</v>
      </c>
      <c r="AY318" s="146" t="s">
        <v>135</v>
      </c>
    </row>
    <row r="319" spans="2:65" s="12" customFormat="1" ht="11.25">
      <c r="B319" s="144"/>
      <c r="D319" s="145" t="s">
        <v>146</v>
      </c>
      <c r="E319" s="146" t="s">
        <v>3</v>
      </c>
      <c r="F319" s="147" t="s">
        <v>766</v>
      </c>
      <c r="H319" s="148">
        <v>55.5</v>
      </c>
      <c r="I319" s="149"/>
      <c r="L319" s="144"/>
      <c r="M319" s="150"/>
      <c r="T319" s="151"/>
      <c r="AT319" s="146" t="s">
        <v>146</v>
      </c>
      <c r="AU319" s="146" t="s">
        <v>81</v>
      </c>
      <c r="AV319" s="12" t="s">
        <v>81</v>
      </c>
      <c r="AW319" s="12" t="s">
        <v>32</v>
      </c>
      <c r="AX319" s="12" t="s">
        <v>71</v>
      </c>
      <c r="AY319" s="146" t="s">
        <v>135</v>
      </c>
    </row>
    <row r="320" spans="2:65" s="12" customFormat="1" ht="11.25">
      <c r="B320" s="144"/>
      <c r="D320" s="145" t="s">
        <v>146</v>
      </c>
      <c r="E320" s="146" t="s">
        <v>3</v>
      </c>
      <c r="F320" s="147" t="s">
        <v>767</v>
      </c>
      <c r="H320" s="148">
        <v>3.91</v>
      </c>
      <c r="I320" s="149"/>
      <c r="L320" s="144"/>
      <c r="M320" s="150"/>
      <c r="T320" s="151"/>
      <c r="AT320" s="146" t="s">
        <v>146</v>
      </c>
      <c r="AU320" s="146" t="s">
        <v>81</v>
      </c>
      <c r="AV320" s="12" t="s">
        <v>81</v>
      </c>
      <c r="AW320" s="12" t="s">
        <v>32</v>
      </c>
      <c r="AX320" s="12" t="s">
        <v>71</v>
      </c>
      <c r="AY320" s="146" t="s">
        <v>135</v>
      </c>
    </row>
    <row r="321" spans="2:65" s="13" customFormat="1" ht="11.25">
      <c r="B321" s="152"/>
      <c r="D321" s="145" t="s">
        <v>146</v>
      </c>
      <c r="E321" s="153" t="s">
        <v>3</v>
      </c>
      <c r="F321" s="154" t="s">
        <v>150</v>
      </c>
      <c r="H321" s="155">
        <v>196.51</v>
      </c>
      <c r="I321" s="156"/>
      <c r="L321" s="152"/>
      <c r="M321" s="157"/>
      <c r="T321" s="158"/>
      <c r="AT321" s="153" t="s">
        <v>146</v>
      </c>
      <c r="AU321" s="153" t="s">
        <v>81</v>
      </c>
      <c r="AV321" s="13" t="s">
        <v>142</v>
      </c>
      <c r="AW321" s="13" t="s">
        <v>32</v>
      </c>
      <c r="AX321" s="13" t="s">
        <v>79</v>
      </c>
      <c r="AY321" s="153" t="s">
        <v>135</v>
      </c>
    </row>
    <row r="322" spans="2:65" s="1" customFormat="1" ht="24.2" customHeight="1">
      <c r="B322" s="126"/>
      <c r="C322" s="127" t="s">
        <v>768</v>
      </c>
      <c r="D322" s="127" t="s">
        <v>137</v>
      </c>
      <c r="E322" s="128" t="s">
        <v>769</v>
      </c>
      <c r="F322" s="129" t="s">
        <v>770</v>
      </c>
      <c r="G322" s="130" t="s">
        <v>213</v>
      </c>
      <c r="H322" s="131">
        <v>270.54000000000002</v>
      </c>
      <c r="I322" s="132"/>
      <c r="J322" s="133">
        <f>ROUND(I322*H322,2)</f>
        <v>0</v>
      </c>
      <c r="K322" s="129" t="s">
        <v>141</v>
      </c>
      <c r="L322" s="31"/>
      <c r="M322" s="134" t="s">
        <v>3</v>
      </c>
      <c r="N322" s="135" t="s">
        <v>42</v>
      </c>
      <c r="P322" s="136">
        <f>O322*H322</f>
        <v>0</v>
      </c>
      <c r="Q322" s="136">
        <v>4.3800000000000002E-3</v>
      </c>
      <c r="R322" s="136">
        <f>Q322*H322</f>
        <v>1.1849652000000002</v>
      </c>
      <c r="S322" s="136">
        <v>0</v>
      </c>
      <c r="T322" s="137">
        <f>S322*H322</f>
        <v>0</v>
      </c>
      <c r="AR322" s="138" t="s">
        <v>142</v>
      </c>
      <c r="AT322" s="138" t="s">
        <v>137</v>
      </c>
      <c r="AU322" s="138" t="s">
        <v>81</v>
      </c>
      <c r="AY322" s="16" t="s">
        <v>135</v>
      </c>
      <c r="BE322" s="139">
        <f>IF(N322="základní",J322,0)</f>
        <v>0</v>
      </c>
      <c r="BF322" s="139">
        <f>IF(N322="snížená",J322,0)</f>
        <v>0</v>
      </c>
      <c r="BG322" s="139">
        <f>IF(N322="zákl. přenesená",J322,0)</f>
        <v>0</v>
      </c>
      <c r="BH322" s="139">
        <f>IF(N322="sníž. přenesená",J322,0)</f>
        <v>0</v>
      </c>
      <c r="BI322" s="139">
        <f>IF(N322="nulová",J322,0)</f>
        <v>0</v>
      </c>
      <c r="BJ322" s="16" t="s">
        <v>79</v>
      </c>
      <c r="BK322" s="139">
        <f>ROUND(I322*H322,2)</f>
        <v>0</v>
      </c>
      <c r="BL322" s="16" t="s">
        <v>142</v>
      </c>
      <c r="BM322" s="138" t="s">
        <v>771</v>
      </c>
    </row>
    <row r="323" spans="2:65" s="1" customFormat="1" ht="11.25">
      <c r="B323" s="31"/>
      <c r="D323" s="140" t="s">
        <v>144</v>
      </c>
      <c r="F323" s="141" t="s">
        <v>772</v>
      </c>
      <c r="I323" s="142"/>
      <c r="L323" s="31"/>
      <c r="M323" s="143"/>
      <c r="T323" s="52"/>
      <c r="AT323" s="16" t="s">
        <v>144</v>
      </c>
      <c r="AU323" s="16" t="s">
        <v>81</v>
      </c>
    </row>
    <row r="324" spans="2:65" s="12" customFormat="1" ht="11.25">
      <c r="B324" s="144"/>
      <c r="D324" s="145" t="s">
        <v>146</v>
      </c>
      <c r="E324" s="146" t="s">
        <v>3</v>
      </c>
      <c r="F324" s="147" t="s">
        <v>773</v>
      </c>
      <c r="H324" s="148">
        <v>64.8</v>
      </c>
      <c r="I324" s="149"/>
      <c r="L324" s="144"/>
      <c r="M324" s="150"/>
      <c r="T324" s="151"/>
      <c r="AT324" s="146" t="s">
        <v>146</v>
      </c>
      <c r="AU324" s="146" t="s">
        <v>81</v>
      </c>
      <c r="AV324" s="12" t="s">
        <v>81</v>
      </c>
      <c r="AW324" s="12" t="s">
        <v>32</v>
      </c>
      <c r="AX324" s="12" t="s">
        <v>71</v>
      </c>
      <c r="AY324" s="146" t="s">
        <v>135</v>
      </c>
    </row>
    <row r="325" spans="2:65" s="12" customFormat="1" ht="11.25">
      <c r="B325" s="144"/>
      <c r="D325" s="145" t="s">
        <v>146</v>
      </c>
      <c r="E325" s="146" t="s">
        <v>3</v>
      </c>
      <c r="F325" s="147" t="s">
        <v>774</v>
      </c>
      <c r="H325" s="148">
        <v>46.5</v>
      </c>
      <c r="I325" s="149"/>
      <c r="L325" s="144"/>
      <c r="M325" s="150"/>
      <c r="T325" s="151"/>
      <c r="AT325" s="146" t="s">
        <v>146</v>
      </c>
      <c r="AU325" s="146" t="s">
        <v>81</v>
      </c>
      <c r="AV325" s="12" t="s">
        <v>81</v>
      </c>
      <c r="AW325" s="12" t="s">
        <v>32</v>
      </c>
      <c r="AX325" s="12" t="s">
        <v>71</v>
      </c>
      <c r="AY325" s="146" t="s">
        <v>135</v>
      </c>
    </row>
    <row r="326" spans="2:65" s="12" customFormat="1" ht="11.25">
      <c r="B326" s="144"/>
      <c r="D326" s="145" t="s">
        <v>146</v>
      </c>
      <c r="E326" s="146" t="s">
        <v>3</v>
      </c>
      <c r="F326" s="147" t="s">
        <v>775</v>
      </c>
      <c r="H326" s="148">
        <v>61.2</v>
      </c>
      <c r="I326" s="149"/>
      <c r="L326" s="144"/>
      <c r="M326" s="150"/>
      <c r="T326" s="151"/>
      <c r="AT326" s="146" t="s">
        <v>146</v>
      </c>
      <c r="AU326" s="146" t="s">
        <v>81</v>
      </c>
      <c r="AV326" s="12" t="s">
        <v>81</v>
      </c>
      <c r="AW326" s="12" t="s">
        <v>32</v>
      </c>
      <c r="AX326" s="12" t="s">
        <v>71</v>
      </c>
      <c r="AY326" s="146" t="s">
        <v>135</v>
      </c>
    </row>
    <row r="327" spans="2:65" s="12" customFormat="1" ht="11.25">
      <c r="B327" s="144"/>
      <c r="D327" s="145" t="s">
        <v>146</v>
      </c>
      <c r="E327" s="146" t="s">
        <v>3</v>
      </c>
      <c r="F327" s="147" t="s">
        <v>776</v>
      </c>
      <c r="H327" s="148">
        <v>33.04</v>
      </c>
      <c r="I327" s="149"/>
      <c r="L327" s="144"/>
      <c r="M327" s="150"/>
      <c r="T327" s="151"/>
      <c r="AT327" s="146" t="s">
        <v>146</v>
      </c>
      <c r="AU327" s="146" t="s">
        <v>81</v>
      </c>
      <c r="AV327" s="12" t="s">
        <v>81</v>
      </c>
      <c r="AW327" s="12" t="s">
        <v>32</v>
      </c>
      <c r="AX327" s="12" t="s">
        <v>71</v>
      </c>
      <c r="AY327" s="146" t="s">
        <v>135</v>
      </c>
    </row>
    <row r="328" spans="2:65" s="12" customFormat="1" ht="11.25">
      <c r="B328" s="144"/>
      <c r="D328" s="145" t="s">
        <v>146</v>
      </c>
      <c r="E328" s="146" t="s">
        <v>3</v>
      </c>
      <c r="F328" s="147" t="s">
        <v>777</v>
      </c>
      <c r="H328" s="148">
        <v>18.399999999999999</v>
      </c>
      <c r="I328" s="149"/>
      <c r="L328" s="144"/>
      <c r="M328" s="150"/>
      <c r="T328" s="151"/>
      <c r="AT328" s="146" t="s">
        <v>146</v>
      </c>
      <c r="AU328" s="146" t="s">
        <v>81</v>
      </c>
      <c r="AV328" s="12" t="s">
        <v>81</v>
      </c>
      <c r="AW328" s="12" t="s">
        <v>32</v>
      </c>
      <c r="AX328" s="12" t="s">
        <v>71</v>
      </c>
      <c r="AY328" s="146" t="s">
        <v>135</v>
      </c>
    </row>
    <row r="329" spans="2:65" s="12" customFormat="1" ht="11.25">
      <c r="B329" s="144"/>
      <c r="D329" s="145" t="s">
        <v>146</v>
      </c>
      <c r="E329" s="146" t="s">
        <v>3</v>
      </c>
      <c r="F329" s="147" t="s">
        <v>778</v>
      </c>
      <c r="H329" s="148">
        <v>12</v>
      </c>
      <c r="I329" s="149"/>
      <c r="L329" s="144"/>
      <c r="M329" s="150"/>
      <c r="T329" s="151"/>
      <c r="AT329" s="146" t="s">
        <v>146</v>
      </c>
      <c r="AU329" s="146" t="s">
        <v>81</v>
      </c>
      <c r="AV329" s="12" t="s">
        <v>81</v>
      </c>
      <c r="AW329" s="12" t="s">
        <v>32</v>
      </c>
      <c r="AX329" s="12" t="s">
        <v>71</v>
      </c>
      <c r="AY329" s="146" t="s">
        <v>135</v>
      </c>
    </row>
    <row r="330" spans="2:65" s="12" customFormat="1" ht="11.25">
      <c r="B330" s="144"/>
      <c r="D330" s="145" t="s">
        <v>146</v>
      </c>
      <c r="E330" s="146" t="s">
        <v>3</v>
      </c>
      <c r="F330" s="147" t="s">
        <v>779</v>
      </c>
      <c r="H330" s="148">
        <v>12.2</v>
      </c>
      <c r="I330" s="149"/>
      <c r="L330" s="144"/>
      <c r="M330" s="150"/>
      <c r="T330" s="151"/>
      <c r="AT330" s="146" t="s">
        <v>146</v>
      </c>
      <c r="AU330" s="146" t="s">
        <v>81</v>
      </c>
      <c r="AV330" s="12" t="s">
        <v>81</v>
      </c>
      <c r="AW330" s="12" t="s">
        <v>32</v>
      </c>
      <c r="AX330" s="12" t="s">
        <v>71</v>
      </c>
      <c r="AY330" s="146" t="s">
        <v>135</v>
      </c>
    </row>
    <row r="331" spans="2:65" s="12" customFormat="1" ht="11.25">
      <c r="B331" s="144"/>
      <c r="D331" s="145" t="s">
        <v>146</v>
      </c>
      <c r="E331" s="146" t="s">
        <v>3</v>
      </c>
      <c r="F331" s="147" t="s">
        <v>780</v>
      </c>
      <c r="H331" s="148">
        <v>22.4</v>
      </c>
      <c r="I331" s="149"/>
      <c r="L331" s="144"/>
      <c r="M331" s="150"/>
      <c r="T331" s="151"/>
      <c r="AT331" s="146" t="s">
        <v>146</v>
      </c>
      <c r="AU331" s="146" t="s">
        <v>81</v>
      </c>
      <c r="AV331" s="12" t="s">
        <v>81</v>
      </c>
      <c r="AW331" s="12" t="s">
        <v>32</v>
      </c>
      <c r="AX331" s="12" t="s">
        <v>71</v>
      </c>
      <c r="AY331" s="146" t="s">
        <v>135</v>
      </c>
    </row>
    <row r="332" spans="2:65" s="13" customFormat="1" ht="11.25">
      <c r="B332" s="152"/>
      <c r="D332" s="145" t="s">
        <v>146</v>
      </c>
      <c r="E332" s="153" t="s">
        <v>3</v>
      </c>
      <c r="F332" s="154" t="s">
        <v>150</v>
      </c>
      <c r="H332" s="155">
        <v>270.54000000000002</v>
      </c>
      <c r="I332" s="156"/>
      <c r="L332" s="152"/>
      <c r="M332" s="157"/>
      <c r="T332" s="158"/>
      <c r="AT332" s="153" t="s">
        <v>146</v>
      </c>
      <c r="AU332" s="153" t="s">
        <v>81</v>
      </c>
      <c r="AV332" s="13" t="s">
        <v>142</v>
      </c>
      <c r="AW332" s="13" t="s">
        <v>32</v>
      </c>
      <c r="AX332" s="13" t="s">
        <v>79</v>
      </c>
      <c r="AY332" s="153" t="s">
        <v>135</v>
      </c>
    </row>
    <row r="333" spans="2:65" s="1" customFormat="1" ht="16.5" customHeight="1">
      <c r="B333" s="126"/>
      <c r="C333" s="127" t="s">
        <v>781</v>
      </c>
      <c r="D333" s="127" t="s">
        <v>137</v>
      </c>
      <c r="E333" s="128" t="s">
        <v>782</v>
      </c>
      <c r="F333" s="129" t="s">
        <v>783</v>
      </c>
      <c r="G333" s="130" t="s">
        <v>213</v>
      </c>
      <c r="H333" s="131">
        <v>270.54000000000002</v>
      </c>
      <c r="I333" s="132"/>
      <c r="J333" s="133">
        <f>ROUND(I333*H333,2)</f>
        <v>0</v>
      </c>
      <c r="K333" s="129" t="s">
        <v>141</v>
      </c>
      <c r="L333" s="31"/>
      <c r="M333" s="134" t="s">
        <v>3</v>
      </c>
      <c r="N333" s="135" t="s">
        <v>42</v>
      </c>
      <c r="P333" s="136">
        <f>O333*H333</f>
        <v>0</v>
      </c>
      <c r="Q333" s="136">
        <v>4.0000000000000001E-3</v>
      </c>
      <c r="R333" s="136">
        <f>Q333*H333</f>
        <v>1.08216</v>
      </c>
      <c r="S333" s="136">
        <v>0</v>
      </c>
      <c r="T333" s="137">
        <f>S333*H333</f>
        <v>0</v>
      </c>
      <c r="AR333" s="138" t="s">
        <v>142</v>
      </c>
      <c r="AT333" s="138" t="s">
        <v>137</v>
      </c>
      <c r="AU333" s="138" t="s">
        <v>81</v>
      </c>
      <c r="AY333" s="16" t="s">
        <v>135</v>
      </c>
      <c r="BE333" s="139">
        <f>IF(N333="základní",J333,0)</f>
        <v>0</v>
      </c>
      <c r="BF333" s="139">
        <f>IF(N333="snížená",J333,0)</f>
        <v>0</v>
      </c>
      <c r="BG333" s="139">
        <f>IF(N333="zákl. přenesená",J333,0)</f>
        <v>0</v>
      </c>
      <c r="BH333" s="139">
        <f>IF(N333="sníž. přenesená",J333,0)</f>
        <v>0</v>
      </c>
      <c r="BI333" s="139">
        <f>IF(N333="nulová",J333,0)</f>
        <v>0</v>
      </c>
      <c r="BJ333" s="16" t="s">
        <v>79</v>
      </c>
      <c r="BK333" s="139">
        <f>ROUND(I333*H333,2)</f>
        <v>0</v>
      </c>
      <c r="BL333" s="16" t="s">
        <v>142</v>
      </c>
      <c r="BM333" s="138" t="s">
        <v>784</v>
      </c>
    </row>
    <row r="334" spans="2:65" s="1" customFormat="1" ht="11.25">
      <c r="B334" s="31"/>
      <c r="D334" s="140" t="s">
        <v>144</v>
      </c>
      <c r="F334" s="141" t="s">
        <v>785</v>
      </c>
      <c r="I334" s="142"/>
      <c r="L334" s="31"/>
      <c r="M334" s="143"/>
      <c r="T334" s="52"/>
      <c r="AT334" s="16" t="s">
        <v>144</v>
      </c>
      <c r="AU334" s="16" t="s">
        <v>81</v>
      </c>
    </row>
    <row r="335" spans="2:65" s="12" customFormat="1" ht="11.25">
      <c r="B335" s="144"/>
      <c r="D335" s="145" t="s">
        <v>146</v>
      </c>
      <c r="E335" s="146" t="s">
        <v>3</v>
      </c>
      <c r="F335" s="147" t="s">
        <v>773</v>
      </c>
      <c r="H335" s="148">
        <v>64.8</v>
      </c>
      <c r="I335" s="149"/>
      <c r="L335" s="144"/>
      <c r="M335" s="150"/>
      <c r="T335" s="151"/>
      <c r="AT335" s="146" t="s">
        <v>146</v>
      </c>
      <c r="AU335" s="146" t="s">
        <v>81</v>
      </c>
      <c r="AV335" s="12" t="s">
        <v>81</v>
      </c>
      <c r="AW335" s="12" t="s">
        <v>32</v>
      </c>
      <c r="AX335" s="12" t="s">
        <v>71</v>
      </c>
      <c r="AY335" s="146" t="s">
        <v>135</v>
      </c>
    </row>
    <row r="336" spans="2:65" s="12" customFormat="1" ht="11.25">
      <c r="B336" s="144"/>
      <c r="D336" s="145" t="s">
        <v>146</v>
      </c>
      <c r="E336" s="146" t="s">
        <v>3</v>
      </c>
      <c r="F336" s="147" t="s">
        <v>774</v>
      </c>
      <c r="H336" s="148">
        <v>46.5</v>
      </c>
      <c r="I336" s="149"/>
      <c r="L336" s="144"/>
      <c r="M336" s="150"/>
      <c r="T336" s="151"/>
      <c r="AT336" s="146" t="s">
        <v>146</v>
      </c>
      <c r="AU336" s="146" t="s">
        <v>81</v>
      </c>
      <c r="AV336" s="12" t="s">
        <v>81</v>
      </c>
      <c r="AW336" s="12" t="s">
        <v>32</v>
      </c>
      <c r="AX336" s="12" t="s">
        <v>71</v>
      </c>
      <c r="AY336" s="146" t="s">
        <v>135</v>
      </c>
    </row>
    <row r="337" spans="2:65" s="12" customFormat="1" ht="11.25">
      <c r="B337" s="144"/>
      <c r="D337" s="145" t="s">
        <v>146</v>
      </c>
      <c r="E337" s="146" t="s">
        <v>3</v>
      </c>
      <c r="F337" s="147" t="s">
        <v>775</v>
      </c>
      <c r="H337" s="148">
        <v>61.2</v>
      </c>
      <c r="I337" s="149"/>
      <c r="L337" s="144"/>
      <c r="M337" s="150"/>
      <c r="T337" s="151"/>
      <c r="AT337" s="146" t="s">
        <v>146</v>
      </c>
      <c r="AU337" s="146" t="s">
        <v>81</v>
      </c>
      <c r="AV337" s="12" t="s">
        <v>81</v>
      </c>
      <c r="AW337" s="12" t="s">
        <v>32</v>
      </c>
      <c r="AX337" s="12" t="s">
        <v>71</v>
      </c>
      <c r="AY337" s="146" t="s">
        <v>135</v>
      </c>
    </row>
    <row r="338" spans="2:65" s="12" customFormat="1" ht="11.25">
      <c r="B338" s="144"/>
      <c r="D338" s="145" t="s">
        <v>146</v>
      </c>
      <c r="E338" s="146" t="s">
        <v>3</v>
      </c>
      <c r="F338" s="147" t="s">
        <v>776</v>
      </c>
      <c r="H338" s="148">
        <v>33.04</v>
      </c>
      <c r="I338" s="149"/>
      <c r="L338" s="144"/>
      <c r="M338" s="150"/>
      <c r="T338" s="151"/>
      <c r="AT338" s="146" t="s">
        <v>146</v>
      </c>
      <c r="AU338" s="146" t="s">
        <v>81</v>
      </c>
      <c r="AV338" s="12" t="s">
        <v>81</v>
      </c>
      <c r="AW338" s="12" t="s">
        <v>32</v>
      </c>
      <c r="AX338" s="12" t="s">
        <v>71</v>
      </c>
      <c r="AY338" s="146" t="s">
        <v>135</v>
      </c>
    </row>
    <row r="339" spans="2:65" s="12" customFormat="1" ht="11.25">
      <c r="B339" s="144"/>
      <c r="D339" s="145" t="s">
        <v>146</v>
      </c>
      <c r="E339" s="146" t="s">
        <v>3</v>
      </c>
      <c r="F339" s="147" t="s">
        <v>777</v>
      </c>
      <c r="H339" s="148">
        <v>18.399999999999999</v>
      </c>
      <c r="I339" s="149"/>
      <c r="L339" s="144"/>
      <c r="M339" s="150"/>
      <c r="T339" s="151"/>
      <c r="AT339" s="146" t="s">
        <v>146</v>
      </c>
      <c r="AU339" s="146" t="s">
        <v>81</v>
      </c>
      <c r="AV339" s="12" t="s">
        <v>81</v>
      </c>
      <c r="AW339" s="12" t="s">
        <v>32</v>
      </c>
      <c r="AX339" s="12" t="s">
        <v>71</v>
      </c>
      <c r="AY339" s="146" t="s">
        <v>135</v>
      </c>
    </row>
    <row r="340" spans="2:65" s="12" customFormat="1" ht="11.25">
      <c r="B340" s="144"/>
      <c r="D340" s="145" t="s">
        <v>146</v>
      </c>
      <c r="E340" s="146" t="s">
        <v>3</v>
      </c>
      <c r="F340" s="147" t="s">
        <v>778</v>
      </c>
      <c r="H340" s="148">
        <v>12</v>
      </c>
      <c r="I340" s="149"/>
      <c r="L340" s="144"/>
      <c r="M340" s="150"/>
      <c r="T340" s="151"/>
      <c r="AT340" s="146" t="s">
        <v>146</v>
      </c>
      <c r="AU340" s="146" t="s">
        <v>81</v>
      </c>
      <c r="AV340" s="12" t="s">
        <v>81</v>
      </c>
      <c r="AW340" s="12" t="s">
        <v>32</v>
      </c>
      <c r="AX340" s="12" t="s">
        <v>71</v>
      </c>
      <c r="AY340" s="146" t="s">
        <v>135</v>
      </c>
    </row>
    <row r="341" spans="2:65" s="12" customFormat="1" ht="11.25">
      <c r="B341" s="144"/>
      <c r="D341" s="145" t="s">
        <v>146</v>
      </c>
      <c r="E341" s="146" t="s">
        <v>3</v>
      </c>
      <c r="F341" s="147" t="s">
        <v>779</v>
      </c>
      <c r="H341" s="148">
        <v>12.2</v>
      </c>
      <c r="I341" s="149"/>
      <c r="L341" s="144"/>
      <c r="M341" s="150"/>
      <c r="T341" s="151"/>
      <c r="AT341" s="146" t="s">
        <v>146</v>
      </c>
      <c r="AU341" s="146" t="s">
        <v>81</v>
      </c>
      <c r="AV341" s="12" t="s">
        <v>81</v>
      </c>
      <c r="AW341" s="12" t="s">
        <v>32</v>
      </c>
      <c r="AX341" s="12" t="s">
        <v>71</v>
      </c>
      <c r="AY341" s="146" t="s">
        <v>135</v>
      </c>
    </row>
    <row r="342" spans="2:65" s="12" customFormat="1" ht="11.25">
      <c r="B342" s="144"/>
      <c r="D342" s="145" t="s">
        <v>146</v>
      </c>
      <c r="E342" s="146" t="s">
        <v>3</v>
      </c>
      <c r="F342" s="147" t="s">
        <v>780</v>
      </c>
      <c r="H342" s="148">
        <v>22.4</v>
      </c>
      <c r="I342" s="149"/>
      <c r="L342" s="144"/>
      <c r="M342" s="150"/>
      <c r="T342" s="151"/>
      <c r="AT342" s="146" t="s">
        <v>146</v>
      </c>
      <c r="AU342" s="146" t="s">
        <v>81</v>
      </c>
      <c r="AV342" s="12" t="s">
        <v>81</v>
      </c>
      <c r="AW342" s="12" t="s">
        <v>32</v>
      </c>
      <c r="AX342" s="12" t="s">
        <v>71</v>
      </c>
      <c r="AY342" s="146" t="s">
        <v>135</v>
      </c>
    </row>
    <row r="343" spans="2:65" s="13" customFormat="1" ht="11.25">
      <c r="B343" s="152"/>
      <c r="D343" s="145" t="s">
        <v>146</v>
      </c>
      <c r="E343" s="153" t="s">
        <v>3</v>
      </c>
      <c r="F343" s="154" t="s">
        <v>150</v>
      </c>
      <c r="H343" s="155">
        <v>270.54000000000002</v>
      </c>
      <c r="I343" s="156"/>
      <c r="L343" s="152"/>
      <c r="M343" s="157"/>
      <c r="T343" s="158"/>
      <c r="AT343" s="153" t="s">
        <v>146</v>
      </c>
      <c r="AU343" s="153" t="s">
        <v>81</v>
      </c>
      <c r="AV343" s="13" t="s">
        <v>142</v>
      </c>
      <c r="AW343" s="13" t="s">
        <v>32</v>
      </c>
      <c r="AX343" s="13" t="s">
        <v>79</v>
      </c>
      <c r="AY343" s="153" t="s">
        <v>135</v>
      </c>
    </row>
    <row r="344" spans="2:65" s="1" customFormat="1" ht="24.2" customHeight="1">
      <c r="B344" s="126"/>
      <c r="C344" s="127" t="s">
        <v>786</v>
      </c>
      <c r="D344" s="127" t="s">
        <v>137</v>
      </c>
      <c r="E344" s="128" t="s">
        <v>787</v>
      </c>
      <c r="F344" s="129" t="s">
        <v>788</v>
      </c>
      <c r="G344" s="130" t="s">
        <v>213</v>
      </c>
      <c r="H344" s="131">
        <v>196.51</v>
      </c>
      <c r="I344" s="132"/>
      <c r="J344" s="133">
        <f>ROUND(I344*H344,2)</f>
        <v>0</v>
      </c>
      <c r="K344" s="129" t="s">
        <v>141</v>
      </c>
      <c r="L344" s="31"/>
      <c r="M344" s="134" t="s">
        <v>3</v>
      </c>
      <c r="N344" s="135" t="s">
        <v>42</v>
      </c>
      <c r="P344" s="136">
        <f>O344*H344</f>
        <v>0</v>
      </c>
      <c r="Q344" s="136">
        <v>1.8380000000000001E-2</v>
      </c>
      <c r="R344" s="136">
        <f>Q344*H344</f>
        <v>3.6118538</v>
      </c>
      <c r="S344" s="136">
        <v>0</v>
      </c>
      <c r="T344" s="137">
        <f>S344*H344</f>
        <v>0</v>
      </c>
      <c r="AR344" s="138" t="s">
        <v>142</v>
      </c>
      <c r="AT344" s="138" t="s">
        <v>137</v>
      </c>
      <c r="AU344" s="138" t="s">
        <v>81</v>
      </c>
      <c r="AY344" s="16" t="s">
        <v>135</v>
      </c>
      <c r="BE344" s="139">
        <f>IF(N344="základní",J344,0)</f>
        <v>0</v>
      </c>
      <c r="BF344" s="139">
        <f>IF(N344="snížená",J344,0)</f>
        <v>0</v>
      </c>
      <c r="BG344" s="139">
        <f>IF(N344="zákl. přenesená",J344,0)</f>
        <v>0</v>
      </c>
      <c r="BH344" s="139">
        <f>IF(N344="sníž. přenesená",J344,0)</f>
        <v>0</v>
      </c>
      <c r="BI344" s="139">
        <f>IF(N344="nulová",J344,0)</f>
        <v>0</v>
      </c>
      <c r="BJ344" s="16" t="s">
        <v>79</v>
      </c>
      <c r="BK344" s="139">
        <f>ROUND(I344*H344,2)</f>
        <v>0</v>
      </c>
      <c r="BL344" s="16" t="s">
        <v>142</v>
      </c>
      <c r="BM344" s="138" t="s">
        <v>789</v>
      </c>
    </row>
    <row r="345" spans="2:65" s="1" customFormat="1" ht="11.25">
      <c r="B345" s="31"/>
      <c r="D345" s="140" t="s">
        <v>144</v>
      </c>
      <c r="F345" s="141" t="s">
        <v>790</v>
      </c>
      <c r="I345" s="142"/>
      <c r="L345" s="31"/>
      <c r="M345" s="143"/>
      <c r="T345" s="52"/>
      <c r="AT345" s="16" t="s">
        <v>144</v>
      </c>
      <c r="AU345" s="16" t="s">
        <v>81</v>
      </c>
    </row>
    <row r="346" spans="2:65" s="12" customFormat="1" ht="11.25">
      <c r="B346" s="144"/>
      <c r="D346" s="145" t="s">
        <v>146</v>
      </c>
      <c r="E346" s="146" t="s">
        <v>3</v>
      </c>
      <c r="F346" s="147" t="s">
        <v>761</v>
      </c>
      <c r="H346" s="148">
        <v>25.8</v>
      </c>
      <c r="I346" s="149"/>
      <c r="L346" s="144"/>
      <c r="M346" s="150"/>
      <c r="T346" s="151"/>
      <c r="AT346" s="146" t="s">
        <v>146</v>
      </c>
      <c r="AU346" s="146" t="s">
        <v>81</v>
      </c>
      <c r="AV346" s="12" t="s">
        <v>81</v>
      </c>
      <c r="AW346" s="12" t="s">
        <v>32</v>
      </c>
      <c r="AX346" s="12" t="s">
        <v>71</v>
      </c>
      <c r="AY346" s="146" t="s">
        <v>135</v>
      </c>
    </row>
    <row r="347" spans="2:65" s="12" customFormat="1" ht="11.25">
      <c r="B347" s="144"/>
      <c r="D347" s="145" t="s">
        <v>146</v>
      </c>
      <c r="E347" s="146" t="s">
        <v>3</v>
      </c>
      <c r="F347" s="147" t="s">
        <v>762</v>
      </c>
      <c r="H347" s="148">
        <v>17.7</v>
      </c>
      <c r="I347" s="149"/>
      <c r="L347" s="144"/>
      <c r="M347" s="150"/>
      <c r="T347" s="151"/>
      <c r="AT347" s="146" t="s">
        <v>146</v>
      </c>
      <c r="AU347" s="146" t="s">
        <v>81</v>
      </c>
      <c r="AV347" s="12" t="s">
        <v>81</v>
      </c>
      <c r="AW347" s="12" t="s">
        <v>32</v>
      </c>
      <c r="AX347" s="12" t="s">
        <v>71</v>
      </c>
      <c r="AY347" s="146" t="s">
        <v>135</v>
      </c>
    </row>
    <row r="348" spans="2:65" s="12" customFormat="1" ht="11.25">
      <c r="B348" s="144"/>
      <c r="D348" s="145" t="s">
        <v>146</v>
      </c>
      <c r="E348" s="146" t="s">
        <v>3</v>
      </c>
      <c r="F348" s="147" t="s">
        <v>763</v>
      </c>
      <c r="H348" s="148">
        <v>46.2</v>
      </c>
      <c r="I348" s="149"/>
      <c r="L348" s="144"/>
      <c r="M348" s="150"/>
      <c r="T348" s="151"/>
      <c r="AT348" s="146" t="s">
        <v>146</v>
      </c>
      <c r="AU348" s="146" t="s">
        <v>81</v>
      </c>
      <c r="AV348" s="12" t="s">
        <v>81</v>
      </c>
      <c r="AW348" s="12" t="s">
        <v>32</v>
      </c>
      <c r="AX348" s="12" t="s">
        <v>71</v>
      </c>
      <c r="AY348" s="146" t="s">
        <v>135</v>
      </c>
    </row>
    <row r="349" spans="2:65" s="12" customFormat="1" ht="11.25">
      <c r="B349" s="144"/>
      <c r="D349" s="145" t="s">
        <v>146</v>
      </c>
      <c r="E349" s="146" t="s">
        <v>3</v>
      </c>
      <c r="F349" s="147" t="s">
        <v>764</v>
      </c>
      <c r="H349" s="148">
        <v>20.399999999999999</v>
      </c>
      <c r="I349" s="149"/>
      <c r="L349" s="144"/>
      <c r="M349" s="150"/>
      <c r="T349" s="151"/>
      <c r="AT349" s="146" t="s">
        <v>146</v>
      </c>
      <c r="AU349" s="146" t="s">
        <v>81</v>
      </c>
      <c r="AV349" s="12" t="s">
        <v>81</v>
      </c>
      <c r="AW349" s="12" t="s">
        <v>32</v>
      </c>
      <c r="AX349" s="12" t="s">
        <v>71</v>
      </c>
      <c r="AY349" s="146" t="s">
        <v>135</v>
      </c>
    </row>
    <row r="350" spans="2:65" s="12" customFormat="1" ht="11.25">
      <c r="B350" s="144"/>
      <c r="D350" s="145" t="s">
        <v>146</v>
      </c>
      <c r="E350" s="146" t="s">
        <v>3</v>
      </c>
      <c r="F350" s="147" t="s">
        <v>765</v>
      </c>
      <c r="H350" s="148">
        <v>27</v>
      </c>
      <c r="I350" s="149"/>
      <c r="L350" s="144"/>
      <c r="M350" s="150"/>
      <c r="T350" s="151"/>
      <c r="AT350" s="146" t="s">
        <v>146</v>
      </c>
      <c r="AU350" s="146" t="s">
        <v>81</v>
      </c>
      <c r="AV350" s="12" t="s">
        <v>81</v>
      </c>
      <c r="AW350" s="12" t="s">
        <v>32</v>
      </c>
      <c r="AX350" s="12" t="s">
        <v>71</v>
      </c>
      <c r="AY350" s="146" t="s">
        <v>135</v>
      </c>
    </row>
    <row r="351" spans="2:65" s="12" customFormat="1" ht="11.25">
      <c r="B351" s="144"/>
      <c r="D351" s="145" t="s">
        <v>146</v>
      </c>
      <c r="E351" s="146" t="s">
        <v>3</v>
      </c>
      <c r="F351" s="147" t="s">
        <v>766</v>
      </c>
      <c r="H351" s="148">
        <v>55.5</v>
      </c>
      <c r="I351" s="149"/>
      <c r="L351" s="144"/>
      <c r="M351" s="150"/>
      <c r="T351" s="151"/>
      <c r="AT351" s="146" t="s">
        <v>146</v>
      </c>
      <c r="AU351" s="146" t="s">
        <v>81</v>
      </c>
      <c r="AV351" s="12" t="s">
        <v>81</v>
      </c>
      <c r="AW351" s="12" t="s">
        <v>32</v>
      </c>
      <c r="AX351" s="12" t="s">
        <v>71</v>
      </c>
      <c r="AY351" s="146" t="s">
        <v>135</v>
      </c>
    </row>
    <row r="352" spans="2:65" s="12" customFormat="1" ht="11.25">
      <c r="B352" s="144"/>
      <c r="D352" s="145" t="s">
        <v>146</v>
      </c>
      <c r="E352" s="146" t="s">
        <v>3</v>
      </c>
      <c r="F352" s="147" t="s">
        <v>767</v>
      </c>
      <c r="H352" s="148">
        <v>3.91</v>
      </c>
      <c r="I352" s="149"/>
      <c r="L352" s="144"/>
      <c r="M352" s="150"/>
      <c r="T352" s="151"/>
      <c r="AT352" s="146" t="s">
        <v>146</v>
      </c>
      <c r="AU352" s="146" t="s">
        <v>81</v>
      </c>
      <c r="AV352" s="12" t="s">
        <v>81</v>
      </c>
      <c r="AW352" s="12" t="s">
        <v>32</v>
      </c>
      <c r="AX352" s="12" t="s">
        <v>71</v>
      </c>
      <c r="AY352" s="146" t="s">
        <v>135</v>
      </c>
    </row>
    <row r="353" spans="2:65" s="13" customFormat="1" ht="11.25">
      <c r="B353" s="152"/>
      <c r="D353" s="145" t="s">
        <v>146</v>
      </c>
      <c r="E353" s="153" t="s">
        <v>3</v>
      </c>
      <c r="F353" s="154" t="s">
        <v>150</v>
      </c>
      <c r="H353" s="155">
        <v>196.51</v>
      </c>
      <c r="I353" s="156"/>
      <c r="L353" s="152"/>
      <c r="M353" s="157"/>
      <c r="T353" s="158"/>
      <c r="AT353" s="153" t="s">
        <v>146</v>
      </c>
      <c r="AU353" s="153" t="s">
        <v>81</v>
      </c>
      <c r="AV353" s="13" t="s">
        <v>142</v>
      </c>
      <c r="AW353" s="13" t="s">
        <v>32</v>
      </c>
      <c r="AX353" s="13" t="s">
        <v>79</v>
      </c>
      <c r="AY353" s="153" t="s">
        <v>135</v>
      </c>
    </row>
    <row r="354" spans="2:65" s="1" customFormat="1" ht="24.2" customHeight="1">
      <c r="B354" s="126"/>
      <c r="C354" s="127" t="s">
        <v>791</v>
      </c>
      <c r="D354" s="127" t="s">
        <v>137</v>
      </c>
      <c r="E354" s="128" t="s">
        <v>792</v>
      </c>
      <c r="F354" s="129" t="s">
        <v>793</v>
      </c>
      <c r="G354" s="130" t="s">
        <v>213</v>
      </c>
      <c r="H354" s="131">
        <v>270.54000000000002</v>
      </c>
      <c r="I354" s="132"/>
      <c r="J354" s="133">
        <f>ROUND(I354*H354,2)</f>
        <v>0</v>
      </c>
      <c r="K354" s="129" t="s">
        <v>141</v>
      </c>
      <c r="L354" s="31"/>
      <c r="M354" s="134" t="s">
        <v>3</v>
      </c>
      <c r="N354" s="135" t="s">
        <v>42</v>
      </c>
      <c r="P354" s="136">
        <f>O354*H354</f>
        <v>0</v>
      </c>
      <c r="Q354" s="136">
        <v>1.6500000000000001E-2</v>
      </c>
      <c r="R354" s="136">
        <f>Q354*H354</f>
        <v>4.4639100000000003</v>
      </c>
      <c r="S354" s="136">
        <v>0</v>
      </c>
      <c r="T354" s="137">
        <f>S354*H354</f>
        <v>0</v>
      </c>
      <c r="AR354" s="138" t="s">
        <v>142</v>
      </c>
      <c r="AT354" s="138" t="s">
        <v>137</v>
      </c>
      <c r="AU354" s="138" t="s">
        <v>81</v>
      </c>
      <c r="AY354" s="16" t="s">
        <v>135</v>
      </c>
      <c r="BE354" s="139">
        <f>IF(N354="základní",J354,0)</f>
        <v>0</v>
      </c>
      <c r="BF354" s="139">
        <f>IF(N354="snížená",J354,0)</f>
        <v>0</v>
      </c>
      <c r="BG354" s="139">
        <f>IF(N354="zákl. přenesená",J354,0)</f>
        <v>0</v>
      </c>
      <c r="BH354" s="139">
        <f>IF(N354="sníž. přenesená",J354,0)</f>
        <v>0</v>
      </c>
      <c r="BI354" s="139">
        <f>IF(N354="nulová",J354,0)</f>
        <v>0</v>
      </c>
      <c r="BJ354" s="16" t="s">
        <v>79</v>
      </c>
      <c r="BK354" s="139">
        <f>ROUND(I354*H354,2)</f>
        <v>0</v>
      </c>
      <c r="BL354" s="16" t="s">
        <v>142</v>
      </c>
      <c r="BM354" s="138" t="s">
        <v>794</v>
      </c>
    </row>
    <row r="355" spans="2:65" s="1" customFormat="1" ht="11.25">
      <c r="B355" s="31"/>
      <c r="D355" s="140" t="s">
        <v>144</v>
      </c>
      <c r="F355" s="141" t="s">
        <v>795</v>
      </c>
      <c r="I355" s="142"/>
      <c r="L355" s="31"/>
      <c r="M355" s="143"/>
      <c r="T355" s="52"/>
      <c r="AT355" s="16" t="s">
        <v>144</v>
      </c>
      <c r="AU355" s="16" t="s">
        <v>81</v>
      </c>
    </row>
    <row r="356" spans="2:65" s="12" customFormat="1" ht="11.25">
      <c r="B356" s="144"/>
      <c r="D356" s="145" t="s">
        <v>146</v>
      </c>
      <c r="E356" s="146" t="s">
        <v>3</v>
      </c>
      <c r="F356" s="147" t="s">
        <v>773</v>
      </c>
      <c r="H356" s="148">
        <v>64.8</v>
      </c>
      <c r="I356" s="149"/>
      <c r="L356" s="144"/>
      <c r="M356" s="150"/>
      <c r="T356" s="151"/>
      <c r="AT356" s="146" t="s">
        <v>146</v>
      </c>
      <c r="AU356" s="146" t="s">
        <v>81</v>
      </c>
      <c r="AV356" s="12" t="s">
        <v>81</v>
      </c>
      <c r="AW356" s="12" t="s">
        <v>32</v>
      </c>
      <c r="AX356" s="12" t="s">
        <v>71</v>
      </c>
      <c r="AY356" s="146" t="s">
        <v>135</v>
      </c>
    </row>
    <row r="357" spans="2:65" s="12" customFormat="1" ht="11.25">
      <c r="B357" s="144"/>
      <c r="D357" s="145" t="s">
        <v>146</v>
      </c>
      <c r="E357" s="146" t="s">
        <v>3</v>
      </c>
      <c r="F357" s="147" t="s">
        <v>774</v>
      </c>
      <c r="H357" s="148">
        <v>46.5</v>
      </c>
      <c r="I357" s="149"/>
      <c r="L357" s="144"/>
      <c r="M357" s="150"/>
      <c r="T357" s="151"/>
      <c r="AT357" s="146" t="s">
        <v>146</v>
      </c>
      <c r="AU357" s="146" t="s">
        <v>81</v>
      </c>
      <c r="AV357" s="12" t="s">
        <v>81</v>
      </c>
      <c r="AW357" s="12" t="s">
        <v>32</v>
      </c>
      <c r="AX357" s="12" t="s">
        <v>71</v>
      </c>
      <c r="AY357" s="146" t="s">
        <v>135</v>
      </c>
    </row>
    <row r="358" spans="2:65" s="12" customFormat="1" ht="11.25">
      <c r="B358" s="144"/>
      <c r="D358" s="145" t="s">
        <v>146</v>
      </c>
      <c r="E358" s="146" t="s">
        <v>3</v>
      </c>
      <c r="F358" s="147" t="s">
        <v>775</v>
      </c>
      <c r="H358" s="148">
        <v>61.2</v>
      </c>
      <c r="I358" s="149"/>
      <c r="L358" s="144"/>
      <c r="M358" s="150"/>
      <c r="T358" s="151"/>
      <c r="AT358" s="146" t="s">
        <v>146</v>
      </c>
      <c r="AU358" s="146" t="s">
        <v>81</v>
      </c>
      <c r="AV358" s="12" t="s">
        <v>81</v>
      </c>
      <c r="AW358" s="12" t="s">
        <v>32</v>
      </c>
      <c r="AX358" s="12" t="s">
        <v>71</v>
      </c>
      <c r="AY358" s="146" t="s">
        <v>135</v>
      </c>
    </row>
    <row r="359" spans="2:65" s="12" customFormat="1" ht="11.25">
      <c r="B359" s="144"/>
      <c r="D359" s="145" t="s">
        <v>146</v>
      </c>
      <c r="E359" s="146" t="s">
        <v>3</v>
      </c>
      <c r="F359" s="147" t="s">
        <v>776</v>
      </c>
      <c r="H359" s="148">
        <v>33.04</v>
      </c>
      <c r="I359" s="149"/>
      <c r="L359" s="144"/>
      <c r="M359" s="150"/>
      <c r="T359" s="151"/>
      <c r="AT359" s="146" t="s">
        <v>146</v>
      </c>
      <c r="AU359" s="146" t="s">
        <v>81</v>
      </c>
      <c r="AV359" s="12" t="s">
        <v>81</v>
      </c>
      <c r="AW359" s="12" t="s">
        <v>32</v>
      </c>
      <c r="AX359" s="12" t="s">
        <v>71</v>
      </c>
      <c r="AY359" s="146" t="s">
        <v>135</v>
      </c>
    </row>
    <row r="360" spans="2:65" s="12" customFormat="1" ht="11.25">
      <c r="B360" s="144"/>
      <c r="D360" s="145" t="s">
        <v>146</v>
      </c>
      <c r="E360" s="146" t="s">
        <v>3</v>
      </c>
      <c r="F360" s="147" t="s">
        <v>777</v>
      </c>
      <c r="H360" s="148">
        <v>18.399999999999999</v>
      </c>
      <c r="I360" s="149"/>
      <c r="L360" s="144"/>
      <c r="M360" s="150"/>
      <c r="T360" s="151"/>
      <c r="AT360" s="146" t="s">
        <v>146</v>
      </c>
      <c r="AU360" s="146" t="s">
        <v>81</v>
      </c>
      <c r="AV360" s="12" t="s">
        <v>81</v>
      </c>
      <c r="AW360" s="12" t="s">
        <v>32</v>
      </c>
      <c r="AX360" s="12" t="s">
        <v>71</v>
      </c>
      <c r="AY360" s="146" t="s">
        <v>135</v>
      </c>
    </row>
    <row r="361" spans="2:65" s="12" customFormat="1" ht="11.25">
      <c r="B361" s="144"/>
      <c r="D361" s="145" t="s">
        <v>146</v>
      </c>
      <c r="E361" s="146" t="s">
        <v>3</v>
      </c>
      <c r="F361" s="147" t="s">
        <v>778</v>
      </c>
      <c r="H361" s="148">
        <v>12</v>
      </c>
      <c r="I361" s="149"/>
      <c r="L361" s="144"/>
      <c r="M361" s="150"/>
      <c r="T361" s="151"/>
      <c r="AT361" s="146" t="s">
        <v>146</v>
      </c>
      <c r="AU361" s="146" t="s">
        <v>81</v>
      </c>
      <c r="AV361" s="12" t="s">
        <v>81</v>
      </c>
      <c r="AW361" s="12" t="s">
        <v>32</v>
      </c>
      <c r="AX361" s="12" t="s">
        <v>71</v>
      </c>
      <c r="AY361" s="146" t="s">
        <v>135</v>
      </c>
    </row>
    <row r="362" spans="2:65" s="12" customFormat="1" ht="11.25">
      <c r="B362" s="144"/>
      <c r="D362" s="145" t="s">
        <v>146</v>
      </c>
      <c r="E362" s="146" t="s">
        <v>3</v>
      </c>
      <c r="F362" s="147" t="s">
        <v>779</v>
      </c>
      <c r="H362" s="148">
        <v>12.2</v>
      </c>
      <c r="I362" s="149"/>
      <c r="L362" s="144"/>
      <c r="M362" s="150"/>
      <c r="T362" s="151"/>
      <c r="AT362" s="146" t="s">
        <v>146</v>
      </c>
      <c r="AU362" s="146" t="s">
        <v>81</v>
      </c>
      <c r="AV362" s="12" t="s">
        <v>81</v>
      </c>
      <c r="AW362" s="12" t="s">
        <v>32</v>
      </c>
      <c r="AX362" s="12" t="s">
        <v>71</v>
      </c>
      <c r="AY362" s="146" t="s">
        <v>135</v>
      </c>
    </row>
    <row r="363" spans="2:65" s="12" customFormat="1" ht="11.25">
      <c r="B363" s="144"/>
      <c r="D363" s="145" t="s">
        <v>146</v>
      </c>
      <c r="E363" s="146" t="s">
        <v>3</v>
      </c>
      <c r="F363" s="147" t="s">
        <v>780</v>
      </c>
      <c r="H363" s="148">
        <v>22.4</v>
      </c>
      <c r="I363" s="149"/>
      <c r="L363" s="144"/>
      <c r="M363" s="150"/>
      <c r="T363" s="151"/>
      <c r="AT363" s="146" t="s">
        <v>146</v>
      </c>
      <c r="AU363" s="146" t="s">
        <v>81</v>
      </c>
      <c r="AV363" s="12" t="s">
        <v>81</v>
      </c>
      <c r="AW363" s="12" t="s">
        <v>32</v>
      </c>
      <c r="AX363" s="12" t="s">
        <v>71</v>
      </c>
      <c r="AY363" s="146" t="s">
        <v>135</v>
      </c>
    </row>
    <row r="364" spans="2:65" s="13" customFormat="1" ht="11.25">
      <c r="B364" s="152"/>
      <c r="D364" s="145" t="s">
        <v>146</v>
      </c>
      <c r="E364" s="153" t="s">
        <v>3</v>
      </c>
      <c r="F364" s="154" t="s">
        <v>150</v>
      </c>
      <c r="H364" s="155">
        <v>270.54000000000002</v>
      </c>
      <c r="I364" s="156"/>
      <c r="L364" s="152"/>
      <c r="M364" s="157"/>
      <c r="T364" s="158"/>
      <c r="AT364" s="153" t="s">
        <v>146</v>
      </c>
      <c r="AU364" s="153" t="s">
        <v>81</v>
      </c>
      <c r="AV364" s="13" t="s">
        <v>142</v>
      </c>
      <c r="AW364" s="13" t="s">
        <v>32</v>
      </c>
      <c r="AX364" s="13" t="s">
        <v>79</v>
      </c>
      <c r="AY364" s="153" t="s">
        <v>135</v>
      </c>
    </row>
    <row r="365" spans="2:65" s="1" customFormat="1" ht="21.75" customHeight="1">
      <c r="B365" s="126"/>
      <c r="C365" s="127" t="s">
        <v>796</v>
      </c>
      <c r="D365" s="127" t="s">
        <v>137</v>
      </c>
      <c r="E365" s="128" t="s">
        <v>797</v>
      </c>
      <c r="F365" s="129" t="s">
        <v>798</v>
      </c>
      <c r="G365" s="130" t="s">
        <v>213</v>
      </c>
      <c r="H365" s="131">
        <v>15.54</v>
      </c>
      <c r="I365" s="132"/>
      <c r="J365" s="133">
        <f>ROUND(I365*H365,2)</f>
        <v>0</v>
      </c>
      <c r="K365" s="129" t="s">
        <v>141</v>
      </c>
      <c r="L365" s="31"/>
      <c r="M365" s="134" t="s">
        <v>3</v>
      </c>
      <c r="N365" s="135" t="s">
        <v>42</v>
      </c>
      <c r="P365" s="136">
        <f>O365*H365</f>
        <v>0</v>
      </c>
      <c r="Q365" s="136">
        <v>1.98E-3</v>
      </c>
      <c r="R365" s="136">
        <f>Q365*H365</f>
        <v>3.0769199999999997E-2</v>
      </c>
      <c r="S365" s="136">
        <v>6.0000000000000002E-5</v>
      </c>
      <c r="T365" s="137">
        <f>S365*H365</f>
        <v>9.324E-4</v>
      </c>
      <c r="AR365" s="138" t="s">
        <v>142</v>
      </c>
      <c r="AT365" s="138" t="s">
        <v>137</v>
      </c>
      <c r="AU365" s="138" t="s">
        <v>81</v>
      </c>
      <c r="AY365" s="16" t="s">
        <v>135</v>
      </c>
      <c r="BE365" s="139">
        <f>IF(N365="základní",J365,0)</f>
        <v>0</v>
      </c>
      <c r="BF365" s="139">
        <f>IF(N365="snížená",J365,0)</f>
        <v>0</v>
      </c>
      <c r="BG365" s="139">
        <f>IF(N365="zákl. přenesená",J365,0)</f>
        <v>0</v>
      </c>
      <c r="BH365" s="139">
        <f>IF(N365="sníž. přenesená",J365,0)</f>
        <v>0</v>
      </c>
      <c r="BI365" s="139">
        <f>IF(N365="nulová",J365,0)</f>
        <v>0</v>
      </c>
      <c r="BJ365" s="16" t="s">
        <v>79</v>
      </c>
      <c r="BK365" s="139">
        <f>ROUND(I365*H365,2)</f>
        <v>0</v>
      </c>
      <c r="BL365" s="16" t="s">
        <v>142</v>
      </c>
      <c r="BM365" s="138" t="s">
        <v>799</v>
      </c>
    </row>
    <row r="366" spans="2:65" s="1" customFormat="1" ht="11.25">
      <c r="B366" s="31"/>
      <c r="D366" s="140" t="s">
        <v>144</v>
      </c>
      <c r="F366" s="141" t="s">
        <v>800</v>
      </c>
      <c r="I366" s="142"/>
      <c r="L366" s="31"/>
      <c r="M366" s="143"/>
      <c r="T366" s="52"/>
      <c r="AT366" s="16" t="s">
        <v>144</v>
      </c>
      <c r="AU366" s="16" t="s">
        <v>81</v>
      </c>
    </row>
    <row r="367" spans="2:65" s="12" customFormat="1" ht="11.25">
      <c r="B367" s="144"/>
      <c r="D367" s="145" t="s">
        <v>146</v>
      </c>
      <c r="E367" s="146" t="s">
        <v>3</v>
      </c>
      <c r="F367" s="147" t="s">
        <v>801</v>
      </c>
      <c r="H367" s="148">
        <v>9.67</v>
      </c>
      <c r="I367" s="149"/>
      <c r="L367" s="144"/>
      <c r="M367" s="150"/>
      <c r="T367" s="151"/>
      <c r="AT367" s="146" t="s">
        <v>146</v>
      </c>
      <c r="AU367" s="146" t="s">
        <v>81</v>
      </c>
      <c r="AV367" s="12" t="s">
        <v>81</v>
      </c>
      <c r="AW367" s="12" t="s">
        <v>32</v>
      </c>
      <c r="AX367" s="12" t="s">
        <v>71</v>
      </c>
      <c r="AY367" s="146" t="s">
        <v>135</v>
      </c>
    </row>
    <row r="368" spans="2:65" s="12" customFormat="1" ht="11.25">
      <c r="B368" s="144"/>
      <c r="D368" s="145" t="s">
        <v>146</v>
      </c>
      <c r="E368" s="146" t="s">
        <v>3</v>
      </c>
      <c r="F368" s="147" t="s">
        <v>802</v>
      </c>
      <c r="H368" s="148">
        <v>5.87</v>
      </c>
      <c r="I368" s="149"/>
      <c r="L368" s="144"/>
      <c r="M368" s="150"/>
      <c r="T368" s="151"/>
      <c r="AT368" s="146" t="s">
        <v>146</v>
      </c>
      <c r="AU368" s="146" t="s">
        <v>81</v>
      </c>
      <c r="AV368" s="12" t="s">
        <v>81</v>
      </c>
      <c r="AW368" s="12" t="s">
        <v>32</v>
      </c>
      <c r="AX368" s="12" t="s">
        <v>71</v>
      </c>
      <c r="AY368" s="146" t="s">
        <v>135</v>
      </c>
    </row>
    <row r="369" spans="2:65" s="13" customFormat="1" ht="11.25">
      <c r="B369" s="152"/>
      <c r="D369" s="145" t="s">
        <v>146</v>
      </c>
      <c r="E369" s="153" t="s">
        <v>3</v>
      </c>
      <c r="F369" s="154" t="s">
        <v>150</v>
      </c>
      <c r="H369" s="155">
        <v>15.54</v>
      </c>
      <c r="I369" s="156"/>
      <c r="L369" s="152"/>
      <c r="M369" s="157"/>
      <c r="T369" s="158"/>
      <c r="AT369" s="153" t="s">
        <v>146</v>
      </c>
      <c r="AU369" s="153" t="s">
        <v>81</v>
      </c>
      <c r="AV369" s="13" t="s">
        <v>142</v>
      </c>
      <c r="AW369" s="13" t="s">
        <v>32</v>
      </c>
      <c r="AX369" s="13" t="s">
        <v>79</v>
      </c>
      <c r="AY369" s="153" t="s">
        <v>135</v>
      </c>
    </row>
    <row r="370" spans="2:65" s="1" customFormat="1" ht="16.5" customHeight="1">
      <c r="B370" s="126"/>
      <c r="C370" s="127" t="s">
        <v>803</v>
      </c>
      <c r="D370" s="127" t="s">
        <v>137</v>
      </c>
      <c r="E370" s="128" t="s">
        <v>804</v>
      </c>
      <c r="F370" s="129" t="s">
        <v>805</v>
      </c>
      <c r="G370" s="130" t="s">
        <v>213</v>
      </c>
      <c r="H370" s="131">
        <v>33.36</v>
      </c>
      <c r="I370" s="132"/>
      <c r="J370" s="133">
        <f>ROUND(I370*H370,2)</f>
        <v>0</v>
      </c>
      <c r="K370" s="129" t="s">
        <v>141</v>
      </c>
      <c r="L370" s="31"/>
      <c r="M370" s="134" t="s">
        <v>3</v>
      </c>
      <c r="N370" s="135" t="s">
        <v>42</v>
      </c>
      <c r="P370" s="136">
        <f>O370*H370</f>
        <v>0</v>
      </c>
      <c r="Q370" s="136">
        <v>2.5999999999999998E-4</v>
      </c>
      <c r="R370" s="136">
        <f>Q370*H370</f>
        <v>8.6735999999999983E-3</v>
      </c>
      <c r="S370" s="136">
        <v>0</v>
      </c>
      <c r="T370" s="137">
        <f>S370*H370</f>
        <v>0</v>
      </c>
      <c r="AR370" s="138" t="s">
        <v>142</v>
      </c>
      <c r="AT370" s="138" t="s">
        <v>137</v>
      </c>
      <c r="AU370" s="138" t="s">
        <v>81</v>
      </c>
      <c r="AY370" s="16" t="s">
        <v>135</v>
      </c>
      <c r="BE370" s="139">
        <f>IF(N370="základní",J370,0)</f>
        <v>0</v>
      </c>
      <c r="BF370" s="139">
        <f>IF(N370="snížená",J370,0)</f>
        <v>0</v>
      </c>
      <c r="BG370" s="139">
        <f>IF(N370="zákl. přenesená",J370,0)</f>
        <v>0</v>
      </c>
      <c r="BH370" s="139">
        <f>IF(N370="sníž. přenesená",J370,0)</f>
        <v>0</v>
      </c>
      <c r="BI370" s="139">
        <f>IF(N370="nulová",J370,0)</f>
        <v>0</v>
      </c>
      <c r="BJ370" s="16" t="s">
        <v>79</v>
      </c>
      <c r="BK370" s="139">
        <f>ROUND(I370*H370,2)</f>
        <v>0</v>
      </c>
      <c r="BL370" s="16" t="s">
        <v>142</v>
      </c>
      <c r="BM370" s="138" t="s">
        <v>806</v>
      </c>
    </row>
    <row r="371" spans="2:65" s="1" customFormat="1" ht="11.25">
      <c r="B371" s="31"/>
      <c r="D371" s="140" t="s">
        <v>144</v>
      </c>
      <c r="F371" s="141" t="s">
        <v>807</v>
      </c>
      <c r="I371" s="142"/>
      <c r="L371" s="31"/>
      <c r="M371" s="143"/>
      <c r="T371" s="52"/>
      <c r="AT371" s="16" t="s">
        <v>144</v>
      </c>
      <c r="AU371" s="16" t="s">
        <v>81</v>
      </c>
    </row>
    <row r="372" spans="2:65" s="12" customFormat="1" ht="11.25">
      <c r="B372" s="144"/>
      <c r="D372" s="145" t="s">
        <v>146</v>
      </c>
      <c r="E372" s="146" t="s">
        <v>3</v>
      </c>
      <c r="F372" s="147" t="s">
        <v>808</v>
      </c>
      <c r="H372" s="148">
        <v>10</v>
      </c>
      <c r="I372" s="149"/>
      <c r="L372" s="144"/>
      <c r="M372" s="150"/>
      <c r="T372" s="151"/>
      <c r="AT372" s="146" t="s">
        <v>146</v>
      </c>
      <c r="AU372" s="146" t="s">
        <v>81</v>
      </c>
      <c r="AV372" s="12" t="s">
        <v>81</v>
      </c>
      <c r="AW372" s="12" t="s">
        <v>32</v>
      </c>
      <c r="AX372" s="12" t="s">
        <v>71</v>
      </c>
      <c r="AY372" s="146" t="s">
        <v>135</v>
      </c>
    </row>
    <row r="373" spans="2:65" s="12" customFormat="1" ht="11.25">
      <c r="B373" s="144"/>
      <c r="D373" s="145" t="s">
        <v>146</v>
      </c>
      <c r="E373" s="146" t="s">
        <v>3</v>
      </c>
      <c r="F373" s="147" t="s">
        <v>809</v>
      </c>
      <c r="H373" s="148">
        <v>23.36</v>
      </c>
      <c r="I373" s="149"/>
      <c r="L373" s="144"/>
      <c r="M373" s="150"/>
      <c r="T373" s="151"/>
      <c r="AT373" s="146" t="s">
        <v>146</v>
      </c>
      <c r="AU373" s="146" t="s">
        <v>81</v>
      </c>
      <c r="AV373" s="12" t="s">
        <v>81</v>
      </c>
      <c r="AW373" s="12" t="s">
        <v>32</v>
      </c>
      <c r="AX373" s="12" t="s">
        <v>71</v>
      </c>
      <c r="AY373" s="146" t="s">
        <v>135</v>
      </c>
    </row>
    <row r="374" spans="2:65" s="13" customFormat="1" ht="11.25">
      <c r="B374" s="152"/>
      <c r="D374" s="145" t="s">
        <v>146</v>
      </c>
      <c r="E374" s="153" t="s">
        <v>3</v>
      </c>
      <c r="F374" s="154" t="s">
        <v>150</v>
      </c>
      <c r="H374" s="155">
        <v>33.36</v>
      </c>
      <c r="I374" s="156"/>
      <c r="L374" s="152"/>
      <c r="M374" s="157"/>
      <c r="T374" s="158"/>
      <c r="AT374" s="153" t="s">
        <v>146</v>
      </c>
      <c r="AU374" s="153" t="s">
        <v>81</v>
      </c>
      <c r="AV374" s="13" t="s">
        <v>142</v>
      </c>
      <c r="AW374" s="13" t="s">
        <v>32</v>
      </c>
      <c r="AX374" s="13" t="s">
        <v>79</v>
      </c>
      <c r="AY374" s="153" t="s">
        <v>135</v>
      </c>
    </row>
    <row r="375" spans="2:65" s="1" customFormat="1" ht="16.5" customHeight="1">
      <c r="B375" s="126"/>
      <c r="C375" s="127" t="s">
        <v>810</v>
      </c>
      <c r="D375" s="127" t="s">
        <v>137</v>
      </c>
      <c r="E375" s="128" t="s">
        <v>811</v>
      </c>
      <c r="F375" s="129" t="s">
        <v>812</v>
      </c>
      <c r="G375" s="130" t="s">
        <v>213</v>
      </c>
      <c r="H375" s="131">
        <v>104.52</v>
      </c>
      <c r="I375" s="132"/>
      <c r="J375" s="133">
        <f>ROUND(I375*H375,2)</f>
        <v>0</v>
      </c>
      <c r="K375" s="129" t="s">
        <v>141</v>
      </c>
      <c r="L375" s="31"/>
      <c r="M375" s="134" t="s">
        <v>3</v>
      </c>
      <c r="N375" s="135" t="s">
        <v>42</v>
      </c>
      <c r="P375" s="136">
        <f>O375*H375</f>
        <v>0</v>
      </c>
      <c r="Q375" s="136">
        <v>1.3999999999999999E-4</v>
      </c>
      <c r="R375" s="136">
        <f>Q375*H375</f>
        <v>1.4632799999999998E-2</v>
      </c>
      <c r="S375" s="136">
        <v>0</v>
      </c>
      <c r="T375" s="137">
        <f>S375*H375</f>
        <v>0</v>
      </c>
      <c r="AR375" s="138" t="s">
        <v>142</v>
      </c>
      <c r="AT375" s="138" t="s">
        <v>137</v>
      </c>
      <c r="AU375" s="138" t="s">
        <v>81</v>
      </c>
      <c r="AY375" s="16" t="s">
        <v>135</v>
      </c>
      <c r="BE375" s="139">
        <f>IF(N375="základní",J375,0)</f>
        <v>0</v>
      </c>
      <c r="BF375" s="139">
        <f>IF(N375="snížená",J375,0)</f>
        <v>0</v>
      </c>
      <c r="BG375" s="139">
        <f>IF(N375="zákl. přenesená",J375,0)</f>
        <v>0</v>
      </c>
      <c r="BH375" s="139">
        <f>IF(N375="sníž. přenesená",J375,0)</f>
        <v>0</v>
      </c>
      <c r="BI375" s="139">
        <f>IF(N375="nulová",J375,0)</f>
        <v>0</v>
      </c>
      <c r="BJ375" s="16" t="s">
        <v>79</v>
      </c>
      <c r="BK375" s="139">
        <f>ROUND(I375*H375,2)</f>
        <v>0</v>
      </c>
      <c r="BL375" s="16" t="s">
        <v>142</v>
      </c>
      <c r="BM375" s="138" t="s">
        <v>813</v>
      </c>
    </row>
    <row r="376" spans="2:65" s="1" customFormat="1" ht="11.25">
      <c r="B376" s="31"/>
      <c r="D376" s="140" t="s">
        <v>144</v>
      </c>
      <c r="F376" s="141" t="s">
        <v>814</v>
      </c>
      <c r="I376" s="142"/>
      <c r="L376" s="31"/>
      <c r="M376" s="143"/>
      <c r="T376" s="52"/>
      <c r="AT376" s="16" t="s">
        <v>144</v>
      </c>
      <c r="AU376" s="16" t="s">
        <v>81</v>
      </c>
    </row>
    <row r="377" spans="2:65" s="12" customFormat="1" ht="11.25">
      <c r="B377" s="144"/>
      <c r="D377" s="145" t="s">
        <v>146</v>
      </c>
      <c r="E377" s="146" t="s">
        <v>3</v>
      </c>
      <c r="F377" s="147" t="s">
        <v>815</v>
      </c>
      <c r="H377" s="148">
        <v>104.52</v>
      </c>
      <c r="I377" s="149"/>
      <c r="L377" s="144"/>
      <c r="M377" s="150"/>
      <c r="T377" s="151"/>
      <c r="AT377" s="146" t="s">
        <v>146</v>
      </c>
      <c r="AU377" s="146" t="s">
        <v>81</v>
      </c>
      <c r="AV377" s="12" t="s">
        <v>81</v>
      </c>
      <c r="AW377" s="12" t="s">
        <v>32</v>
      </c>
      <c r="AX377" s="12" t="s">
        <v>79</v>
      </c>
      <c r="AY377" s="146" t="s">
        <v>135</v>
      </c>
    </row>
    <row r="378" spans="2:65" s="1" customFormat="1" ht="37.9" customHeight="1">
      <c r="B378" s="126"/>
      <c r="C378" s="127" t="s">
        <v>816</v>
      </c>
      <c r="D378" s="127" t="s">
        <v>137</v>
      </c>
      <c r="E378" s="128" t="s">
        <v>817</v>
      </c>
      <c r="F378" s="129" t="s">
        <v>818</v>
      </c>
      <c r="G378" s="130" t="s">
        <v>213</v>
      </c>
      <c r="H378" s="131">
        <v>35.909999999999997</v>
      </c>
      <c r="I378" s="132"/>
      <c r="J378" s="133">
        <f>ROUND(I378*H378,2)</f>
        <v>0</v>
      </c>
      <c r="K378" s="129" t="s">
        <v>141</v>
      </c>
      <c r="L378" s="31"/>
      <c r="M378" s="134" t="s">
        <v>3</v>
      </c>
      <c r="N378" s="135" t="s">
        <v>42</v>
      </c>
      <c r="P378" s="136">
        <f>O378*H378</f>
        <v>0</v>
      </c>
      <c r="Q378" s="136">
        <v>8.6800000000000002E-3</v>
      </c>
      <c r="R378" s="136">
        <f>Q378*H378</f>
        <v>0.3116988</v>
      </c>
      <c r="S378" s="136">
        <v>0</v>
      </c>
      <c r="T378" s="137">
        <f>S378*H378</f>
        <v>0</v>
      </c>
      <c r="AR378" s="138" t="s">
        <v>142</v>
      </c>
      <c r="AT378" s="138" t="s">
        <v>137</v>
      </c>
      <c r="AU378" s="138" t="s">
        <v>81</v>
      </c>
      <c r="AY378" s="16" t="s">
        <v>135</v>
      </c>
      <c r="BE378" s="139">
        <f>IF(N378="základní",J378,0)</f>
        <v>0</v>
      </c>
      <c r="BF378" s="139">
        <f>IF(N378="snížená",J378,0)</f>
        <v>0</v>
      </c>
      <c r="BG378" s="139">
        <f>IF(N378="zákl. přenesená",J378,0)</f>
        <v>0</v>
      </c>
      <c r="BH378" s="139">
        <f>IF(N378="sníž. přenesená",J378,0)</f>
        <v>0</v>
      </c>
      <c r="BI378" s="139">
        <f>IF(N378="nulová",J378,0)</f>
        <v>0</v>
      </c>
      <c r="BJ378" s="16" t="s">
        <v>79</v>
      </c>
      <c r="BK378" s="139">
        <f>ROUND(I378*H378,2)</f>
        <v>0</v>
      </c>
      <c r="BL378" s="16" t="s">
        <v>142</v>
      </c>
      <c r="BM378" s="138" t="s">
        <v>819</v>
      </c>
    </row>
    <row r="379" spans="2:65" s="1" customFormat="1" ht="11.25">
      <c r="B379" s="31"/>
      <c r="D379" s="140" t="s">
        <v>144</v>
      </c>
      <c r="F379" s="141" t="s">
        <v>820</v>
      </c>
      <c r="I379" s="142"/>
      <c r="L379" s="31"/>
      <c r="M379" s="143"/>
      <c r="T379" s="52"/>
      <c r="AT379" s="16" t="s">
        <v>144</v>
      </c>
      <c r="AU379" s="16" t="s">
        <v>81</v>
      </c>
    </row>
    <row r="380" spans="2:65" s="12" customFormat="1" ht="11.25">
      <c r="B380" s="144"/>
      <c r="D380" s="145" t="s">
        <v>146</v>
      </c>
      <c r="E380" s="146" t="s">
        <v>3</v>
      </c>
      <c r="F380" s="147" t="s">
        <v>821</v>
      </c>
      <c r="H380" s="148">
        <v>35.909999999999997</v>
      </c>
      <c r="I380" s="149"/>
      <c r="L380" s="144"/>
      <c r="M380" s="150"/>
      <c r="T380" s="151"/>
      <c r="AT380" s="146" t="s">
        <v>146</v>
      </c>
      <c r="AU380" s="146" t="s">
        <v>81</v>
      </c>
      <c r="AV380" s="12" t="s">
        <v>81</v>
      </c>
      <c r="AW380" s="12" t="s">
        <v>32</v>
      </c>
      <c r="AX380" s="12" t="s">
        <v>79</v>
      </c>
      <c r="AY380" s="146" t="s">
        <v>135</v>
      </c>
    </row>
    <row r="381" spans="2:65" s="1" customFormat="1" ht="16.5" customHeight="1">
      <c r="B381" s="126"/>
      <c r="C381" s="162" t="s">
        <v>822</v>
      </c>
      <c r="D381" s="162" t="s">
        <v>427</v>
      </c>
      <c r="E381" s="163" t="s">
        <v>823</v>
      </c>
      <c r="F381" s="164" t="s">
        <v>824</v>
      </c>
      <c r="G381" s="165" t="s">
        <v>213</v>
      </c>
      <c r="H381" s="166">
        <v>39.500999999999998</v>
      </c>
      <c r="I381" s="167"/>
      <c r="J381" s="168">
        <f>ROUND(I381*H381,2)</f>
        <v>0</v>
      </c>
      <c r="K381" s="164" t="s">
        <v>141</v>
      </c>
      <c r="L381" s="169"/>
      <c r="M381" s="170" t="s">
        <v>3</v>
      </c>
      <c r="N381" s="171" t="s">
        <v>42</v>
      </c>
      <c r="P381" s="136">
        <f>O381*H381</f>
        <v>0</v>
      </c>
      <c r="Q381" s="136">
        <v>2.8E-3</v>
      </c>
      <c r="R381" s="136">
        <f>Q381*H381</f>
        <v>0.11060279999999999</v>
      </c>
      <c r="S381" s="136">
        <v>0</v>
      </c>
      <c r="T381" s="137">
        <f>S381*H381</f>
        <v>0</v>
      </c>
      <c r="AR381" s="138" t="s">
        <v>183</v>
      </c>
      <c r="AT381" s="138" t="s">
        <v>427</v>
      </c>
      <c r="AU381" s="138" t="s">
        <v>81</v>
      </c>
      <c r="AY381" s="16" t="s">
        <v>135</v>
      </c>
      <c r="BE381" s="139">
        <f>IF(N381="základní",J381,0)</f>
        <v>0</v>
      </c>
      <c r="BF381" s="139">
        <f>IF(N381="snížená",J381,0)</f>
        <v>0</v>
      </c>
      <c r="BG381" s="139">
        <f>IF(N381="zákl. přenesená",J381,0)</f>
        <v>0</v>
      </c>
      <c r="BH381" s="139">
        <f>IF(N381="sníž. přenesená",J381,0)</f>
        <v>0</v>
      </c>
      <c r="BI381" s="139">
        <f>IF(N381="nulová",J381,0)</f>
        <v>0</v>
      </c>
      <c r="BJ381" s="16" t="s">
        <v>79</v>
      </c>
      <c r="BK381" s="139">
        <f>ROUND(I381*H381,2)</f>
        <v>0</v>
      </c>
      <c r="BL381" s="16" t="s">
        <v>142</v>
      </c>
      <c r="BM381" s="138" t="s">
        <v>825</v>
      </c>
    </row>
    <row r="382" spans="2:65" s="12" customFormat="1" ht="11.25">
      <c r="B382" s="144"/>
      <c r="D382" s="145" t="s">
        <v>146</v>
      </c>
      <c r="F382" s="147" t="s">
        <v>826</v>
      </c>
      <c r="H382" s="148">
        <v>39.500999999999998</v>
      </c>
      <c r="I382" s="149"/>
      <c r="L382" s="144"/>
      <c r="M382" s="150"/>
      <c r="T382" s="151"/>
      <c r="AT382" s="146" t="s">
        <v>146</v>
      </c>
      <c r="AU382" s="146" t="s">
        <v>81</v>
      </c>
      <c r="AV382" s="12" t="s">
        <v>81</v>
      </c>
      <c r="AW382" s="12" t="s">
        <v>4</v>
      </c>
      <c r="AX382" s="12" t="s">
        <v>79</v>
      </c>
      <c r="AY382" s="146" t="s">
        <v>135</v>
      </c>
    </row>
    <row r="383" spans="2:65" s="1" customFormat="1" ht="37.9" customHeight="1">
      <c r="B383" s="126"/>
      <c r="C383" s="127" t="s">
        <v>827</v>
      </c>
      <c r="D383" s="127" t="s">
        <v>137</v>
      </c>
      <c r="E383" s="128" t="s">
        <v>817</v>
      </c>
      <c r="F383" s="129" t="s">
        <v>818</v>
      </c>
      <c r="G383" s="130" t="s">
        <v>213</v>
      </c>
      <c r="H383" s="131">
        <v>6.65</v>
      </c>
      <c r="I383" s="132"/>
      <c r="J383" s="133">
        <f>ROUND(I383*H383,2)</f>
        <v>0</v>
      </c>
      <c r="K383" s="129" t="s">
        <v>141</v>
      </c>
      <c r="L383" s="31"/>
      <c r="M383" s="134" t="s">
        <v>3</v>
      </c>
      <c r="N383" s="135" t="s">
        <v>42</v>
      </c>
      <c r="P383" s="136">
        <f>O383*H383</f>
        <v>0</v>
      </c>
      <c r="Q383" s="136">
        <v>8.6800000000000002E-3</v>
      </c>
      <c r="R383" s="136">
        <f>Q383*H383</f>
        <v>5.7722000000000002E-2</v>
      </c>
      <c r="S383" s="136">
        <v>0</v>
      </c>
      <c r="T383" s="137">
        <f>S383*H383</f>
        <v>0</v>
      </c>
      <c r="AR383" s="138" t="s">
        <v>142</v>
      </c>
      <c r="AT383" s="138" t="s">
        <v>137</v>
      </c>
      <c r="AU383" s="138" t="s">
        <v>81</v>
      </c>
      <c r="AY383" s="16" t="s">
        <v>135</v>
      </c>
      <c r="BE383" s="139">
        <f>IF(N383="základní",J383,0)</f>
        <v>0</v>
      </c>
      <c r="BF383" s="139">
        <f>IF(N383="snížená",J383,0)</f>
        <v>0</v>
      </c>
      <c r="BG383" s="139">
        <f>IF(N383="zákl. přenesená",J383,0)</f>
        <v>0</v>
      </c>
      <c r="BH383" s="139">
        <f>IF(N383="sníž. přenesená",J383,0)</f>
        <v>0</v>
      </c>
      <c r="BI383" s="139">
        <f>IF(N383="nulová",J383,0)</f>
        <v>0</v>
      </c>
      <c r="BJ383" s="16" t="s">
        <v>79</v>
      </c>
      <c r="BK383" s="139">
        <f>ROUND(I383*H383,2)</f>
        <v>0</v>
      </c>
      <c r="BL383" s="16" t="s">
        <v>142</v>
      </c>
      <c r="BM383" s="138" t="s">
        <v>828</v>
      </c>
    </row>
    <row r="384" spans="2:65" s="1" customFormat="1" ht="11.25">
      <c r="B384" s="31"/>
      <c r="D384" s="140" t="s">
        <v>144</v>
      </c>
      <c r="F384" s="141" t="s">
        <v>820</v>
      </c>
      <c r="I384" s="142"/>
      <c r="L384" s="31"/>
      <c r="M384" s="143"/>
      <c r="T384" s="52"/>
      <c r="AT384" s="16" t="s">
        <v>144</v>
      </c>
      <c r="AU384" s="16" t="s">
        <v>81</v>
      </c>
    </row>
    <row r="385" spans="2:65" s="12" customFormat="1" ht="11.25">
      <c r="B385" s="144"/>
      <c r="D385" s="145" t="s">
        <v>146</v>
      </c>
      <c r="E385" s="146" t="s">
        <v>3</v>
      </c>
      <c r="F385" s="147" t="s">
        <v>829</v>
      </c>
      <c r="H385" s="148">
        <v>6.65</v>
      </c>
      <c r="I385" s="149"/>
      <c r="L385" s="144"/>
      <c r="M385" s="150"/>
      <c r="T385" s="151"/>
      <c r="AT385" s="146" t="s">
        <v>146</v>
      </c>
      <c r="AU385" s="146" t="s">
        <v>81</v>
      </c>
      <c r="AV385" s="12" t="s">
        <v>81</v>
      </c>
      <c r="AW385" s="12" t="s">
        <v>32</v>
      </c>
      <c r="AX385" s="12" t="s">
        <v>79</v>
      </c>
      <c r="AY385" s="146" t="s">
        <v>135</v>
      </c>
    </row>
    <row r="386" spans="2:65" s="1" customFormat="1" ht="16.5" customHeight="1">
      <c r="B386" s="126"/>
      <c r="C386" s="162" t="s">
        <v>830</v>
      </c>
      <c r="D386" s="162" t="s">
        <v>427</v>
      </c>
      <c r="E386" s="163" t="s">
        <v>831</v>
      </c>
      <c r="F386" s="164" t="s">
        <v>832</v>
      </c>
      <c r="G386" s="165" t="s">
        <v>213</v>
      </c>
      <c r="H386" s="166">
        <v>7.3150000000000004</v>
      </c>
      <c r="I386" s="167"/>
      <c r="J386" s="168">
        <f>ROUND(I386*H386,2)</f>
        <v>0</v>
      </c>
      <c r="K386" s="164" t="s">
        <v>141</v>
      </c>
      <c r="L386" s="169"/>
      <c r="M386" s="170" t="s">
        <v>3</v>
      </c>
      <c r="N386" s="171" t="s">
        <v>42</v>
      </c>
      <c r="P386" s="136">
        <f>O386*H386</f>
        <v>0</v>
      </c>
      <c r="Q386" s="136">
        <v>5.4000000000000003E-3</v>
      </c>
      <c r="R386" s="136">
        <f>Q386*H386</f>
        <v>3.9501000000000001E-2</v>
      </c>
      <c r="S386" s="136">
        <v>0</v>
      </c>
      <c r="T386" s="137">
        <f>S386*H386</f>
        <v>0</v>
      </c>
      <c r="AR386" s="138" t="s">
        <v>183</v>
      </c>
      <c r="AT386" s="138" t="s">
        <v>427</v>
      </c>
      <c r="AU386" s="138" t="s">
        <v>81</v>
      </c>
      <c r="AY386" s="16" t="s">
        <v>135</v>
      </c>
      <c r="BE386" s="139">
        <f>IF(N386="základní",J386,0)</f>
        <v>0</v>
      </c>
      <c r="BF386" s="139">
        <f>IF(N386="snížená",J386,0)</f>
        <v>0</v>
      </c>
      <c r="BG386" s="139">
        <f>IF(N386="zákl. přenesená",J386,0)</f>
        <v>0</v>
      </c>
      <c r="BH386" s="139">
        <f>IF(N386="sníž. přenesená",J386,0)</f>
        <v>0</v>
      </c>
      <c r="BI386" s="139">
        <f>IF(N386="nulová",J386,0)</f>
        <v>0</v>
      </c>
      <c r="BJ386" s="16" t="s">
        <v>79</v>
      </c>
      <c r="BK386" s="139">
        <f>ROUND(I386*H386,2)</f>
        <v>0</v>
      </c>
      <c r="BL386" s="16" t="s">
        <v>142</v>
      </c>
      <c r="BM386" s="138" t="s">
        <v>833</v>
      </c>
    </row>
    <row r="387" spans="2:65" s="12" customFormat="1" ht="11.25">
      <c r="B387" s="144"/>
      <c r="D387" s="145" t="s">
        <v>146</v>
      </c>
      <c r="F387" s="147" t="s">
        <v>834</v>
      </c>
      <c r="H387" s="148">
        <v>7.3150000000000004</v>
      </c>
      <c r="I387" s="149"/>
      <c r="L387" s="144"/>
      <c r="M387" s="150"/>
      <c r="T387" s="151"/>
      <c r="AT387" s="146" t="s">
        <v>146</v>
      </c>
      <c r="AU387" s="146" t="s">
        <v>81</v>
      </c>
      <c r="AV387" s="12" t="s">
        <v>81</v>
      </c>
      <c r="AW387" s="12" t="s">
        <v>4</v>
      </c>
      <c r="AX387" s="12" t="s">
        <v>79</v>
      </c>
      <c r="AY387" s="146" t="s">
        <v>135</v>
      </c>
    </row>
    <row r="388" spans="2:65" s="1" customFormat="1" ht="33" customHeight="1">
      <c r="B388" s="126"/>
      <c r="C388" s="127" t="s">
        <v>835</v>
      </c>
      <c r="D388" s="127" t="s">
        <v>137</v>
      </c>
      <c r="E388" s="128" t="s">
        <v>836</v>
      </c>
      <c r="F388" s="129" t="s">
        <v>837</v>
      </c>
      <c r="G388" s="130" t="s">
        <v>213</v>
      </c>
      <c r="H388" s="131">
        <v>25.36</v>
      </c>
      <c r="I388" s="132"/>
      <c r="J388" s="133">
        <f>ROUND(I388*H388,2)</f>
        <v>0</v>
      </c>
      <c r="K388" s="129" t="s">
        <v>141</v>
      </c>
      <c r="L388" s="31"/>
      <c r="M388" s="134" t="s">
        <v>3</v>
      </c>
      <c r="N388" s="135" t="s">
        <v>42</v>
      </c>
      <c r="P388" s="136">
        <f>O388*H388</f>
        <v>0</v>
      </c>
      <c r="Q388" s="136">
        <v>8.5900000000000004E-3</v>
      </c>
      <c r="R388" s="136">
        <f>Q388*H388</f>
        <v>0.21784240000000002</v>
      </c>
      <c r="S388" s="136">
        <v>0</v>
      </c>
      <c r="T388" s="137">
        <f>S388*H388</f>
        <v>0</v>
      </c>
      <c r="AR388" s="138" t="s">
        <v>142</v>
      </c>
      <c r="AT388" s="138" t="s">
        <v>137</v>
      </c>
      <c r="AU388" s="138" t="s">
        <v>81</v>
      </c>
      <c r="AY388" s="16" t="s">
        <v>135</v>
      </c>
      <c r="BE388" s="139">
        <f>IF(N388="základní",J388,0)</f>
        <v>0</v>
      </c>
      <c r="BF388" s="139">
        <f>IF(N388="snížená",J388,0)</f>
        <v>0</v>
      </c>
      <c r="BG388" s="139">
        <f>IF(N388="zákl. přenesená",J388,0)</f>
        <v>0</v>
      </c>
      <c r="BH388" s="139">
        <f>IF(N388="sníž. přenesená",J388,0)</f>
        <v>0</v>
      </c>
      <c r="BI388" s="139">
        <f>IF(N388="nulová",J388,0)</f>
        <v>0</v>
      </c>
      <c r="BJ388" s="16" t="s">
        <v>79</v>
      </c>
      <c r="BK388" s="139">
        <f>ROUND(I388*H388,2)</f>
        <v>0</v>
      </c>
      <c r="BL388" s="16" t="s">
        <v>142</v>
      </c>
      <c r="BM388" s="138" t="s">
        <v>838</v>
      </c>
    </row>
    <row r="389" spans="2:65" s="1" customFormat="1" ht="11.25">
      <c r="B389" s="31"/>
      <c r="D389" s="140" t="s">
        <v>144</v>
      </c>
      <c r="F389" s="141" t="s">
        <v>839</v>
      </c>
      <c r="I389" s="142"/>
      <c r="L389" s="31"/>
      <c r="M389" s="143"/>
      <c r="T389" s="52"/>
      <c r="AT389" s="16" t="s">
        <v>144</v>
      </c>
      <c r="AU389" s="16" t="s">
        <v>81</v>
      </c>
    </row>
    <row r="390" spans="2:65" s="12" customFormat="1" ht="11.25">
      <c r="B390" s="144"/>
      <c r="D390" s="145" t="s">
        <v>146</v>
      </c>
      <c r="E390" s="146" t="s">
        <v>3</v>
      </c>
      <c r="F390" s="147" t="s">
        <v>840</v>
      </c>
      <c r="H390" s="148">
        <v>8.64</v>
      </c>
      <c r="I390" s="149"/>
      <c r="L390" s="144"/>
      <c r="M390" s="150"/>
      <c r="T390" s="151"/>
      <c r="AT390" s="146" t="s">
        <v>146</v>
      </c>
      <c r="AU390" s="146" t="s">
        <v>81</v>
      </c>
      <c r="AV390" s="12" t="s">
        <v>81</v>
      </c>
      <c r="AW390" s="12" t="s">
        <v>32</v>
      </c>
      <c r="AX390" s="12" t="s">
        <v>71</v>
      </c>
      <c r="AY390" s="146" t="s">
        <v>135</v>
      </c>
    </row>
    <row r="391" spans="2:65" s="12" customFormat="1" ht="11.25">
      <c r="B391" s="144"/>
      <c r="D391" s="145" t="s">
        <v>146</v>
      </c>
      <c r="E391" s="146" t="s">
        <v>3</v>
      </c>
      <c r="F391" s="147" t="s">
        <v>841</v>
      </c>
      <c r="H391" s="148">
        <v>16.72</v>
      </c>
      <c r="I391" s="149"/>
      <c r="L391" s="144"/>
      <c r="M391" s="150"/>
      <c r="T391" s="151"/>
      <c r="AT391" s="146" t="s">
        <v>146</v>
      </c>
      <c r="AU391" s="146" t="s">
        <v>81</v>
      </c>
      <c r="AV391" s="12" t="s">
        <v>81</v>
      </c>
      <c r="AW391" s="12" t="s">
        <v>32</v>
      </c>
      <c r="AX391" s="12" t="s">
        <v>71</v>
      </c>
      <c r="AY391" s="146" t="s">
        <v>135</v>
      </c>
    </row>
    <row r="392" spans="2:65" s="13" customFormat="1" ht="11.25">
      <c r="B392" s="152"/>
      <c r="D392" s="145" t="s">
        <v>146</v>
      </c>
      <c r="E392" s="153" t="s">
        <v>3</v>
      </c>
      <c r="F392" s="154" t="s">
        <v>150</v>
      </c>
      <c r="H392" s="155">
        <v>25.36</v>
      </c>
      <c r="I392" s="156"/>
      <c r="L392" s="152"/>
      <c r="M392" s="157"/>
      <c r="T392" s="158"/>
      <c r="AT392" s="153" t="s">
        <v>146</v>
      </c>
      <c r="AU392" s="153" t="s">
        <v>81</v>
      </c>
      <c r="AV392" s="13" t="s">
        <v>142</v>
      </c>
      <c r="AW392" s="13" t="s">
        <v>32</v>
      </c>
      <c r="AX392" s="13" t="s">
        <v>79</v>
      </c>
      <c r="AY392" s="153" t="s">
        <v>135</v>
      </c>
    </row>
    <row r="393" spans="2:65" s="1" customFormat="1" ht="16.5" customHeight="1">
      <c r="B393" s="126"/>
      <c r="C393" s="162" t="s">
        <v>842</v>
      </c>
      <c r="D393" s="162" t="s">
        <v>427</v>
      </c>
      <c r="E393" s="163" t="s">
        <v>823</v>
      </c>
      <c r="F393" s="164" t="s">
        <v>824</v>
      </c>
      <c r="G393" s="165" t="s">
        <v>213</v>
      </c>
      <c r="H393" s="166">
        <v>27.896000000000001</v>
      </c>
      <c r="I393" s="167"/>
      <c r="J393" s="168">
        <f>ROUND(I393*H393,2)</f>
        <v>0</v>
      </c>
      <c r="K393" s="164" t="s">
        <v>141</v>
      </c>
      <c r="L393" s="169"/>
      <c r="M393" s="170" t="s">
        <v>3</v>
      </c>
      <c r="N393" s="171" t="s">
        <v>42</v>
      </c>
      <c r="P393" s="136">
        <f>O393*H393</f>
        <v>0</v>
      </c>
      <c r="Q393" s="136">
        <v>2.8E-3</v>
      </c>
      <c r="R393" s="136">
        <f>Q393*H393</f>
        <v>7.8108800000000006E-2</v>
      </c>
      <c r="S393" s="136">
        <v>0</v>
      </c>
      <c r="T393" s="137">
        <f>S393*H393</f>
        <v>0</v>
      </c>
      <c r="AR393" s="138" t="s">
        <v>183</v>
      </c>
      <c r="AT393" s="138" t="s">
        <v>427</v>
      </c>
      <c r="AU393" s="138" t="s">
        <v>81</v>
      </c>
      <c r="AY393" s="16" t="s">
        <v>135</v>
      </c>
      <c r="BE393" s="139">
        <f>IF(N393="základní",J393,0)</f>
        <v>0</v>
      </c>
      <c r="BF393" s="139">
        <f>IF(N393="snížená",J393,0)</f>
        <v>0</v>
      </c>
      <c r="BG393" s="139">
        <f>IF(N393="zákl. přenesená",J393,0)</f>
        <v>0</v>
      </c>
      <c r="BH393" s="139">
        <f>IF(N393="sníž. přenesená",J393,0)</f>
        <v>0</v>
      </c>
      <c r="BI393" s="139">
        <f>IF(N393="nulová",J393,0)</f>
        <v>0</v>
      </c>
      <c r="BJ393" s="16" t="s">
        <v>79</v>
      </c>
      <c r="BK393" s="139">
        <f>ROUND(I393*H393,2)</f>
        <v>0</v>
      </c>
      <c r="BL393" s="16" t="s">
        <v>142</v>
      </c>
      <c r="BM393" s="138" t="s">
        <v>843</v>
      </c>
    </row>
    <row r="394" spans="2:65" s="12" customFormat="1" ht="11.25">
      <c r="B394" s="144"/>
      <c r="D394" s="145" t="s">
        <v>146</v>
      </c>
      <c r="F394" s="147" t="s">
        <v>844</v>
      </c>
      <c r="H394" s="148">
        <v>27.896000000000001</v>
      </c>
      <c r="I394" s="149"/>
      <c r="L394" s="144"/>
      <c r="M394" s="150"/>
      <c r="T394" s="151"/>
      <c r="AT394" s="146" t="s">
        <v>146</v>
      </c>
      <c r="AU394" s="146" t="s">
        <v>81</v>
      </c>
      <c r="AV394" s="12" t="s">
        <v>81</v>
      </c>
      <c r="AW394" s="12" t="s">
        <v>4</v>
      </c>
      <c r="AX394" s="12" t="s">
        <v>79</v>
      </c>
      <c r="AY394" s="146" t="s">
        <v>135</v>
      </c>
    </row>
    <row r="395" spans="2:65" s="1" customFormat="1" ht="33" customHeight="1">
      <c r="B395" s="126"/>
      <c r="C395" s="127" t="s">
        <v>845</v>
      </c>
      <c r="D395" s="127" t="s">
        <v>137</v>
      </c>
      <c r="E395" s="128" t="s">
        <v>836</v>
      </c>
      <c r="F395" s="129" t="s">
        <v>837</v>
      </c>
      <c r="G395" s="130" t="s">
        <v>213</v>
      </c>
      <c r="H395" s="131">
        <v>3.24</v>
      </c>
      <c r="I395" s="132"/>
      <c r="J395" s="133">
        <f>ROUND(I395*H395,2)</f>
        <v>0</v>
      </c>
      <c r="K395" s="129" t="s">
        <v>141</v>
      </c>
      <c r="L395" s="31"/>
      <c r="M395" s="134" t="s">
        <v>3</v>
      </c>
      <c r="N395" s="135" t="s">
        <v>42</v>
      </c>
      <c r="P395" s="136">
        <f>O395*H395</f>
        <v>0</v>
      </c>
      <c r="Q395" s="136">
        <v>8.5900000000000004E-3</v>
      </c>
      <c r="R395" s="136">
        <f>Q395*H395</f>
        <v>2.7831600000000001E-2</v>
      </c>
      <c r="S395" s="136">
        <v>0</v>
      </c>
      <c r="T395" s="137">
        <f>S395*H395</f>
        <v>0</v>
      </c>
      <c r="AR395" s="138" t="s">
        <v>142</v>
      </c>
      <c r="AT395" s="138" t="s">
        <v>137</v>
      </c>
      <c r="AU395" s="138" t="s">
        <v>81</v>
      </c>
      <c r="AY395" s="16" t="s">
        <v>135</v>
      </c>
      <c r="BE395" s="139">
        <f>IF(N395="základní",J395,0)</f>
        <v>0</v>
      </c>
      <c r="BF395" s="139">
        <f>IF(N395="snížená",J395,0)</f>
        <v>0</v>
      </c>
      <c r="BG395" s="139">
        <f>IF(N395="zákl. přenesená",J395,0)</f>
        <v>0</v>
      </c>
      <c r="BH395" s="139">
        <f>IF(N395="sníž. přenesená",J395,0)</f>
        <v>0</v>
      </c>
      <c r="BI395" s="139">
        <f>IF(N395="nulová",J395,0)</f>
        <v>0</v>
      </c>
      <c r="BJ395" s="16" t="s">
        <v>79</v>
      </c>
      <c r="BK395" s="139">
        <f>ROUND(I395*H395,2)</f>
        <v>0</v>
      </c>
      <c r="BL395" s="16" t="s">
        <v>142</v>
      </c>
      <c r="BM395" s="138" t="s">
        <v>846</v>
      </c>
    </row>
    <row r="396" spans="2:65" s="1" customFormat="1" ht="11.25">
      <c r="B396" s="31"/>
      <c r="D396" s="140" t="s">
        <v>144</v>
      </c>
      <c r="F396" s="141" t="s">
        <v>839</v>
      </c>
      <c r="I396" s="142"/>
      <c r="L396" s="31"/>
      <c r="M396" s="143"/>
      <c r="T396" s="52"/>
      <c r="AT396" s="16" t="s">
        <v>144</v>
      </c>
      <c r="AU396" s="16" t="s">
        <v>81</v>
      </c>
    </row>
    <row r="397" spans="2:65" s="12" customFormat="1" ht="11.25">
      <c r="B397" s="144"/>
      <c r="D397" s="145" t="s">
        <v>146</v>
      </c>
      <c r="E397" s="146" t="s">
        <v>3</v>
      </c>
      <c r="F397" s="147" t="s">
        <v>847</v>
      </c>
      <c r="H397" s="148">
        <v>0.96</v>
      </c>
      <c r="I397" s="149"/>
      <c r="L397" s="144"/>
      <c r="M397" s="150"/>
      <c r="T397" s="151"/>
      <c r="AT397" s="146" t="s">
        <v>146</v>
      </c>
      <c r="AU397" s="146" t="s">
        <v>81</v>
      </c>
      <c r="AV397" s="12" t="s">
        <v>81</v>
      </c>
      <c r="AW397" s="12" t="s">
        <v>32</v>
      </c>
      <c r="AX397" s="12" t="s">
        <v>71</v>
      </c>
      <c r="AY397" s="146" t="s">
        <v>135</v>
      </c>
    </row>
    <row r="398" spans="2:65" s="12" customFormat="1" ht="11.25">
      <c r="B398" s="144"/>
      <c r="D398" s="145" t="s">
        <v>146</v>
      </c>
      <c r="E398" s="146" t="s">
        <v>3</v>
      </c>
      <c r="F398" s="147" t="s">
        <v>848</v>
      </c>
      <c r="H398" s="148">
        <v>2.2799999999999998</v>
      </c>
      <c r="I398" s="149"/>
      <c r="L398" s="144"/>
      <c r="M398" s="150"/>
      <c r="T398" s="151"/>
      <c r="AT398" s="146" t="s">
        <v>146</v>
      </c>
      <c r="AU398" s="146" t="s">
        <v>81</v>
      </c>
      <c r="AV398" s="12" t="s">
        <v>81</v>
      </c>
      <c r="AW398" s="12" t="s">
        <v>32</v>
      </c>
      <c r="AX398" s="12" t="s">
        <v>71</v>
      </c>
      <c r="AY398" s="146" t="s">
        <v>135</v>
      </c>
    </row>
    <row r="399" spans="2:65" s="13" customFormat="1" ht="11.25">
      <c r="B399" s="152"/>
      <c r="D399" s="145" t="s">
        <v>146</v>
      </c>
      <c r="E399" s="153" t="s">
        <v>3</v>
      </c>
      <c r="F399" s="154" t="s">
        <v>150</v>
      </c>
      <c r="H399" s="155">
        <v>3.24</v>
      </c>
      <c r="I399" s="156"/>
      <c r="L399" s="152"/>
      <c r="M399" s="157"/>
      <c r="T399" s="158"/>
      <c r="AT399" s="153" t="s">
        <v>146</v>
      </c>
      <c r="AU399" s="153" t="s">
        <v>81</v>
      </c>
      <c r="AV399" s="13" t="s">
        <v>142</v>
      </c>
      <c r="AW399" s="13" t="s">
        <v>32</v>
      </c>
      <c r="AX399" s="13" t="s">
        <v>79</v>
      </c>
      <c r="AY399" s="153" t="s">
        <v>135</v>
      </c>
    </row>
    <row r="400" spans="2:65" s="1" customFormat="1" ht="16.5" customHeight="1">
      <c r="B400" s="126"/>
      <c r="C400" s="162" t="s">
        <v>849</v>
      </c>
      <c r="D400" s="162" t="s">
        <v>427</v>
      </c>
      <c r="E400" s="163" t="s">
        <v>831</v>
      </c>
      <c r="F400" s="164" t="s">
        <v>832</v>
      </c>
      <c r="G400" s="165" t="s">
        <v>213</v>
      </c>
      <c r="H400" s="166">
        <v>3.5640000000000001</v>
      </c>
      <c r="I400" s="167"/>
      <c r="J400" s="168">
        <f>ROUND(I400*H400,2)</f>
        <v>0</v>
      </c>
      <c r="K400" s="164" t="s">
        <v>141</v>
      </c>
      <c r="L400" s="169"/>
      <c r="M400" s="170" t="s">
        <v>3</v>
      </c>
      <c r="N400" s="171" t="s">
        <v>42</v>
      </c>
      <c r="P400" s="136">
        <f>O400*H400</f>
        <v>0</v>
      </c>
      <c r="Q400" s="136">
        <v>5.4000000000000003E-3</v>
      </c>
      <c r="R400" s="136">
        <f>Q400*H400</f>
        <v>1.9245600000000002E-2</v>
      </c>
      <c r="S400" s="136">
        <v>0</v>
      </c>
      <c r="T400" s="137">
        <f>S400*H400</f>
        <v>0</v>
      </c>
      <c r="AR400" s="138" t="s">
        <v>183</v>
      </c>
      <c r="AT400" s="138" t="s">
        <v>427</v>
      </c>
      <c r="AU400" s="138" t="s">
        <v>81</v>
      </c>
      <c r="AY400" s="16" t="s">
        <v>135</v>
      </c>
      <c r="BE400" s="139">
        <f>IF(N400="základní",J400,0)</f>
        <v>0</v>
      </c>
      <c r="BF400" s="139">
        <f>IF(N400="snížená",J400,0)</f>
        <v>0</v>
      </c>
      <c r="BG400" s="139">
        <f>IF(N400="zákl. přenesená",J400,0)</f>
        <v>0</v>
      </c>
      <c r="BH400" s="139">
        <f>IF(N400="sníž. přenesená",J400,0)</f>
        <v>0</v>
      </c>
      <c r="BI400" s="139">
        <f>IF(N400="nulová",J400,0)</f>
        <v>0</v>
      </c>
      <c r="BJ400" s="16" t="s">
        <v>79</v>
      </c>
      <c r="BK400" s="139">
        <f>ROUND(I400*H400,2)</f>
        <v>0</v>
      </c>
      <c r="BL400" s="16" t="s">
        <v>142</v>
      </c>
      <c r="BM400" s="138" t="s">
        <v>850</v>
      </c>
    </row>
    <row r="401" spans="2:65" s="12" customFormat="1" ht="11.25">
      <c r="B401" s="144"/>
      <c r="D401" s="145" t="s">
        <v>146</v>
      </c>
      <c r="F401" s="147" t="s">
        <v>851</v>
      </c>
      <c r="H401" s="148">
        <v>3.5640000000000001</v>
      </c>
      <c r="I401" s="149"/>
      <c r="L401" s="144"/>
      <c r="M401" s="150"/>
      <c r="T401" s="151"/>
      <c r="AT401" s="146" t="s">
        <v>146</v>
      </c>
      <c r="AU401" s="146" t="s">
        <v>81</v>
      </c>
      <c r="AV401" s="12" t="s">
        <v>81</v>
      </c>
      <c r="AW401" s="12" t="s">
        <v>4</v>
      </c>
      <c r="AX401" s="12" t="s">
        <v>79</v>
      </c>
      <c r="AY401" s="146" t="s">
        <v>135</v>
      </c>
    </row>
    <row r="402" spans="2:65" s="1" customFormat="1" ht="16.5" customHeight="1">
      <c r="B402" s="126"/>
      <c r="C402" s="127" t="s">
        <v>852</v>
      </c>
      <c r="D402" s="127" t="s">
        <v>137</v>
      </c>
      <c r="E402" s="128" t="s">
        <v>853</v>
      </c>
      <c r="F402" s="129" t="s">
        <v>854</v>
      </c>
      <c r="G402" s="130" t="s">
        <v>312</v>
      </c>
      <c r="H402" s="131">
        <v>82.6</v>
      </c>
      <c r="I402" s="132"/>
      <c r="J402" s="133">
        <f>ROUND(I402*H402,2)</f>
        <v>0</v>
      </c>
      <c r="K402" s="129" t="s">
        <v>141</v>
      </c>
      <c r="L402" s="31"/>
      <c r="M402" s="134" t="s">
        <v>3</v>
      </c>
      <c r="N402" s="135" t="s">
        <v>42</v>
      </c>
      <c r="P402" s="136">
        <f>O402*H402</f>
        <v>0</v>
      </c>
      <c r="Q402" s="136">
        <v>0</v>
      </c>
      <c r="R402" s="136">
        <f>Q402*H402</f>
        <v>0</v>
      </c>
      <c r="S402" s="136">
        <v>0</v>
      </c>
      <c r="T402" s="137">
        <f>S402*H402</f>
        <v>0</v>
      </c>
      <c r="AR402" s="138" t="s">
        <v>142</v>
      </c>
      <c r="AT402" s="138" t="s">
        <v>137</v>
      </c>
      <c r="AU402" s="138" t="s">
        <v>81</v>
      </c>
      <c r="AY402" s="16" t="s">
        <v>135</v>
      </c>
      <c r="BE402" s="139">
        <f>IF(N402="základní",J402,0)</f>
        <v>0</v>
      </c>
      <c r="BF402" s="139">
        <f>IF(N402="snížená",J402,0)</f>
        <v>0</v>
      </c>
      <c r="BG402" s="139">
        <f>IF(N402="zákl. přenesená",J402,0)</f>
        <v>0</v>
      </c>
      <c r="BH402" s="139">
        <f>IF(N402="sníž. přenesená",J402,0)</f>
        <v>0</v>
      </c>
      <c r="BI402" s="139">
        <f>IF(N402="nulová",J402,0)</f>
        <v>0</v>
      </c>
      <c r="BJ402" s="16" t="s">
        <v>79</v>
      </c>
      <c r="BK402" s="139">
        <f>ROUND(I402*H402,2)</f>
        <v>0</v>
      </c>
      <c r="BL402" s="16" t="s">
        <v>142</v>
      </c>
      <c r="BM402" s="138" t="s">
        <v>855</v>
      </c>
    </row>
    <row r="403" spans="2:65" s="1" customFormat="1" ht="11.25">
      <c r="B403" s="31"/>
      <c r="D403" s="140" t="s">
        <v>144</v>
      </c>
      <c r="F403" s="141" t="s">
        <v>856</v>
      </c>
      <c r="I403" s="142"/>
      <c r="L403" s="31"/>
      <c r="M403" s="143"/>
      <c r="T403" s="52"/>
      <c r="AT403" s="16" t="s">
        <v>144</v>
      </c>
      <c r="AU403" s="16" t="s">
        <v>81</v>
      </c>
    </row>
    <row r="404" spans="2:65" s="1" customFormat="1" ht="16.5" customHeight="1">
      <c r="B404" s="126"/>
      <c r="C404" s="162" t="s">
        <v>857</v>
      </c>
      <c r="D404" s="162" t="s">
        <v>427</v>
      </c>
      <c r="E404" s="163" t="s">
        <v>858</v>
      </c>
      <c r="F404" s="164" t="s">
        <v>859</v>
      </c>
      <c r="G404" s="165" t="s">
        <v>312</v>
      </c>
      <c r="H404" s="166">
        <v>48.615000000000002</v>
      </c>
      <c r="I404" s="167"/>
      <c r="J404" s="168">
        <f>ROUND(I404*H404,2)</f>
        <v>0</v>
      </c>
      <c r="K404" s="164" t="s">
        <v>141</v>
      </c>
      <c r="L404" s="169"/>
      <c r="M404" s="170" t="s">
        <v>3</v>
      </c>
      <c r="N404" s="171" t="s">
        <v>42</v>
      </c>
      <c r="P404" s="136">
        <f>O404*H404</f>
        <v>0</v>
      </c>
      <c r="Q404" s="136">
        <v>1.2E-4</v>
      </c>
      <c r="R404" s="136">
        <f>Q404*H404</f>
        <v>5.8338000000000001E-3</v>
      </c>
      <c r="S404" s="136">
        <v>0</v>
      </c>
      <c r="T404" s="137">
        <f>S404*H404</f>
        <v>0</v>
      </c>
      <c r="AR404" s="138" t="s">
        <v>183</v>
      </c>
      <c r="AT404" s="138" t="s">
        <v>427</v>
      </c>
      <c r="AU404" s="138" t="s">
        <v>81</v>
      </c>
      <c r="AY404" s="16" t="s">
        <v>135</v>
      </c>
      <c r="BE404" s="139">
        <f>IF(N404="základní",J404,0)</f>
        <v>0</v>
      </c>
      <c r="BF404" s="139">
        <f>IF(N404="snížená",J404,0)</f>
        <v>0</v>
      </c>
      <c r="BG404" s="139">
        <f>IF(N404="zákl. přenesená",J404,0)</f>
        <v>0</v>
      </c>
      <c r="BH404" s="139">
        <f>IF(N404="sníž. přenesená",J404,0)</f>
        <v>0</v>
      </c>
      <c r="BI404" s="139">
        <f>IF(N404="nulová",J404,0)</f>
        <v>0</v>
      </c>
      <c r="BJ404" s="16" t="s">
        <v>79</v>
      </c>
      <c r="BK404" s="139">
        <f>ROUND(I404*H404,2)</f>
        <v>0</v>
      </c>
      <c r="BL404" s="16" t="s">
        <v>142</v>
      </c>
      <c r="BM404" s="138" t="s">
        <v>860</v>
      </c>
    </row>
    <row r="405" spans="2:65" s="12" customFormat="1" ht="11.25">
      <c r="B405" s="144"/>
      <c r="D405" s="145" t="s">
        <v>146</v>
      </c>
      <c r="E405" s="146" t="s">
        <v>3</v>
      </c>
      <c r="F405" s="147" t="s">
        <v>861</v>
      </c>
      <c r="H405" s="148">
        <v>22</v>
      </c>
      <c r="I405" s="149"/>
      <c r="L405" s="144"/>
      <c r="M405" s="150"/>
      <c r="T405" s="151"/>
      <c r="AT405" s="146" t="s">
        <v>146</v>
      </c>
      <c r="AU405" s="146" t="s">
        <v>81</v>
      </c>
      <c r="AV405" s="12" t="s">
        <v>81</v>
      </c>
      <c r="AW405" s="12" t="s">
        <v>32</v>
      </c>
      <c r="AX405" s="12" t="s">
        <v>71</v>
      </c>
      <c r="AY405" s="146" t="s">
        <v>135</v>
      </c>
    </row>
    <row r="406" spans="2:65" s="12" customFormat="1" ht="11.25">
      <c r="B406" s="144"/>
      <c r="D406" s="145" t="s">
        <v>146</v>
      </c>
      <c r="E406" s="146" t="s">
        <v>3</v>
      </c>
      <c r="F406" s="147" t="s">
        <v>862</v>
      </c>
      <c r="H406" s="148">
        <v>14.3</v>
      </c>
      <c r="I406" s="149"/>
      <c r="L406" s="144"/>
      <c r="M406" s="150"/>
      <c r="T406" s="151"/>
      <c r="AT406" s="146" t="s">
        <v>146</v>
      </c>
      <c r="AU406" s="146" t="s">
        <v>81</v>
      </c>
      <c r="AV406" s="12" t="s">
        <v>81</v>
      </c>
      <c r="AW406" s="12" t="s">
        <v>32</v>
      </c>
      <c r="AX406" s="12" t="s">
        <v>71</v>
      </c>
      <c r="AY406" s="146" t="s">
        <v>135</v>
      </c>
    </row>
    <row r="407" spans="2:65" s="12" customFormat="1" ht="11.25">
      <c r="B407" s="144"/>
      <c r="D407" s="145" t="s">
        <v>146</v>
      </c>
      <c r="E407" s="146" t="s">
        <v>3</v>
      </c>
      <c r="F407" s="147" t="s">
        <v>863</v>
      </c>
      <c r="H407" s="148">
        <v>10</v>
      </c>
      <c r="I407" s="149"/>
      <c r="L407" s="144"/>
      <c r="M407" s="150"/>
      <c r="T407" s="151"/>
      <c r="AT407" s="146" t="s">
        <v>146</v>
      </c>
      <c r="AU407" s="146" t="s">
        <v>81</v>
      </c>
      <c r="AV407" s="12" t="s">
        <v>81</v>
      </c>
      <c r="AW407" s="12" t="s">
        <v>32</v>
      </c>
      <c r="AX407" s="12" t="s">
        <v>71</v>
      </c>
      <c r="AY407" s="146" t="s">
        <v>135</v>
      </c>
    </row>
    <row r="408" spans="2:65" s="13" customFormat="1" ht="11.25">
      <c r="B408" s="152"/>
      <c r="D408" s="145" t="s">
        <v>146</v>
      </c>
      <c r="E408" s="153" t="s">
        <v>3</v>
      </c>
      <c r="F408" s="154" t="s">
        <v>150</v>
      </c>
      <c r="H408" s="155">
        <v>46.3</v>
      </c>
      <c r="I408" s="156"/>
      <c r="L408" s="152"/>
      <c r="M408" s="157"/>
      <c r="T408" s="158"/>
      <c r="AT408" s="153" t="s">
        <v>146</v>
      </c>
      <c r="AU408" s="153" t="s">
        <v>81</v>
      </c>
      <c r="AV408" s="13" t="s">
        <v>142</v>
      </c>
      <c r="AW408" s="13" t="s">
        <v>32</v>
      </c>
      <c r="AX408" s="13" t="s">
        <v>79</v>
      </c>
      <c r="AY408" s="153" t="s">
        <v>135</v>
      </c>
    </row>
    <row r="409" spans="2:65" s="12" customFormat="1" ht="11.25">
      <c r="B409" s="144"/>
      <c r="D409" s="145" t="s">
        <v>146</v>
      </c>
      <c r="F409" s="147" t="s">
        <v>864</v>
      </c>
      <c r="H409" s="148">
        <v>48.615000000000002</v>
      </c>
      <c r="I409" s="149"/>
      <c r="L409" s="144"/>
      <c r="M409" s="150"/>
      <c r="T409" s="151"/>
      <c r="AT409" s="146" t="s">
        <v>146</v>
      </c>
      <c r="AU409" s="146" t="s">
        <v>81</v>
      </c>
      <c r="AV409" s="12" t="s">
        <v>81</v>
      </c>
      <c r="AW409" s="12" t="s">
        <v>4</v>
      </c>
      <c r="AX409" s="12" t="s">
        <v>79</v>
      </c>
      <c r="AY409" s="146" t="s">
        <v>135</v>
      </c>
    </row>
    <row r="410" spans="2:65" s="1" customFormat="1" ht="16.5" customHeight="1">
      <c r="B410" s="126"/>
      <c r="C410" s="162" t="s">
        <v>865</v>
      </c>
      <c r="D410" s="162" t="s">
        <v>427</v>
      </c>
      <c r="E410" s="163" t="s">
        <v>866</v>
      </c>
      <c r="F410" s="164" t="s">
        <v>867</v>
      </c>
      <c r="G410" s="165" t="s">
        <v>312</v>
      </c>
      <c r="H410" s="166">
        <v>38.115000000000002</v>
      </c>
      <c r="I410" s="167"/>
      <c r="J410" s="168">
        <f>ROUND(I410*H410,2)</f>
        <v>0</v>
      </c>
      <c r="K410" s="164" t="s">
        <v>141</v>
      </c>
      <c r="L410" s="169"/>
      <c r="M410" s="170" t="s">
        <v>3</v>
      </c>
      <c r="N410" s="171" t="s">
        <v>42</v>
      </c>
      <c r="P410" s="136">
        <f>O410*H410</f>
        <v>0</v>
      </c>
      <c r="Q410" s="136">
        <v>4.0000000000000003E-5</v>
      </c>
      <c r="R410" s="136">
        <f>Q410*H410</f>
        <v>1.5246000000000003E-3</v>
      </c>
      <c r="S410" s="136">
        <v>0</v>
      </c>
      <c r="T410" s="137">
        <f>S410*H410</f>
        <v>0</v>
      </c>
      <c r="AR410" s="138" t="s">
        <v>183</v>
      </c>
      <c r="AT410" s="138" t="s">
        <v>427</v>
      </c>
      <c r="AU410" s="138" t="s">
        <v>81</v>
      </c>
      <c r="AY410" s="16" t="s">
        <v>135</v>
      </c>
      <c r="BE410" s="139">
        <f>IF(N410="základní",J410,0)</f>
        <v>0</v>
      </c>
      <c r="BF410" s="139">
        <f>IF(N410="snížená",J410,0)</f>
        <v>0</v>
      </c>
      <c r="BG410" s="139">
        <f>IF(N410="zákl. přenesená",J410,0)</f>
        <v>0</v>
      </c>
      <c r="BH410" s="139">
        <f>IF(N410="sníž. přenesená",J410,0)</f>
        <v>0</v>
      </c>
      <c r="BI410" s="139">
        <f>IF(N410="nulová",J410,0)</f>
        <v>0</v>
      </c>
      <c r="BJ410" s="16" t="s">
        <v>79</v>
      </c>
      <c r="BK410" s="139">
        <f>ROUND(I410*H410,2)</f>
        <v>0</v>
      </c>
      <c r="BL410" s="16" t="s">
        <v>142</v>
      </c>
      <c r="BM410" s="138" t="s">
        <v>868</v>
      </c>
    </row>
    <row r="411" spans="2:65" s="12" customFormat="1" ht="11.25">
      <c r="B411" s="144"/>
      <c r="D411" s="145" t="s">
        <v>146</v>
      </c>
      <c r="E411" s="146" t="s">
        <v>3</v>
      </c>
      <c r="F411" s="147" t="s">
        <v>861</v>
      </c>
      <c r="H411" s="148">
        <v>22</v>
      </c>
      <c r="I411" s="149"/>
      <c r="L411" s="144"/>
      <c r="M411" s="150"/>
      <c r="T411" s="151"/>
      <c r="AT411" s="146" t="s">
        <v>146</v>
      </c>
      <c r="AU411" s="146" t="s">
        <v>81</v>
      </c>
      <c r="AV411" s="12" t="s">
        <v>81</v>
      </c>
      <c r="AW411" s="12" t="s">
        <v>32</v>
      </c>
      <c r="AX411" s="12" t="s">
        <v>71</v>
      </c>
      <c r="AY411" s="146" t="s">
        <v>135</v>
      </c>
    </row>
    <row r="412" spans="2:65" s="12" customFormat="1" ht="11.25">
      <c r="B412" s="144"/>
      <c r="D412" s="145" t="s">
        <v>146</v>
      </c>
      <c r="E412" s="146" t="s">
        <v>3</v>
      </c>
      <c r="F412" s="147" t="s">
        <v>862</v>
      </c>
      <c r="H412" s="148">
        <v>14.3</v>
      </c>
      <c r="I412" s="149"/>
      <c r="L412" s="144"/>
      <c r="M412" s="150"/>
      <c r="T412" s="151"/>
      <c r="AT412" s="146" t="s">
        <v>146</v>
      </c>
      <c r="AU412" s="146" t="s">
        <v>81</v>
      </c>
      <c r="AV412" s="12" t="s">
        <v>81</v>
      </c>
      <c r="AW412" s="12" t="s">
        <v>32</v>
      </c>
      <c r="AX412" s="12" t="s">
        <v>71</v>
      </c>
      <c r="AY412" s="146" t="s">
        <v>135</v>
      </c>
    </row>
    <row r="413" spans="2:65" s="13" customFormat="1" ht="11.25">
      <c r="B413" s="152"/>
      <c r="D413" s="145" t="s">
        <v>146</v>
      </c>
      <c r="E413" s="153" t="s">
        <v>3</v>
      </c>
      <c r="F413" s="154" t="s">
        <v>150</v>
      </c>
      <c r="H413" s="155">
        <v>36.299999999999997</v>
      </c>
      <c r="I413" s="156"/>
      <c r="L413" s="152"/>
      <c r="M413" s="157"/>
      <c r="T413" s="158"/>
      <c r="AT413" s="153" t="s">
        <v>146</v>
      </c>
      <c r="AU413" s="153" t="s">
        <v>81</v>
      </c>
      <c r="AV413" s="13" t="s">
        <v>142</v>
      </c>
      <c r="AW413" s="13" t="s">
        <v>32</v>
      </c>
      <c r="AX413" s="13" t="s">
        <v>79</v>
      </c>
      <c r="AY413" s="153" t="s">
        <v>135</v>
      </c>
    </row>
    <row r="414" spans="2:65" s="12" customFormat="1" ht="11.25">
      <c r="B414" s="144"/>
      <c r="D414" s="145" t="s">
        <v>146</v>
      </c>
      <c r="F414" s="147" t="s">
        <v>869</v>
      </c>
      <c r="H414" s="148">
        <v>38.115000000000002</v>
      </c>
      <c r="I414" s="149"/>
      <c r="L414" s="144"/>
      <c r="M414" s="150"/>
      <c r="T414" s="151"/>
      <c r="AT414" s="146" t="s">
        <v>146</v>
      </c>
      <c r="AU414" s="146" t="s">
        <v>81</v>
      </c>
      <c r="AV414" s="12" t="s">
        <v>81</v>
      </c>
      <c r="AW414" s="12" t="s">
        <v>4</v>
      </c>
      <c r="AX414" s="12" t="s">
        <v>79</v>
      </c>
      <c r="AY414" s="146" t="s">
        <v>135</v>
      </c>
    </row>
    <row r="415" spans="2:65" s="1" customFormat="1" ht="24.2" customHeight="1">
      <c r="B415" s="126"/>
      <c r="C415" s="127" t="s">
        <v>870</v>
      </c>
      <c r="D415" s="127" t="s">
        <v>137</v>
      </c>
      <c r="E415" s="128" t="s">
        <v>871</v>
      </c>
      <c r="F415" s="129" t="s">
        <v>872</v>
      </c>
      <c r="G415" s="130" t="s">
        <v>213</v>
      </c>
      <c r="H415" s="131">
        <v>33.36</v>
      </c>
      <c r="I415" s="132"/>
      <c r="J415" s="133">
        <f>ROUND(I415*H415,2)</f>
        <v>0</v>
      </c>
      <c r="K415" s="129" t="s">
        <v>141</v>
      </c>
      <c r="L415" s="31"/>
      <c r="M415" s="134" t="s">
        <v>3</v>
      </c>
      <c r="N415" s="135" t="s">
        <v>42</v>
      </c>
      <c r="P415" s="136">
        <f>O415*H415</f>
        <v>0</v>
      </c>
      <c r="Q415" s="136">
        <v>1.166E-2</v>
      </c>
      <c r="R415" s="136">
        <f>Q415*H415</f>
        <v>0.38897759999999998</v>
      </c>
      <c r="S415" s="136">
        <v>0</v>
      </c>
      <c r="T415" s="137">
        <f>S415*H415</f>
        <v>0</v>
      </c>
      <c r="AR415" s="138" t="s">
        <v>142</v>
      </c>
      <c r="AT415" s="138" t="s">
        <v>137</v>
      </c>
      <c r="AU415" s="138" t="s">
        <v>81</v>
      </c>
      <c r="AY415" s="16" t="s">
        <v>135</v>
      </c>
      <c r="BE415" s="139">
        <f>IF(N415="základní",J415,0)</f>
        <v>0</v>
      </c>
      <c r="BF415" s="139">
        <f>IF(N415="snížená",J415,0)</f>
        <v>0</v>
      </c>
      <c r="BG415" s="139">
        <f>IF(N415="zákl. přenesená",J415,0)</f>
        <v>0</v>
      </c>
      <c r="BH415" s="139">
        <f>IF(N415="sníž. přenesená",J415,0)</f>
        <v>0</v>
      </c>
      <c r="BI415" s="139">
        <f>IF(N415="nulová",J415,0)</f>
        <v>0</v>
      </c>
      <c r="BJ415" s="16" t="s">
        <v>79</v>
      </c>
      <c r="BK415" s="139">
        <f>ROUND(I415*H415,2)</f>
        <v>0</v>
      </c>
      <c r="BL415" s="16" t="s">
        <v>142</v>
      </c>
      <c r="BM415" s="138" t="s">
        <v>873</v>
      </c>
    </row>
    <row r="416" spans="2:65" s="1" customFormat="1" ht="11.25">
      <c r="B416" s="31"/>
      <c r="D416" s="140" t="s">
        <v>144</v>
      </c>
      <c r="F416" s="141" t="s">
        <v>874</v>
      </c>
      <c r="I416" s="142"/>
      <c r="L416" s="31"/>
      <c r="M416" s="143"/>
      <c r="T416" s="52"/>
      <c r="AT416" s="16" t="s">
        <v>144</v>
      </c>
      <c r="AU416" s="16" t="s">
        <v>81</v>
      </c>
    </row>
    <row r="417" spans="2:65" s="12" customFormat="1" ht="11.25">
      <c r="B417" s="144"/>
      <c r="D417" s="145" t="s">
        <v>146</v>
      </c>
      <c r="E417" s="146" t="s">
        <v>3</v>
      </c>
      <c r="F417" s="147" t="s">
        <v>808</v>
      </c>
      <c r="H417" s="148">
        <v>10</v>
      </c>
      <c r="I417" s="149"/>
      <c r="L417" s="144"/>
      <c r="M417" s="150"/>
      <c r="T417" s="151"/>
      <c r="AT417" s="146" t="s">
        <v>146</v>
      </c>
      <c r="AU417" s="146" t="s">
        <v>81</v>
      </c>
      <c r="AV417" s="12" t="s">
        <v>81</v>
      </c>
      <c r="AW417" s="12" t="s">
        <v>32</v>
      </c>
      <c r="AX417" s="12" t="s">
        <v>71</v>
      </c>
      <c r="AY417" s="146" t="s">
        <v>135</v>
      </c>
    </row>
    <row r="418" spans="2:65" s="12" customFormat="1" ht="11.25">
      <c r="B418" s="144"/>
      <c r="D418" s="145" t="s">
        <v>146</v>
      </c>
      <c r="E418" s="146" t="s">
        <v>3</v>
      </c>
      <c r="F418" s="147" t="s">
        <v>809</v>
      </c>
      <c r="H418" s="148">
        <v>23.36</v>
      </c>
      <c r="I418" s="149"/>
      <c r="L418" s="144"/>
      <c r="M418" s="150"/>
      <c r="T418" s="151"/>
      <c r="AT418" s="146" t="s">
        <v>146</v>
      </c>
      <c r="AU418" s="146" t="s">
        <v>81</v>
      </c>
      <c r="AV418" s="12" t="s">
        <v>81</v>
      </c>
      <c r="AW418" s="12" t="s">
        <v>32</v>
      </c>
      <c r="AX418" s="12" t="s">
        <v>71</v>
      </c>
      <c r="AY418" s="146" t="s">
        <v>135</v>
      </c>
    </row>
    <row r="419" spans="2:65" s="13" customFormat="1" ht="11.25">
      <c r="B419" s="152"/>
      <c r="D419" s="145" t="s">
        <v>146</v>
      </c>
      <c r="E419" s="153" t="s">
        <v>3</v>
      </c>
      <c r="F419" s="154" t="s">
        <v>150</v>
      </c>
      <c r="H419" s="155">
        <v>33.36</v>
      </c>
      <c r="I419" s="156"/>
      <c r="L419" s="152"/>
      <c r="M419" s="157"/>
      <c r="T419" s="158"/>
      <c r="AT419" s="153" t="s">
        <v>146</v>
      </c>
      <c r="AU419" s="153" t="s">
        <v>81</v>
      </c>
      <c r="AV419" s="13" t="s">
        <v>142</v>
      </c>
      <c r="AW419" s="13" t="s">
        <v>32</v>
      </c>
      <c r="AX419" s="13" t="s">
        <v>79</v>
      </c>
      <c r="AY419" s="153" t="s">
        <v>135</v>
      </c>
    </row>
    <row r="420" spans="2:65" s="1" customFormat="1" ht="21.75" customHeight="1">
      <c r="B420" s="126"/>
      <c r="C420" s="127" t="s">
        <v>875</v>
      </c>
      <c r="D420" s="127" t="s">
        <v>137</v>
      </c>
      <c r="E420" s="128" t="s">
        <v>876</v>
      </c>
      <c r="F420" s="129" t="s">
        <v>877</v>
      </c>
      <c r="G420" s="130" t="s">
        <v>213</v>
      </c>
      <c r="H420" s="131">
        <v>12.08</v>
      </c>
      <c r="I420" s="132"/>
      <c r="J420" s="133">
        <f>ROUND(I420*H420,2)</f>
        <v>0</v>
      </c>
      <c r="K420" s="129" t="s">
        <v>141</v>
      </c>
      <c r="L420" s="31"/>
      <c r="M420" s="134" t="s">
        <v>3</v>
      </c>
      <c r="N420" s="135" t="s">
        <v>42</v>
      </c>
      <c r="P420" s="136">
        <f>O420*H420</f>
        <v>0</v>
      </c>
      <c r="Q420" s="136">
        <v>5.7000000000000002E-3</v>
      </c>
      <c r="R420" s="136">
        <f>Q420*H420</f>
        <v>6.8856000000000001E-2</v>
      </c>
      <c r="S420" s="136">
        <v>0</v>
      </c>
      <c r="T420" s="137">
        <f>S420*H420</f>
        <v>0</v>
      </c>
      <c r="AR420" s="138" t="s">
        <v>142</v>
      </c>
      <c r="AT420" s="138" t="s">
        <v>137</v>
      </c>
      <c r="AU420" s="138" t="s">
        <v>81</v>
      </c>
      <c r="AY420" s="16" t="s">
        <v>135</v>
      </c>
      <c r="BE420" s="139">
        <f>IF(N420="základní",J420,0)</f>
        <v>0</v>
      </c>
      <c r="BF420" s="139">
        <f>IF(N420="snížená",J420,0)</f>
        <v>0</v>
      </c>
      <c r="BG420" s="139">
        <f>IF(N420="zákl. přenesená",J420,0)</f>
        <v>0</v>
      </c>
      <c r="BH420" s="139">
        <f>IF(N420="sníž. přenesená",J420,0)</f>
        <v>0</v>
      </c>
      <c r="BI420" s="139">
        <f>IF(N420="nulová",J420,0)</f>
        <v>0</v>
      </c>
      <c r="BJ420" s="16" t="s">
        <v>79</v>
      </c>
      <c r="BK420" s="139">
        <f>ROUND(I420*H420,2)</f>
        <v>0</v>
      </c>
      <c r="BL420" s="16" t="s">
        <v>142</v>
      </c>
      <c r="BM420" s="138" t="s">
        <v>878</v>
      </c>
    </row>
    <row r="421" spans="2:65" s="1" customFormat="1" ht="11.25">
      <c r="B421" s="31"/>
      <c r="D421" s="140" t="s">
        <v>144</v>
      </c>
      <c r="F421" s="141" t="s">
        <v>879</v>
      </c>
      <c r="I421" s="142"/>
      <c r="L421" s="31"/>
      <c r="M421" s="143"/>
      <c r="T421" s="52"/>
      <c r="AT421" s="16" t="s">
        <v>144</v>
      </c>
      <c r="AU421" s="16" t="s">
        <v>81</v>
      </c>
    </row>
    <row r="422" spans="2:65" s="12" customFormat="1" ht="11.25">
      <c r="B422" s="144"/>
      <c r="D422" s="145" t="s">
        <v>146</v>
      </c>
      <c r="E422" s="146" t="s">
        <v>3</v>
      </c>
      <c r="F422" s="147" t="s">
        <v>829</v>
      </c>
      <c r="H422" s="148">
        <v>6.65</v>
      </c>
      <c r="I422" s="149"/>
      <c r="L422" s="144"/>
      <c r="M422" s="150"/>
      <c r="T422" s="151"/>
      <c r="AT422" s="146" t="s">
        <v>146</v>
      </c>
      <c r="AU422" s="146" t="s">
        <v>81</v>
      </c>
      <c r="AV422" s="12" t="s">
        <v>81</v>
      </c>
      <c r="AW422" s="12" t="s">
        <v>32</v>
      </c>
      <c r="AX422" s="12" t="s">
        <v>71</v>
      </c>
      <c r="AY422" s="146" t="s">
        <v>135</v>
      </c>
    </row>
    <row r="423" spans="2:65" s="12" customFormat="1" ht="11.25">
      <c r="B423" s="144"/>
      <c r="D423" s="145" t="s">
        <v>146</v>
      </c>
      <c r="E423" s="146" t="s">
        <v>3</v>
      </c>
      <c r="F423" s="147" t="s">
        <v>847</v>
      </c>
      <c r="H423" s="148">
        <v>0.96</v>
      </c>
      <c r="I423" s="149"/>
      <c r="L423" s="144"/>
      <c r="M423" s="150"/>
      <c r="T423" s="151"/>
      <c r="AT423" s="146" t="s">
        <v>146</v>
      </c>
      <c r="AU423" s="146" t="s">
        <v>81</v>
      </c>
      <c r="AV423" s="12" t="s">
        <v>81</v>
      </c>
      <c r="AW423" s="12" t="s">
        <v>32</v>
      </c>
      <c r="AX423" s="12" t="s">
        <v>71</v>
      </c>
      <c r="AY423" s="146" t="s">
        <v>135</v>
      </c>
    </row>
    <row r="424" spans="2:65" s="12" customFormat="1" ht="11.25">
      <c r="B424" s="144"/>
      <c r="D424" s="145" t="s">
        <v>146</v>
      </c>
      <c r="E424" s="146" t="s">
        <v>3</v>
      </c>
      <c r="F424" s="147" t="s">
        <v>848</v>
      </c>
      <c r="H424" s="148">
        <v>2.2799999999999998</v>
      </c>
      <c r="I424" s="149"/>
      <c r="L424" s="144"/>
      <c r="M424" s="150"/>
      <c r="T424" s="151"/>
      <c r="AT424" s="146" t="s">
        <v>146</v>
      </c>
      <c r="AU424" s="146" t="s">
        <v>81</v>
      </c>
      <c r="AV424" s="12" t="s">
        <v>81</v>
      </c>
      <c r="AW424" s="12" t="s">
        <v>32</v>
      </c>
      <c r="AX424" s="12" t="s">
        <v>71</v>
      </c>
      <c r="AY424" s="146" t="s">
        <v>135</v>
      </c>
    </row>
    <row r="425" spans="2:65" s="12" customFormat="1" ht="11.25">
      <c r="B425" s="144"/>
      <c r="D425" s="145" t="s">
        <v>146</v>
      </c>
      <c r="E425" s="146" t="s">
        <v>3</v>
      </c>
      <c r="F425" s="147" t="s">
        <v>880</v>
      </c>
      <c r="H425" s="148">
        <v>2.19</v>
      </c>
      <c r="I425" s="149"/>
      <c r="L425" s="144"/>
      <c r="M425" s="150"/>
      <c r="T425" s="151"/>
      <c r="AT425" s="146" t="s">
        <v>146</v>
      </c>
      <c r="AU425" s="146" t="s">
        <v>81</v>
      </c>
      <c r="AV425" s="12" t="s">
        <v>81</v>
      </c>
      <c r="AW425" s="12" t="s">
        <v>32</v>
      </c>
      <c r="AX425" s="12" t="s">
        <v>71</v>
      </c>
      <c r="AY425" s="146" t="s">
        <v>135</v>
      </c>
    </row>
    <row r="426" spans="2:65" s="13" customFormat="1" ht="11.25">
      <c r="B426" s="152"/>
      <c r="D426" s="145" t="s">
        <v>146</v>
      </c>
      <c r="E426" s="153" t="s">
        <v>3</v>
      </c>
      <c r="F426" s="154" t="s">
        <v>150</v>
      </c>
      <c r="H426" s="155">
        <v>12.08</v>
      </c>
      <c r="I426" s="156"/>
      <c r="L426" s="152"/>
      <c r="M426" s="157"/>
      <c r="T426" s="158"/>
      <c r="AT426" s="153" t="s">
        <v>146</v>
      </c>
      <c r="AU426" s="153" t="s">
        <v>81</v>
      </c>
      <c r="AV426" s="13" t="s">
        <v>142</v>
      </c>
      <c r="AW426" s="13" t="s">
        <v>32</v>
      </c>
      <c r="AX426" s="13" t="s">
        <v>79</v>
      </c>
      <c r="AY426" s="153" t="s">
        <v>135</v>
      </c>
    </row>
    <row r="427" spans="2:65" s="1" customFormat="1" ht="24.2" customHeight="1">
      <c r="B427" s="126"/>
      <c r="C427" s="127" t="s">
        <v>881</v>
      </c>
      <c r="D427" s="127" t="s">
        <v>137</v>
      </c>
      <c r="E427" s="128" t="s">
        <v>882</v>
      </c>
      <c r="F427" s="129" t="s">
        <v>883</v>
      </c>
      <c r="G427" s="130" t="s">
        <v>213</v>
      </c>
      <c r="H427" s="131">
        <v>92.44</v>
      </c>
      <c r="I427" s="132"/>
      <c r="J427" s="133">
        <f>ROUND(I427*H427,2)</f>
        <v>0</v>
      </c>
      <c r="K427" s="129" t="s">
        <v>141</v>
      </c>
      <c r="L427" s="31"/>
      <c r="M427" s="134" t="s">
        <v>3</v>
      </c>
      <c r="N427" s="135" t="s">
        <v>42</v>
      </c>
      <c r="P427" s="136">
        <f>O427*H427</f>
        <v>0</v>
      </c>
      <c r="Q427" s="136">
        <v>2.8500000000000001E-3</v>
      </c>
      <c r="R427" s="136">
        <f>Q427*H427</f>
        <v>0.26345400000000002</v>
      </c>
      <c r="S427" s="136">
        <v>0</v>
      </c>
      <c r="T427" s="137">
        <f>S427*H427</f>
        <v>0</v>
      </c>
      <c r="AR427" s="138" t="s">
        <v>142</v>
      </c>
      <c r="AT427" s="138" t="s">
        <v>137</v>
      </c>
      <c r="AU427" s="138" t="s">
        <v>81</v>
      </c>
      <c r="AY427" s="16" t="s">
        <v>135</v>
      </c>
      <c r="BE427" s="139">
        <f>IF(N427="základní",J427,0)</f>
        <v>0</v>
      </c>
      <c r="BF427" s="139">
        <f>IF(N427="snížená",J427,0)</f>
        <v>0</v>
      </c>
      <c r="BG427" s="139">
        <f>IF(N427="zákl. přenesená",J427,0)</f>
        <v>0</v>
      </c>
      <c r="BH427" s="139">
        <f>IF(N427="sníž. přenesená",J427,0)</f>
        <v>0</v>
      </c>
      <c r="BI427" s="139">
        <f>IF(N427="nulová",J427,0)</f>
        <v>0</v>
      </c>
      <c r="BJ427" s="16" t="s">
        <v>79</v>
      </c>
      <c r="BK427" s="139">
        <f>ROUND(I427*H427,2)</f>
        <v>0</v>
      </c>
      <c r="BL427" s="16" t="s">
        <v>142</v>
      </c>
      <c r="BM427" s="138" t="s">
        <v>884</v>
      </c>
    </row>
    <row r="428" spans="2:65" s="1" customFormat="1" ht="11.25">
      <c r="B428" s="31"/>
      <c r="D428" s="140" t="s">
        <v>144</v>
      </c>
      <c r="F428" s="141" t="s">
        <v>885</v>
      </c>
      <c r="I428" s="142"/>
      <c r="L428" s="31"/>
      <c r="M428" s="143"/>
      <c r="T428" s="52"/>
      <c r="AT428" s="16" t="s">
        <v>144</v>
      </c>
      <c r="AU428" s="16" t="s">
        <v>81</v>
      </c>
    </row>
    <row r="429" spans="2:65" s="12" customFormat="1" ht="11.25">
      <c r="B429" s="144"/>
      <c r="D429" s="145" t="s">
        <v>146</v>
      </c>
      <c r="E429" s="146" t="s">
        <v>3</v>
      </c>
      <c r="F429" s="147" t="s">
        <v>821</v>
      </c>
      <c r="H429" s="148">
        <v>35.909999999999997</v>
      </c>
      <c r="I429" s="149"/>
      <c r="L429" s="144"/>
      <c r="M429" s="150"/>
      <c r="T429" s="151"/>
      <c r="AT429" s="146" t="s">
        <v>146</v>
      </c>
      <c r="AU429" s="146" t="s">
        <v>81</v>
      </c>
      <c r="AV429" s="12" t="s">
        <v>81</v>
      </c>
      <c r="AW429" s="12" t="s">
        <v>32</v>
      </c>
      <c r="AX429" s="12" t="s">
        <v>71</v>
      </c>
      <c r="AY429" s="146" t="s">
        <v>135</v>
      </c>
    </row>
    <row r="430" spans="2:65" s="12" customFormat="1" ht="11.25">
      <c r="B430" s="144"/>
      <c r="D430" s="145" t="s">
        <v>146</v>
      </c>
      <c r="E430" s="146" t="s">
        <v>3</v>
      </c>
      <c r="F430" s="147" t="s">
        <v>886</v>
      </c>
      <c r="H430" s="148">
        <v>8.64</v>
      </c>
      <c r="I430" s="149"/>
      <c r="L430" s="144"/>
      <c r="M430" s="150"/>
      <c r="T430" s="151"/>
      <c r="AT430" s="146" t="s">
        <v>146</v>
      </c>
      <c r="AU430" s="146" t="s">
        <v>81</v>
      </c>
      <c r="AV430" s="12" t="s">
        <v>81</v>
      </c>
      <c r="AW430" s="12" t="s">
        <v>32</v>
      </c>
      <c r="AX430" s="12" t="s">
        <v>71</v>
      </c>
      <c r="AY430" s="146" t="s">
        <v>135</v>
      </c>
    </row>
    <row r="431" spans="2:65" s="12" customFormat="1" ht="11.25">
      <c r="B431" s="144"/>
      <c r="D431" s="145" t="s">
        <v>146</v>
      </c>
      <c r="E431" s="146" t="s">
        <v>3</v>
      </c>
      <c r="F431" s="147" t="s">
        <v>887</v>
      </c>
      <c r="H431" s="148">
        <v>16.72</v>
      </c>
      <c r="I431" s="149"/>
      <c r="L431" s="144"/>
      <c r="M431" s="150"/>
      <c r="T431" s="151"/>
      <c r="AT431" s="146" t="s">
        <v>146</v>
      </c>
      <c r="AU431" s="146" t="s">
        <v>81</v>
      </c>
      <c r="AV431" s="12" t="s">
        <v>81</v>
      </c>
      <c r="AW431" s="12" t="s">
        <v>32</v>
      </c>
      <c r="AX431" s="12" t="s">
        <v>71</v>
      </c>
      <c r="AY431" s="146" t="s">
        <v>135</v>
      </c>
    </row>
    <row r="432" spans="2:65" s="12" customFormat="1" ht="11.25">
      <c r="B432" s="144"/>
      <c r="D432" s="145" t="s">
        <v>146</v>
      </c>
      <c r="E432" s="146" t="s">
        <v>3</v>
      </c>
      <c r="F432" s="147" t="s">
        <v>888</v>
      </c>
      <c r="H432" s="148">
        <v>21.17</v>
      </c>
      <c r="I432" s="149"/>
      <c r="L432" s="144"/>
      <c r="M432" s="150"/>
      <c r="T432" s="151"/>
      <c r="AT432" s="146" t="s">
        <v>146</v>
      </c>
      <c r="AU432" s="146" t="s">
        <v>81</v>
      </c>
      <c r="AV432" s="12" t="s">
        <v>81</v>
      </c>
      <c r="AW432" s="12" t="s">
        <v>32</v>
      </c>
      <c r="AX432" s="12" t="s">
        <v>71</v>
      </c>
      <c r="AY432" s="146" t="s">
        <v>135</v>
      </c>
    </row>
    <row r="433" spans="2:65" s="12" customFormat="1" ht="11.25">
      <c r="B433" s="144"/>
      <c r="D433" s="145" t="s">
        <v>146</v>
      </c>
      <c r="E433" s="146" t="s">
        <v>3</v>
      </c>
      <c r="F433" s="147" t="s">
        <v>808</v>
      </c>
      <c r="H433" s="148">
        <v>10</v>
      </c>
      <c r="I433" s="149"/>
      <c r="L433" s="144"/>
      <c r="M433" s="150"/>
      <c r="T433" s="151"/>
      <c r="AT433" s="146" t="s">
        <v>146</v>
      </c>
      <c r="AU433" s="146" t="s">
        <v>81</v>
      </c>
      <c r="AV433" s="12" t="s">
        <v>81</v>
      </c>
      <c r="AW433" s="12" t="s">
        <v>32</v>
      </c>
      <c r="AX433" s="12" t="s">
        <v>71</v>
      </c>
      <c r="AY433" s="146" t="s">
        <v>135</v>
      </c>
    </row>
    <row r="434" spans="2:65" s="13" customFormat="1" ht="11.25">
      <c r="B434" s="152"/>
      <c r="D434" s="145" t="s">
        <v>146</v>
      </c>
      <c r="E434" s="153" t="s">
        <v>3</v>
      </c>
      <c r="F434" s="154" t="s">
        <v>150</v>
      </c>
      <c r="H434" s="155">
        <v>92.44</v>
      </c>
      <c r="I434" s="156"/>
      <c r="L434" s="152"/>
      <c r="M434" s="157"/>
      <c r="T434" s="158"/>
      <c r="AT434" s="153" t="s">
        <v>146</v>
      </c>
      <c r="AU434" s="153" t="s">
        <v>81</v>
      </c>
      <c r="AV434" s="13" t="s">
        <v>142</v>
      </c>
      <c r="AW434" s="13" t="s">
        <v>32</v>
      </c>
      <c r="AX434" s="13" t="s">
        <v>79</v>
      </c>
      <c r="AY434" s="153" t="s">
        <v>135</v>
      </c>
    </row>
    <row r="435" spans="2:65" s="1" customFormat="1" ht="24.2" customHeight="1">
      <c r="B435" s="126"/>
      <c r="C435" s="127" t="s">
        <v>889</v>
      </c>
      <c r="D435" s="127" t="s">
        <v>137</v>
      </c>
      <c r="E435" s="128" t="s">
        <v>890</v>
      </c>
      <c r="F435" s="129" t="s">
        <v>891</v>
      </c>
      <c r="G435" s="130" t="s">
        <v>213</v>
      </c>
      <c r="H435" s="131">
        <v>15.54</v>
      </c>
      <c r="I435" s="132"/>
      <c r="J435" s="133">
        <f>ROUND(I435*H435,2)</f>
        <v>0</v>
      </c>
      <c r="K435" s="129" t="s">
        <v>141</v>
      </c>
      <c r="L435" s="31"/>
      <c r="M435" s="134" t="s">
        <v>3</v>
      </c>
      <c r="N435" s="135" t="s">
        <v>42</v>
      </c>
      <c r="P435" s="136">
        <f>O435*H435</f>
        <v>0</v>
      </c>
      <c r="Q435" s="136">
        <v>3.8999999999999999E-4</v>
      </c>
      <c r="R435" s="136">
        <f>Q435*H435</f>
        <v>6.0605999999999993E-3</v>
      </c>
      <c r="S435" s="136">
        <v>1.0000000000000001E-5</v>
      </c>
      <c r="T435" s="137">
        <f>S435*H435</f>
        <v>1.5540000000000001E-4</v>
      </c>
      <c r="AR435" s="138" t="s">
        <v>142</v>
      </c>
      <c r="AT435" s="138" t="s">
        <v>137</v>
      </c>
      <c r="AU435" s="138" t="s">
        <v>81</v>
      </c>
      <c r="AY435" s="16" t="s">
        <v>135</v>
      </c>
      <c r="BE435" s="139">
        <f>IF(N435="základní",J435,0)</f>
        <v>0</v>
      </c>
      <c r="BF435" s="139">
        <f>IF(N435="snížená",J435,0)</f>
        <v>0</v>
      </c>
      <c r="BG435" s="139">
        <f>IF(N435="zákl. přenesená",J435,0)</f>
        <v>0</v>
      </c>
      <c r="BH435" s="139">
        <f>IF(N435="sníž. přenesená",J435,0)</f>
        <v>0</v>
      </c>
      <c r="BI435" s="139">
        <f>IF(N435="nulová",J435,0)</f>
        <v>0</v>
      </c>
      <c r="BJ435" s="16" t="s">
        <v>79</v>
      </c>
      <c r="BK435" s="139">
        <f>ROUND(I435*H435,2)</f>
        <v>0</v>
      </c>
      <c r="BL435" s="16" t="s">
        <v>142</v>
      </c>
      <c r="BM435" s="138" t="s">
        <v>892</v>
      </c>
    </row>
    <row r="436" spans="2:65" s="1" customFormat="1" ht="11.25">
      <c r="B436" s="31"/>
      <c r="D436" s="140" t="s">
        <v>144</v>
      </c>
      <c r="F436" s="141" t="s">
        <v>893</v>
      </c>
      <c r="I436" s="142"/>
      <c r="L436" s="31"/>
      <c r="M436" s="143"/>
      <c r="T436" s="52"/>
      <c r="AT436" s="16" t="s">
        <v>144</v>
      </c>
      <c r="AU436" s="16" t="s">
        <v>81</v>
      </c>
    </row>
    <row r="437" spans="2:65" s="12" customFormat="1" ht="11.25">
      <c r="B437" s="144"/>
      <c r="D437" s="145" t="s">
        <v>146</v>
      </c>
      <c r="E437" s="146" t="s">
        <v>3</v>
      </c>
      <c r="F437" s="147" t="s">
        <v>801</v>
      </c>
      <c r="H437" s="148">
        <v>9.67</v>
      </c>
      <c r="I437" s="149"/>
      <c r="L437" s="144"/>
      <c r="M437" s="150"/>
      <c r="T437" s="151"/>
      <c r="AT437" s="146" t="s">
        <v>146</v>
      </c>
      <c r="AU437" s="146" t="s">
        <v>81</v>
      </c>
      <c r="AV437" s="12" t="s">
        <v>81</v>
      </c>
      <c r="AW437" s="12" t="s">
        <v>32</v>
      </c>
      <c r="AX437" s="12" t="s">
        <v>71</v>
      </c>
      <c r="AY437" s="146" t="s">
        <v>135</v>
      </c>
    </row>
    <row r="438" spans="2:65" s="12" customFormat="1" ht="11.25">
      <c r="B438" s="144"/>
      <c r="D438" s="145" t="s">
        <v>146</v>
      </c>
      <c r="E438" s="146" t="s">
        <v>3</v>
      </c>
      <c r="F438" s="147" t="s">
        <v>802</v>
      </c>
      <c r="H438" s="148">
        <v>5.87</v>
      </c>
      <c r="I438" s="149"/>
      <c r="L438" s="144"/>
      <c r="M438" s="150"/>
      <c r="T438" s="151"/>
      <c r="AT438" s="146" t="s">
        <v>146</v>
      </c>
      <c r="AU438" s="146" t="s">
        <v>81</v>
      </c>
      <c r="AV438" s="12" t="s">
        <v>81</v>
      </c>
      <c r="AW438" s="12" t="s">
        <v>32</v>
      </c>
      <c r="AX438" s="12" t="s">
        <v>71</v>
      </c>
      <c r="AY438" s="146" t="s">
        <v>135</v>
      </c>
    </row>
    <row r="439" spans="2:65" s="13" customFormat="1" ht="11.25">
      <c r="B439" s="152"/>
      <c r="D439" s="145" t="s">
        <v>146</v>
      </c>
      <c r="E439" s="153" t="s">
        <v>3</v>
      </c>
      <c r="F439" s="154" t="s">
        <v>150</v>
      </c>
      <c r="H439" s="155">
        <v>15.54</v>
      </c>
      <c r="I439" s="156"/>
      <c r="L439" s="152"/>
      <c r="M439" s="157"/>
      <c r="T439" s="158"/>
      <c r="AT439" s="153" t="s">
        <v>146</v>
      </c>
      <c r="AU439" s="153" t="s">
        <v>81</v>
      </c>
      <c r="AV439" s="13" t="s">
        <v>142</v>
      </c>
      <c r="AW439" s="13" t="s">
        <v>32</v>
      </c>
      <c r="AX439" s="13" t="s">
        <v>79</v>
      </c>
      <c r="AY439" s="153" t="s">
        <v>135</v>
      </c>
    </row>
    <row r="440" spans="2:65" s="1" customFormat="1" ht="16.5" customHeight="1">
      <c r="B440" s="126"/>
      <c r="C440" s="127" t="s">
        <v>894</v>
      </c>
      <c r="D440" s="127" t="s">
        <v>137</v>
      </c>
      <c r="E440" s="128" t="s">
        <v>895</v>
      </c>
      <c r="F440" s="129" t="s">
        <v>896</v>
      </c>
      <c r="G440" s="130" t="s">
        <v>213</v>
      </c>
      <c r="H440" s="131">
        <v>107.83</v>
      </c>
      <c r="I440" s="132"/>
      <c r="J440" s="133">
        <f>ROUND(I440*H440,2)</f>
        <v>0</v>
      </c>
      <c r="K440" s="129" t="s">
        <v>141</v>
      </c>
      <c r="L440" s="31"/>
      <c r="M440" s="134" t="s">
        <v>3</v>
      </c>
      <c r="N440" s="135" t="s">
        <v>42</v>
      </c>
      <c r="P440" s="136">
        <f>O440*H440</f>
        <v>0</v>
      </c>
      <c r="Q440" s="136">
        <v>0.10199999999999999</v>
      </c>
      <c r="R440" s="136">
        <f>Q440*H440</f>
        <v>10.998659999999999</v>
      </c>
      <c r="S440" s="136">
        <v>0</v>
      </c>
      <c r="T440" s="137">
        <f>S440*H440</f>
        <v>0</v>
      </c>
      <c r="AR440" s="138" t="s">
        <v>142</v>
      </c>
      <c r="AT440" s="138" t="s">
        <v>137</v>
      </c>
      <c r="AU440" s="138" t="s">
        <v>81</v>
      </c>
      <c r="AY440" s="16" t="s">
        <v>135</v>
      </c>
      <c r="BE440" s="139">
        <f>IF(N440="základní",J440,0)</f>
        <v>0</v>
      </c>
      <c r="BF440" s="139">
        <f>IF(N440="snížená",J440,0)</f>
        <v>0</v>
      </c>
      <c r="BG440" s="139">
        <f>IF(N440="zákl. přenesená",J440,0)</f>
        <v>0</v>
      </c>
      <c r="BH440" s="139">
        <f>IF(N440="sníž. přenesená",J440,0)</f>
        <v>0</v>
      </c>
      <c r="BI440" s="139">
        <f>IF(N440="nulová",J440,0)</f>
        <v>0</v>
      </c>
      <c r="BJ440" s="16" t="s">
        <v>79</v>
      </c>
      <c r="BK440" s="139">
        <f>ROUND(I440*H440,2)</f>
        <v>0</v>
      </c>
      <c r="BL440" s="16" t="s">
        <v>142</v>
      </c>
      <c r="BM440" s="138" t="s">
        <v>897</v>
      </c>
    </row>
    <row r="441" spans="2:65" s="1" customFormat="1" ht="11.25">
      <c r="B441" s="31"/>
      <c r="D441" s="140" t="s">
        <v>144</v>
      </c>
      <c r="F441" s="141" t="s">
        <v>898</v>
      </c>
      <c r="I441" s="142"/>
      <c r="L441" s="31"/>
      <c r="M441" s="143"/>
      <c r="T441" s="52"/>
      <c r="AT441" s="16" t="s">
        <v>144</v>
      </c>
      <c r="AU441" s="16" t="s">
        <v>81</v>
      </c>
    </row>
    <row r="442" spans="2:65" s="12" customFormat="1" ht="11.25">
      <c r="B442" s="144"/>
      <c r="D442" s="145" t="s">
        <v>146</v>
      </c>
      <c r="E442" s="146" t="s">
        <v>3</v>
      </c>
      <c r="F442" s="147" t="s">
        <v>899</v>
      </c>
      <c r="H442" s="148">
        <v>84.99</v>
      </c>
      <c r="I442" s="149"/>
      <c r="L442" s="144"/>
      <c r="M442" s="150"/>
      <c r="T442" s="151"/>
      <c r="AT442" s="146" t="s">
        <v>146</v>
      </c>
      <c r="AU442" s="146" t="s">
        <v>81</v>
      </c>
      <c r="AV442" s="12" t="s">
        <v>81</v>
      </c>
      <c r="AW442" s="12" t="s">
        <v>32</v>
      </c>
      <c r="AX442" s="12" t="s">
        <v>71</v>
      </c>
      <c r="AY442" s="146" t="s">
        <v>135</v>
      </c>
    </row>
    <row r="443" spans="2:65" s="12" customFormat="1" ht="11.25">
      <c r="B443" s="144"/>
      <c r="D443" s="145" t="s">
        <v>146</v>
      </c>
      <c r="E443" s="146" t="s">
        <v>3</v>
      </c>
      <c r="F443" s="147" t="s">
        <v>900</v>
      </c>
      <c r="H443" s="148">
        <v>3.45</v>
      </c>
      <c r="I443" s="149"/>
      <c r="L443" s="144"/>
      <c r="M443" s="150"/>
      <c r="T443" s="151"/>
      <c r="AT443" s="146" t="s">
        <v>146</v>
      </c>
      <c r="AU443" s="146" t="s">
        <v>81</v>
      </c>
      <c r="AV443" s="12" t="s">
        <v>81</v>
      </c>
      <c r="AW443" s="12" t="s">
        <v>32</v>
      </c>
      <c r="AX443" s="12" t="s">
        <v>71</v>
      </c>
      <c r="AY443" s="146" t="s">
        <v>135</v>
      </c>
    </row>
    <row r="444" spans="2:65" s="12" customFormat="1" ht="11.25">
      <c r="B444" s="144"/>
      <c r="D444" s="145" t="s">
        <v>146</v>
      </c>
      <c r="E444" s="146" t="s">
        <v>3</v>
      </c>
      <c r="F444" s="147" t="s">
        <v>901</v>
      </c>
      <c r="H444" s="148">
        <v>19.39</v>
      </c>
      <c r="I444" s="149"/>
      <c r="L444" s="144"/>
      <c r="M444" s="150"/>
      <c r="T444" s="151"/>
      <c r="AT444" s="146" t="s">
        <v>146</v>
      </c>
      <c r="AU444" s="146" t="s">
        <v>81</v>
      </c>
      <c r="AV444" s="12" t="s">
        <v>81</v>
      </c>
      <c r="AW444" s="12" t="s">
        <v>32</v>
      </c>
      <c r="AX444" s="12" t="s">
        <v>71</v>
      </c>
      <c r="AY444" s="146" t="s">
        <v>135</v>
      </c>
    </row>
    <row r="445" spans="2:65" s="13" customFormat="1" ht="11.25">
      <c r="B445" s="152"/>
      <c r="D445" s="145" t="s">
        <v>146</v>
      </c>
      <c r="E445" s="153" t="s">
        <v>3</v>
      </c>
      <c r="F445" s="154" t="s">
        <v>150</v>
      </c>
      <c r="H445" s="155">
        <v>107.83</v>
      </c>
      <c r="I445" s="156"/>
      <c r="L445" s="152"/>
      <c r="M445" s="157"/>
      <c r="T445" s="158"/>
      <c r="AT445" s="153" t="s">
        <v>146</v>
      </c>
      <c r="AU445" s="153" t="s">
        <v>81</v>
      </c>
      <c r="AV445" s="13" t="s">
        <v>142</v>
      </c>
      <c r="AW445" s="13" t="s">
        <v>32</v>
      </c>
      <c r="AX445" s="13" t="s">
        <v>79</v>
      </c>
      <c r="AY445" s="153" t="s">
        <v>135</v>
      </c>
    </row>
    <row r="446" spans="2:65" s="1" customFormat="1" ht="24.2" customHeight="1">
      <c r="B446" s="126"/>
      <c r="C446" s="127" t="s">
        <v>902</v>
      </c>
      <c r="D446" s="127" t="s">
        <v>137</v>
      </c>
      <c r="E446" s="128" t="s">
        <v>903</v>
      </c>
      <c r="F446" s="129" t="s">
        <v>904</v>
      </c>
      <c r="G446" s="130" t="s">
        <v>213</v>
      </c>
      <c r="H446" s="131">
        <v>626.28</v>
      </c>
      <c r="I446" s="132"/>
      <c r="J446" s="133">
        <f>ROUND(I446*H446,2)</f>
        <v>0</v>
      </c>
      <c r="K446" s="129" t="s">
        <v>141</v>
      </c>
      <c r="L446" s="31"/>
      <c r="M446" s="134" t="s">
        <v>3</v>
      </c>
      <c r="N446" s="135" t="s">
        <v>42</v>
      </c>
      <c r="P446" s="136">
        <f>O446*H446</f>
        <v>0</v>
      </c>
      <c r="Q446" s="136">
        <v>1.0200000000000001E-2</v>
      </c>
      <c r="R446" s="136">
        <f>Q446*H446</f>
        <v>6.3880560000000006</v>
      </c>
      <c r="S446" s="136">
        <v>0</v>
      </c>
      <c r="T446" s="137">
        <f>S446*H446</f>
        <v>0</v>
      </c>
      <c r="AR446" s="138" t="s">
        <v>142</v>
      </c>
      <c r="AT446" s="138" t="s">
        <v>137</v>
      </c>
      <c r="AU446" s="138" t="s">
        <v>81</v>
      </c>
      <c r="AY446" s="16" t="s">
        <v>135</v>
      </c>
      <c r="BE446" s="139">
        <f>IF(N446="základní",J446,0)</f>
        <v>0</v>
      </c>
      <c r="BF446" s="139">
        <f>IF(N446="snížená",J446,0)</f>
        <v>0</v>
      </c>
      <c r="BG446" s="139">
        <f>IF(N446="zákl. přenesená",J446,0)</f>
        <v>0</v>
      </c>
      <c r="BH446" s="139">
        <f>IF(N446="sníž. přenesená",J446,0)</f>
        <v>0</v>
      </c>
      <c r="BI446" s="139">
        <f>IF(N446="nulová",J446,0)</f>
        <v>0</v>
      </c>
      <c r="BJ446" s="16" t="s">
        <v>79</v>
      </c>
      <c r="BK446" s="139">
        <f>ROUND(I446*H446,2)</f>
        <v>0</v>
      </c>
      <c r="BL446" s="16" t="s">
        <v>142</v>
      </c>
      <c r="BM446" s="138" t="s">
        <v>905</v>
      </c>
    </row>
    <row r="447" spans="2:65" s="1" customFormat="1" ht="11.25">
      <c r="B447" s="31"/>
      <c r="D447" s="140" t="s">
        <v>144</v>
      </c>
      <c r="F447" s="141" t="s">
        <v>906</v>
      </c>
      <c r="I447" s="142"/>
      <c r="L447" s="31"/>
      <c r="M447" s="143"/>
      <c r="T447" s="52"/>
      <c r="AT447" s="16" t="s">
        <v>144</v>
      </c>
      <c r="AU447" s="16" t="s">
        <v>81</v>
      </c>
    </row>
    <row r="448" spans="2:65" s="12" customFormat="1" ht="11.25">
      <c r="B448" s="144"/>
      <c r="D448" s="145" t="s">
        <v>146</v>
      </c>
      <c r="E448" s="146" t="s">
        <v>3</v>
      </c>
      <c r="F448" s="147" t="s">
        <v>899</v>
      </c>
      <c r="H448" s="148">
        <v>84.99</v>
      </c>
      <c r="I448" s="149"/>
      <c r="L448" s="144"/>
      <c r="M448" s="150"/>
      <c r="T448" s="151"/>
      <c r="AT448" s="146" t="s">
        <v>146</v>
      </c>
      <c r="AU448" s="146" t="s">
        <v>81</v>
      </c>
      <c r="AV448" s="12" t="s">
        <v>81</v>
      </c>
      <c r="AW448" s="12" t="s">
        <v>32</v>
      </c>
      <c r="AX448" s="12" t="s">
        <v>71</v>
      </c>
      <c r="AY448" s="146" t="s">
        <v>135</v>
      </c>
    </row>
    <row r="449" spans="2:65" s="12" customFormat="1" ht="11.25">
      <c r="B449" s="144"/>
      <c r="D449" s="145" t="s">
        <v>146</v>
      </c>
      <c r="E449" s="146" t="s">
        <v>3</v>
      </c>
      <c r="F449" s="147" t="s">
        <v>901</v>
      </c>
      <c r="H449" s="148">
        <v>19.39</v>
      </c>
      <c r="I449" s="149"/>
      <c r="L449" s="144"/>
      <c r="M449" s="150"/>
      <c r="T449" s="151"/>
      <c r="AT449" s="146" t="s">
        <v>146</v>
      </c>
      <c r="AU449" s="146" t="s">
        <v>81</v>
      </c>
      <c r="AV449" s="12" t="s">
        <v>81</v>
      </c>
      <c r="AW449" s="12" t="s">
        <v>32</v>
      </c>
      <c r="AX449" s="12" t="s">
        <v>71</v>
      </c>
      <c r="AY449" s="146" t="s">
        <v>135</v>
      </c>
    </row>
    <row r="450" spans="2:65" s="13" customFormat="1" ht="11.25">
      <c r="B450" s="152"/>
      <c r="D450" s="145" t="s">
        <v>146</v>
      </c>
      <c r="E450" s="153" t="s">
        <v>3</v>
      </c>
      <c r="F450" s="154" t="s">
        <v>150</v>
      </c>
      <c r="H450" s="155">
        <v>104.38</v>
      </c>
      <c r="I450" s="156"/>
      <c r="L450" s="152"/>
      <c r="M450" s="157"/>
      <c r="T450" s="158"/>
      <c r="AT450" s="153" t="s">
        <v>146</v>
      </c>
      <c r="AU450" s="153" t="s">
        <v>81</v>
      </c>
      <c r="AV450" s="13" t="s">
        <v>142</v>
      </c>
      <c r="AW450" s="13" t="s">
        <v>32</v>
      </c>
      <c r="AX450" s="13" t="s">
        <v>79</v>
      </c>
      <c r="AY450" s="153" t="s">
        <v>135</v>
      </c>
    </row>
    <row r="451" spans="2:65" s="12" customFormat="1" ht="11.25">
      <c r="B451" s="144"/>
      <c r="D451" s="145" t="s">
        <v>146</v>
      </c>
      <c r="F451" s="147" t="s">
        <v>907</v>
      </c>
      <c r="H451" s="148">
        <v>626.28</v>
      </c>
      <c r="I451" s="149"/>
      <c r="L451" s="144"/>
      <c r="M451" s="150"/>
      <c r="T451" s="151"/>
      <c r="AT451" s="146" t="s">
        <v>146</v>
      </c>
      <c r="AU451" s="146" t="s">
        <v>81</v>
      </c>
      <c r="AV451" s="12" t="s">
        <v>81</v>
      </c>
      <c r="AW451" s="12" t="s">
        <v>4</v>
      </c>
      <c r="AX451" s="12" t="s">
        <v>79</v>
      </c>
      <c r="AY451" s="146" t="s">
        <v>135</v>
      </c>
    </row>
    <row r="452" spans="2:65" s="1" customFormat="1" ht="16.5" customHeight="1">
      <c r="B452" s="126"/>
      <c r="C452" s="127" t="s">
        <v>908</v>
      </c>
      <c r="D452" s="127" t="s">
        <v>137</v>
      </c>
      <c r="E452" s="128" t="s">
        <v>909</v>
      </c>
      <c r="F452" s="129" t="s">
        <v>910</v>
      </c>
      <c r="G452" s="130" t="s">
        <v>213</v>
      </c>
      <c r="H452" s="131">
        <v>20.85</v>
      </c>
      <c r="I452" s="132"/>
      <c r="J452" s="133">
        <f>ROUND(I452*H452,2)</f>
        <v>0</v>
      </c>
      <c r="K452" s="129" t="s">
        <v>141</v>
      </c>
      <c r="L452" s="31"/>
      <c r="M452" s="134" t="s">
        <v>3</v>
      </c>
      <c r="N452" s="135" t="s">
        <v>42</v>
      </c>
      <c r="P452" s="136">
        <f>O452*H452</f>
        <v>0</v>
      </c>
      <c r="Q452" s="136">
        <v>0.11</v>
      </c>
      <c r="R452" s="136">
        <f>Q452*H452</f>
        <v>2.2935000000000003</v>
      </c>
      <c r="S452" s="136">
        <v>0</v>
      </c>
      <c r="T452" s="137">
        <f>S452*H452</f>
        <v>0</v>
      </c>
      <c r="AR452" s="138" t="s">
        <v>142</v>
      </c>
      <c r="AT452" s="138" t="s">
        <v>137</v>
      </c>
      <c r="AU452" s="138" t="s">
        <v>81</v>
      </c>
      <c r="AY452" s="16" t="s">
        <v>135</v>
      </c>
      <c r="BE452" s="139">
        <f>IF(N452="základní",J452,0)</f>
        <v>0</v>
      </c>
      <c r="BF452" s="139">
        <f>IF(N452="snížená",J452,0)</f>
        <v>0</v>
      </c>
      <c r="BG452" s="139">
        <f>IF(N452="zákl. přenesená",J452,0)</f>
        <v>0</v>
      </c>
      <c r="BH452" s="139">
        <f>IF(N452="sníž. přenesená",J452,0)</f>
        <v>0</v>
      </c>
      <c r="BI452" s="139">
        <f>IF(N452="nulová",J452,0)</f>
        <v>0</v>
      </c>
      <c r="BJ452" s="16" t="s">
        <v>79</v>
      </c>
      <c r="BK452" s="139">
        <f>ROUND(I452*H452,2)</f>
        <v>0</v>
      </c>
      <c r="BL452" s="16" t="s">
        <v>142</v>
      </c>
      <c r="BM452" s="138" t="s">
        <v>911</v>
      </c>
    </row>
    <row r="453" spans="2:65" s="1" customFormat="1" ht="11.25">
      <c r="B453" s="31"/>
      <c r="D453" s="140" t="s">
        <v>144</v>
      </c>
      <c r="F453" s="141" t="s">
        <v>912</v>
      </c>
      <c r="I453" s="142"/>
      <c r="L453" s="31"/>
      <c r="M453" s="143"/>
      <c r="T453" s="52"/>
      <c r="AT453" s="16" t="s">
        <v>144</v>
      </c>
      <c r="AU453" s="16" t="s">
        <v>81</v>
      </c>
    </row>
    <row r="454" spans="2:65" s="12" customFormat="1" ht="11.25">
      <c r="B454" s="144"/>
      <c r="D454" s="145" t="s">
        <v>146</v>
      </c>
      <c r="E454" s="146" t="s">
        <v>3</v>
      </c>
      <c r="F454" s="147" t="s">
        <v>913</v>
      </c>
      <c r="H454" s="148">
        <v>14.59</v>
      </c>
      <c r="I454" s="149"/>
      <c r="L454" s="144"/>
      <c r="M454" s="150"/>
      <c r="T454" s="151"/>
      <c r="AT454" s="146" t="s">
        <v>146</v>
      </c>
      <c r="AU454" s="146" t="s">
        <v>81</v>
      </c>
      <c r="AV454" s="12" t="s">
        <v>81</v>
      </c>
      <c r="AW454" s="12" t="s">
        <v>32</v>
      </c>
      <c r="AX454" s="12" t="s">
        <v>71</v>
      </c>
      <c r="AY454" s="146" t="s">
        <v>135</v>
      </c>
    </row>
    <row r="455" spans="2:65" s="12" customFormat="1" ht="11.25">
      <c r="B455" s="144"/>
      <c r="D455" s="145" t="s">
        <v>146</v>
      </c>
      <c r="E455" s="146" t="s">
        <v>3</v>
      </c>
      <c r="F455" s="147" t="s">
        <v>914</v>
      </c>
      <c r="H455" s="148">
        <v>6.26</v>
      </c>
      <c r="I455" s="149"/>
      <c r="L455" s="144"/>
      <c r="M455" s="150"/>
      <c r="T455" s="151"/>
      <c r="AT455" s="146" t="s">
        <v>146</v>
      </c>
      <c r="AU455" s="146" t="s">
        <v>81</v>
      </c>
      <c r="AV455" s="12" t="s">
        <v>81</v>
      </c>
      <c r="AW455" s="12" t="s">
        <v>32</v>
      </c>
      <c r="AX455" s="12" t="s">
        <v>71</v>
      </c>
      <c r="AY455" s="146" t="s">
        <v>135</v>
      </c>
    </row>
    <row r="456" spans="2:65" s="13" customFormat="1" ht="11.25">
      <c r="B456" s="152"/>
      <c r="D456" s="145" t="s">
        <v>146</v>
      </c>
      <c r="E456" s="153" t="s">
        <v>3</v>
      </c>
      <c r="F456" s="154" t="s">
        <v>150</v>
      </c>
      <c r="H456" s="155">
        <v>20.85</v>
      </c>
      <c r="I456" s="156"/>
      <c r="L456" s="152"/>
      <c r="M456" s="157"/>
      <c r="T456" s="158"/>
      <c r="AT456" s="153" t="s">
        <v>146</v>
      </c>
      <c r="AU456" s="153" t="s">
        <v>81</v>
      </c>
      <c r="AV456" s="13" t="s">
        <v>142</v>
      </c>
      <c r="AW456" s="13" t="s">
        <v>32</v>
      </c>
      <c r="AX456" s="13" t="s">
        <v>79</v>
      </c>
      <c r="AY456" s="153" t="s">
        <v>135</v>
      </c>
    </row>
    <row r="457" spans="2:65" s="1" customFormat="1" ht="24.2" customHeight="1">
      <c r="B457" s="126"/>
      <c r="C457" s="127" t="s">
        <v>915</v>
      </c>
      <c r="D457" s="127" t="s">
        <v>137</v>
      </c>
      <c r="E457" s="128" t="s">
        <v>916</v>
      </c>
      <c r="F457" s="129" t="s">
        <v>917</v>
      </c>
      <c r="G457" s="130" t="s">
        <v>213</v>
      </c>
      <c r="H457" s="131">
        <v>104.25</v>
      </c>
      <c r="I457" s="132"/>
      <c r="J457" s="133">
        <f>ROUND(I457*H457,2)</f>
        <v>0</v>
      </c>
      <c r="K457" s="129" t="s">
        <v>141</v>
      </c>
      <c r="L457" s="31"/>
      <c r="M457" s="134" t="s">
        <v>3</v>
      </c>
      <c r="N457" s="135" t="s">
        <v>42</v>
      </c>
      <c r="P457" s="136">
        <f>O457*H457</f>
        <v>0</v>
      </c>
      <c r="Q457" s="136">
        <v>1.0999999999999999E-2</v>
      </c>
      <c r="R457" s="136">
        <f>Q457*H457</f>
        <v>1.1467499999999999</v>
      </c>
      <c r="S457" s="136">
        <v>0</v>
      </c>
      <c r="T457" s="137">
        <f>S457*H457</f>
        <v>0</v>
      </c>
      <c r="AR457" s="138" t="s">
        <v>142</v>
      </c>
      <c r="AT457" s="138" t="s">
        <v>137</v>
      </c>
      <c r="AU457" s="138" t="s">
        <v>81</v>
      </c>
      <c r="AY457" s="16" t="s">
        <v>135</v>
      </c>
      <c r="BE457" s="139">
        <f>IF(N457="základní",J457,0)</f>
        <v>0</v>
      </c>
      <c r="BF457" s="139">
        <f>IF(N457="snížená",J457,0)</f>
        <v>0</v>
      </c>
      <c r="BG457" s="139">
        <f>IF(N457="zákl. přenesená",J457,0)</f>
        <v>0</v>
      </c>
      <c r="BH457" s="139">
        <f>IF(N457="sníž. přenesená",J457,0)</f>
        <v>0</v>
      </c>
      <c r="BI457" s="139">
        <f>IF(N457="nulová",J457,0)</f>
        <v>0</v>
      </c>
      <c r="BJ457" s="16" t="s">
        <v>79</v>
      </c>
      <c r="BK457" s="139">
        <f>ROUND(I457*H457,2)</f>
        <v>0</v>
      </c>
      <c r="BL457" s="16" t="s">
        <v>142</v>
      </c>
      <c r="BM457" s="138" t="s">
        <v>918</v>
      </c>
    </row>
    <row r="458" spans="2:65" s="1" customFormat="1" ht="11.25">
      <c r="B458" s="31"/>
      <c r="D458" s="140" t="s">
        <v>144</v>
      </c>
      <c r="F458" s="141" t="s">
        <v>919</v>
      </c>
      <c r="I458" s="142"/>
      <c r="L458" s="31"/>
      <c r="M458" s="143"/>
      <c r="T458" s="52"/>
      <c r="AT458" s="16" t="s">
        <v>144</v>
      </c>
      <c r="AU458" s="16" t="s">
        <v>81</v>
      </c>
    </row>
    <row r="459" spans="2:65" s="12" customFormat="1" ht="11.25">
      <c r="B459" s="144"/>
      <c r="D459" s="145" t="s">
        <v>146</v>
      </c>
      <c r="E459" s="146" t="s">
        <v>3</v>
      </c>
      <c r="F459" s="147" t="s">
        <v>913</v>
      </c>
      <c r="H459" s="148">
        <v>14.59</v>
      </c>
      <c r="I459" s="149"/>
      <c r="L459" s="144"/>
      <c r="M459" s="150"/>
      <c r="T459" s="151"/>
      <c r="AT459" s="146" t="s">
        <v>146</v>
      </c>
      <c r="AU459" s="146" t="s">
        <v>81</v>
      </c>
      <c r="AV459" s="12" t="s">
        <v>81</v>
      </c>
      <c r="AW459" s="12" t="s">
        <v>32</v>
      </c>
      <c r="AX459" s="12" t="s">
        <v>71</v>
      </c>
      <c r="AY459" s="146" t="s">
        <v>135</v>
      </c>
    </row>
    <row r="460" spans="2:65" s="12" customFormat="1" ht="11.25">
      <c r="B460" s="144"/>
      <c r="D460" s="145" t="s">
        <v>146</v>
      </c>
      <c r="E460" s="146" t="s">
        <v>3</v>
      </c>
      <c r="F460" s="147" t="s">
        <v>914</v>
      </c>
      <c r="H460" s="148">
        <v>6.26</v>
      </c>
      <c r="I460" s="149"/>
      <c r="L460" s="144"/>
      <c r="M460" s="150"/>
      <c r="T460" s="151"/>
      <c r="AT460" s="146" t="s">
        <v>146</v>
      </c>
      <c r="AU460" s="146" t="s">
        <v>81</v>
      </c>
      <c r="AV460" s="12" t="s">
        <v>81</v>
      </c>
      <c r="AW460" s="12" t="s">
        <v>32</v>
      </c>
      <c r="AX460" s="12" t="s">
        <v>71</v>
      </c>
      <c r="AY460" s="146" t="s">
        <v>135</v>
      </c>
    </row>
    <row r="461" spans="2:65" s="13" customFormat="1" ht="11.25">
      <c r="B461" s="152"/>
      <c r="D461" s="145" t="s">
        <v>146</v>
      </c>
      <c r="E461" s="153" t="s">
        <v>3</v>
      </c>
      <c r="F461" s="154" t="s">
        <v>150</v>
      </c>
      <c r="H461" s="155">
        <v>20.85</v>
      </c>
      <c r="I461" s="156"/>
      <c r="L461" s="152"/>
      <c r="M461" s="157"/>
      <c r="T461" s="158"/>
      <c r="AT461" s="153" t="s">
        <v>146</v>
      </c>
      <c r="AU461" s="153" t="s">
        <v>81</v>
      </c>
      <c r="AV461" s="13" t="s">
        <v>142</v>
      </c>
      <c r="AW461" s="13" t="s">
        <v>32</v>
      </c>
      <c r="AX461" s="13" t="s">
        <v>79</v>
      </c>
      <c r="AY461" s="153" t="s">
        <v>135</v>
      </c>
    </row>
    <row r="462" spans="2:65" s="12" customFormat="1" ht="11.25">
      <c r="B462" s="144"/>
      <c r="D462" s="145" t="s">
        <v>146</v>
      </c>
      <c r="F462" s="147" t="s">
        <v>920</v>
      </c>
      <c r="H462" s="148">
        <v>104.25</v>
      </c>
      <c r="I462" s="149"/>
      <c r="L462" s="144"/>
      <c r="M462" s="150"/>
      <c r="T462" s="151"/>
      <c r="AT462" s="146" t="s">
        <v>146</v>
      </c>
      <c r="AU462" s="146" t="s">
        <v>81</v>
      </c>
      <c r="AV462" s="12" t="s">
        <v>81</v>
      </c>
      <c r="AW462" s="12" t="s">
        <v>4</v>
      </c>
      <c r="AX462" s="12" t="s">
        <v>79</v>
      </c>
      <c r="AY462" s="146" t="s">
        <v>135</v>
      </c>
    </row>
    <row r="463" spans="2:65" s="1" customFormat="1" ht="21.75" customHeight="1">
      <c r="B463" s="126"/>
      <c r="C463" s="127" t="s">
        <v>921</v>
      </c>
      <c r="D463" s="127" t="s">
        <v>137</v>
      </c>
      <c r="E463" s="128" t="s">
        <v>922</v>
      </c>
      <c r="F463" s="129" t="s">
        <v>923</v>
      </c>
      <c r="G463" s="130" t="s">
        <v>213</v>
      </c>
      <c r="H463" s="131">
        <v>14.59</v>
      </c>
      <c r="I463" s="132"/>
      <c r="J463" s="133">
        <f>ROUND(I463*H463,2)</f>
        <v>0</v>
      </c>
      <c r="K463" s="129" t="s">
        <v>141</v>
      </c>
      <c r="L463" s="31"/>
      <c r="M463" s="134" t="s">
        <v>3</v>
      </c>
      <c r="N463" s="135" t="s">
        <v>42</v>
      </c>
      <c r="P463" s="136">
        <f>O463*H463</f>
        <v>0</v>
      </c>
      <c r="Q463" s="136">
        <v>0</v>
      </c>
      <c r="R463" s="136">
        <f>Q463*H463</f>
        <v>0</v>
      </c>
      <c r="S463" s="136">
        <v>0</v>
      </c>
      <c r="T463" s="137">
        <f>S463*H463</f>
        <v>0</v>
      </c>
      <c r="AR463" s="138" t="s">
        <v>142</v>
      </c>
      <c r="AT463" s="138" t="s">
        <v>137</v>
      </c>
      <c r="AU463" s="138" t="s">
        <v>81</v>
      </c>
      <c r="AY463" s="16" t="s">
        <v>135</v>
      </c>
      <c r="BE463" s="139">
        <f>IF(N463="základní",J463,0)</f>
        <v>0</v>
      </c>
      <c r="BF463" s="139">
        <f>IF(N463="snížená",J463,0)</f>
        <v>0</v>
      </c>
      <c r="BG463" s="139">
        <f>IF(N463="zákl. přenesená",J463,0)</f>
        <v>0</v>
      </c>
      <c r="BH463" s="139">
        <f>IF(N463="sníž. přenesená",J463,0)</f>
        <v>0</v>
      </c>
      <c r="BI463" s="139">
        <f>IF(N463="nulová",J463,0)</f>
        <v>0</v>
      </c>
      <c r="BJ463" s="16" t="s">
        <v>79</v>
      </c>
      <c r="BK463" s="139">
        <f>ROUND(I463*H463,2)</f>
        <v>0</v>
      </c>
      <c r="BL463" s="16" t="s">
        <v>142</v>
      </c>
      <c r="BM463" s="138" t="s">
        <v>924</v>
      </c>
    </row>
    <row r="464" spans="2:65" s="1" customFormat="1" ht="11.25">
      <c r="B464" s="31"/>
      <c r="D464" s="140" t="s">
        <v>144</v>
      </c>
      <c r="F464" s="141" t="s">
        <v>925</v>
      </c>
      <c r="I464" s="142"/>
      <c r="L464" s="31"/>
      <c r="M464" s="143"/>
      <c r="T464" s="52"/>
      <c r="AT464" s="16" t="s">
        <v>144</v>
      </c>
      <c r="AU464" s="16" t="s">
        <v>81</v>
      </c>
    </row>
    <row r="465" spans="2:65" s="12" customFormat="1" ht="11.25">
      <c r="B465" s="144"/>
      <c r="D465" s="145" t="s">
        <v>146</v>
      </c>
      <c r="E465" s="146" t="s">
        <v>3</v>
      </c>
      <c r="F465" s="147" t="s">
        <v>913</v>
      </c>
      <c r="H465" s="148">
        <v>14.59</v>
      </c>
      <c r="I465" s="149"/>
      <c r="L465" s="144"/>
      <c r="M465" s="150"/>
      <c r="T465" s="151"/>
      <c r="AT465" s="146" t="s">
        <v>146</v>
      </c>
      <c r="AU465" s="146" t="s">
        <v>81</v>
      </c>
      <c r="AV465" s="12" t="s">
        <v>81</v>
      </c>
      <c r="AW465" s="12" t="s">
        <v>32</v>
      </c>
      <c r="AX465" s="12" t="s">
        <v>79</v>
      </c>
      <c r="AY465" s="146" t="s">
        <v>135</v>
      </c>
    </row>
    <row r="466" spans="2:65" s="1" customFormat="1" ht="16.5" customHeight="1">
      <c r="B466" s="126"/>
      <c r="C466" s="127" t="s">
        <v>926</v>
      </c>
      <c r="D466" s="127" t="s">
        <v>137</v>
      </c>
      <c r="E466" s="128" t="s">
        <v>927</v>
      </c>
      <c r="F466" s="129" t="s">
        <v>928</v>
      </c>
      <c r="G466" s="130" t="s">
        <v>213</v>
      </c>
      <c r="H466" s="131">
        <v>3.45</v>
      </c>
      <c r="I466" s="132"/>
      <c r="J466" s="133">
        <f>ROUND(I466*H466,2)</f>
        <v>0</v>
      </c>
      <c r="K466" s="129" t="s">
        <v>141</v>
      </c>
      <c r="L466" s="31"/>
      <c r="M466" s="134" t="s">
        <v>3</v>
      </c>
      <c r="N466" s="135" t="s">
        <v>42</v>
      </c>
      <c r="P466" s="136">
        <f>O466*H466</f>
        <v>0</v>
      </c>
      <c r="Q466" s="136">
        <v>1.2999999999999999E-4</v>
      </c>
      <c r="R466" s="136">
        <f>Q466*H466</f>
        <v>4.4850000000000001E-4</v>
      </c>
      <c r="S466" s="136">
        <v>0</v>
      </c>
      <c r="T466" s="137">
        <f>S466*H466</f>
        <v>0</v>
      </c>
      <c r="AR466" s="138" t="s">
        <v>142</v>
      </c>
      <c r="AT466" s="138" t="s">
        <v>137</v>
      </c>
      <c r="AU466" s="138" t="s">
        <v>81</v>
      </c>
      <c r="AY466" s="16" t="s">
        <v>135</v>
      </c>
      <c r="BE466" s="139">
        <f>IF(N466="základní",J466,0)</f>
        <v>0</v>
      </c>
      <c r="BF466" s="139">
        <f>IF(N466="snížená",J466,0)</f>
        <v>0</v>
      </c>
      <c r="BG466" s="139">
        <f>IF(N466="zákl. přenesená",J466,0)</f>
        <v>0</v>
      </c>
      <c r="BH466" s="139">
        <f>IF(N466="sníž. přenesená",J466,0)</f>
        <v>0</v>
      </c>
      <c r="BI466" s="139">
        <f>IF(N466="nulová",J466,0)</f>
        <v>0</v>
      </c>
      <c r="BJ466" s="16" t="s">
        <v>79</v>
      </c>
      <c r="BK466" s="139">
        <f>ROUND(I466*H466,2)</f>
        <v>0</v>
      </c>
      <c r="BL466" s="16" t="s">
        <v>142</v>
      </c>
      <c r="BM466" s="138" t="s">
        <v>929</v>
      </c>
    </row>
    <row r="467" spans="2:65" s="1" customFormat="1" ht="11.25">
      <c r="B467" s="31"/>
      <c r="D467" s="140" t="s">
        <v>144</v>
      </c>
      <c r="F467" s="141" t="s">
        <v>930</v>
      </c>
      <c r="I467" s="142"/>
      <c r="L467" s="31"/>
      <c r="M467" s="143"/>
      <c r="T467" s="52"/>
      <c r="AT467" s="16" t="s">
        <v>144</v>
      </c>
      <c r="AU467" s="16" t="s">
        <v>81</v>
      </c>
    </row>
    <row r="468" spans="2:65" s="12" customFormat="1" ht="11.25">
      <c r="B468" s="144"/>
      <c r="D468" s="145" t="s">
        <v>146</v>
      </c>
      <c r="E468" s="146" t="s">
        <v>3</v>
      </c>
      <c r="F468" s="147" t="s">
        <v>900</v>
      </c>
      <c r="H468" s="148">
        <v>3.45</v>
      </c>
      <c r="I468" s="149"/>
      <c r="L468" s="144"/>
      <c r="M468" s="150"/>
      <c r="T468" s="151"/>
      <c r="AT468" s="146" t="s">
        <v>146</v>
      </c>
      <c r="AU468" s="146" t="s">
        <v>81</v>
      </c>
      <c r="AV468" s="12" t="s">
        <v>81</v>
      </c>
      <c r="AW468" s="12" t="s">
        <v>32</v>
      </c>
      <c r="AX468" s="12" t="s">
        <v>79</v>
      </c>
      <c r="AY468" s="146" t="s">
        <v>135</v>
      </c>
    </row>
    <row r="469" spans="2:65" s="1" customFormat="1" ht="24.2" customHeight="1">
      <c r="B469" s="126"/>
      <c r="C469" s="127" t="s">
        <v>931</v>
      </c>
      <c r="D469" s="127" t="s">
        <v>137</v>
      </c>
      <c r="E469" s="128" t="s">
        <v>932</v>
      </c>
      <c r="F469" s="129" t="s">
        <v>933</v>
      </c>
      <c r="G469" s="130" t="s">
        <v>493</v>
      </c>
      <c r="H469" s="131">
        <v>15</v>
      </c>
      <c r="I469" s="132"/>
      <c r="J469" s="133">
        <f>ROUND(I469*H469,2)</f>
        <v>0</v>
      </c>
      <c r="K469" s="129" t="s">
        <v>141</v>
      </c>
      <c r="L469" s="31"/>
      <c r="M469" s="134" t="s">
        <v>3</v>
      </c>
      <c r="N469" s="135" t="s">
        <v>42</v>
      </c>
      <c r="P469" s="136">
        <f>O469*H469</f>
        <v>0</v>
      </c>
      <c r="Q469" s="136">
        <v>5.6439999999999997E-2</v>
      </c>
      <c r="R469" s="136">
        <f>Q469*H469</f>
        <v>0.84659999999999991</v>
      </c>
      <c r="S469" s="136">
        <v>0</v>
      </c>
      <c r="T469" s="137">
        <f>S469*H469</f>
        <v>0</v>
      </c>
      <c r="AR469" s="138" t="s">
        <v>142</v>
      </c>
      <c r="AT469" s="138" t="s">
        <v>137</v>
      </c>
      <c r="AU469" s="138" t="s">
        <v>81</v>
      </c>
      <c r="AY469" s="16" t="s">
        <v>135</v>
      </c>
      <c r="BE469" s="139">
        <f>IF(N469="základní",J469,0)</f>
        <v>0</v>
      </c>
      <c r="BF469" s="139">
        <f>IF(N469="snížená",J469,0)</f>
        <v>0</v>
      </c>
      <c r="BG469" s="139">
        <f>IF(N469="zákl. přenesená",J469,0)</f>
        <v>0</v>
      </c>
      <c r="BH469" s="139">
        <f>IF(N469="sníž. přenesená",J469,0)</f>
        <v>0</v>
      </c>
      <c r="BI469" s="139">
        <f>IF(N469="nulová",J469,0)</f>
        <v>0</v>
      </c>
      <c r="BJ469" s="16" t="s">
        <v>79</v>
      </c>
      <c r="BK469" s="139">
        <f>ROUND(I469*H469,2)</f>
        <v>0</v>
      </c>
      <c r="BL469" s="16" t="s">
        <v>142</v>
      </c>
      <c r="BM469" s="138" t="s">
        <v>934</v>
      </c>
    </row>
    <row r="470" spans="2:65" s="1" customFormat="1" ht="11.25">
      <c r="B470" s="31"/>
      <c r="D470" s="140" t="s">
        <v>144</v>
      </c>
      <c r="F470" s="141" t="s">
        <v>935</v>
      </c>
      <c r="I470" s="142"/>
      <c r="L470" s="31"/>
      <c r="M470" s="143"/>
      <c r="T470" s="52"/>
      <c r="AT470" s="16" t="s">
        <v>144</v>
      </c>
      <c r="AU470" s="16" t="s">
        <v>81</v>
      </c>
    </row>
    <row r="471" spans="2:65" s="1" customFormat="1" ht="21.75" customHeight="1">
      <c r="B471" s="126"/>
      <c r="C471" s="162" t="s">
        <v>936</v>
      </c>
      <c r="D471" s="162" t="s">
        <v>427</v>
      </c>
      <c r="E471" s="163" t="s">
        <v>937</v>
      </c>
      <c r="F471" s="164" t="s">
        <v>938</v>
      </c>
      <c r="G471" s="165" t="s">
        <v>493</v>
      </c>
      <c r="H471" s="166">
        <v>7</v>
      </c>
      <c r="I471" s="167"/>
      <c r="J471" s="168">
        <f>ROUND(I471*H471,2)</f>
        <v>0</v>
      </c>
      <c r="K471" s="164" t="s">
        <v>141</v>
      </c>
      <c r="L471" s="169"/>
      <c r="M471" s="170" t="s">
        <v>3</v>
      </c>
      <c r="N471" s="171" t="s">
        <v>42</v>
      </c>
      <c r="P471" s="136">
        <f>O471*H471</f>
        <v>0</v>
      </c>
      <c r="Q471" s="136">
        <v>1.553E-2</v>
      </c>
      <c r="R471" s="136">
        <f>Q471*H471</f>
        <v>0.10871</v>
      </c>
      <c r="S471" s="136">
        <v>0</v>
      </c>
      <c r="T471" s="137">
        <f>S471*H471</f>
        <v>0</v>
      </c>
      <c r="AR471" s="138" t="s">
        <v>183</v>
      </c>
      <c r="AT471" s="138" t="s">
        <v>427</v>
      </c>
      <c r="AU471" s="138" t="s">
        <v>81</v>
      </c>
      <c r="AY471" s="16" t="s">
        <v>135</v>
      </c>
      <c r="BE471" s="139">
        <f>IF(N471="základní",J471,0)</f>
        <v>0</v>
      </c>
      <c r="BF471" s="139">
        <f>IF(N471="snížená",J471,0)</f>
        <v>0</v>
      </c>
      <c r="BG471" s="139">
        <f>IF(N471="zákl. přenesená",J471,0)</f>
        <v>0</v>
      </c>
      <c r="BH471" s="139">
        <f>IF(N471="sníž. přenesená",J471,0)</f>
        <v>0</v>
      </c>
      <c r="BI471" s="139">
        <f>IF(N471="nulová",J471,0)</f>
        <v>0</v>
      </c>
      <c r="BJ471" s="16" t="s">
        <v>79</v>
      </c>
      <c r="BK471" s="139">
        <f>ROUND(I471*H471,2)</f>
        <v>0</v>
      </c>
      <c r="BL471" s="16" t="s">
        <v>142</v>
      </c>
      <c r="BM471" s="138" t="s">
        <v>939</v>
      </c>
    </row>
    <row r="472" spans="2:65" s="12" customFormat="1" ht="11.25">
      <c r="B472" s="144"/>
      <c r="D472" s="145" t="s">
        <v>146</v>
      </c>
      <c r="E472" s="146" t="s">
        <v>3</v>
      </c>
      <c r="F472" s="147" t="s">
        <v>940</v>
      </c>
      <c r="H472" s="148">
        <v>1</v>
      </c>
      <c r="I472" s="149"/>
      <c r="L472" s="144"/>
      <c r="M472" s="150"/>
      <c r="T472" s="151"/>
      <c r="AT472" s="146" t="s">
        <v>146</v>
      </c>
      <c r="AU472" s="146" t="s">
        <v>81</v>
      </c>
      <c r="AV472" s="12" t="s">
        <v>81</v>
      </c>
      <c r="AW472" s="12" t="s">
        <v>32</v>
      </c>
      <c r="AX472" s="12" t="s">
        <v>71</v>
      </c>
      <c r="AY472" s="146" t="s">
        <v>135</v>
      </c>
    </row>
    <row r="473" spans="2:65" s="12" customFormat="1" ht="11.25">
      <c r="B473" s="144"/>
      <c r="D473" s="145" t="s">
        <v>146</v>
      </c>
      <c r="E473" s="146" t="s">
        <v>3</v>
      </c>
      <c r="F473" s="147" t="s">
        <v>941</v>
      </c>
      <c r="H473" s="148">
        <v>1</v>
      </c>
      <c r="I473" s="149"/>
      <c r="L473" s="144"/>
      <c r="M473" s="150"/>
      <c r="T473" s="151"/>
      <c r="AT473" s="146" t="s">
        <v>146</v>
      </c>
      <c r="AU473" s="146" t="s">
        <v>81</v>
      </c>
      <c r="AV473" s="12" t="s">
        <v>81</v>
      </c>
      <c r="AW473" s="12" t="s">
        <v>32</v>
      </c>
      <c r="AX473" s="12" t="s">
        <v>71</v>
      </c>
      <c r="AY473" s="146" t="s">
        <v>135</v>
      </c>
    </row>
    <row r="474" spans="2:65" s="12" customFormat="1" ht="11.25">
      <c r="B474" s="144"/>
      <c r="D474" s="145" t="s">
        <v>146</v>
      </c>
      <c r="E474" s="146" t="s">
        <v>3</v>
      </c>
      <c r="F474" s="147" t="s">
        <v>942</v>
      </c>
      <c r="H474" s="148">
        <v>1</v>
      </c>
      <c r="I474" s="149"/>
      <c r="L474" s="144"/>
      <c r="M474" s="150"/>
      <c r="T474" s="151"/>
      <c r="AT474" s="146" t="s">
        <v>146</v>
      </c>
      <c r="AU474" s="146" t="s">
        <v>81</v>
      </c>
      <c r="AV474" s="12" t="s">
        <v>81</v>
      </c>
      <c r="AW474" s="12" t="s">
        <v>32</v>
      </c>
      <c r="AX474" s="12" t="s">
        <v>71</v>
      </c>
      <c r="AY474" s="146" t="s">
        <v>135</v>
      </c>
    </row>
    <row r="475" spans="2:65" s="12" customFormat="1" ht="11.25">
      <c r="B475" s="144"/>
      <c r="D475" s="145" t="s">
        <v>146</v>
      </c>
      <c r="E475" s="146" t="s">
        <v>3</v>
      </c>
      <c r="F475" s="147" t="s">
        <v>943</v>
      </c>
      <c r="H475" s="148">
        <v>1</v>
      </c>
      <c r="I475" s="149"/>
      <c r="L475" s="144"/>
      <c r="M475" s="150"/>
      <c r="T475" s="151"/>
      <c r="AT475" s="146" t="s">
        <v>146</v>
      </c>
      <c r="AU475" s="146" t="s">
        <v>81</v>
      </c>
      <c r="AV475" s="12" t="s">
        <v>81</v>
      </c>
      <c r="AW475" s="12" t="s">
        <v>32</v>
      </c>
      <c r="AX475" s="12" t="s">
        <v>71</v>
      </c>
      <c r="AY475" s="146" t="s">
        <v>135</v>
      </c>
    </row>
    <row r="476" spans="2:65" s="12" customFormat="1" ht="11.25">
      <c r="B476" s="144"/>
      <c r="D476" s="145" t="s">
        <v>146</v>
      </c>
      <c r="E476" s="146" t="s">
        <v>3</v>
      </c>
      <c r="F476" s="147" t="s">
        <v>944</v>
      </c>
      <c r="H476" s="148">
        <v>1</v>
      </c>
      <c r="I476" s="149"/>
      <c r="L476" s="144"/>
      <c r="M476" s="150"/>
      <c r="T476" s="151"/>
      <c r="AT476" s="146" t="s">
        <v>146</v>
      </c>
      <c r="AU476" s="146" t="s">
        <v>81</v>
      </c>
      <c r="AV476" s="12" t="s">
        <v>81</v>
      </c>
      <c r="AW476" s="12" t="s">
        <v>32</v>
      </c>
      <c r="AX476" s="12" t="s">
        <v>71</v>
      </c>
      <c r="AY476" s="146" t="s">
        <v>135</v>
      </c>
    </row>
    <row r="477" spans="2:65" s="12" customFormat="1" ht="11.25">
      <c r="B477" s="144"/>
      <c r="D477" s="145" t="s">
        <v>146</v>
      </c>
      <c r="E477" s="146" t="s">
        <v>3</v>
      </c>
      <c r="F477" s="147" t="s">
        <v>945</v>
      </c>
      <c r="H477" s="148">
        <v>1</v>
      </c>
      <c r="I477" s="149"/>
      <c r="L477" s="144"/>
      <c r="M477" s="150"/>
      <c r="T477" s="151"/>
      <c r="AT477" s="146" t="s">
        <v>146</v>
      </c>
      <c r="AU477" s="146" t="s">
        <v>81</v>
      </c>
      <c r="AV477" s="12" t="s">
        <v>81</v>
      </c>
      <c r="AW477" s="12" t="s">
        <v>32</v>
      </c>
      <c r="AX477" s="12" t="s">
        <v>71</v>
      </c>
      <c r="AY477" s="146" t="s">
        <v>135</v>
      </c>
    </row>
    <row r="478" spans="2:65" s="12" customFormat="1" ht="11.25">
      <c r="B478" s="144"/>
      <c r="D478" s="145" t="s">
        <v>146</v>
      </c>
      <c r="E478" s="146" t="s">
        <v>3</v>
      </c>
      <c r="F478" s="147" t="s">
        <v>946</v>
      </c>
      <c r="H478" s="148">
        <v>1</v>
      </c>
      <c r="I478" s="149"/>
      <c r="L478" s="144"/>
      <c r="M478" s="150"/>
      <c r="T478" s="151"/>
      <c r="AT478" s="146" t="s">
        <v>146</v>
      </c>
      <c r="AU478" s="146" t="s">
        <v>81</v>
      </c>
      <c r="AV478" s="12" t="s">
        <v>81</v>
      </c>
      <c r="AW478" s="12" t="s">
        <v>32</v>
      </c>
      <c r="AX478" s="12" t="s">
        <v>71</v>
      </c>
      <c r="AY478" s="146" t="s">
        <v>135</v>
      </c>
    </row>
    <row r="479" spans="2:65" s="13" customFormat="1" ht="11.25">
      <c r="B479" s="152"/>
      <c r="D479" s="145" t="s">
        <v>146</v>
      </c>
      <c r="E479" s="153" t="s">
        <v>3</v>
      </c>
      <c r="F479" s="154" t="s">
        <v>150</v>
      </c>
      <c r="H479" s="155">
        <v>7</v>
      </c>
      <c r="I479" s="156"/>
      <c r="L479" s="152"/>
      <c r="M479" s="157"/>
      <c r="T479" s="158"/>
      <c r="AT479" s="153" t="s">
        <v>146</v>
      </c>
      <c r="AU479" s="153" t="s">
        <v>81</v>
      </c>
      <c r="AV479" s="13" t="s">
        <v>142</v>
      </c>
      <c r="AW479" s="13" t="s">
        <v>32</v>
      </c>
      <c r="AX479" s="13" t="s">
        <v>79</v>
      </c>
      <c r="AY479" s="153" t="s">
        <v>135</v>
      </c>
    </row>
    <row r="480" spans="2:65" s="1" customFormat="1" ht="21.75" customHeight="1">
      <c r="B480" s="126"/>
      <c r="C480" s="162" t="s">
        <v>947</v>
      </c>
      <c r="D480" s="162" t="s">
        <v>427</v>
      </c>
      <c r="E480" s="163" t="s">
        <v>948</v>
      </c>
      <c r="F480" s="164" t="s">
        <v>949</v>
      </c>
      <c r="G480" s="165" t="s">
        <v>493</v>
      </c>
      <c r="H480" s="166">
        <v>1</v>
      </c>
      <c r="I480" s="167"/>
      <c r="J480" s="168">
        <f>ROUND(I480*H480,2)</f>
        <v>0</v>
      </c>
      <c r="K480" s="164" t="s">
        <v>141</v>
      </c>
      <c r="L480" s="169"/>
      <c r="M480" s="170" t="s">
        <v>3</v>
      </c>
      <c r="N480" s="171" t="s">
        <v>42</v>
      </c>
      <c r="P480" s="136">
        <f>O480*H480</f>
        <v>0</v>
      </c>
      <c r="Q480" s="136">
        <v>2.222E-2</v>
      </c>
      <c r="R480" s="136">
        <f>Q480*H480</f>
        <v>2.222E-2</v>
      </c>
      <c r="S480" s="136">
        <v>0</v>
      </c>
      <c r="T480" s="137">
        <f>S480*H480</f>
        <v>0</v>
      </c>
      <c r="AR480" s="138" t="s">
        <v>183</v>
      </c>
      <c r="AT480" s="138" t="s">
        <v>427</v>
      </c>
      <c r="AU480" s="138" t="s">
        <v>81</v>
      </c>
      <c r="AY480" s="16" t="s">
        <v>135</v>
      </c>
      <c r="BE480" s="139">
        <f>IF(N480="základní",J480,0)</f>
        <v>0</v>
      </c>
      <c r="BF480" s="139">
        <f>IF(N480="snížená",J480,0)</f>
        <v>0</v>
      </c>
      <c r="BG480" s="139">
        <f>IF(N480="zákl. přenesená",J480,0)</f>
        <v>0</v>
      </c>
      <c r="BH480" s="139">
        <f>IF(N480="sníž. přenesená",J480,0)</f>
        <v>0</v>
      </c>
      <c r="BI480" s="139">
        <f>IF(N480="nulová",J480,0)</f>
        <v>0</v>
      </c>
      <c r="BJ480" s="16" t="s">
        <v>79</v>
      </c>
      <c r="BK480" s="139">
        <f>ROUND(I480*H480,2)</f>
        <v>0</v>
      </c>
      <c r="BL480" s="16" t="s">
        <v>142</v>
      </c>
      <c r="BM480" s="138" t="s">
        <v>950</v>
      </c>
    </row>
    <row r="481" spans="2:65" s="12" customFormat="1" ht="11.25">
      <c r="B481" s="144"/>
      <c r="D481" s="145" t="s">
        <v>146</v>
      </c>
      <c r="E481" s="146" t="s">
        <v>3</v>
      </c>
      <c r="F481" s="147" t="s">
        <v>951</v>
      </c>
      <c r="H481" s="148">
        <v>1</v>
      </c>
      <c r="I481" s="149"/>
      <c r="L481" s="144"/>
      <c r="M481" s="150"/>
      <c r="T481" s="151"/>
      <c r="AT481" s="146" t="s">
        <v>146</v>
      </c>
      <c r="AU481" s="146" t="s">
        <v>81</v>
      </c>
      <c r="AV481" s="12" t="s">
        <v>81</v>
      </c>
      <c r="AW481" s="12" t="s">
        <v>32</v>
      </c>
      <c r="AX481" s="12" t="s">
        <v>79</v>
      </c>
      <c r="AY481" s="146" t="s">
        <v>135</v>
      </c>
    </row>
    <row r="482" spans="2:65" s="1" customFormat="1" ht="21.75" customHeight="1">
      <c r="B482" s="126"/>
      <c r="C482" s="162" t="s">
        <v>952</v>
      </c>
      <c r="D482" s="162" t="s">
        <v>427</v>
      </c>
      <c r="E482" s="163" t="s">
        <v>953</v>
      </c>
      <c r="F482" s="164" t="s">
        <v>954</v>
      </c>
      <c r="G482" s="165" t="s">
        <v>493</v>
      </c>
      <c r="H482" s="166">
        <v>1</v>
      </c>
      <c r="I482" s="167"/>
      <c r="J482" s="168">
        <f>ROUND(I482*H482,2)</f>
        <v>0</v>
      </c>
      <c r="K482" s="164" t="s">
        <v>141</v>
      </c>
      <c r="L482" s="169"/>
      <c r="M482" s="170" t="s">
        <v>3</v>
      </c>
      <c r="N482" s="171" t="s">
        <v>42</v>
      </c>
      <c r="P482" s="136">
        <f>O482*H482</f>
        <v>0</v>
      </c>
      <c r="Q482" s="136">
        <v>2.1149999999999999E-2</v>
      </c>
      <c r="R482" s="136">
        <f>Q482*H482</f>
        <v>2.1149999999999999E-2</v>
      </c>
      <c r="S482" s="136">
        <v>0</v>
      </c>
      <c r="T482" s="137">
        <f>S482*H482</f>
        <v>0</v>
      </c>
      <c r="AR482" s="138" t="s">
        <v>183</v>
      </c>
      <c r="AT482" s="138" t="s">
        <v>427</v>
      </c>
      <c r="AU482" s="138" t="s">
        <v>81</v>
      </c>
      <c r="AY482" s="16" t="s">
        <v>135</v>
      </c>
      <c r="BE482" s="139">
        <f>IF(N482="základní",J482,0)</f>
        <v>0</v>
      </c>
      <c r="BF482" s="139">
        <f>IF(N482="snížená",J482,0)</f>
        <v>0</v>
      </c>
      <c r="BG482" s="139">
        <f>IF(N482="zákl. přenesená",J482,0)</f>
        <v>0</v>
      </c>
      <c r="BH482" s="139">
        <f>IF(N482="sníž. přenesená",J482,0)</f>
        <v>0</v>
      </c>
      <c r="BI482" s="139">
        <f>IF(N482="nulová",J482,0)</f>
        <v>0</v>
      </c>
      <c r="BJ482" s="16" t="s">
        <v>79</v>
      </c>
      <c r="BK482" s="139">
        <f>ROUND(I482*H482,2)</f>
        <v>0</v>
      </c>
      <c r="BL482" s="16" t="s">
        <v>142</v>
      </c>
      <c r="BM482" s="138" t="s">
        <v>955</v>
      </c>
    </row>
    <row r="483" spans="2:65" s="12" customFormat="1" ht="11.25">
      <c r="B483" s="144"/>
      <c r="D483" s="145" t="s">
        <v>146</v>
      </c>
      <c r="E483" s="146" t="s">
        <v>3</v>
      </c>
      <c r="F483" s="147" t="s">
        <v>956</v>
      </c>
      <c r="H483" s="148">
        <v>1</v>
      </c>
      <c r="I483" s="149"/>
      <c r="L483" s="144"/>
      <c r="M483" s="150"/>
      <c r="T483" s="151"/>
      <c r="AT483" s="146" t="s">
        <v>146</v>
      </c>
      <c r="AU483" s="146" t="s">
        <v>81</v>
      </c>
      <c r="AV483" s="12" t="s">
        <v>81</v>
      </c>
      <c r="AW483" s="12" t="s">
        <v>32</v>
      </c>
      <c r="AX483" s="12" t="s">
        <v>79</v>
      </c>
      <c r="AY483" s="146" t="s">
        <v>135</v>
      </c>
    </row>
    <row r="484" spans="2:65" s="1" customFormat="1" ht="21.75" customHeight="1">
      <c r="B484" s="126"/>
      <c r="C484" s="162" t="s">
        <v>957</v>
      </c>
      <c r="D484" s="162" t="s">
        <v>427</v>
      </c>
      <c r="E484" s="163" t="s">
        <v>958</v>
      </c>
      <c r="F484" s="164" t="s">
        <v>959</v>
      </c>
      <c r="G484" s="165" t="s">
        <v>493</v>
      </c>
      <c r="H484" s="166">
        <v>2</v>
      </c>
      <c r="I484" s="167"/>
      <c r="J484" s="168">
        <f>ROUND(I484*H484,2)</f>
        <v>0</v>
      </c>
      <c r="K484" s="164" t="s">
        <v>141</v>
      </c>
      <c r="L484" s="169"/>
      <c r="M484" s="170" t="s">
        <v>3</v>
      </c>
      <c r="N484" s="171" t="s">
        <v>42</v>
      </c>
      <c r="P484" s="136">
        <f>O484*H484</f>
        <v>0</v>
      </c>
      <c r="Q484" s="136">
        <v>2.017E-2</v>
      </c>
      <c r="R484" s="136">
        <f>Q484*H484</f>
        <v>4.0340000000000001E-2</v>
      </c>
      <c r="S484" s="136">
        <v>0</v>
      </c>
      <c r="T484" s="137">
        <f>S484*H484</f>
        <v>0</v>
      </c>
      <c r="AR484" s="138" t="s">
        <v>183</v>
      </c>
      <c r="AT484" s="138" t="s">
        <v>427</v>
      </c>
      <c r="AU484" s="138" t="s">
        <v>81</v>
      </c>
      <c r="AY484" s="16" t="s">
        <v>135</v>
      </c>
      <c r="BE484" s="139">
        <f>IF(N484="základní",J484,0)</f>
        <v>0</v>
      </c>
      <c r="BF484" s="139">
        <f>IF(N484="snížená",J484,0)</f>
        <v>0</v>
      </c>
      <c r="BG484" s="139">
        <f>IF(N484="zákl. přenesená",J484,0)</f>
        <v>0</v>
      </c>
      <c r="BH484" s="139">
        <f>IF(N484="sníž. přenesená",J484,0)</f>
        <v>0</v>
      </c>
      <c r="BI484" s="139">
        <f>IF(N484="nulová",J484,0)</f>
        <v>0</v>
      </c>
      <c r="BJ484" s="16" t="s">
        <v>79</v>
      </c>
      <c r="BK484" s="139">
        <f>ROUND(I484*H484,2)</f>
        <v>0</v>
      </c>
      <c r="BL484" s="16" t="s">
        <v>142</v>
      </c>
      <c r="BM484" s="138" t="s">
        <v>960</v>
      </c>
    </row>
    <row r="485" spans="2:65" s="12" customFormat="1" ht="11.25">
      <c r="B485" s="144"/>
      <c r="D485" s="145" t="s">
        <v>146</v>
      </c>
      <c r="E485" s="146" t="s">
        <v>3</v>
      </c>
      <c r="F485" s="147" t="s">
        <v>961</v>
      </c>
      <c r="H485" s="148">
        <v>1</v>
      </c>
      <c r="I485" s="149"/>
      <c r="L485" s="144"/>
      <c r="M485" s="150"/>
      <c r="T485" s="151"/>
      <c r="AT485" s="146" t="s">
        <v>146</v>
      </c>
      <c r="AU485" s="146" t="s">
        <v>81</v>
      </c>
      <c r="AV485" s="12" t="s">
        <v>81</v>
      </c>
      <c r="AW485" s="12" t="s">
        <v>32</v>
      </c>
      <c r="AX485" s="12" t="s">
        <v>71</v>
      </c>
      <c r="AY485" s="146" t="s">
        <v>135</v>
      </c>
    </row>
    <row r="486" spans="2:65" s="12" customFormat="1" ht="11.25">
      <c r="B486" s="144"/>
      <c r="D486" s="145" t="s">
        <v>146</v>
      </c>
      <c r="E486" s="146" t="s">
        <v>3</v>
      </c>
      <c r="F486" s="147" t="s">
        <v>962</v>
      </c>
      <c r="H486" s="148">
        <v>1</v>
      </c>
      <c r="I486" s="149"/>
      <c r="L486" s="144"/>
      <c r="M486" s="150"/>
      <c r="T486" s="151"/>
      <c r="AT486" s="146" t="s">
        <v>146</v>
      </c>
      <c r="AU486" s="146" t="s">
        <v>81</v>
      </c>
      <c r="AV486" s="12" t="s">
        <v>81</v>
      </c>
      <c r="AW486" s="12" t="s">
        <v>32</v>
      </c>
      <c r="AX486" s="12" t="s">
        <v>71</v>
      </c>
      <c r="AY486" s="146" t="s">
        <v>135</v>
      </c>
    </row>
    <row r="487" spans="2:65" s="13" customFormat="1" ht="11.25">
      <c r="B487" s="152"/>
      <c r="D487" s="145" t="s">
        <v>146</v>
      </c>
      <c r="E487" s="153" t="s">
        <v>3</v>
      </c>
      <c r="F487" s="154" t="s">
        <v>150</v>
      </c>
      <c r="H487" s="155">
        <v>2</v>
      </c>
      <c r="I487" s="156"/>
      <c r="L487" s="152"/>
      <c r="M487" s="157"/>
      <c r="T487" s="158"/>
      <c r="AT487" s="153" t="s">
        <v>146</v>
      </c>
      <c r="AU487" s="153" t="s">
        <v>81</v>
      </c>
      <c r="AV487" s="13" t="s">
        <v>142</v>
      </c>
      <c r="AW487" s="13" t="s">
        <v>32</v>
      </c>
      <c r="AX487" s="13" t="s">
        <v>79</v>
      </c>
      <c r="AY487" s="153" t="s">
        <v>135</v>
      </c>
    </row>
    <row r="488" spans="2:65" s="1" customFormat="1" ht="21.75" customHeight="1">
      <c r="B488" s="126"/>
      <c r="C488" s="162" t="s">
        <v>963</v>
      </c>
      <c r="D488" s="162" t="s">
        <v>427</v>
      </c>
      <c r="E488" s="163" t="s">
        <v>964</v>
      </c>
      <c r="F488" s="164" t="s">
        <v>965</v>
      </c>
      <c r="G488" s="165" t="s">
        <v>493</v>
      </c>
      <c r="H488" s="166">
        <v>3</v>
      </c>
      <c r="I488" s="167"/>
      <c r="J488" s="168">
        <f>ROUND(I488*H488,2)</f>
        <v>0</v>
      </c>
      <c r="K488" s="164" t="s">
        <v>141</v>
      </c>
      <c r="L488" s="169"/>
      <c r="M488" s="170" t="s">
        <v>3</v>
      </c>
      <c r="N488" s="171" t="s">
        <v>42</v>
      </c>
      <c r="P488" s="136">
        <f>O488*H488</f>
        <v>0</v>
      </c>
      <c r="Q488" s="136">
        <v>1.489E-2</v>
      </c>
      <c r="R488" s="136">
        <f>Q488*H488</f>
        <v>4.4670000000000001E-2</v>
      </c>
      <c r="S488" s="136">
        <v>0</v>
      </c>
      <c r="T488" s="137">
        <f>S488*H488</f>
        <v>0</v>
      </c>
      <c r="AR488" s="138" t="s">
        <v>183</v>
      </c>
      <c r="AT488" s="138" t="s">
        <v>427</v>
      </c>
      <c r="AU488" s="138" t="s">
        <v>81</v>
      </c>
      <c r="AY488" s="16" t="s">
        <v>135</v>
      </c>
      <c r="BE488" s="139">
        <f>IF(N488="základní",J488,0)</f>
        <v>0</v>
      </c>
      <c r="BF488" s="139">
        <f>IF(N488="snížená",J488,0)</f>
        <v>0</v>
      </c>
      <c r="BG488" s="139">
        <f>IF(N488="zákl. přenesená",J488,0)</f>
        <v>0</v>
      </c>
      <c r="BH488" s="139">
        <f>IF(N488="sníž. přenesená",J488,0)</f>
        <v>0</v>
      </c>
      <c r="BI488" s="139">
        <f>IF(N488="nulová",J488,0)</f>
        <v>0</v>
      </c>
      <c r="BJ488" s="16" t="s">
        <v>79</v>
      </c>
      <c r="BK488" s="139">
        <f>ROUND(I488*H488,2)</f>
        <v>0</v>
      </c>
      <c r="BL488" s="16" t="s">
        <v>142</v>
      </c>
      <c r="BM488" s="138" t="s">
        <v>966</v>
      </c>
    </row>
    <row r="489" spans="2:65" s="12" customFormat="1" ht="11.25">
      <c r="B489" s="144"/>
      <c r="D489" s="145" t="s">
        <v>146</v>
      </c>
      <c r="E489" s="146" t="s">
        <v>3</v>
      </c>
      <c r="F489" s="147" t="s">
        <v>967</v>
      </c>
      <c r="H489" s="148">
        <v>1</v>
      </c>
      <c r="I489" s="149"/>
      <c r="L489" s="144"/>
      <c r="M489" s="150"/>
      <c r="T489" s="151"/>
      <c r="AT489" s="146" t="s">
        <v>146</v>
      </c>
      <c r="AU489" s="146" t="s">
        <v>81</v>
      </c>
      <c r="AV489" s="12" t="s">
        <v>81</v>
      </c>
      <c r="AW489" s="12" t="s">
        <v>32</v>
      </c>
      <c r="AX489" s="12" t="s">
        <v>71</v>
      </c>
      <c r="AY489" s="146" t="s">
        <v>135</v>
      </c>
    </row>
    <row r="490" spans="2:65" s="12" customFormat="1" ht="11.25">
      <c r="B490" s="144"/>
      <c r="D490" s="145" t="s">
        <v>146</v>
      </c>
      <c r="E490" s="146" t="s">
        <v>3</v>
      </c>
      <c r="F490" s="147" t="s">
        <v>968</v>
      </c>
      <c r="H490" s="148">
        <v>2</v>
      </c>
      <c r="I490" s="149"/>
      <c r="L490" s="144"/>
      <c r="M490" s="150"/>
      <c r="T490" s="151"/>
      <c r="AT490" s="146" t="s">
        <v>146</v>
      </c>
      <c r="AU490" s="146" t="s">
        <v>81</v>
      </c>
      <c r="AV490" s="12" t="s">
        <v>81</v>
      </c>
      <c r="AW490" s="12" t="s">
        <v>32</v>
      </c>
      <c r="AX490" s="12" t="s">
        <v>71</v>
      </c>
      <c r="AY490" s="146" t="s">
        <v>135</v>
      </c>
    </row>
    <row r="491" spans="2:65" s="13" customFormat="1" ht="11.25">
      <c r="B491" s="152"/>
      <c r="D491" s="145" t="s">
        <v>146</v>
      </c>
      <c r="E491" s="153" t="s">
        <v>3</v>
      </c>
      <c r="F491" s="154" t="s">
        <v>150</v>
      </c>
      <c r="H491" s="155">
        <v>3</v>
      </c>
      <c r="I491" s="156"/>
      <c r="L491" s="152"/>
      <c r="M491" s="157"/>
      <c r="T491" s="158"/>
      <c r="AT491" s="153" t="s">
        <v>146</v>
      </c>
      <c r="AU491" s="153" t="s">
        <v>81</v>
      </c>
      <c r="AV491" s="13" t="s">
        <v>142</v>
      </c>
      <c r="AW491" s="13" t="s">
        <v>32</v>
      </c>
      <c r="AX491" s="13" t="s">
        <v>79</v>
      </c>
      <c r="AY491" s="153" t="s">
        <v>135</v>
      </c>
    </row>
    <row r="492" spans="2:65" s="1" customFormat="1" ht="21.75" customHeight="1">
      <c r="B492" s="126"/>
      <c r="C492" s="162" t="s">
        <v>969</v>
      </c>
      <c r="D492" s="162" t="s">
        <v>427</v>
      </c>
      <c r="E492" s="163" t="s">
        <v>970</v>
      </c>
      <c r="F492" s="164" t="s">
        <v>971</v>
      </c>
      <c r="G492" s="165" t="s">
        <v>493</v>
      </c>
      <c r="H492" s="166">
        <v>1</v>
      </c>
      <c r="I492" s="167"/>
      <c r="J492" s="168">
        <f>ROUND(I492*H492,2)</f>
        <v>0</v>
      </c>
      <c r="K492" s="164" t="s">
        <v>141</v>
      </c>
      <c r="L492" s="169"/>
      <c r="M492" s="170" t="s">
        <v>3</v>
      </c>
      <c r="N492" s="171" t="s">
        <v>42</v>
      </c>
      <c r="P492" s="136">
        <f>O492*H492</f>
        <v>0</v>
      </c>
      <c r="Q492" s="136">
        <v>1.6240000000000001E-2</v>
      </c>
      <c r="R492" s="136">
        <f>Q492*H492</f>
        <v>1.6240000000000001E-2</v>
      </c>
      <c r="S492" s="136">
        <v>0</v>
      </c>
      <c r="T492" s="137">
        <f>S492*H492</f>
        <v>0</v>
      </c>
      <c r="AR492" s="138" t="s">
        <v>183</v>
      </c>
      <c r="AT492" s="138" t="s">
        <v>427</v>
      </c>
      <c r="AU492" s="138" t="s">
        <v>81</v>
      </c>
      <c r="AY492" s="16" t="s">
        <v>135</v>
      </c>
      <c r="BE492" s="139">
        <f>IF(N492="základní",J492,0)</f>
        <v>0</v>
      </c>
      <c r="BF492" s="139">
        <f>IF(N492="snížená",J492,0)</f>
        <v>0</v>
      </c>
      <c r="BG492" s="139">
        <f>IF(N492="zákl. přenesená",J492,0)</f>
        <v>0</v>
      </c>
      <c r="BH492" s="139">
        <f>IF(N492="sníž. přenesená",J492,0)</f>
        <v>0</v>
      </c>
      <c r="BI492" s="139">
        <f>IF(N492="nulová",J492,0)</f>
        <v>0</v>
      </c>
      <c r="BJ492" s="16" t="s">
        <v>79</v>
      </c>
      <c r="BK492" s="139">
        <f>ROUND(I492*H492,2)</f>
        <v>0</v>
      </c>
      <c r="BL492" s="16" t="s">
        <v>142</v>
      </c>
      <c r="BM492" s="138" t="s">
        <v>972</v>
      </c>
    </row>
    <row r="493" spans="2:65" s="12" customFormat="1" ht="11.25">
      <c r="B493" s="144"/>
      <c r="D493" s="145" t="s">
        <v>146</v>
      </c>
      <c r="E493" s="146" t="s">
        <v>3</v>
      </c>
      <c r="F493" s="147" t="s">
        <v>973</v>
      </c>
      <c r="H493" s="148">
        <v>1</v>
      </c>
      <c r="I493" s="149"/>
      <c r="L493" s="144"/>
      <c r="M493" s="150"/>
      <c r="T493" s="151"/>
      <c r="AT493" s="146" t="s">
        <v>146</v>
      </c>
      <c r="AU493" s="146" t="s">
        <v>81</v>
      </c>
      <c r="AV493" s="12" t="s">
        <v>81</v>
      </c>
      <c r="AW493" s="12" t="s">
        <v>32</v>
      </c>
      <c r="AX493" s="12" t="s">
        <v>79</v>
      </c>
      <c r="AY493" s="146" t="s">
        <v>135</v>
      </c>
    </row>
    <row r="494" spans="2:65" s="11" customFormat="1" ht="22.9" customHeight="1">
      <c r="B494" s="114"/>
      <c r="D494" s="115" t="s">
        <v>70</v>
      </c>
      <c r="E494" s="124" t="s">
        <v>190</v>
      </c>
      <c r="F494" s="124" t="s">
        <v>195</v>
      </c>
      <c r="I494" s="117"/>
      <c r="J494" s="125">
        <f>BK494</f>
        <v>0</v>
      </c>
      <c r="L494" s="114"/>
      <c r="M494" s="119"/>
      <c r="P494" s="120">
        <f>SUM(P495:P510)</f>
        <v>0</v>
      </c>
      <c r="R494" s="120">
        <f>SUM(R495:R510)</f>
        <v>1.9719750000000003</v>
      </c>
      <c r="T494" s="121">
        <f>SUM(T495:T510)</f>
        <v>0</v>
      </c>
      <c r="AR494" s="115" t="s">
        <v>79</v>
      </c>
      <c r="AT494" s="122" t="s">
        <v>70</v>
      </c>
      <c r="AU494" s="122" t="s">
        <v>79</v>
      </c>
      <c r="AY494" s="115" t="s">
        <v>135</v>
      </c>
      <c r="BK494" s="123">
        <f>SUM(BK495:BK510)</f>
        <v>0</v>
      </c>
    </row>
    <row r="495" spans="2:65" s="1" customFormat="1" ht="24.2" customHeight="1">
      <c r="B495" s="126"/>
      <c r="C495" s="127" t="s">
        <v>974</v>
      </c>
      <c r="D495" s="127" t="s">
        <v>137</v>
      </c>
      <c r="E495" s="128" t="s">
        <v>975</v>
      </c>
      <c r="F495" s="129" t="s">
        <v>976</v>
      </c>
      <c r="G495" s="130" t="s">
        <v>312</v>
      </c>
      <c r="H495" s="131">
        <v>12.3</v>
      </c>
      <c r="I495" s="132"/>
      <c r="J495" s="133">
        <f>ROUND(I495*H495,2)</f>
        <v>0</v>
      </c>
      <c r="K495" s="129" t="s">
        <v>141</v>
      </c>
      <c r="L495" s="31"/>
      <c r="M495" s="134" t="s">
        <v>3</v>
      </c>
      <c r="N495" s="135" t="s">
        <v>42</v>
      </c>
      <c r="P495" s="136">
        <f>O495*H495</f>
        <v>0</v>
      </c>
      <c r="Q495" s="136">
        <v>0.10095</v>
      </c>
      <c r="R495" s="136">
        <f>Q495*H495</f>
        <v>1.2416850000000001</v>
      </c>
      <c r="S495" s="136">
        <v>0</v>
      </c>
      <c r="T495" s="137">
        <f>S495*H495</f>
        <v>0</v>
      </c>
      <c r="AR495" s="138" t="s">
        <v>142</v>
      </c>
      <c r="AT495" s="138" t="s">
        <v>137</v>
      </c>
      <c r="AU495" s="138" t="s">
        <v>81</v>
      </c>
      <c r="AY495" s="16" t="s">
        <v>135</v>
      </c>
      <c r="BE495" s="139">
        <f>IF(N495="základní",J495,0)</f>
        <v>0</v>
      </c>
      <c r="BF495" s="139">
        <f>IF(N495="snížená",J495,0)</f>
        <v>0</v>
      </c>
      <c r="BG495" s="139">
        <f>IF(N495="zákl. přenesená",J495,0)</f>
        <v>0</v>
      </c>
      <c r="BH495" s="139">
        <f>IF(N495="sníž. přenesená",J495,0)</f>
        <v>0</v>
      </c>
      <c r="BI495" s="139">
        <f>IF(N495="nulová",J495,0)</f>
        <v>0</v>
      </c>
      <c r="BJ495" s="16" t="s">
        <v>79</v>
      </c>
      <c r="BK495" s="139">
        <f>ROUND(I495*H495,2)</f>
        <v>0</v>
      </c>
      <c r="BL495" s="16" t="s">
        <v>142</v>
      </c>
      <c r="BM495" s="138" t="s">
        <v>977</v>
      </c>
    </row>
    <row r="496" spans="2:65" s="1" customFormat="1" ht="11.25">
      <c r="B496" s="31"/>
      <c r="D496" s="140" t="s">
        <v>144</v>
      </c>
      <c r="F496" s="141" t="s">
        <v>978</v>
      </c>
      <c r="I496" s="142"/>
      <c r="L496" s="31"/>
      <c r="M496" s="143"/>
      <c r="T496" s="52"/>
      <c r="AT496" s="16" t="s">
        <v>144</v>
      </c>
      <c r="AU496" s="16" t="s">
        <v>81</v>
      </c>
    </row>
    <row r="497" spans="2:65" s="12" customFormat="1" ht="11.25">
      <c r="B497" s="144"/>
      <c r="D497" s="145" t="s">
        <v>146</v>
      </c>
      <c r="E497" s="146" t="s">
        <v>3</v>
      </c>
      <c r="F497" s="147" t="s">
        <v>979</v>
      </c>
      <c r="H497" s="148">
        <v>12.3</v>
      </c>
      <c r="I497" s="149"/>
      <c r="L497" s="144"/>
      <c r="M497" s="150"/>
      <c r="T497" s="151"/>
      <c r="AT497" s="146" t="s">
        <v>146</v>
      </c>
      <c r="AU497" s="146" t="s">
        <v>81</v>
      </c>
      <c r="AV497" s="12" t="s">
        <v>81</v>
      </c>
      <c r="AW497" s="12" t="s">
        <v>32</v>
      </c>
      <c r="AX497" s="12" t="s">
        <v>79</v>
      </c>
      <c r="AY497" s="146" t="s">
        <v>135</v>
      </c>
    </row>
    <row r="498" spans="2:65" s="1" customFormat="1" ht="16.5" customHeight="1">
      <c r="B498" s="126"/>
      <c r="C498" s="162" t="s">
        <v>980</v>
      </c>
      <c r="D498" s="162" t="s">
        <v>427</v>
      </c>
      <c r="E498" s="163" t="s">
        <v>981</v>
      </c>
      <c r="F498" s="164" t="s">
        <v>982</v>
      </c>
      <c r="G498" s="165" t="s">
        <v>312</v>
      </c>
      <c r="H498" s="166">
        <v>12.5</v>
      </c>
      <c r="I498" s="167"/>
      <c r="J498" s="168">
        <f>ROUND(I498*H498,2)</f>
        <v>0</v>
      </c>
      <c r="K498" s="164" t="s">
        <v>141</v>
      </c>
      <c r="L498" s="169"/>
      <c r="M498" s="170" t="s">
        <v>3</v>
      </c>
      <c r="N498" s="171" t="s">
        <v>42</v>
      </c>
      <c r="P498" s="136">
        <f>O498*H498</f>
        <v>0</v>
      </c>
      <c r="Q498" s="136">
        <v>2.8000000000000001E-2</v>
      </c>
      <c r="R498" s="136">
        <f>Q498*H498</f>
        <v>0.35000000000000003</v>
      </c>
      <c r="S498" s="136">
        <v>0</v>
      </c>
      <c r="T498" s="137">
        <f>S498*H498</f>
        <v>0</v>
      </c>
      <c r="AR498" s="138" t="s">
        <v>183</v>
      </c>
      <c r="AT498" s="138" t="s">
        <v>427</v>
      </c>
      <c r="AU498" s="138" t="s">
        <v>81</v>
      </c>
      <c r="AY498" s="16" t="s">
        <v>135</v>
      </c>
      <c r="BE498" s="139">
        <f>IF(N498="základní",J498,0)</f>
        <v>0</v>
      </c>
      <c r="BF498" s="139">
        <f>IF(N498="snížená",J498,0)</f>
        <v>0</v>
      </c>
      <c r="BG498" s="139">
        <f>IF(N498="zákl. přenesená",J498,0)</f>
        <v>0</v>
      </c>
      <c r="BH498" s="139">
        <f>IF(N498="sníž. přenesená",J498,0)</f>
        <v>0</v>
      </c>
      <c r="BI498" s="139">
        <f>IF(N498="nulová",J498,0)</f>
        <v>0</v>
      </c>
      <c r="BJ498" s="16" t="s">
        <v>79</v>
      </c>
      <c r="BK498" s="139">
        <f>ROUND(I498*H498,2)</f>
        <v>0</v>
      </c>
      <c r="BL498" s="16" t="s">
        <v>142</v>
      </c>
      <c r="BM498" s="138" t="s">
        <v>983</v>
      </c>
    </row>
    <row r="499" spans="2:65" s="1" customFormat="1" ht="16.5" customHeight="1">
      <c r="B499" s="126"/>
      <c r="C499" s="127" t="s">
        <v>984</v>
      </c>
      <c r="D499" s="127" t="s">
        <v>137</v>
      </c>
      <c r="E499" s="128" t="s">
        <v>985</v>
      </c>
      <c r="F499" s="129" t="s">
        <v>986</v>
      </c>
      <c r="G499" s="130" t="s">
        <v>312</v>
      </c>
      <c r="H499" s="131">
        <v>1</v>
      </c>
      <c r="I499" s="132"/>
      <c r="J499" s="133">
        <f>ROUND(I499*H499,2)</f>
        <v>0</v>
      </c>
      <c r="K499" s="129" t="s">
        <v>141</v>
      </c>
      <c r="L499" s="31"/>
      <c r="M499" s="134" t="s">
        <v>3</v>
      </c>
      <c r="N499" s="135" t="s">
        <v>42</v>
      </c>
      <c r="P499" s="136">
        <f>O499*H499</f>
        <v>0</v>
      </c>
      <c r="Q499" s="136">
        <v>0.29221000000000003</v>
      </c>
      <c r="R499" s="136">
        <f>Q499*H499</f>
        <v>0.29221000000000003</v>
      </c>
      <c r="S499" s="136">
        <v>0</v>
      </c>
      <c r="T499" s="137">
        <f>S499*H499</f>
        <v>0</v>
      </c>
      <c r="AR499" s="138" t="s">
        <v>142</v>
      </c>
      <c r="AT499" s="138" t="s">
        <v>137</v>
      </c>
      <c r="AU499" s="138" t="s">
        <v>81</v>
      </c>
      <c r="AY499" s="16" t="s">
        <v>135</v>
      </c>
      <c r="BE499" s="139">
        <f>IF(N499="základní",J499,0)</f>
        <v>0</v>
      </c>
      <c r="BF499" s="139">
        <f>IF(N499="snížená",J499,0)</f>
        <v>0</v>
      </c>
      <c r="BG499" s="139">
        <f>IF(N499="zákl. přenesená",J499,0)</f>
        <v>0</v>
      </c>
      <c r="BH499" s="139">
        <f>IF(N499="sníž. přenesená",J499,0)</f>
        <v>0</v>
      </c>
      <c r="BI499" s="139">
        <f>IF(N499="nulová",J499,0)</f>
        <v>0</v>
      </c>
      <c r="BJ499" s="16" t="s">
        <v>79</v>
      </c>
      <c r="BK499" s="139">
        <f>ROUND(I499*H499,2)</f>
        <v>0</v>
      </c>
      <c r="BL499" s="16" t="s">
        <v>142</v>
      </c>
      <c r="BM499" s="138" t="s">
        <v>987</v>
      </c>
    </row>
    <row r="500" spans="2:65" s="1" customFormat="1" ht="11.25">
      <c r="B500" s="31"/>
      <c r="D500" s="140" t="s">
        <v>144</v>
      </c>
      <c r="F500" s="141" t="s">
        <v>988</v>
      </c>
      <c r="I500" s="142"/>
      <c r="L500" s="31"/>
      <c r="M500" s="143"/>
      <c r="T500" s="52"/>
      <c r="AT500" s="16" t="s">
        <v>144</v>
      </c>
      <c r="AU500" s="16" t="s">
        <v>81</v>
      </c>
    </row>
    <row r="501" spans="2:65" s="12" customFormat="1" ht="11.25">
      <c r="B501" s="144"/>
      <c r="D501" s="145" t="s">
        <v>146</v>
      </c>
      <c r="E501" s="146" t="s">
        <v>3</v>
      </c>
      <c r="F501" s="147" t="s">
        <v>989</v>
      </c>
      <c r="H501" s="148">
        <v>1</v>
      </c>
      <c r="I501" s="149"/>
      <c r="L501" s="144"/>
      <c r="M501" s="150"/>
      <c r="T501" s="151"/>
      <c r="AT501" s="146" t="s">
        <v>146</v>
      </c>
      <c r="AU501" s="146" t="s">
        <v>81</v>
      </c>
      <c r="AV501" s="12" t="s">
        <v>81</v>
      </c>
      <c r="AW501" s="12" t="s">
        <v>32</v>
      </c>
      <c r="AX501" s="12" t="s">
        <v>79</v>
      </c>
      <c r="AY501" s="146" t="s">
        <v>135</v>
      </c>
    </row>
    <row r="502" spans="2:65" s="1" customFormat="1" ht="16.5" customHeight="1">
      <c r="B502" s="126"/>
      <c r="C502" s="162" t="s">
        <v>990</v>
      </c>
      <c r="D502" s="162" t="s">
        <v>427</v>
      </c>
      <c r="E502" s="163" t="s">
        <v>991</v>
      </c>
      <c r="F502" s="164" t="s">
        <v>992</v>
      </c>
      <c r="G502" s="165" t="s">
        <v>312</v>
      </c>
      <c r="H502" s="166">
        <v>1</v>
      </c>
      <c r="I502" s="167"/>
      <c r="J502" s="168">
        <f>ROUND(I502*H502,2)</f>
        <v>0</v>
      </c>
      <c r="K502" s="164" t="s">
        <v>141</v>
      </c>
      <c r="L502" s="169"/>
      <c r="M502" s="170" t="s">
        <v>3</v>
      </c>
      <c r="N502" s="171" t="s">
        <v>42</v>
      </c>
      <c r="P502" s="136">
        <f>O502*H502</f>
        <v>0</v>
      </c>
      <c r="Q502" s="136">
        <v>1.35E-2</v>
      </c>
      <c r="R502" s="136">
        <f>Q502*H502</f>
        <v>1.35E-2</v>
      </c>
      <c r="S502" s="136">
        <v>0</v>
      </c>
      <c r="T502" s="137">
        <f>S502*H502</f>
        <v>0</v>
      </c>
      <c r="AR502" s="138" t="s">
        <v>183</v>
      </c>
      <c r="AT502" s="138" t="s">
        <v>427</v>
      </c>
      <c r="AU502" s="138" t="s">
        <v>81</v>
      </c>
      <c r="AY502" s="16" t="s">
        <v>135</v>
      </c>
      <c r="BE502" s="139">
        <f>IF(N502="základní",J502,0)</f>
        <v>0</v>
      </c>
      <c r="BF502" s="139">
        <f>IF(N502="snížená",J502,0)</f>
        <v>0</v>
      </c>
      <c r="BG502" s="139">
        <f>IF(N502="zákl. přenesená",J502,0)</f>
        <v>0</v>
      </c>
      <c r="BH502" s="139">
        <f>IF(N502="sníž. přenesená",J502,0)</f>
        <v>0</v>
      </c>
      <c r="BI502" s="139">
        <f>IF(N502="nulová",J502,0)</f>
        <v>0</v>
      </c>
      <c r="BJ502" s="16" t="s">
        <v>79</v>
      </c>
      <c r="BK502" s="139">
        <f>ROUND(I502*H502,2)</f>
        <v>0</v>
      </c>
      <c r="BL502" s="16" t="s">
        <v>142</v>
      </c>
      <c r="BM502" s="138" t="s">
        <v>993</v>
      </c>
    </row>
    <row r="503" spans="2:65" s="1" customFormat="1" ht="24.2" customHeight="1">
      <c r="B503" s="126"/>
      <c r="C503" s="127" t="s">
        <v>994</v>
      </c>
      <c r="D503" s="127" t="s">
        <v>137</v>
      </c>
      <c r="E503" s="128" t="s">
        <v>995</v>
      </c>
      <c r="F503" s="129" t="s">
        <v>996</v>
      </c>
      <c r="G503" s="130" t="s">
        <v>213</v>
      </c>
      <c r="H503" s="131">
        <v>225</v>
      </c>
      <c r="I503" s="132"/>
      <c r="J503" s="133">
        <f>ROUND(I503*H503,2)</f>
        <v>0</v>
      </c>
      <c r="K503" s="129" t="s">
        <v>141</v>
      </c>
      <c r="L503" s="31"/>
      <c r="M503" s="134" t="s">
        <v>3</v>
      </c>
      <c r="N503" s="135" t="s">
        <v>42</v>
      </c>
      <c r="P503" s="136">
        <f>O503*H503</f>
        <v>0</v>
      </c>
      <c r="Q503" s="136">
        <v>1.2999999999999999E-4</v>
      </c>
      <c r="R503" s="136">
        <f>Q503*H503</f>
        <v>2.9249999999999998E-2</v>
      </c>
      <c r="S503" s="136">
        <v>0</v>
      </c>
      <c r="T503" s="137">
        <f>S503*H503</f>
        <v>0</v>
      </c>
      <c r="AR503" s="138" t="s">
        <v>142</v>
      </c>
      <c r="AT503" s="138" t="s">
        <v>137</v>
      </c>
      <c r="AU503" s="138" t="s">
        <v>81</v>
      </c>
      <c r="AY503" s="16" t="s">
        <v>135</v>
      </c>
      <c r="BE503" s="139">
        <f>IF(N503="základní",J503,0)</f>
        <v>0</v>
      </c>
      <c r="BF503" s="139">
        <f>IF(N503="snížená",J503,0)</f>
        <v>0</v>
      </c>
      <c r="BG503" s="139">
        <f>IF(N503="zákl. přenesená",J503,0)</f>
        <v>0</v>
      </c>
      <c r="BH503" s="139">
        <f>IF(N503="sníž. přenesená",J503,0)</f>
        <v>0</v>
      </c>
      <c r="BI503" s="139">
        <f>IF(N503="nulová",J503,0)</f>
        <v>0</v>
      </c>
      <c r="BJ503" s="16" t="s">
        <v>79</v>
      </c>
      <c r="BK503" s="139">
        <f>ROUND(I503*H503,2)</f>
        <v>0</v>
      </c>
      <c r="BL503" s="16" t="s">
        <v>142</v>
      </c>
      <c r="BM503" s="138" t="s">
        <v>997</v>
      </c>
    </row>
    <row r="504" spans="2:65" s="1" customFormat="1" ht="11.25">
      <c r="B504" s="31"/>
      <c r="D504" s="140" t="s">
        <v>144</v>
      </c>
      <c r="F504" s="141" t="s">
        <v>998</v>
      </c>
      <c r="I504" s="142"/>
      <c r="L504" s="31"/>
      <c r="M504" s="143"/>
      <c r="T504" s="52"/>
      <c r="AT504" s="16" t="s">
        <v>144</v>
      </c>
      <c r="AU504" s="16" t="s">
        <v>81</v>
      </c>
    </row>
    <row r="505" spans="2:65" s="12" customFormat="1" ht="11.25">
      <c r="B505" s="144"/>
      <c r="D505" s="145" t="s">
        <v>146</v>
      </c>
      <c r="E505" s="146" t="s">
        <v>3</v>
      </c>
      <c r="F505" s="147" t="s">
        <v>999</v>
      </c>
      <c r="H505" s="148">
        <v>225</v>
      </c>
      <c r="I505" s="149"/>
      <c r="L505" s="144"/>
      <c r="M505" s="150"/>
      <c r="T505" s="151"/>
      <c r="AT505" s="146" t="s">
        <v>146</v>
      </c>
      <c r="AU505" s="146" t="s">
        <v>81</v>
      </c>
      <c r="AV505" s="12" t="s">
        <v>81</v>
      </c>
      <c r="AW505" s="12" t="s">
        <v>32</v>
      </c>
      <c r="AX505" s="12" t="s">
        <v>79</v>
      </c>
      <c r="AY505" s="146" t="s">
        <v>135</v>
      </c>
    </row>
    <row r="506" spans="2:65" s="1" customFormat="1" ht="24.2" customHeight="1">
      <c r="B506" s="126"/>
      <c r="C506" s="127" t="s">
        <v>1000</v>
      </c>
      <c r="D506" s="127" t="s">
        <v>137</v>
      </c>
      <c r="E506" s="128" t="s">
        <v>1001</v>
      </c>
      <c r="F506" s="129" t="s">
        <v>1002</v>
      </c>
      <c r="G506" s="130" t="s">
        <v>213</v>
      </c>
      <c r="H506" s="131">
        <v>225</v>
      </c>
      <c r="I506" s="132"/>
      <c r="J506" s="133">
        <f>ROUND(I506*H506,2)</f>
        <v>0</v>
      </c>
      <c r="K506" s="129" t="s">
        <v>141</v>
      </c>
      <c r="L506" s="31"/>
      <c r="M506" s="134" t="s">
        <v>3</v>
      </c>
      <c r="N506" s="135" t="s">
        <v>42</v>
      </c>
      <c r="P506" s="136">
        <f>O506*H506</f>
        <v>0</v>
      </c>
      <c r="Q506" s="136">
        <v>4.0000000000000003E-5</v>
      </c>
      <c r="R506" s="136">
        <f>Q506*H506</f>
        <v>9.0000000000000011E-3</v>
      </c>
      <c r="S506" s="136">
        <v>0</v>
      </c>
      <c r="T506" s="137">
        <f>S506*H506</f>
        <v>0</v>
      </c>
      <c r="AR506" s="138" t="s">
        <v>142</v>
      </c>
      <c r="AT506" s="138" t="s">
        <v>137</v>
      </c>
      <c r="AU506" s="138" t="s">
        <v>81</v>
      </c>
      <c r="AY506" s="16" t="s">
        <v>135</v>
      </c>
      <c r="BE506" s="139">
        <f>IF(N506="základní",J506,0)</f>
        <v>0</v>
      </c>
      <c r="BF506" s="139">
        <f>IF(N506="snížená",J506,0)</f>
        <v>0</v>
      </c>
      <c r="BG506" s="139">
        <f>IF(N506="zákl. přenesená",J506,0)</f>
        <v>0</v>
      </c>
      <c r="BH506" s="139">
        <f>IF(N506="sníž. přenesená",J506,0)</f>
        <v>0</v>
      </c>
      <c r="BI506" s="139">
        <f>IF(N506="nulová",J506,0)</f>
        <v>0</v>
      </c>
      <c r="BJ506" s="16" t="s">
        <v>79</v>
      </c>
      <c r="BK506" s="139">
        <f>ROUND(I506*H506,2)</f>
        <v>0</v>
      </c>
      <c r="BL506" s="16" t="s">
        <v>142</v>
      </c>
      <c r="BM506" s="138" t="s">
        <v>1003</v>
      </c>
    </row>
    <row r="507" spans="2:65" s="1" customFormat="1" ht="11.25">
      <c r="B507" s="31"/>
      <c r="D507" s="140" t="s">
        <v>144</v>
      </c>
      <c r="F507" s="141" t="s">
        <v>1004</v>
      </c>
      <c r="I507" s="142"/>
      <c r="L507" s="31"/>
      <c r="M507" s="143"/>
      <c r="T507" s="52"/>
      <c r="AT507" s="16" t="s">
        <v>144</v>
      </c>
      <c r="AU507" s="16" t="s">
        <v>81</v>
      </c>
    </row>
    <row r="508" spans="2:65" s="1" customFormat="1" ht="16.5" customHeight="1">
      <c r="B508" s="126"/>
      <c r="C508" s="127" t="s">
        <v>1005</v>
      </c>
      <c r="D508" s="127" t="s">
        <v>137</v>
      </c>
      <c r="E508" s="128" t="s">
        <v>1006</v>
      </c>
      <c r="F508" s="129" t="s">
        <v>1007</v>
      </c>
      <c r="G508" s="130" t="s">
        <v>493</v>
      </c>
      <c r="H508" s="131">
        <v>3</v>
      </c>
      <c r="I508" s="132"/>
      <c r="J508" s="133">
        <f>ROUND(I508*H508,2)</f>
        <v>0</v>
      </c>
      <c r="K508" s="129" t="s">
        <v>141</v>
      </c>
      <c r="L508" s="31"/>
      <c r="M508" s="134" t="s">
        <v>3</v>
      </c>
      <c r="N508" s="135" t="s">
        <v>42</v>
      </c>
      <c r="P508" s="136">
        <f>O508*H508</f>
        <v>0</v>
      </c>
      <c r="Q508" s="136">
        <v>1.1E-4</v>
      </c>
      <c r="R508" s="136">
        <f>Q508*H508</f>
        <v>3.3E-4</v>
      </c>
      <c r="S508" s="136">
        <v>0</v>
      </c>
      <c r="T508" s="137">
        <f>S508*H508</f>
        <v>0</v>
      </c>
      <c r="AR508" s="138" t="s">
        <v>142</v>
      </c>
      <c r="AT508" s="138" t="s">
        <v>137</v>
      </c>
      <c r="AU508" s="138" t="s">
        <v>81</v>
      </c>
      <c r="AY508" s="16" t="s">
        <v>135</v>
      </c>
      <c r="BE508" s="139">
        <f>IF(N508="základní",J508,0)</f>
        <v>0</v>
      </c>
      <c r="BF508" s="139">
        <f>IF(N508="snížená",J508,0)</f>
        <v>0</v>
      </c>
      <c r="BG508" s="139">
        <f>IF(N508="zákl. přenesená",J508,0)</f>
        <v>0</v>
      </c>
      <c r="BH508" s="139">
        <f>IF(N508="sníž. přenesená",J508,0)</f>
        <v>0</v>
      </c>
      <c r="BI508" s="139">
        <f>IF(N508="nulová",J508,0)</f>
        <v>0</v>
      </c>
      <c r="BJ508" s="16" t="s">
        <v>79</v>
      </c>
      <c r="BK508" s="139">
        <f>ROUND(I508*H508,2)</f>
        <v>0</v>
      </c>
      <c r="BL508" s="16" t="s">
        <v>142</v>
      </c>
      <c r="BM508" s="138" t="s">
        <v>1008</v>
      </c>
    </row>
    <row r="509" spans="2:65" s="1" customFormat="1" ht="11.25">
      <c r="B509" s="31"/>
      <c r="D509" s="140" t="s">
        <v>144</v>
      </c>
      <c r="F509" s="141" t="s">
        <v>1009</v>
      </c>
      <c r="I509" s="142"/>
      <c r="L509" s="31"/>
      <c r="M509" s="143"/>
      <c r="T509" s="52"/>
      <c r="AT509" s="16" t="s">
        <v>144</v>
      </c>
      <c r="AU509" s="16" t="s">
        <v>81</v>
      </c>
    </row>
    <row r="510" spans="2:65" s="1" customFormat="1" ht="16.5" customHeight="1">
      <c r="B510" s="126"/>
      <c r="C510" s="162" t="s">
        <v>1010</v>
      </c>
      <c r="D510" s="162" t="s">
        <v>427</v>
      </c>
      <c r="E510" s="163" t="s">
        <v>1011</v>
      </c>
      <c r="F510" s="164" t="s">
        <v>1012</v>
      </c>
      <c r="G510" s="165" t="s">
        <v>493</v>
      </c>
      <c r="H510" s="166">
        <v>3</v>
      </c>
      <c r="I510" s="167"/>
      <c r="J510" s="168">
        <f>ROUND(I510*H510,2)</f>
        <v>0</v>
      </c>
      <c r="K510" s="164" t="s">
        <v>141</v>
      </c>
      <c r="L510" s="169"/>
      <c r="M510" s="170" t="s">
        <v>3</v>
      </c>
      <c r="N510" s="171" t="s">
        <v>42</v>
      </c>
      <c r="P510" s="136">
        <f>O510*H510</f>
        <v>0</v>
      </c>
      <c r="Q510" s="136">
        <v>1.2E-2</v>
      </c>
      <c r="R510" s="136">
        <f>Q510*H510</f>
        <v>3.6000000000000004E-2</v>
      </c>
      <c r="S510" s="136">
        <v>0</v>
      </c>
      <c r="T510" s="137">
        <f>S510*H510</f>
        <v>0</v>
      </c>
      <c r="AR510" s="138" t="s">
        <v>183</v>
      </c>
      <c r="AT510" s="138" t="s">
        <v>427</v>
      </c>
      <c r="AU510" s="138" t="s">
        <v>81</v>
      </c>
      <c r="AY510" s="16" t="s">
        <v>135</v>
      </c>
      <c r="BE510" s="139">
        <f>IF(N510="základní",J510,0)</f>
        <v>0</v>
      </c>
      <c r="BF510" s="139">
        <f>IF(N510="snížená",J510,0)</f>
        <v>0</v>
      </c>
      <c r="BG510" s="139">
        <f>IF(N510="zákl. přenesená",J510,0)</f>
        <v>0</v>
      </c>
      <c r="BH510" s="139">
        <f>IF(N510="sníž. přenesená",J510,0)</f>
        <v>0</v>
      </c>
      <c r="BI510" s="139">
        <f>IF(N510="nulová",J510,0)</f>
        <v>0</v>
      </c>
      <c r="BJ510" s="16" t="s">
        <v>79</v>
      </c>
      <c r="BK510" s="139">
        <f>ROUND(I510*H510,2)</f>
        <v>0</v>
      </c>
      <c r="BL510" s="16" t="s">
        <v>142</v>
      </c>
      <c r="BM510" s="138" t="s">
        <v>1013</v>
      </c>
    </row>
    <row r="511" spans="2:65" s="11" customFormat="1" ht="22.9" customHeight="1">
      <c r="B511" s="114"/>
      <c r="D511" s="115" t="s">
        <v>70</v>
      </c>
      <c r="E511" s="124" t="s">
        <v>1014</v>
      </c>
      <c r="F511" s="124" t="s">
        <v>1015</v>
      </c>
      <c r="I511" s="117"/>
      <c r="J511" s="125">
        <f>BK511</f>
        <v>0</v>
      </c>
      <c r="L511" s="114"/>
      <c r="M511" s="119"/>
      <c r="P511" s="120">
        <f>SUM(P512:P513)</f>
        <v>0</v>
      </c>
      <c r="R511" s="120">
        <f>SUM(R512:R513)</f>
        <v>0</v>
      </c>
      <c r="T511" s="121">
        <f>SUM(T512:T513)</f>
        <v>0</v>
      </c>
      <c r="AR511" s="115" t="s">
        <v>79</v>
      </c>
      <c r="AT511" s="122" t="s">
        <v>70</v>
      </c>
      <c r="AU511" s="122" t="s">
        <v>79</v>
      </c>
      <c r="AY511" s="115" t="s">
        <v>135</v>
      </c>
      <c r="BK511" s="123">
        <f>SUM(BK512:BK513)</f>
        <v>0</v>
      </c>
    </row>
    <row r="512" spans="2:65" s="1" customFormat="1" ht="33" customHeight="1">
      <c r="B512" s="126"/>
      <c r="C512" s="127" t="s">
        <v>1016</v>
      </c>
      <c r="D512" s="127" t="s">
        <v>137</v>
      </c>
      <c r="E512" s="128" t="s">
        <v>1017</v>
      </c>
      <c r="F512" s="129" t="s">
        <v>1018</v>
      </c>
      <c r="G512" s="130" t="s">
        <v>186</v>
      </c>
      <c r="H512" s="131">
        <v>182.60300000000001</v>
      </c>
      <c r="I512" s="132"/>
      <c r="J512" s="133">
        <f>ROUND(I512*H512,2)</f>
        <v>0</v>
      </c>
      <c r="K512" s="129" t="s">
        <v>141</v>
      </c>
      <c r="L512" s="31"/>
      <c r="M512" s="134" t="s">
        <v>3</v>
      </c>
      <c r="N512" s="135" t="s">
        <v>42</v>
      </c>
      <c r="P512" s="136">
        <f>O512*H512</f>
        <v>0</v>
      </c>
      <c r="Q512" s="136">
        <v>0</v>
      </c>
      <c r="R512" s="136">
        <f>Q512*H512</f>
        <v>0</v>
      </c>
      <c r="S512" s="136">
        <v>0</v>
      </c>
      <c r="T512" s="137">
        <f>S512*H512</f>
        <v>0</v>
      </c>
      <c r="AR512" s="138" t="s">
        <v>142</v>
      </c>
      <c r="AT512" s="138" t="s">
        <v>137</v>
      </c>
      <c r="AU512" s="138" t="s">
        <v>81</v>
      </c>
      <c r="AY512" s="16" t="s">
        <v>135</v>
      </c>
      <c r="BE512" s="139">
        <f>IF(N512="základní",J512,0)</f>
        <v>0</v>
      </c>
      <c r="BF512" s="139">
        <f>IF(N512="snížená",J512,0)</f>
        <v>0</v>
      </c>
      <c r="BG512" s="139">
        <f>IF(N512="zákl. přenesená",J512,0)</f>
        <v>0</v>
      </c>
      <c r="BH512" s="139">
        <f>IF(N512="sníž. přenesená",J512,0)</f>
        <v>0</v>
      </c>
      <c r="BI512" s="139">
        <f>IF(N512="nulová",J512,0)</f>
        <v>0</v>
      </c>
      <c r="BJ512" s="16" t="s">
        <v>79</v>
      </c>
      <c r="BK512" s="139">
        <f>ROUND(I512*H512,2)</f>
        <v>0</v>
      </c>
      <c r="BL512" s="16" t="s">
        <v>142</v>
      </c>
      <c r="BM512" s="138" t="s">
        <v>1019</v>
      </c>
    </row>
    <row r="513" spans="2:65" s="1" customFormat="1" ht="11.25">
      <c r="B513" s="31"/>
      <c r="D513" s="140" t="s">
        <v>144</v>
      </c>
      <c r="F513" s="141" t="s">
        <v>1020</v>
      </c>
      <c r="I513" s="142"/>
      <c r="L513" s="31"/>
      <c r="M513" s="143"/>
      <c r="T513" s="52"/>
      <c r="AT513" s="16" t="s">
        <v>144</v>
      </c>
      <c r="AU513" s="16" t="s">
        <v>81</v>
      </c>
    </row>
    <row r="514" spans="2:65" s="11" customFormat="1" ht="25.9" customHeight="1">
      <c r="B514" s="114"/>
      <c r="D514" s="115" t="s">
        <v>70</v>
      </c>
      <c r="E514" s="116" t="s">
        <v>294</v>
      </c>
      <c r="F514" s="116" t="s">
        <v>295</v>
      </c>
      <c r="I514" s="117"/>
      <c r="J514" s="118">
        <f>BK514</f>
        <v>0</v>
      </c>
      <c r="L514" s="114"/>
      <c r="M514" s="119"/>
      <c r="P514" s="120">
        <f>P515+P532+P594+P696+P700+P763+P812+P876+P1053+P1091+P1156+P1200+P1238+P1274</f>
        <v>0</v>
      </c>
      <c r="R514" s="120">
        <f>R515+R532+R594+R696+R700+R763+R812+R876+R1053+R1091+R1156+R1200+R1238+R1274</f>
        <v>47.54058951999999</v>
      </c>
      <c r="T514" s="121">
        <f>T515+T532+T594+T696+T700+T763+T812+T876+T1053+T1091+T1156+T1200+T1238+T1274</f>
        <v>0</v>
      </c>
      <c r="AR514" s="115" t="s">
        <v>81</v>
      </c>
      <c r="AT514" s="122" t="s">
        <v>70</v>
      </c>
      <c r="AU514" s="122" t="s">
        <v>71</v>
      </c>
      <c r="AY514" s="115" t="s">
        <v>135</v>
      </c>
      <c r="BK514" s="123">
        <f>BK515+BK532+BK594+BK696+BK700+BK763+BK812+BK876+BK1053+BK1091+BK1156+BK1200+BK1238+BK1274</f>
        <v>0</v>
      </c>
    </row>
    <row r="515" spans="2:65" s="11" customFormat="1" ht="22.9" customHeight="1">
      <c r="B515" s="114"/>
      <c r="D515" s="115" t="s">
        <v>70</v>
      </c>
      <c r="E515" s="124" t="s">
        <v>1021</v>
      </c>
      <c r="F515" s="124" t="s">
        <v>1022</v>
      </c>
      <c r="I515" s="117"/>
      <c r="J515" s="125">
        <f>BK515</f>
        <v>0</v>
      </c>
      <c r="L515" s="114"/>
      <c r="M515" s="119"/>
      <c r="P515" s="120">
        <f>SUM(P516:P531)</f>
        <v>0</v>
      </c>
      <c r="R515" s="120">
        <f>SUM(R516:R531)</f>
        <v>0.89409709999999987</v>
      </c>
      <c r="T515" s="121">
        <f>SUM(T516:T531)</f>
        <v>0</v>
      </c>
      <c r="AR515" s="115" t="s">
        <v>81</v>
      </c>
      <c r="AT515" s="122" t="s">
        <v>70</v>
      </c>
      <c r="AU515" s="122" t="s">
        <v>79</v>
      </c>
      <c r="AY515" s="115" t="s">
        <v>135</v>
      </c>
      <c r="BK515" s="123">
        <f>SUM(BK516:BK531)</f>
        <v>0</v>
      </c>
    </row>
    <row r="516" spans="2:65" s="1" customFormat="1" ht="21.75" customHeight="1">
      <c r="B516" s="126"/>
      <c r="C516" s="127" t="s">
        <v>1023</v>
      </c>
      <c r="D516" s="127" t="s">
        <v>137</v>
      </c>
      <c r="E516" s="128" t="s">
        <v>1024</v>
      </c>
      <c r="F516" s="129" t="s">
        <v>1025</v>
      </c>
      <c r="G516" s="130" t="s">
        <v>213</v>
      </c>
      <c r="H516" s="131">
        <v>130.01</v>
      </c>
      <c r="I516" s="132"/>
      <c r="J516" s="133">
        <f>ROUND(I516*H516,2)</f>
        <v>0</v>
      </c>
      <c r="K516" s="129" t="s">
        <v>141</v>
      </c>
      <c r="L516" s="31"/>
      <c r="M516" s="134" t="s">
        <v>3</v>
      </c>
      <c r="N516" s="135" t="s">
        <v>42</v>
      </c>
      <c r="P516" s="136">
        <f>O516*H516</f>
        <v>0</v>
      </c>
      <c r="Q516" s="136">
        <v>0</v>
      </c>
      <c r="R516" s="136">
        <f>Q516*H516</f>
        <v>0</v>
      </c>
      <c r="S516" s="136">
        <v>0</v>
      </c>
      <c r="T516" s="137">
        <f>S516*H516</f>
        <v>0</v>
      </c>
      <c r="AR516" s="138" t="s">
        <v>236</v>
      </c>
      <c r="AT516" s="138" t="s">
        <v>137</v>
      </c>
      <c r="AU516" s="138" t="s">
        <v>81</v>
      </c>
      <c r="AY516" s="16" t="s">
        <v>135</v>
      </c>
      <c r="BE516" s="139">
        <f>IF(N516="základní",J516,0)</f>
        <v>0</v>
      </c>
      <c r="BF516" s="139">
        <f>IF(N516="snížená",J516,0)</f>
        <v>0</v>
      </c>
      <c r="BG516" s="139">
        <f>IF(N516="zákl. přenesená",J516,0)</f>
        <v>0</v>
      </c>
      <c r="BH516" s="139">
        <f>IF(N516="sníž. přenesená",J516,0)</f>
        <v>0</v>
      </c>
      <c r="BI516" s="139">
        <f>IF(N516="nulová",J516,0)</f>
        <v>0</v>
      </c>
      <c r="BJ516" s="16" t="s">
        <v>79</v>
      </c>
      <c r="BK516" s="139">
        <f>ROUND(I516*H516,2)</f>
        <v>0</v>
      </c>
      <c r="BL516" s="16" t="s">
        <v>236</v>
      </c>
      <c r="BM516" s="138" t="s">
        <v>1026</v>
      </c>
    </row>
    <row r="517" spans="2:65" s="1" customFormat="1" ht="11.25">
      <c r="B517" s="31"/>
      <c r="D517" s="140" t="s">
        <v>144</v>
      </c>
      <c r="F517" s="141" t="s">
        <v>1027</v>
      </c>
      <c r="I517" s="142"/>
      <c r="L517" s="31"/>
      <c r="M517" s="143"/>
      <c r="T517" s="52"/>
      <c r="AT517" s="16" t="s">
        <v>144</v>
      </c>
      <c r="AU517" s="16" t="s">
        <v>81</v>
      </c>
    </row>
    <row r="518" spans="2:65" s="12" customFormat="1" ht="11.25">
      <c r="B518" s="144"/>
      <c r="D518" s="145" t="s">
        <v>146</v>
      </c>
      <c r="E518" s="146" t="s">
        <v>3</v>
      </c>
      <c r="F518" s="147" t="s">
        <v>1028</v>
      </c>
      <c r="H518" s="148">
        <v>110.62</v>
      </c>
      <c r="I518" s="149"/>
      <c r="L518" s="144"/>
      <c r="M518" s="150"/>
      <c r="T518" s="151"/>
      <c r="AT518" s="146" t="s">
        <v>146</v>
      </c>
      <c r="AU518" s="146" t="s">
        <v>81</v>
      </c>
      <c r="AV518" s="12" t="s">
        <v>81</v>
      </c>
      <c r="AW518" s="12" t="s">
        <v>32</v>
      </c>
      <c r="AX518" s="12" t="s">
        <v>71</v>
      </c>
      <c r="AY518" s="146" t="s">
        <v>135</v>
      </c>
    </row>
    <row r="519" spans="2:65" s="12" customFormat="1" ht="11.25">
      <c r="B519" s="144"/>
      <c r="D519" s="145" t="s">
        <v>146</v>
      </c>
      <c r="E519" s="146" t="s">
        <v>3</v>
      </c>
      <c r="F519" s="147" t="s">
        <v>901</v>
      </c>
      <c r="H519" s="148">
        <v>19.39</v>
      </c>
      <c r="I519" s="149"/>
      <c r="L519" s="144"/>
      <c r="M519" s="150"/>
      <c r="T519" s="151"/>
      <c r="AT519" s="146" t="s">
        <v>146</v>
      </c>
      <c r="AU519" s="146" t="s">
        <v>81</v>
      </c>
      <c r="AV519" s="12" t="s">
        <v>81</v>
      </c>
      <c r="AW519" s="12" t="s">
        <v>32</v>
      </c>
      <c r="AX519" s="12" t="s">
        <v>71</v>
      </c>
      <c r="AY519" s="146" t="s">
        <v>135</v>
      </c>
    </row>
    <row r="520" spans="2:65" s="13" customFormat="1" ht="11.25">
      <c r="B520" s="152"/>
      <c r="D520" s="145" t="s">
        <v>146</v>
      </c>
      <c r="E520" s="153" t="s">
        <v>3</v>
      </c>
      <c r="F520" s="154" t="s">
        <v>150</v>
      </c>
      <c r="H520" s="155">
        <v>130.01</v>
      </c>
      <c r="I520" s="156"/>
      <c r="L520" s="152"/>
      <c r="M520" s="157"/>
      <c r="T520" s="158"/>
      <c r="AT520" s="153" t="s">
        <v>146</v>
      </c>
      <c r="AU520" s="153" t="s">
        <v>81</v>
      </c>
      <c r="AV520" s="13" t="s">
        <v>142</v>
      </c>
      <c r="AW520" s="13" t="s">
        <v>32</v>
      </c>
      <c r="AX520" s="13" t="s">
        <v>79</v>
      </c>
      <c r="AY520" s="153" t="s">
        <v>135</v>
      </c>
    </row>
    <row r="521" spans="2:65" s="1" customFormat="1" ht="16.5" customHeight="1">
      <c r="B521" s="126"/>
      <c r="C521" s="162" t="s">
        <v>1029</v>
      </c>
      <c r="D521" s="162" t="s">
        <v>427</v>
      </c>
      <c r="E521" s="163" t="s">
        <v>1030</v>
      </c>
      <c r="F521" s="164" t="s">
        <v>1031</v>
      </c>
      <c r="G521" s="165" t="s">
        <v>186</v>
      </c>
      <c r="H521" s="166">
        <v>3.9E-2</v>
      </c>
      <c r="I521" s="167"/>
      <c r="J521" s="168">
        <f>ROUND(I521*H521,2)</f>
        <v>0</v>
      </c>
      <c r="K521" s="164" t="s">
        <v>141</v>
      </c>
      <c r="L521" s="169"/>
      <c r="M521" s="170" t="s">
        <v>3</v>
      </c>
      <c r="N521" s="171" t="s">
        <v>42</v>
      </c>
      <c r="P521" s="136">
        <f>O521*H521</f>
        <v>0</v>
      </c>
      <c r="Q521" s="136">
        <v>1</v>
      </c>
      <c r="R521" s="136">
        <f>Q521*H521</f>
        <v>3.9E-2</v>
      </c>
      <c r="S521" s="136">
        <v>0</v>
      </c>
      <c r="T521" s="137">
        <f>S521*H521</f>
        <v>0</v>
      </c>
      <c r="AR521" s="138" t="s">
        <v>342</v>
      </c>
      <c r="AT521" s="138" t="s">
        <v>427</v>
      </c>
      <c r="AU521" s="138" t="s">
        <v>81</v>
      </c>
      <c r="AY521" s="16" t="s">
        <v>135</v>
      </c>
      <c r="BE521" s="139">
        <f>IF(N521="základní",J521,0)</f>
        <v>0</v>
      </c>
      <c r="BF521" s="139">
        <f>IF(N521="snížená",J521,0)</f>
        <v>0</v>
      </c>
      <c r="BG521" s="139">
        <f>IF(N521="zákl. přenesená",J521,0)</f>
        <v>0</v>
      </c>
      <c r="BH521" s="139">
        <f>IF(N521="sníž. přenesená",J521,0)</f>
        <v>0</v>
      </c>
      <c r="BI521" s="139">
        <f>IF(N521="nulová",J521,0)</f>
        <v>0</v>
      </c>
      <c r="BJ521" s="16" t="s">
        <v>79</v>
      </c>
      <c r="BK521" s="139">
        <f>ROUND(I521*H521,2)</f>
        <v>0</v>
      </c>
      <c r="BL521" s="16" t="s">
        <v>236</v>
      </c>
      <c r="BM521" s="138" t="s">
        <v>1032</v>
      </c>
    </row>
    <row r="522" spans="2:65" s="12" customFormat="1" ht="11.25">
      <c r="B522" s="144"/>
      <c r="D522" s="145" t="s">
        <v>146</v>
      </c>
      <c r="F522" s="147" t="s">
        <v>1033</v>
      </c>
      <c r="H522" s="148">
        <v>3.9E-2</v>
      </c>
      <c r="I522" s="149"/>
      <c r="L522" s="144"/>
      <c r="M522" s="150"/>
      <c r="T522" s="151"/>
      <c r="AT522" s="146" t="s">
        <v>146</v>
      </c>
      <c r="AU522" s="146" t="s">
        <v>81</v>
      </c>
      <c r="AV522" s="12" t="s">
        <v>81</v>
      </c>
      <c r="AW522" s="12" t="s">
        <v>4</v>
      </c>
      <c r="AX522" s="12" t="s">
        <v>79</v>
      </c>
      <c r="AY522" s="146" t="s">
        <v>135</v>
      </c>
    </row>
    <row r="523" spans="2:65" s="1" customFormat="1" ht="16.5" customHeight="1">
      <c r="B523" s="126"/>
      <c r="C523" s="127" t="s">
        <v>1034</v>
      </c>
      <c r="D523" s="127" t="s">
        <v>137</v>
      </c>
      <c r="E523" s="128" t="s">
        <v>1035</v>
      </c>
      <c r="F523" s="129" t="s">
        <v>1036</v>
      </c>
      <c r="G523" s="130" t="s">
        <v>213</v>
      </c>
      <c r="H523" s="131">
        <v>130.01</v>
      </c>
      <c r="I523" s="132"/>
      <c r="J523" s="133">
        <f>ROUND(I523*H523,2)</f>
        <v>0</v>
      </c>
      <c r="K523" s="129" t="s">
        <v>141</v>
      </c>
      <c r="L523" s="31"/>
      <c r="M523" s="134" t="s">
        <v>3</v>
      </c>
      <c r="N523" s="135" t="s">
        <v>42</v>
      </c>
      <c r="P523" s="136">
        <f>O523*H523</f>
        <v>0</v>
      </c>
      <c r="Q523" s="136">
        <v>4.0000000000000002E-4</v>
      </c>
      <c r="R523" s="136">
        <f>Q523*H523</f>
        <v>5.2004000000000002E-2</v>
      </c>
      <c r="S523" s="136">
        <v>0</v>
      </c>
      <c r="T523" s="137">
        <f>S523*H523</f>
        <v>0</v>
      </c>
      <c r="AR523" s="138" t="s">
        <v>236</v>
      </c>
      <c r="AT523" s="138" t="s">
        <v>137</v>
      </c>
      <c r="AU523" s="138" t="s">
        <v>81</v>
      </c>
      <c r="AY523" s="16" t="s">
        <v>135</v>
      </c>
      <c r="BE523" s="139">
        <f>IF(N523="základní",J523,0)</f>
        <v>0</v>
      </c>
      <c r="BF523" s="139">
        <f>IF(N523="snížená",J523,0)</f>
        <v>0</v>
      </c>
      <c r="BG523" s="139">
        <f>IF(N523="zákl. přenesená",J523,0)</f>
        <v>0</v>
      </c>
      <c r="BH523" s="139">
        <f>IF(N523="sníž. přenesená",J523,0)</f>
        <v>0</v>
      </c>
      <c r="BI523" s="139">
        <f>IF(N523="nulová",J523,0)</f>
        <v>0</v>
      </c>
      <c r="BJ523" s="16" t="s">
        <v>79</v>
      </c>
      <c r="BK523" s="139">
        <f>ROUND(I523*H523,2)</f>
        <v>0</v>
      </c>
      <c r="BL523" s="16" t="s">
        <v>236</v>
      </c>
      <c r="BM523" s="138" t="s">
        <v>1037</v>
      </c>
    </row>
    <row r="524" spans="2:65" s="1" customFormat="1" ht="11.25">
      <c r="B524" s="31"/>
      <c r="D524" s="140" t="s">
        <v>144</v>
      </c>
      <c r="F524" s="141" t="s">
        <v>1038</v>
      </c>
      <c r="I524" s="142"/>
      <c r="L524" s="31"/>
      <c r="M524" s="143"/>
      <c r="T524" s="52"/>
      <c r="AT524" s="16" t="s">
        <v>144</v>
      </c>
      <c r="AU524" s="16" t="s">
        <v>81</v>
      </c>
    </row>
    <row r="525" spans="2:65" s="12" customFormat="1" ht="11.25">
      <c r="B525" s="144"/>
      <c r="D525" s="145" t="s">
        <v>146</v>
      </c>
      <c r="E525" s="146" t="s">
        <v>3</v>
      </c>
      <c r="F525" s="147" t="s">
        <v>1028</v>
      </c>
      <c r="H525" s="148">
        <v>110.62</v>
      </c>
      <c r="I525" s="149"/>
      <c r="L525" s="144"/>
      <c r="M525" s="150"/>
      <c r="T525" s="151"/>
      <c r="AT525" s="146" t="s">
        <v>146</v>
      </c>
      <c r="AU525" s="146" t="s">
        <v>81</v>
      </c>
      <c r="AV525" s="12" t="s">
        <v>81</v>
      </c>
      <c r="AW525" s="12" t="s">
        <v>32</v>
      </c>
      <c r="AX525" s="12" t="s">
        <v>71</v>
      </c>
      <c r="AY525" s="146" t="s">
        <v>135</v>
      </c>
    </row>
    <row r="526" spans="2:65" s="12" customFormat="1" ht="11.25">
      <c r="B526" s="144"/>
      <c r="D526" s="145" t="s">
        <v>146</v>
      </c>
      <c r="E526" s="146" t="s">
        <v>3</v>
      </c>
      <c r="F526" s="147" t="s">
        <v>901</v>
      </c>
      <c r="H526" s="148">
        <v>19.39</v>
      </c>
      <c r="I526" s="149"/>
      <c r="L526" s="144"/>
      <c r="M526" s="150"/>
      <c r="T526" s="151"/>
      <c r="AT526" s="146" t="s">
        <v>146</v>
      </c>
      <c r="AU526" s="146" t="s">
        <v>81</v>
      </c>
      <c r="AV526" s="12" t="s">
        <v>81</v>
      </c>
      <c r="AW526" s="12" t="s">
        <v>32</v>
      </c>
      <c r="AX526" s="12" t="s">
        <v>71</v>
      </c>
      <c r="AY526" s="146" t="s">
        <v>135</v>
      </c>
    </row>
    <row r="527" spans="2:65" s="13" customFormat="1" ht="11.25">
      <c r="B527" s="152"/>
      <c r="D527" s="145" t="s">
        <v>146</v>
      </c>
      <c r="E527" s="153" t="s">
        <v>3</v>
      </c>
      <c r="F527" s="154" t="s">
        <v>150</v>
      </c>
      <c r="H527" s="155">
        <v>130.01</v>
      </c>
      <c r="I527" s="156"/>
      <c r="L527" s="152"/>
      <c r="M527" s="157"/>
      <c r="T527" s="158"/>
      <c r="AT527" s="153" t="s">
        <v>146</v>
      </c>
      <c r="AU527" s="153" t="s">
        <v>81</v>
      </c>
      <c r="AV527" s="13" t="s">
        <v>142</v>
      </c>
      <c r="AW527" s="13" t="s">
        <v>32</v>
      </c>
      <c r="AX527" s="13" t="s">
        <v>79</v>
      </c>
      <c r="AY527" s="153" t="s">
        <v>135</v>
      </c>
    </row>
    <row r="528" spans="2:65" s="1" customFormat="1" ht="24.2" customHeight="1">
      <c r="B528" s="126"/>
      <c r="C528" s="162" t="s">
        <v>1039</v>
      </c>
      <c r="D528" s="162" t="s">
        <v>427</v>
      </c>
      <c r="E528" s="163" t="s">
        <v>1040</v>
      </c>
      <c r="F528" s="164" t="s">
        <v>1041</v>
      </c>
      <c r="G528" s="165" t="s">
        <v>213</v>
      </c>
      <c r="H528" s="166">
        <v>151.52699999999999</v>
      </c>
      <c r="I528" s="167"/>
      <c r="J528" s="168">
        <f>ROUND(I528*H528,2)</f>
        <v>0</v>
      </c>
      <c r="K528" s="164" t="s">
        <v>141</v>
      </c>
      <c r="L528" s="169"/>
      <c r="M528" s="170" t="s">
        <v>3</v>
      </c>
      <c r="N528" s="171" t="s">
        <v>42</v>
      </c>
      <c r="P528" s="136">
        <f>O528*H528</f>
        <v>0</v>
      </c>
      <c r="Q528" s="136">
        <v>5.3E-3</v>
      </c>
      <c r="R528" s="136">
        <f>Q528*H528</f>
        <v>0.80309309999999989</v>
      </c>
      <c r="S528" s="136">
        <v>0</v>
      </c>
      <c r="T528" s="137">
        <f>S528*H528</f>
        <v>0</v>
      </c>
      <c r="AR528" s="138" t="s">
        <v>342</v>
      </c>
      <c r="AT528" s="138" t="s">
        <v>427</v>
      </c>
      <c r="AU528" s="138" t="s">
        <v>81</v>
      </c>
      <c r="AY528" s="16" t="s">
        <v>135</v>
      </c>
      <c r="BE528" s="139">
        <f>IF(N528="základní",J528,0)</f>
        <v>0</v>
      </c>
      <c r="BF528" s="139">
        <f>IF(N528="snížená",J528,0)</f>
        <v>0</v>
      </c>
      <c r="BG528" s="139">
        <f>IF(N528="zákl. přenesená",J528,0)</f>
        <v>0</v>
      </c>
      <c r="BH528" s="139">
        <f>IF(N528="sníž. přenesená",J528,0)</f>
        <v>0</v>
      </c>
      <c r="BI528" s="139">
        <f>IF(N528="nulová",J528,0)</f>
        <v>0</v>
      </c>
      <c r="BJ528" s="16" t="s">
        <v>79</v>
      </c>
      <c r="BK528" s="139">
        <f>ROUND(I528*H528,2)</f>
        <v>0</v>
      </c>
      <c r="BL528" s="16" t="s">
        <v>236</v>
      </c>
      <c r="BM528" s="138" t="s">
        <v>1042</v>
      </c>
    </row>
    <row r="529" spans="2:65" s="12" customFormat="1" ht="11.25">
      <c r="B529" s="144"/>
      <c r="D529" s="145" t="s">
        <v>146</v>
      </c>
      <c r="F529" s="147" t="s">
        <v>1043</v>
      </c>
      <c r="H529" s="148">
        <v>151.52699999999999</v>
      </c>
      <c r="I529" s="149"/>
      <c r="L529" s="144"/>
      <c r="M529" s="150"/>
      <c r="T529" s="151"/>
      <c r="AT529" s="146" t="s">
        <v>146</v>
      </c>
      <c r="AU529" s="146" t="s">
        <v>81</v>
      </c>
      <c r="AV529" s="12" t="s">
        <v>81</v>
      </c>
      <c r="AW529" s="12" t="s">
        <v>4</v>
      </c>
      <c r="AX529" s="12" t="s">
        <v>79</v>
      </c>
      <c r="AY529" s="146" t="s">
        <v>135</v>
      </c>
    </row>
    <row r="530" spans="2:65" s="1" customFormat="1" ht="33" customHeight="1">
      <c r="B530" s="126"/>
      <c r="C530" s="127" t="s">
        <v>1044</v>
      </c>
      <c r="D530" s="127" t="s">
        <v>137</v>
      </c>
      <c r="E530" s="128" t="s">
        <v>1045</v>
      </c>
      <c r="F530" s="129" t="s">
        <v>1046</v>
      </c>
      <c r="G530" s="130" t="s">
        <v>186</v>
      </c>
      <c r="H530" s="131">
        <v>0.89400000000000002</v>
      </c>
      <c r="I530" s="132"/>
      <c r="J530" s="133">
        <f>ROUND(I530*H530,2)</f>
        <v>0</v>
      </c>
      <c r="K530" s="129" t="s">
        <v>141</v>
      </c>
      <c r="L530" s="31"/>
      <c r="M530" s="134" t="s">
        <v>3</v>
      </c>
      <c r="N530" s="135" t="s">
        <v>42</v>
      </c>
      <c r="P530" s="136">
        <f>O530*H530</f>
        <v>0</v>
      </c>
      <c r="Q530" s="136">
        <v>0</v>
      </c>
      <c r="R530" s="136">
        <f>Q530*H530</f>
        <v>0</v>
      </c>
      <c r="S530" s="136">
        <v>0</v>
      </c>
      <c r="T530" s="137">
        <f>S530*H530</f>
        <v>0</v>
      </c>
      <c r="AR530" s="138" t="s">
        <v>236</v>
      </c>
      <c r="AT530" s="138" t="s">
        <v>137</v>
      </c>
      <c r="AU530" s="138" t="s">
        <v>81</v>
      </c>
      <c r="AY530" s="16" t="s">
        <v>135</v>
      </c>
      <c r="BE530" s="139">
        <f>IF(N530="základní",J530,0)</f>
        <v>0</v>
      </c>
      <c r="BF530" s="139">
        <f>IF(N530="snížená",J530,0)</f>
        <v>0</v>
      </c>
      <c r="BG530" s="139">
        <f>IF(N530="zákl. přenesená",J530,0)</f>
        <v>0</v>
      </c>
      <c r="BH530" s="139">
        <f>IF(N530="sníž. přenesená",J530,0)</f>
        <v>0</v>
      </c>
      <c r="BI530" s="139">
        <f>IF(N530="nulová",J530,0)</f>
        <v>0</v>
      </c>
      <c r="BJ530" s="16" t="s">
        <v>79</v>
      </c>
      <c r="BK530" s="139">
        <f>ROUND(I530*H530,2)</f>
        <v>0</v>
      </c>
      <c r="BL530" s="16" t="s">
        <v>236</v>
      </c>
      <c r="BM530" s="138" t="s">
        <v>1047</v>
      </c>
    </row>
    <row r="531" spans="2:65" s="1" customFormat="1" ht="11.25">
      <c r="B531" s="31"/>
      <c r="D531" s="140" t="s">
        <v>144</v>
      </c>
      <c r="F531" s="141" t="s">
        <v>1048</v>
      </c>
      <c r="I531" s="142"/>
      <c r="L531" s="31"/>
      <c r="M531" s="143"/>
      <c r="T531" s="52"/>
      <c r="AT531" s="16" t="s">
        <v>144</v>
      </c>
      <c r="AU531" s="16" t="s">
        <v>81</v>
      </c>
    </row>
    <row r="532" spans="2:65" s="11" customFormat="1" ht="22.9" customHeight="1">
      <c r="B532" s="114"/>
      <c r="D532" s="115" t="s">
        <v>70</v>
      </c>
      <c r="E532" s="124" t="s">
        <v>1049</v>
      </c>
      <c r="F532" s="124" t="s">
        <v>1050</v>
      </c>
      <c r="I532" s="117"/>
      <c r="J532" s="125">
        <f>BK532</f>
        <v>0</v>
      </c>
      <c r="L532" s="114"/>
      <c r="M532" s="119"/>
      <c r="P532" s="120">
        <f>SUM(P533:P593)</f>
        <v>0</v>
      </c>
      <c r="R532" s="120">
        <f>SUM(R533:R593)</f>
        <v>17.470930500000001</v>
      </c>
      <c r="T532" s="121">
        <f>SUM(T533:T593)</f>
        <v>0</v>
      </c>
      <c r="AR532" s="115" t="s">
        <v>81</v>
      </c>
      <c r="AT532" s="122" t="s">
        <v>70</v>
      </c>
      <c r="AU532" s="122" t="s">
        <v>79</v>
      </c>
      <c r="AY532" s="115" t="s">
        <v>135</v>
      </c>
      <c r="BK532" s="123">
        <f>SUM(BK533:BK593)</f>
        <v>0</v>
      </c>
    </row>
    <row r="533" spans="2:65" s="1" customFormat="1" ht="24.2" customHeight="1">
      <c r="B533" s="126"/>
      <c r="C533" s="127" t="s">
        <v>1051</v>
      </c>
      <c r="D533" s="127" t="s">
        <v>137</v>
      </c>
      <c r="E533" s="128" t="s">
        <v>1052</v>
      </c>
      <c r="F533" s="129" t="s">
        <v>1053</v>
      </c>
      <c r="G533" s="130" t="s">
        <v>213</v>
      </c>
      <c r="H533" s="131">
        <v>36.549999999999997</v>
      </c>
      <c r="I533" s="132"/>
      <c r="J533" s="133">
        <f>ROUND(I533*H533,2)</f>
        <v>0</v>
      </c>
      <c r="K533" s="129" t="s">
        <v>141</v>
      </c>
      <c r="L533" s="31"/>
      <c r="M533" s="134" t="s">
        <v>3</v>
      </c>
      <c r="N533" s="135" t="s">
        <v>42</v>
      </c>
      <c r="P533" s="136">
        <f>O533*H533</f>
        <v>0</v>
      </c>
      <c r="Q533" s="136">
        <v>0</v>
      </c>
      <c r="R533" s="136">
        <f>Q533*H533</f>
        <v>0</v>
      </c>
      <c r="S533" s="136">
        <v>0</v>
      </c>
      <c r="T533" s="137">
        <f>S533*H533</f>
        <v>0</v>
      </c>
      <c r="AR533" s="138" t="s">
        <v>236</v>
      </c>
      <c r="AT533" s="138" t="s">
        <v>137</v>
      </c>
      <c r="AU533" s="138" t="s">
        <v>81</v>
      </c>
      <c r="AY533" s="16" t="s">
        <v>135</v>
      </c>
      <c r="BE533" s="139">
        <f>IF(N533="základní",J533,0)</f>
        <v>0</v>
      </c>
      <c r="BF533" s="139">
        <f>IF(N533="snížená",J533,0)</f>
        <v>0</v>
      </c>
      <c r="BG533" s="139">
        <f>IF(N533="zákl. přenesená",J533,0)</f>
        <v>0</v>
      </c>
      <c r="BH533" s="139">
        <f>IF(N533="sníž. přenesená",J533,0)</f>
        <v>0</v>
      </c>
      <c r="BI533" s="139">
        <f>IF(N533="nulová",J533,0)</f>
        <v>0</v>
      </c>
      <c r="BJ533" s="16" t="s">
        <v>79</v>
      </c>
      <c r="BK533" s="139">
        <f>ROUND(I533*H533,2)</f>
        <v>0</v>
      </c>
      <c r="BL533" s="16" t="s">
        <v>236</v>
      </c>
      <c r="BM533" s="138" t="s">
        <v>1054</v>
      </c>
    </row>
    <row r="534" spans="2:65" s="1" customFormat="1" ht="11.25">
      <c r="B534" s="31"/>
      <c r="D534" s="140" t="s">
        <v>144</v>
      </c>
      <c r="F534" s="141" t="s">
        <v>1055</v>
      </c>
      <c r="I534" s="142"/>
      <c r="L534" s="31"/>
      <c r="M534" s="143"/>
      <c r="T534" s="52"/>
      <c r="AT534" s="16" t="s">
        <v>144</v>
      </c>
      <c r="AU534" s="16" t="s">
        <v>81</v>
      </c>
    </row>
    <row r="535" spans="2:65" s="12" customFormat="1" ht="11.25">
      <c r="B535" s="144"/>
      <c r="D535" s="145" t="s">
        <v>146</v>
      </c>
      <c r="E535" s="146" t="s">
        <v>3</v>
      </c>
      <c r="F535" s="147" t="s">
        <v>1056</v>
      </c>
      <c r="H535" s="148">
        <v>36.549999999999997</v>
      </c>
      <c r="I535" s="149"/>
      <c r="L535" s="144"/>
      <c r="M535" s="150"/>
      <c r="T535" s="151"/>
      <c r="AT535" s="146" t="s">
        <v>146</v>
      </c>
      <c r="AU535" s="146" t="s">
        <v>81</v>
      </c>
      <c r="AV535" s="12" t="s">
        <v>81</v>
      </c>
      <c r="AW535" s="12" t="s">
        <v>32</v>
      </c>
      <c r="AX535" s="12" t="s">
        <v>79</v>
      </c>
      <c r="AY535" s="146" t="s">
        <v>135</v>
      </c>
    </row>
    <row r="536" spans="2:65" s="1" customFormat="1" ht="16.5" customHeight="1">
      <c r="B536" s="126"/>
      <c r="C536" s="162" t="s">
        <v>1057</v>
      </c>
      <c r="D536" s="162" t="s">
        <v>427</v>
      </c>
      <c r="E536" s="163" t="s">
        <v>1030</v>
      </c>
      <c r="F536" s="164" t="s">
        <v>1031</v>
      </c>
      <c r="G536" s="165" t="s">
        <v>186</v>
      </c>
      <c r="H536" s="166">
        <v>1.2E-2</v>
      </c>
      <c r="I536" s="167"/>
      <c r="J536" s="168">
        <f>ROUND(I536*H536,2)</f>
        <v>0</v>
      </c>
      <c r="K536" s="164" t="s">
        <v>141</v>
      </c>
      <c r="L536" s="169"/>
      <c r="M536" s="170" t="s">
        <v>3</v>
      </c>
      <c r="N536" s="171" t="s">
        <v>42</v>
      </c>
      <c r="P536" s="136">
        <f>O536*H536</f>
        <v>0</v>
      </c>
      <c r="Q536" s="136">
        <v>1</v>
      </c>
      <c r="R536" s="136">
        <f>Q536*H536</f>
        <v>1.2E-2</v>
      </c>
      <c r="S536" s="136">
        <v>0</v>
      </c>
      <c r="T536" s="137">
        <f>S536*H536</f>
        <v>0</v>
      </c>
      <c r="AR536" s="138" t="s">
        <v>342</v>
      </c>
      <c r="AT536" s="138" t="s">
        <v>427</v>
      </c>
      <c r="AU536" s="138" t="s">
        <v>81</v>
      </c>
      <c r="AY536" s="16" t="s">
        <v>135</v>
      </c>
      <c r="BE536" s="139">
        <f>IF(N536="základní",J536,0)</f>
        <v>0</v>
      </c>
      <c r="BF536" s="139">
        <f>IF(N536="snížená",J536,0)</f>
        <v>0</v>
      </c>
      <c r="BG536" s="139">
        <f>IF(N536="zákl. přenesená",J536,0)</f>
        <v>0</v>
      </c>
      <c r="BH536" s="139">
        <f>IF(N536="sníž. přenesená",J536,0)</f>
        <v>0</v>
      </c>
      <c r="BI536" s="139">
        <f>IF(N536="nulová",J536,0)</f>
        <v>0</v>
      </c>
      <c r="BJ536" s="16" t="s">
        <v>79</v>
      </c>
      <c r="BK536" s="139">
        <f>ROUND(I536*H536,2)</f>
        <v>0</v>
      </c>
      <c r="BL536" s="16" t="s">
        <v>236</v>
      </c>
      <c r="BM536" s="138" t="s">
        <v>1058</v>
      </c>
    </row>
    <row r="537" spans="2:65" s="12" customFormat="1" ht="11.25">
      <c r="B537" s="144"/>
      <c r="D537" s="145" t="s">
        <v>146</v>
      </c>
      <c r="F537" s="147" t="s">
        <v>1059</v>
      </c>
      <c r="H537" s="148">
        <v>1.2E-2</v>
      </c>
      <c r="I537" s="149"/>
      <c r="L537" s="144"/>
      <c r="M537" s="150"/>
      <c r="T537" s="151"/>
      <c r="AT537" s="146" t="s">
        <v>146</v>
      </c>
      <c r="AU537" s="146" t="s">
        <v>81</v>
      </c>
      <c r="AV537" s="12" t="s">
        <v>81</v>
      </c>
      <c r="AW537" s="12" t="s">
        <v>4</v>
      </c>
      <c r="AX537" s="12" t="s">
        <v>79</v>
      </c>
      <c r="AY537" s="146" t="s">
        <v>135</v>
      </c>
    </row>
    <row r="538" spans="2:65" s="1" customFormat="1" ht="21.75" customHeight="1">
      <c r="B538" s="126"/>
      <c r="C538" s="127" t="s">
        <v>1060</v>
      </c>
      <c r="D538" s="127" t="s">
        <v>137</v>
      </c>
      <c r="E538" s="128" t="s">
        <v>1061</v>
      </c>
      <c r="F538" s="129" t="s">
        <v>1062</v>
      </c>
      <c r="G538" s="130" t="s">
        <v>213</v>
      </c>
      <c r="H538" s="131">
        <v>172.7</v>
      </c>
      <c r="I538" s="132"/>
      <c r="J538" s="133">
        <f>ROUND(I538*H538,2)</f>
        <v>0</v>
      </c>
      <c r="K538" s="129" t="s">
        <v>141</v>
      </c>
      <c r="L538" s="31"/>
      <c r="M538" s="134" t="s">
        <v>3</v>
      </c>
      <c r="N538" s="135" t="s">
        <v>42</v>
      </c>
      <c r="P538" s="136">
        <f>O538*H538</f>
        <v>0</v>
      </c>
      <c r="Q538" s="136">
        <v>0</v>
      </c>
      <c r="R538" s="136">
        <f>Q538*H538</f>
        <v>0</v>
      </c>
      <c r="S538" s="136">
        <v>0</v>
      </c>
      <c r="T538" s="137">
        <f>S538*H538</f>
        <v>0</v>
      </c>
      <c r="AR538" s="138" t="s">
        <v>236</v>
      </c>
      <c r="AT538" s="138" t="s">
        <v>137</v>
      </c>
      <c r="AU538" s="138" t="s">
        <v>81</v>
      </c>
      <c r="AY538" s="16" t="s">
        <v>135</v>
      </c>
      <c r="BE538" s="139">
        <f>IF(N538="základní",J538,0)</f>
        <v>0</v>
      </c>
      <c r="BF538" s="139">
        <f>IF(N538="snížená",J538,0)</f>
        <v>0</v>
      </c>
      <c r="BG538" s="139">
        <f>IF(N538="zákl. přenesená",J538,0)</f>
        <v>0</v>
      </c>
      <c r="BH538" s="139">
        <f>IF(N538="sníž. přenesená",J538,0)</f>
        <v>0</v>
      </c>
      <c r="BI538" s="139">
        <f>IF(N538="nulová",J538,0)</f>
        <v>0</v>
      </c>
      <c r="BJ538" s="16" t="s">
        <v>79</v>
      </c>
      <c r="BK538" s="139">
        <f>ROUND(I538*H538,2)</f>
        <v>0</v>
      </c>
      <c r="BL538" s="16" t="s">
        <v>236</v>
      </c>
      <c r="BM538" s="138" t="s">
        <v>1063</v>
      </c>
    </row>
    <row r="539" spans="2:65" s="1" customFormat="1" ht="11.25">
      <c r="B539" s="31"/>
      <c r="D539" s="140" t="s">
        <v>144</v>
      </c>
      <c r="F539" s="141" t="s">
        <v>1064</v>
      </c>
      <c r="I539" s="142"/>
      <c r="L539" s="31"/>
      <c r="M539" s="143"/>
      <c r="T539" s="52"/>
      <c r="AT539" s="16" t="s">
        <v>144</v>
      </c>
      <c r="AU539" s="16" t="s">
        <v>81</v>
      </c>
    </row>
    <row r="540" spans="2:65" s="12" customFormat="1" ht="11.25">
      <c r="B540" s="144"/>
      <c r="D540" s="145" t="s">
        <v>146</v>
      </c>
      <c r="E540" s="146" t="s">
        <v>3</v>
      </c>
      <c r="F540" s="147" t="s">
        <v>1065</v>
      </c>
      <c r="H540" s="148">
        <v>68.8</v>
      </c>
      <c r="I540" s="149"/>
      <c r="L540" s="144"/>
      <c r="M540" s="150"/>
      <c r="T540" s="151"/>
      <c r="AT540" s="146" t="s">
        <v>146</v>
      </c>
      <c r="AU540" s="146" t="s">
        <v>81</v>
      </c>
      <c r="AV540" s="12" t="s">
        <v>81</v>
      </c>
      <c r="AW540" s="12" t="s">
        <v>32</v>
      </c>
      <c r="AX540" s="12" t="s">
        <v>71</v>
      </c>
      <c r="AY540" s="146" t="s">
        <v>135</v>
      </c>
    </row>
    <row r="541" spans="2:65" s="12" customFormat="1" ht="11.25">
      <c r="B541" s="144"/>
      <c r="D541" s="145" t="s">
        <v>146</v>
      </c>
      <c r="E541" s="146" t="s">
        <v>3</v>
      </c>
      <c r="F541" s="147" t="s">
        <v>1065</v>
      </c>
      <c r="H541" s="148">
        <v>68.8</v>
      </c>
      <c r="I541" s="149"/>
      <c r="L541" s="144"/>
      <c r="M541" s="150"/>
      <c r="T541" s="151"/>
      <c r="AT541" s="146" t="s">
        <v>146</v>
      </c>
      <c r="AU541" s="146" t="s">
        <v>81</v>
      </c>
      <c r="AV541" s="12" t="s">
        <v>81</v>
      </c>
      <c r="AW541" s="12" t="s">
        <v>32</v>
      </c>
      <c r="AX541" s="12" t="s">
        <v>71</v>
      </c>
      <c r="AY541" s="146" t="s">
        <v>135</v>
      </c>
    </row>
    <row r="542" spans="2:65" s="12" customFormat="1" ht="11.25">
      <c r="B542" s="144"/>
      <c r="D542" s="145" t="s">
        <v>146</v>
      </c>
      <c r="E542" s="146" t="s">
        <v>3</v>
      </c>
      <c r="F542" s="147" t="s">
        <v>1066</v>
      </c>
      <c r="H542" s="148">
        <v>35.1</v>
      </c>
      <c r="I542" s="149"/>
      <c r="L542" s="144"/>
      <c r="M542" s="150"/>
      <c r="T542" s="151"/>
      <c r="AT542" s="146" t="s">
        <v>146</v>
      </c>
      <c r="AU542" s="146" t="s">
        <v>81</v>
      </c>
      <c r="AV542" s="12" t="s">
        <v>81</v>
      </c>
      <c r="AW542" s="12" t="s">
        <v>32</v>
      </c>
      <c r="AX542" s="12" t="s">
        <v>71</v>
      </c>
      <c r="AY542" s="146" t="s">
        <v>135</v>
      </c>
    </row>
    <row r="543" spans="2:65" s="13" customFormat="1" ht="11.25">
      <c r="B543" s="152"/>
      <c r="D543" s="145" t="s">
        <v>146</v>
      </c>
      <c r="E543" s="153" t="s">
        <v>3</v>
      </c>
      <c r="F543" s="154" t="s">
        <v>150</v>
      </c>
      <c r="H543" s="155">
        <v>172.7</v>
      </c>
      <c r="I543" s="156"/>
      <c r="L543" s="152"/>
      <c r="M543" s="157"/>
      <c r="T543" s="158"/>
      <c r="AT543" s="153" t="s">
        <v>146</v>
      </c>
      <c r="AU543" s="153" t="s">
        <v>81</v>
      </c>
      <c r="AV543" s="13" t="s">
        <v>142</v>
      </c>
      <c r="AW543" s="13" t="s">
        <v>32</v>
      </c>
      <c r="AX543" s="13" t="s">
        <v>79</v>
      </c>
      <c r="AY543" s="153" t="s">
        <v>135</v>
      </c>
    </row>
    <row r="544" spans="2:65" s="1" customFormat="1" ht="24.2" customHeight="1">
      <c r="B544" s="126"/>
      <c r="C544" s="162" t="s">
        <v>1067</v>
      </c>
      <c r="D544" s="162" t="s">
        <v>427</v>
      </c>
      <c r="E544" s="163" t="s">
        <v>1068</v>
      </c>
      <c r="F544" s="164" t="s">
        <v>1069</v>
      </c>
      <c r="G544" s="165" t="s">
        <v>213</v>
      </c>
      <c r="H544" s="166">
        <v>201.28200000000001</v>
      </c>
      <c r="I544" s="167"/>
      <c r="J544" s="168">
        <f>ROUND(I544*H544,2)</f>
        <v>0</v>
      </c>
      <c r="K544" s="164" t="s">
        <v>141</v>
      </c>
      <c r="L544" s="169"/>
      <c r="M544" s="170" t="s">
        <v>3</v>
      </c>
      <c r="N544" s="171" t="s">
        <v>42</v>
      </c>
      <c r="P544" s="136">
        <f>O544*H544</f>
        <v>0</v>
      </c>
      <c r="Q544" s="136">
        <v>4.0000000000000001E-3</v>
      </c>
      <c r="R544" s="136">
        <f>Q544*H544</f>
        <v>0.80512800000000007</v>
      </c>
      <c r="S544" s="136">
        <v>0</v>
      </c>
      <c r="T544" s="137">
        <f>S544*H544</f>
        <v>0</v>
      </c>
      <c r="AR544" s="138" t="s">
        <v>342</v>
      </c>
      <c r="AT544" s="138" t="s">
        <v>427</v>
      </c>
      <c r="AU544" s="138" t="s">
        <v>81</v>
      </c>
      <c r="AY544" s="16" t="s">
        <v>135</v>
      </c>
      <c r="BE544" s="139">
        <f>IF(N544="základní",J544,0)</f>
        <v>0</v>
      </c>
      <c r="BF544" s="139">
        <f>IF(N544="snížená",J544,0)</f>
        <v>0</v>
      </c>
      <c r="BG544" s="139">
        <f>IF(N544="zákl. přenesená",J544,0)</f>
        <v>0</v>
      </c>
      <c r="BH544" s="139">
        <f>IF(N544="sníž. přenesená",J544,0)</f>
        <v>0</v>
      </c>
      <c r="BI544" s="139">
        <f>IF(N544="nulová",J544,0)</f>
        <v>0</v>
      </c>
      <c r="BJ544" s="16" t="s">
        <v>79</v>
      </c>
      <c r="BK544" s="139">
        <f>ROUND(I544*H544,2)</f>
        <v>0</v>
      </c>
      <c r="BL544" s="16" t="s">
        <v>236</v>
      </c>
      <c r="BM544" s="138" t="s">
        <v>1070</v>
      </c>
    </row>
    <row r="545" spans="2:65" s="12" customFormat="1" ht="11.25">
      <c r="B545" s="144"/>
      <c r="D545" s="145" t="s">
        <v>146</v>
      </c>
      <c r="F545" s="147" t="s">
        <v>1071</v>
      </c>
      <c r="H545" s="148">
        <v>201.28200000000001</v>
      </c>
      <c r="I545" s="149"/>
      <c r="L545" s="144"/>
      <c r="M545" s="150"/>
      <c r="T545" s="151"/>
      <c r="AT545" s="146" t="s">
        <v>146</v>
      </c>
      <c r="AU545" s="146" t="s">
        <v>81</v>
      </c>
      <c r="AV545" s="12" t="s">
        <v>81</v>
      </c>
      <c r="AW545" s="12" t="s">
        <v>4</v>
      </c>
      <c r="AX545" s="12" t="s">
        <v>79</v>
      </c>
      <c r="AY545" s="146" t="s">
        <v>135</v>
      </c>
    </row>
    <row r="546" spans="2:65" s="1" customFormat="1" ht="16.5" customHeight="1">
      <c r="B546" s="126"/>
      <c r="C546" s="127" t="s">
        <v>1072</v>
      </c>
      <c r="D546" s="127" t="s">
        <v>137</v>
      </c>
      <c r="E546" s="128" t="s">
        <v>1073</v>
      </c>
      <c r="F546" s="129" t="s">
        <v>1074</v>
      </c>
      <c r="G546" s="130" t="s">
        <v>213</v>
      </c>
      <c r="H546" s="131">
        <v>36.549999999999997</v>
      </c>
      <c r="I546" s="132"/>
      <c r="J546" s="133">
        <f>ROUND(I546*H546,2)</f>
        <v>0</v>
      </c>
      <c r="K546" s="129" t="s">
        <v>141</v>
      </c>
      <c r="L546" s="31"/>
      <c r="M546" s="134" t="s">
        <v>3</v>
      </c>
      <c r="N546" s="135" t="s">
        <v>42</v>
      </c>
      <c r="P546" s="136">
        <f>O546*H546</f>
        <v>0</v>
      </c>
      <c r="Q546" s="136">
        <v>8.8000000000000003E-4</v>
      </c>
      <c r="R546" s="136">
        <f>Q546*H546</f>
        <v>3.2163999999999998E-2</v>
      </c>
      <c r="S546" s="136">
        <v>0</v>
      </c>
      <c r="T546" s="137">
        <f>S546*H546</f>
        <v>0</v>
      </c>
      <c r="AR546" s="138" t="s">
        <v>236</v>
      </c>
      <c r="AT546" s="138" t="s">
        <v>137</v>
      </c>
      <c r="AU546" s="138" t="s">
        <v>81</v>
      </c>
      <c r="AY546" s="16" t="s">
        <v>135</v>
      </c>
      <c r="BE546" s="139">
        <f>IF(N546="základní",J546,0)</f>
        <v>0</v>
      </c>
      <c r="BF546" s="139">
        <f>IF(N546="snížená",J546,0)</f>
        <v>0</v>
      </c>
      <c r="BG546" s="139">
        <f>IF(N546="zákl. přenesená",J546,0)</f>
        <v>0</v>
      </c>
      <c r="BH546" s="139">
        <f>IF(N546="sníž. přenesená",J546,0)</f>
        <v>0</v>
      </c>
      <c r="BI546" s="139">
        <f>IF(N546="nulová",J546,0)</f>
        <v>0</v>
      </c>
      <c r="BJ546" s="16" t="s">
        <v>79</v>
      </c>
      <c r="BK546" s="139">
        <f>ROUND(I546*H546,2)</f>
        <v>0</v>
      </c>
      <c r="BL546" s="16" t="s">
        <v>236</v>
      </c>
      <c r="BM546" s="138" t="s">
        <v>1075</v>
      </c>
    </row>
    <row r="547" spans="2:65" s="1" customFormat="1" ht="11.25">
      <c r="B547" s="31"/>
      <c r="D547" s="140" t="s">
        <v>144</v>
      </c>
      <c r="F547" s="141" t="s">
        <v>1076</v>
      </c>
      <c r="I547" s="142"/>
      <c r="L547" s="31"/>
      <c r="M547" s="143"/>
      <c r="T547" s="52"/>
      <c r="AT547" s="16" t="s">
        <v>144</v>
      </c>
      <c r="AU547" s="16" t="s">
        <v>81</v>
      </c>
    </row>
    <row r="548" spans="2:65" s="12" customFormat="1" ht="11.25">
      <c r="B548" s="144"/>
      <c r="D548" s="145" t="s">
        <v>146</v>
      </c>
      <c r="E548" s="146" t="s">
        <v>3</v>
      </c>
      <c r="F548" s="147" t="s">
        <v>1056</v>
      </c>
      <c r="H548" s="148">
        <v>36.549999999999997</v>
      </c>
      <c r="I548" s="149"/>
      <c r="L548" s="144"/>
      <c r="M548" s="150"/>
      <c r="T548" s="151"/>
      <c r="AT548" s="146" t="s">
        <v>146</v>
      </c>
      <c r="AU548" s="146" t="s">
        <v>81</v>
      </c>
      <c r="AV548" s="12" t="s">
        <v>81</v>
      </c>
      <c r="AW548" s="12" t="s">
        <v>32</v>
      </c>
      <c r="AX548" s="12" t="s">
        <v>79</v>
      </c>
      <c r="AY548" s="146" t="s">
        <v>135</v>
      </c>
    </row>
    <row r="549" spans="2:65" s="1" customFormat="1" ht="24.2" customHeight="1">
      <c r="B549" s="126"/>
      <c r="C549" s="162" t="s">
        <v>1077</v>
      </c>
      <c r="D549" s="162" t="s">
        <v>427</v>
      </c>
      <c r="E549" s="163" t="s">
        <v>1078</v>
      </c>
      <c r="F549" s="164" t="s">
        <v>1079</v>
      </c>
      <c r="G549" s="165" t="s">
        <v>213</v>
      </c>
      <c r="H549" s="166">
        <v>42.598999999999997</v>
      </c>
      <c r="I549" s="167"/>
      <c r="J549" s="168">
        <f>ROUND(I549*H549,2)</f>
        <v>0</v>
      </c>
      <c r="K549" s="164" t="s">
        <v>141</v>
      </c>
      <c r="L549" s="169"/>
      <c r="M549" s="170" t="s">
        <v>3</v>
      </c>
      <c r="N549" s="171" t="s">
        <v>42</v>
      </c>
      <c r="P549" s="136">
        <f>O549*H549</f>
        <v>0</v>
      </c>
      <c r="Q549" s="136">
        <v>5.4000000000000003E-3</v>
      </c>
      <c r="R549" s="136">
        <f>Q549*H549</f>
        <v>0.23003460000000001</v>
      </c>
      <c r="S549" s="136">
        <v>0</v>
      </c>
      <c r="T549" s="137">
        <f>S549*H549</f>
        <v>0</v>
      </c>
      <c r="AR549" s="138" t="s">
        <v>342</v>
      </c>
      <c r="AT549" s="138" t="s">
        <v>427</v>
      </c>
      <c r="AU549" s="138" t="s">
        <v>81</v>
      </c>
      <c r="AY549" s="16" t="s">
        <v>135</v>
      </c>
      <c r="BE549" s="139">
        <f>IF(N549="základní",J549,0)</f>
        <v>0</v>
      </c>
      <c r="BF549" s="139">
        <f>IF(N549="snížená",J549,0)</f>
        <v>0</v>
      </c>
      <c r="BG549" s="139">
        <f>IF(N549="zákl. přenesená",J549,0)</f>
        <v>0</v>
      </c>
      <c r="BH549" s="139">
        <f>IF(N549="sníž. přenesená",J549,0)</f>
        <v>0</v>
      </c>
      <c r="BI549" s="139">
        <f>IF(N549="nulová",J549,0)</f>
        <v>0</v>
      </c>
      <c r="BJ549" s="16" t="s">
        <v>79</v>
      </c>
      <c r="BK549" s="139">
        <f>ROUND(I549*H549,2)</f>
        <v>0</v>
      </c>
      <c r="BL549" s="16" t="s">
        <v>236</v>
      </c>
      <c r="BM549" s="138" t="s">
        <v>1080</v>
      </c>
    </row>
    <row r="550" spans="2:65" s="12" customFormat="1" ht="11.25">
      <c r="B550" s="144"/>
      <c r="D550" s="145" t="s">
        <v>146</v>
      </c>
      <c r="F550" s="147" t="s">
        <v>1081</v>
      </c>
      <c r="H550" s="148">
        <v>42.598999999999997</v>
      </c>
      <c r="I550" s="149"/>
      <c r="L550" s="144"/>
      <c r="M550" s="150"/>
      <c r="T550" s="151"/>
      <c r="AT550" s="146" t="s">
        <v>146</v>
      </c>
      <c r="AU550" s="146" t="s">
        <v>81</v>
      </c>
      <c r="AV550" s="12" t="s">
        <v>81</v>
      </c>
      <c r="AW550" s="12" t="s">
        <v>4</v>
      </c>
      <c r="AX550" s="12" t="s">
        <v>79</v>
      </c>
      <c r="AY550" s="146" t="s">
        <v>135</v>
      </c>
    </row>
    <row r="551" spans="2:65" s="1" customFormat="1" ht="24.2" customHeight="1">
      <c r="B551" s="126"/>
      <c r="C551" s="127" t="s">
        <v>1082</v>
      </c>
      <c r="D551" s="127" t="s">
        <v>137</v>
      </c>
      <c r="E551" s="128" t="s">
        <v>1083</v>
      </c>
      <c r="F551" s="129" t="s">
        <v>1084</v>
      </c>
      <c r="G551" s="130" t="s">
        <v>213</v>
      </c>
      <c r="H551" s="131">
        <v>36.549999999999997</v>
      </c>
      <c r="I551" s="132"/>
      <c r="J551" s="133">
        <f>ROUND(I551*H551,2)</f>
        <v>0</v>
      </c>
      <c r="K551" s="129" t="s">
        <v>141</v>
      </c>
      <c r="L551" s="31"/>
      <c r="M551" s="134" t="s">
        <v>3</v>
      </c>
      <c r="N551" s="135" t="s">
        <v>42</v>
      </c>
      <c r="P551" s="136">
        <f>O551*H551</f>
        <v>0</v>
      </c>
      <c r="Q551" s="136">
        <v>0</v>
      </c>
      <c r="R551" s="136">
        <f>Q551*H551</f>
        <v>0</v>
      </c>
      <c r="S551" s="136">
        <v>0</v>
      </c>
      <c r="T551" s="137">
        <f>S551*H551</f>
        <v>0</v>
      </c>
      <c r="AR551" s="138" t="s">
        <v>236</v>
      </c>
      <c r="AT551" s="138" t="s">
        <v>137</v>
      </c>
      <c r="AU551" s="138" t="s">
        <v>81</v>
      </c>
      <c r="AY551" s="16" t="s">
        <v>135</v>
      </c>
      <c r="BE551" s="139">
        <f>IF(N551="základní",J551,0)</f>
        <v>0</v>
      </c>
      <c r="BF551" s="139">
        <f>IF(N551="snížená",J551,0)</f>
        <v>0</v>
      </c>
      <c r="BG551" s="139">
        <f>IF(N551="zákl. přenesená",J551,0)</f>
        <v>0</v>
      </c>
      <c r="BH551" s="139">
        <f>IF(N551="sníž. přenesená",J551,0)</f>
        <v>0</v>
      </c>
      <c r="BI551" s="139">
        <f>IF(N551="nulová",J551,0)</f>
        <v>0</v>
      </c>
      <c r="BJ551" s="16" t="s">
        <v>79</v>
      </c>
      <c r="BK551" s="139">
        <f>ROUND(I551*H551,2)</f>
        <v>0</v>
      </c>
      <c r="BL551" s="16" t="s">
        <v>236</v>
      </c>
      <c r="BM551" s="138" t="s">
        <v>1085</v>
      </c>
    </row>
    <row r="552" spans="2:65" s="1" customFormat="1" ht="11.25">
      <c r="B552" s="31"/>
      <c r="D552" s="140" t="s">
        <v>144</v>
      </c>
      <c r="F552" s="141" t="s">
        <v>1086</v>
      </c>
      <c r="I552" s="142"/>
      <c r="L552" s="31"/>
      <c r="M552" s="143"/>
      <c r="T552" s="52"/>
      <c r="AT552" s="16" t="s">
        <v>144</v>
      </c>
      <c r="AU552" s="16" t="s">
        <v>81</v>
      </c>
    </row>
    <row r="553" spans="2:65" s="12" customFormat="1" ht="11.25">
      <c r="B553" s="144"/>
      <c r="D553" s="145" t="s">
        <v>146</v>
      </c>
      <c r="E553" s="146" t="s">
        <v>3</v>
      </c>
      <c r="F553" s="147" t="s">
        <v>1056</v>
      </c>
      <c r="H553" s="148">
        <v>36.549999999999997</v>
      </c>
      <c r="I553" s="149"/>
      <c r="L553" s="144"/>
      <c r="M553" s="150"/>
      <c r="T553" s="151"/>
      <c r="AT553" s="146" t="s">
        <v>146</v>
      </c>
      <c r="AU553" s="146" t="s">
        <v>81</v>
      </c>
      <c r="AV553" s="12" t="s">
        <v>81</v>
      </c>
      <c r="AW553" s="12" t="s">
        <v>32</v>
      </c>
      <c r="AX553" s="12" t="s">
        <v>79</v>
      </c>
      <c r="AY553" s="146" t="s">
        <v>135</v>
      </c>
    </row>
    <row r="554" spans="2:65" s="1" customFormat="1" ht="21.75" customHeight="1">
      <c r="B554" s="126"/>
      <c r="C554" s="162" t="s">
        <v>1087</v>
      </c>
      <c r="D554" s="162" t="s">
        <v>427</v>
      </c>
      <c r="E554" s="163" t="s">
        <v>1088</v>
      </c>
      <c r="F554" s="164" t="s">
        <v>1089</v>
      </c>
      <c r="G554" s="165" t="s">
        <v>213</v>
      </c>
      <c r="H554" s="166">
        <v>42.598999999999997</v>
      </c>
      <c r="I554" s="167"/>
      <c r="J554" s="168">
        <f>ROUND(I554*H554,2)</f>
        <v>0</v>
      </c>
      <c r="K554" s="164" t="s">
        <v>141</v>
      </c>
      <c r="L554" s="169"/>
      <c r="M554" s="170" t="s">
        <v>3</v>
      </c>
      <c r="N554" s="171" t="s">
        <v>42</v>
      </c>
      <c r="P554" s="136">
        <f>O554*H554</f>
        <v>0</v>
      </c>
      <c r="Q554" s="136">
        <v>2.5000000000000001E-3</v>
      </c>
      <c r="R554" s="136">
        <f>Q554*H554</f>
        <v>0.10649749999999999</v>
      </c>
      <c r="S554" s="136">
        <v>0</v>
      </c>
      <c r="T554" s="137">
        <f>S554*H554</f>
        <v>0</v>
      </c>
      <c r="AR554" s="138" t="s">
        <v>342</v>
      </c>
      <c r="AT554" s="138" t="s">
        <v>427</v>
      </c>
      <c r="AU554" s="138" t="s">
        <v>81</v>
      </c>
      <c r="AY554" s="16" t="s">
        <v>135</v>
      </c>
      <c r="BE554" s="139">
        <f>IF(N554="základní",J554,0)</f>
        <v>0</v>
      </c>
      <c r="BF554" s="139">
        <f>IF(N554="snížená",J554,0)</f>
        <v>0</v>
      </c>
      <c r="BG554" s="139">
        <f>IF(N554="zákl. přenesená",J554,0)</f>
        <v>0</v>
      </c>
      <c r="BH554" s="139">
        <f>IF(N554="sníž. přenesená",J554,0)</f>
        <v>0</v>
      </c>
      <c r="BI554" s="139">
        <f>IF(N554="nulová",J554,0)</f>
        <v>0</v>
      </c>
      <c r="BJ554" s="16" t="s">
        <v>79</v>
      </c>
      <c r="BK554" s="139">
        <f>ROUND(I554*H554,2)</f>
        <v>0</v>
      </c>
      <c r="BL554" s="16" t="s">
        <v>236</v>
      </c>
      <c r="BM554" s="138" t="s">
        <v>1090</v>
      </c>
    </row>
    <row r="555" spans="2:65" s="12" customFormat="1" ht="11.25">
      <c r="B555" s="144"/>
      <c r="D555" s="145" t="s">
        <v>146</v>
      </c>
      <c r="F555" s="147" t="s">
        <v>1081</v>
      </c>
      <c r="H555" s="148">
        <v>42.598999999999997</v>
      </c>
      <c r="I555" s="149"/>
      <c r="L555" s="144"/>
      <c r="M555" s="150"/>
      <c r="T555" s="151"/>
      <c r="AT555" s="146" t="s">
        <v>146</v>
      </c>
      <c r="AU555" s="146" t="s">
        <v>81</v>
      </c>
      <c r="AV555" s="12" t="s">
        <v>81</v>
      </c>
      <c r="AW555" s="12" t="s">
        <v>4</v>
      </c>
      <c r="AX555" s="12" t="s">
        <v>79</v>
      </c>
      <c r="AY555" s="146" t="s">
        <v>135</v>
      </c>
    </row>
    <row r="556" spans="2:65" s="1" customFormat="1" ht="21.75" customHeight="1">
      <c r="B556" s="126"/>
      <c r="C556" s="127" t="s">
        <v>1091</v>
      </c>
      <c r="D556" s="127" t="s">
        <v>137</v>
      </c>
      <c r="E556" s="128" t="s">
        <v>1092</v>
      </c>
      <c r="F556" s="129" t="s">
        <v>1093</v>
      </c>
      <c r="G556" s="130" t="s">
        <v>213</v>
      </c>
      <c r="H556" s="131">
        <v>36.549999999999997</v>
      </c>
      <c r="I556" s="132"/>
      <c r="J556" s="133">
        <f>ROUND(I556*H556,2)</f>
        <v>0</v>
      </c>
      <c r="K556" s="129" t="s">
        <v>141</v>
      </c>
      <c r="L556" s="31"/>
      <c r="M556" s="134" t="s">
        <v>3</v>
      </c>
      <c r="N556" s="135" t="s">
        <v>42</v>
      </c>
      <c r="P556" s="136">
        <f>O556*H556</f>
        <v>0</v>
      </c>
      <c r="Q556" s="136">
        <v>0</v>
      </c>
      <c r="R556" s="136">
        <f>Q556*H556</f>
        <v>0</v>
      </c>
      <c r="S556" s="136">
        <v>0</v>
      </c>
      <c r="T556" s="137">
        <f>S556*H556</f>
        <v>0</v>
      </c>
      <c r="AR556" s="138" t="s">
        <v>236</v>
      </c>
      <c r="AT556" s="138" t="s">
        <v>137</v>
      </c>
      <c r="AU556" s="138" t="s">
        <v>81</v>
      </c>
      <c r="AY556" s="16" t="s">
        <v>135</v>
      </c>
      <c r="BE556" s="139">
        <f>IF(N556="základní",J556,0)</f>
        <v>0</v>
      </c>
      <c r="BF556" s="139">
        <f>IF(N556="snížená",J556,0)</f>
        <v>0</v>
      </c>
      <c r="BG556" s="139">
        <f>IF(N556="zákl. přenesená",J556,0)</f>
        <v>0</v>
      </c>
      <c r="BH556" s="139">
        <f>IF(N556="sníž. přenesená",J556,0)</f>
        <v>0</v>
      </c>
      <c r="BI556" s="139">
        <f>IF(N556="nulová",J556,0)</f>
        <v>0</v>
      </c>
      <c r="BJ556" s="16" t="s">
        <v>79</v>
      </c>
      <c r="BK556" s="139">
        <f>ROUND(I556*H556,2)</f>
        <v>0</v>
      </c>
      <c r="BL556" s="16" t="s">
        <v>236</v>
      </c>
      <c r="BM556" s="138" t="s">
        <v>1094</v>
      </c>
    </row>
    <row r="557" spans="2:65" s="1" customFormat="1" ht="11.25">
      <c r="B557" s="31"/>
      <c r="D557" s="140" t="s">
        <v>144</v>
      </c>
      <c r="F557" s="141" t="s">
        <v>1095</v>
      </c>
      <c r="I557" s="142"/>
      <c r="L557" s="31"/>
      <c r="M557" s="143"/>
      <c r="T557" s="52"/>
      <c r="AT557" s="16" t="s">
        <v>144</v>
      </c>
      <c r="AU557" s="16" t="s">
        <v>81</v>
      </c>
    </row>
    <row r="558" spans="2:65" s="12" customFormat="1" ht="11.25">
      <c r="B558" s="144"/>
      <c r="D558" s="145" t="s">
        <v>146</v>
      </c>
      <c r="E558" s="146" t="s">
        <v>3</v>
      </c>
      <c r="F558" s="147" t="s">
        <v>1056</v>
      </c>
      <c r="H558" s="148">
        <v>36.549999999999997</v>
      </c>
      <c r="I558" s="149"/>
      <c r="L558" s="144"/>
      <c r="M558" s="150"/>
      <c r="T558" s="151"/>
      <c r="AT558" s="146" t="s">
        <v>146</v>
      </c>
      <c r="AU558" s="146" t="s">
        <v>81</v>
      </c>
      <c r="AV558" s="12" t="s">
        <v>81</v>
      </c>
      <c r="AW558" s="12" t="s">
        <v>32</v>
      </c>
      <c r="AX558" s="12" t="s">
        <v>79</v>
      </c>
      <c r="AY558" s="146" t="s">
        <v>135</v>
      </c>
    </row>
    <row r="559" spans="2:65" s="1" customFormat="1" ht="16.5" customHeight="1">
      <c r="B559" s="126"/>
      <c r="C559" s="162" t="s">
        <v>1096</v>
      </c>
      <c r="D559" s="162" t="s">
        <v>427</v>
      </c>
      <c r="E559" s="163" t="s">
        <v>432</v>
      </c>
      <c r="F559" s="164" t="s">
        <v>433</v>
      </c>
      <c r="G559" s="165" t="s">
        <v>213</v>
      </c>
      <c r="H559" s="166">
        <v>42.215000000000003</v>
      </c>
      <c r="I559" s="167"/>
      <c r="J559" s="168">
        <f>ROUND(I559*H559,2)</f>
        <v>0</v>
      </c>
      <c r="K559" s="164" t="s">
        <v>141</v>
      </c>
      <c r="L559" s="169"/>
      <c r="M559" s="170" t="s">
        <v>3</v>
      </c>
      <c r="N559" s="171" t="s">
        <v>42</v>
      </c>
      <c r="P559" s="136">
        <f>O559*H559</f>
        <v>0</v>
      </c>
      <c r="Q559" s="136">
        <v>2.9999999999999997E-4</v>
      </c>
      <c r="R559" s="136">
        <f>Q559*H559</f>
        <v>1.26645E-2</v>
      </c>
      <c r="S559" s="136">
        <v>0</v>
      </c>
      <c r="T559" s="137">
        <f>S559*H559</f>
        <v>0</v>
      </c>
      <c r="AR559" s="138" t="s">
        <v>342</v>
      </c>
      <c r="AT559" s="138" t="s">
        <v>427</v>
      </c>
      <c r="AU559" s="138" t="s">
        <v>81</v>
      </c>
      <c r="AY559" s="16" t="s">
        <v>135</v>
      </c>
      <c r="BE559" s="139">
        <f>IF(N559="základní",J559,0)</f>
        <v>0</v>
      </c>
      <c r="BF559" s="139">
        <f>IF(N559="snížená",J559,0)</f>
        <v>0</v>
      </c>
      <c r="BG559" s="139">
        <f>IF(N559="zákl. přenesená",J559,0)</f>
        <v>0</v>
      </c>
      <c r="BH559" s="139">
        <f>IF(N559="sníž. přenesená",J559,0)</f>
        <v>0</v>
      </c>
      <c r="BI559" s="139">
        <f>IF(N559="nulová",J559,0)</f>
        <v>0</v>
      </c>
      <c r="BJ559" s="16" t="s">
        <v>79</v>
      </c>
      <c r="BK559" s="139">
        <f>ROUND(I559*H559,2)</f>
        <v>0</v>
      </c>
      <c r="BL559" s="16" t="s">
        <v>236</v>
      </c>
      <c r="BM559" s="138" t="s">
        <v>1097</v>
      </c>
    </row>
    <row r="560" spans="2:65" s="12" customFormat="1" ht="11.25">
      <c r="B560" s="144"/>
      <c r="D560" s="145" t="s">
        <v>146</v>
      </c>
      <c r="F560" s="147" t="s">
        <v>1098</v>
      </c>
      <c r="H560" s="148">
        <v>42.215000000000003</v>
      </c>
      <c r="I560" s="149"/>
      <c r="L560" s="144"/>
      <c r="M560" s="150"/>
      <c r="T560" s="151"/>
      <c r="AT560" s="146" t="s">
        <v>146</v>
      </c>
      <c r="AU560" s="146" t="s">
        <v>81</v>
      </c>
      <c r="AV560" s="12" t="s">
        <v>81</v>
      </c>
      <c r="AW560" s="12" t="s">
        <v>4</v>
      </c>
      <c r="AX560" s="12" t="s">
        <v>79</v>
      </c>
      <c r="AY560" s="146" t="s">
        <v>135</v>
      </c>
    </row>
    <row r="561" spans="2:65" s="1" customFormat="1" ht="21.75" customHeight="1">
      <c r="B561" s="126"/>
      <c r="C561" s="127" t="s">
        <v>1099</v>
      </c>
      <c r="D561" s="127" t="s">
        <v>137</v>
      </c>
      <c r="E561" s="128" t="s">
        <v>1100</v>
      </c>
      <c r="F561" s="129" t="s">
        <v>1101</v>
      </c>
      <c r="G561" s="130" t="s">
        <v>213</v>
      </c>
      <c r="H561" s="131">
        <v>36.549999999999997</v>
      </c>
      <c r="I561" s="132"/>
      <c r="J561" s="133">
        <f>ROUND(I561*H561,2)</f>
        <v>0</v>
      </c>
      <c r="K561" s="129" t="s">
        <v>141</v>
      </c>
      <c r="L561" s="31"/>
      <c r="M561" s="134" t="s">
        <v>3</v>
      </c>
      <c r="N561" s="135" t="s">
        <v>42</v>
      </c>
      <c r="P561" s="136">
        <f>O561*H561</f>
        <v>0</v>
      </c>
      <c r="Q561" s="136">
        <v>0</v>
      </c>
      <c r="R561" s="136">
        <f>Q561*H561</f>
        <v>0</v>
      </c>
      <c r="S561" s="136">
        <v>0</v>
      </c>
      <c r="T561" s="137">
        <f>S561*H561</f>
        <v>0</v>
      </c>
      <c r="AR561" s="138" t="s">
        <v>236</v>
      </c>
      <c r="AT561" s="138" t="s">
        <v>137</v>
      </c>
      <c r="AU561" s="138" t="s">
        <v>81</v>
      </c>
      <c r="AY561" s="16" t="s">
        <v>135</v>
      </c>
      <c r="BE561" s="139">
        <f>IF(N561="základní",J561,0)</f>
        <v>0</v>
      </c>
      <c r="BF561" s="139">
        <f>IF(N561="snížená",J561,0)</f>
        <v>0</v>
      </c>
      <c r="BG561" s="139">
        <f>IF(N561="zákl. přenesená",J561,0)</f>
        <v>0</v>
      </c>
      <c r="BH561" s="139">
        <f>IF(N561="sníž. přenesená",J561,0)</f>
        <v>0</v>
      </c>
      <c r="BI561" s="139">
        <f>IF(N561="nulová",J561,0)</f>
        <v>0</v>
      </c>
      <c r="BJ561" s="16" t="s">
        <v>79</v>
      </c>
      <c r="BK561" s="139">
        <f>ROUND(I561*H561,2)</f>
        <v>0</v>
      </c>
      <c r="BL561" s="16" t="s">
        <v>236</v>
      </c>
      <c r="BM561" s="138" t="s">
        <v>1102</v>
      </c>
    </row>
    <row r="562" spans="2:65" s="1" customFormat="1" ht="11.25">
      <c r="B562" s="31"/>
      <c r="D562" s="140" t="s">
        <v>144</v>
      </c>
      <c r="F562" s="141" t="s">
        <v>1103</v>
      </c>
      <c r="I562" s="142"/>
      <c r="L562" s="31"/>
      <c r="M562" s="143"/>
      <c r="T562" s="52"/>
      <c r="AT562" s="16" t="s">
        <v>144</v>
      </c>
      <c r="AU562" s="16" t="s">
        <v>81</v>
      </c>
    </row>
    <row r="563" spans="2:65" s="12" customFormat="1" ht="11.25">
      <c r="B563" s="144"/>
      <c r="D563" s="145" t="s">
        <v>146</v>
      </c>
      <c r="E563" s="146" t="s">
        <v>3</v>
      </c>
      <c r="F563" s="147" t="s">
        <v>1056</v>
      </c>
      <c r="H563" s="148">
        <v>36.549999999999997</v>
      </c>
      <c r="I563" s="149"/>
      <c r="L563" s="144"/>
      <c r="M563" s="150"/>
      <c r="T563" s="151"/>
      <c r="AT563" s="146" t="s">
        <v>146</v>
      </c>
      <c r="AU563" s="146" t="s">
        <v>81</v>
      </c>
      <c r="AV563" s="12" t="s">
        <v>81</v>
      </c>
      <c r="AW563" s="12" t="s">
        <v>32</v>
      </c>
      <c r="AX563" s="12" t="s">
        <v>79</v>
      </c>
      <c r="AY563" s="146" t="s">
        <v>135</v>
      </c>
    </row>
    <row r="564" spans="2:65" s="1" customFormat="1" ht="16.5" customHeight="1">
      <c r="B564" s="126"/>
      <c r="C564" s="162" t="s">
        <v>1104</v>
      </c>
      <c r="D564" s="162" t="s">
        <v>427</v>
      </c>
      <c r="E564" s="163" t="s">
        <v>432</v>
      </c>
      <c r="F564" s="164" t="s">
        <v>433</v>
      </c>
      <c r="G564" s="165" t="s">
        <v>213</v>
      </c>
      <c r="H564" s="166">
        <v>42.215000000000003</v>
      </c>
      <c r="I564" s="167"/>
      <c r="J564" s="168">
        <f>ROUND(I564*H564,2)</f>
        <v>0</v>
      </c>
      <c r="K564" s="164" t="s">
        <v>141</v>
      </c>
      <c r="L564" s="169"/>
      <c r="M564" s="170" t="s">
        <v>3</v>
      </c>
      <c r="N564" s="171" t="s">
        <v>42</v>
      </c>
      <c r="P564" s="136">
        <f>O564*H564</f>
        <v>0</v>
      </c>
      <c r="Q564" s="136">
        <v>2.9999999999999997E-4</v>
      </c>
      <c r="R564" s="136">
        <f>Q564*H564</f>
        <v>1.26645E-2</v>
      </c>
      <c r="S564" s="136">
        <v>0</v>
      </c>
      <c r="T564" s="137">
        <f>S564*H564</f>
        <v>0</v>
      </c>
      <c r="AR564" s="138" t="s">
        <v>342</v>
      </c>
      <c r="AT564" s="138" t="s">
        <v>427</v>
      </c>
      <c r="AU564" s="138" t="s">
        <v>81</v>
      </c>
      <c r="AY564" s="16" t="s">
        <v>135</v>
      </c>
      <c r="BE564" s="139">
        <f>IF(N564="základní",J564,0)</f>
        <v>0</v>
      </c>
      <c r="BF564" s="139">
        <f>IF(N564="snížená",J564,0)</f>
        <v>0</v>
      </c>
      <c r="BG564" s="139">
        <f>IF(N564="zákl. přenesená",J564,0)</f>
        <v>0</v>
      </c>
      <c r="BH564" s="139">
        <f>IF(N564="sníž. přenesená",J564,0)</f>
        <v>0</v>
      </c>
      <c r="BI564" s="139">
        <f>IF(N564="nulová",J564,0)</f>
        <v>0</v>
      </c>
      <c r="BJ564" s="16" t="s">
        <v>79</v>
      </c>
      <c r="BK564" s="139">
        <f>ROUND(I564*H564,2)</f>
        <v>0</v>
      </c>
      <c r="BL564" s="16" t="s">
        <v>236</v>
      </c>
      <c r="BM564" s="138" t="s">
        <v>1105</v>
      </c>
    </row>
    <row r="565" spans="2:65" s="12" customFormat="1" ht="11.25">
      <c r="B565" s="144"/>
      <c r="D565" s="145" t="s">
        <v>146</v>
      </c>
      <c r="F565" s="147" t="s">
        <v>1098</v>
      </c>
      <c r="H565" s="148">
        <v>42.215000000000003</v>
      </c>
      <c r="I565" s="149"/>
      <c r="L565" s="144"/>
      <c r="M565" s="150"/>
      <c r="T565" s="151"/>
      <c r="AT565" s="146" t="s">
        <v>146</v>
      </c>
      <c r="AU565" s="146" t="s">
        <v>81</v>
      </c>
      <c r="AV565" s="12" t="s">
        <v>81</v>
      </c>
      <c r="AW565" s="12" t="s">
        <v>4</v>
      </c>
      <c r="AX565" s="12" t="s">
        <v>79</v>
      </c>
      <c r="AY565" s="146" t="s">
        <v>135</v>
      </c>
    </row>
    <row r="566" spans="2:65" s="1" customFormat="1" ht="24.2" customHeight="1">
      <c r="B566" s="126"/>
      <c r="C566" s="127" t="s">
        <v>1106</v>
      </c>
      <c r="D566" s="127" t="s">
        <v>137</v>
      </c>
      <c r="E566" s="128" t="s">
        <v>1107</v>
      </c>
      <c r="F566" s="129" t="s">
        <v>1108</v>
      </c>
      <c r="G566" s="130" t="s">
        <v>213</v>
      </c>
      <c r="H566" s="131">
        <v>36.549999999999997</v>
      </c>
      <c r="I566" s="132"/>
      <c r="J566" s="133">
        <f>ROUND(I566*H566,2)</f>
        <v>0</v>
      </c>
      <c r="K566" s="129" t="s">
        <v>141</v>
      </c>
      <c r="L566" s="31"/>
      <c r="M566" s="134" t="s">
        <v>3</v>
      </c>
      <c r="N566" s="135" t="s">
        <v>42</v>
      </c>
      <c r="P566" s="136">
        <f>O566*H566</f>
        <v>0</v>
      </c>
      <c r="Q566" s="136">
        <v>0</v>
      </c>
      <c r="R566" s="136">
        <f>Q566*H566</f>
        <v>0</v>
      </c>
      <c r="S566" s="136">
        <v>0</v>
      </c>
      <c r="T566" s="137">
        <f>S566*H566</f>
        <v>0</v>
      </c>
      <c r="AR566" s="138" t="s">
        <v>236</v>
      </c>
      <c r="AT566" s="138" t="s">
        <v>137</v>
      </c>
      <c r="AU566" s="138" t="s">
        <v>81</v>
      </c>
      <c r="AY566" s="16" t="s">
        <v>135</v>
      </c>
      <c r="BE566" s="139">
        <f>IF(N566="základní",J566,0)</f>
        <v>0</v>
      </c>
      <c r="BF566" s="139">
        <f>IF(N566="snížená",J566,0)</f>
        <v>0</v>
      </c>
      <c r="BG566" s="139">
        <f>IF(N566="zákl. přenesená",J566,0)</f>
        <v>0</v>
      </c>
      <c r="BH566" s="139">
        <f>IF(N566="sníž. přenesená",J566,0)</f>
        <v>0</v>
      </c>
      <c r="BI566" s="139">
        <f>IF(N566="nulová",J566,0)</f>
        <v>0</v>
      </c>
      <c r="BJ566" s="16" t="s">
        <v>79</v>
      </c>
      <c r="BK566" s="139">
        <f>ROUND(I566*H566,2)</f>
        <v>0</v>
      </c>
      <c r="BL566" s="16" t="s">
        <v>236</v>
      </c>
      <c r="BM566" s="138" t="s">
        <v>1109</v>
      </c>
    </row>
    <row r="567" spans="2:65" s="1" customFormat="1" ht="11.25">
      <c r="B567" s="31"/>
      <c r="D567" s="140" t="s">
        <v>144</v>
      </c>
      <c r="F567" s="141" t="s">
        <v>1110</v>
      </c>
      <c r="I567" s="142"/>
      <c r="L567" s="31"/>
      <c r="M567" s="143"/>
      <c r="T567" s="52"/>
      <c r="AT567" s="16" t="s">
        <v>144</v>
      </c>
      <c r="AU567" s="16" t="s">
        <v>81</v>
      </c>
    </row>
    <row r="568" spans="2:65" s="12" customFormat="1" ht="11.25">
      <c r="B568" s="144"/>
      <c r="D568" s="145" t="s">
        <v>146</v>
      </c>
      <c r="E568" s="146" t="s">
        <v>3</v>
      </c>
      <c r="F568" s="147" t="s">
        <v>1056</v>
      </c>
      <c r="H568" s="148">
        <v>36.549999999999997</v>
      </c>
      <c r="I568" s="149"/>
      <c r="L568" s="144"/>
      <c r="M568" s="150"/>
      <c r="T568" s="151"/>
      <c r="AT568" s="146" t="s">
        <v>146</v>
      </c>
      <c r="AU568" s="146" t="s">
        <v>81</v>
      </c>
      <c r="AV568" s="12" t="s">
        <v>81</v>
      </c>
      <c r="AW568" s="12" t="s">
        <v>32</v>
      </c>
      <c r="AX568" s="12" t="s">
        <v>79</v>
      </c>
      <c r="AY568" s="146" t="s">
        <v>135</v>
      </c>
    </row>
    <row r="569" spans="2:65" s="1" customFormat="1" ht="16.5" customHeight="1">
      <c r="B569" s="126"/>
      <c r="C569" s="162" t="s">
        <v>1111</v>
      </c>
      <c r="D569" s="162" t="s">
        <v>427</v>
      </c>
      <c r="E569" s="163" t="s">
        <v>1112</v>
      </c>
      <c r="F569" s="164" t="s">
        <v>1113</v>
      </c>
      <c r="G569" s="165" t="s">
        <v>213</v>
      </c>
      <c r="H569" s="166">
        <v>38.378</v>
      </c>
      <c r="I569" s="167"/>
      <c r="J569" s="168">
        <f>ROUND(I569*H569,2)</f>
        <v>0</v>
      </c>
      <c r="K569" s="164" t="s">
        <v>141</v>
      </c>
      <c r="L569" s="169"/>
      <c r="M569" s="170" t="s">
        <v>3</v>
      </c>
      <c r="N569" s="171" t="s">
        <v>42</v>
      </c>
      <c r="P569" s="136">
        <f>O569*H569</f>
        <v>0</v>
      </c>
      <c r="Q569" s="136">
        <v>2.9999999999999997E-4</v>
      </c>
      <c r="R569" s="136">
        <f>Q569*H569</f>
        <v>1.1513399999999998E-2</v>
      </c>
      <c r="S569" s="136">
        <v>0</v>
      </c>
      <c r="T569" s="137">
        <f>S569*H569</f>
        <v>0</v>
      </c>
      <c r="AR569" s="138" t="s">
        <v>342</v>
      </c>
      <c r="AT569" s="138" t="s">
        <v>427</v>
      </c>
      <c r="AU569" s="138" t="s">
        <v>81</v>
      </c>
      <c r="AY569" s="16" t="s">
        <v>135</v>
      </c>
      <c r="BE569" s="139">
        <f>IF(N569="základní",J569,0)</f>
        <v>0</v>
      </c>
      <c r="BF569" s="139">
        <f>IF(N569="snížená",J569,0)</f>
        <v>0</v>
      </c>
      <c r="BG569" s="139">
        <f>IF(N569="zákl. přenesená",J569,0)</f>
        <v>0</v>
      </c>
      <c r="BH569" s="139">
        <f>IF(N569="sníž. přenesená",J569,0)</f>
        <v>0</v>
      </c>
      <c r="BI569" s="139">
        <f>IF(N569="nulová",J569,0)</f>
        <v>0</v>
      </c>
      <c r="BJ569" s="16" t="s">
        <v>79</v>
      </c>
      <c r="BK569" s="139">
        <f>ROUND(I569*H569,2)</f>
        <v>0</v>
      </c>
      <c r="BL569" s="16" t="s">
        <v>236</v>
      </c>
      <c r="BM569" s="138" t="s">
        <v>1114</v>
      </c>
    </row>
    <row r="570" spans="2:65" s="12" customFormat="1" ht="11.25">
      <c r="B570" s="144"/>
      <c r="D570" s="145" t="s">
        <v>146</v>
      </c>
      <c r="F570" s="147" t="s">
        <v>1115</v>
      </c>
      <c r="H570" s="148">
        <v>38.378</v>
      </c>
      <c r="I570" s="149"/>
      <c r="L570" s="144"/>
      <c r="M570" s="150"/>
      <c r="T570" s="151"/>
      <c r="AT570" s="146" t="s">
        <v>146</v>
      </c>
      <c r="AU570" s="146" t="s">
        <v>81</v>
      </c>
      <c r="AV570" s="12" t="s">
        <v>81</v>
      </c>
      <c r="AW570" s="12" t="s">
        <v>4</v>
      </c>
      <c r="AX570" s="12" t="s">
        <v>79</v>
      </c>
      <c r="AY570" s="146" t="s">
        <v>135</v>
      </c>
    </row>
    <row r="571" spans="2:65" s="1" customFormat="1" ht="16.5" customHeight="1">
      <c r="B571" s="126"/>
      <c r="C571" s="127" t="s">
        <v>1116</v>
      </c>
      <c r="D571" s="127" t="s">
        <v>137</v>
      </c>
      <c r="E571" s="128" t="s">
        <v>1117</v>
      </c>
      <c r="F571" s="129" t="s">
        <v>1118</v>
      </c>
      <c r="G571" s="130" t="s">
        <v>493</v>
      </c>
      <c r="H571" s="131">
        <v>1</v>
      </c>
      <c r="I571" s="132"/>
      <c r="J571" s="133">
        <f>ROUND(I571*H571,2)</f>
        <v>0</v>
      </c>
      <c r="K571" s="129" t="s">
        <v>141</v>
      </c>
      <c r="L571" s="31"/>
      <c r="M571" s="134" t="s">
        <v>3</v>
      </c>
      <c r="N571" s="135" t="s">
        <v>42</v>
      </c>
      <c r="P571" s="136">
        <f>O571*H571</f>
        <v>0</v>
      </c>
      <c r="Q571" s="136">
        <v>0</v>
      </c>
      <c r="R571" s="136">
        <f>Q571*H571</f>
        <v>0</v>
      </c>
      <c r="S571" s="136">
        <v>0</v>
      </c>
      <c r="T571" s="137">
        <f>S571*H571</f>
        <v>0</v>
      </c>
      <c r="AR571" s="138" t="s">
        <v>236</v>
      </c>
      <c r="AT571" s="138" t="s">
        <v>137</v>
      </c>
      <c r="AU571" s="138" t="s">
        <v>81</v>
      </c>
      <c r="AY571" s="16" t="s">
        <v>135</v>
      </c>
      <c r="BE571" s="139">
        <f>IF(N571="základní",J571,0)</f>
        <v>0</v>
      </c>
      <c r="BF571" s="139">
        <f>IF(N571="snížená",J571,0)</f>
        <v>0</v>
      </c>
      <c r="BG571" s="139">
        <f>IF(N571="zákl. přenesená",J571,0)</f>
        <v>0</v>
      </c>
      <c r="BH571" s="139">
        <f>IF(N571="sníž. přenesená",J571,0)</f>
        <v>0</v>
      </c>
      <c r="BI571" s="139">
        <f>IF(N571="nulová",J571,0)</f>
        <v>0</v>
      </c>
      <c r="BJ571" s="16" t="s">
        <v>79</v>
      </c>
      <c r="BK571" s="139">
        <f>ROUND(I571*H571,2)</f>
        <v>0</v>
      </c>
      <c r="BL571" s="16" t="s">
        <v>236</v>
      </c>
      <c r="BM571" s="138" t="s">
        <v>1119</v>
      </c>
    </row>
    <row r="572" spans="2:65" s="1" customFormat="1" ht="11.25">
      <c r="B572" s="31"/>
      <c r="D572" s="140" t="s">
        <v>144</v>
      </c>
      <c r="F572" s="141" t="s">
        <v>1120</v>
      </c>
      <c r="I572" s="142"/>
      <c r="L572" s="31"/>
      <c r="M572" s="143"/>
      <c r="T572" s="52"/>
      <c r="AT572" s="16" t="s">
        <v>144</v>
      </c>
      <c r="AU572" s="16" t="s">
        <v>81</v>
      </c>
    </row>
    <row r="573" spans="2:65" s="1" customFormat="1" ht="16.5" customHeight="1">
      <c r="B573" s="126"/>
      <c r="C573" s="162" t="s">
        <v>1121</v>
      </c>
      <c r="D573" s="162" t="s">
        <v>427</v>
      </c>
      <c r="E573" s="163" t="s">
        <v>1122</v>
      </c>
      <c r="F573" s="164" t="s">
        <v>1123</v>
      </c>
      <c r="G573" s="165" t="s">
        <v>493</v>
      </c>
      <c r="H573" s="166">
        <v>1</v>
      </c>
      <c r="I573" s="167"/>
      <c r="J573" s="168">
        <f>ROUND(I573*H573,2)</f>
        <v>0</v>
      </c>
      <c r="K573" s="164" t="s">
        <v>141</v>
      </c>
      <c r="L573" s="169"/>
      <c r="M573" s="170" t="s">
        <v>3</v>
      </c>
      <c r="N573" s="171" t="s">
        <v>42</v>
      </c>
      <c r="P573" s="136">
        <f>O573*H573</f>
        <v>0</v>
      </c>
      <c r="Q573" s="136">
        <v>2.5000000000000001E-3</v>
      </c>
      <c r="R573" s="136">
        <f>Q573*H573</f>
        <v>2.5000000000000001E-3</v>
      </c>
      <c r="S573" s="136">
        <v>0</v>
      </c>
      <c r="T573" s="137">
        <f>S573*H573</f>
        <v>0</v>
      </c>
      <c r="AR573" s="138" t="s">
        <v>342</v>
      </c>
      <c r="AT573" s="138" t="s">
        <v>427</v>
      </c>
      <c r="AU573" s="138" t="s">
        <v>81</v>
      </c>
      <c r="AY573" s="16" t="s">
        <v>135</v>
      </c>
      <c r="BE573" s="139">
        <f>IF(N573="základní",J573,0)</f>
        <v>0</v>
      </c>
      <c r="BF573" s="139">
        <f>IF(N573="snížená",J573,0)</f>
        <v>0</v>
      </c>
      <c r="BG573" s="139">
        <f>IF(N573="zákl. přenesená",J573,0)</f>
        <v>0</v>
      </c>
      <c r="BH573" s="139">
        <f>IF(N573="sníž. přenesená",J573,0)</f>
        <v>0</v>
      </c>
      <c r="BI573" s="139">
        <f>IF(N573="nulová",J573,0)</f>
        <v>0</v>
      </c>
      <c r="BJ573" s="16" t="s">
        <v>79</v>
      </c>
      <c r="BK573" s="139">
        <f>ROUND(I573*H573,2)</f>
        <v>0</v>
      </c>
      <c r="BL573" s="16" t="s">
        <v>236</v>
      </c>
      <c r="BM573" s="138" t="s">
        <v>1124</v>
      </c>
    </row>
    <row r="574" spans="2:65" s="1" customFormat="1" ht="24.2" customHeight="1">
      <c r="B574" s="126"/>
      <c r="C574" s="127" t="s">
        <v>1125</v>
      </c>
      <c r="D574" s="127" t="s">
        <v>137</v>
      </c>
      <c r="E574" s="128" t="s">
        <v>1126</v>
      </c>
      <c r="F574" s="129" t="s">
        <v>1127</v>
      </c>
      <c r="G574" s="130" t="s">
        <v>213</v>
      </c>
      <c r="H574" s="131">
        <v>36.549999999999997</v>
      </c>
      <c r="I574" s="132"/>
      <c r="J574" s="133">
        <f>ROUND(I574*H574,2)</f>
        <v>0</v>
      </c>
      <c r="K574" s="129" t="s">
        <v>141</v>
      </c>
      <c r="L574" s="31"/>
      <c r="M574" s="134" t="s">
        <v>3</v>
      </c>
      <c r="N574" s="135" t="s">
        <v>42</v>
      </c>
      <c r="P574" s="136">
        <f>O574*H574</f>
        <v>0</v>
      </c>
      <c r="Q574" s="136">
        <v>0</v>
      </c>
      <c r="R574" s="136">
        <f>Q574*H574</f>
        <v>0</v>
      </c>
      <c r="S574" s="136">
        <v>0</v>
      </c>
      <c r="T574" s="137">
        <f>S574*H574</f>
        <v>0</v>
      </c>
      <c r="AR574" s="138" t="s">
        <v>236</v>
      </c>
      <c r="AT574" s="138" t="s">
        <v>137</v>
      </c>
      <c r="AU574" s="138" t="s">
        <v>81</v>
      </c>
      <c r="AY574" s="16" t="s">
        <v>135</v>
      </c>
      <c r="BE574" s="139">
        <f>IF(N574="základní",J574,0)</f>
        <v>0</v>
      </c>
      <c r="BF574" s="139">
        <f>IF(N574="snížená",J574,0)</f>
        <v>0</v>
      </c>
      <c r="BG574" s="139">
        <f>IF(N574="zákl. přenesená",J574,0)</f>
        <v>0</v>
      </c>
      <c r="BH574" s="139">
        <f>IF(N574="sníž. přenesená",J574,0)</f>
        <v>0</v>
      </c>
      <c r="BI574" s="139">
        <f>IF(N574="nulová",J574,0)</f>
        <v>0</v>
      </c>
      <c r="BJ574" s="16" t="s">
        <v>79</v>
      </c>
      <c r="BK574" s="139">
        <f>ROUND(I574*H574,2)</f>
        <v>0</v>
      </c>
      <c r="BL574" s="16" t="s">
        <v>236</v>
      </c>
      <c r="BM574" s="138" t="s">
        <v>1128</v>
      </c>
    </row>
    <row r="575" spans="2:65" s="1" customFormat="1" ht="11.25">
      <c r="B575" s="31"/>
      <c r="D575" s="140" t="s">
        <v>144</v>
      </c>
      <c r="F575" s="141" t="s">
        <v>1129</v>
      </c>
      <c r="I575" s="142"/>
      <c r="L575" s="31"/>
      <c r="M575" s="143"/>
      <c r="T575" s="52"/>
      <c r="AT575" s="16" t="s">
        <v>144</v>
      </c>
      <c r="AU575" s="16" t="s">
        <v>81</v>
      </c>
    </row>
    <row r="576" spans="2:65" s="12" customFormat="1" ht="11.25">
      <c r="B576" s="144"/>
      <c r="D576" s="145" t="s">
        <v>146</v>
      </c>
      <c r="E576" s="146" t="s">
        <v>3</v>
      </c>
      <c r="F576" s="147" t="s">
        <v>1056</v>
      </c>
      <c r="H576" s="148">
        <v>36.549999999999997</v>
      </c>
      <c r="I576" s="149"/>
      <c r="L576" s="144"/>
      <c r="M576" s="150"/>
      <c r="T576" s="151"/>
      <c r="AT576" s="146" t="s">
        <v>146</v>
      </c>
      <c r="AU576" s="146" t="s">
        <v>81</v>
      </c>
      <c r="AV576" s="12" t="s">
        <v>81</v>
      </c>
      <c r="AW576" s="12" t="s">
        <v>32</v>
      </c>
      <c r="AX576" s="12" t="s">
        <v>79</v>
      </c>
      <c r="AY576" s="146" t="s">
        <v>135</v>
      </c>
    </row>
    <row r="577" spans="2:65" s="1" customFormat="1" ht="24.2" customHeight="1">
      <c r="B577" s="126"/>
      <c r="C577" s="162" t="s">
        <v>1130</v>
      </c>
      <c r="D577" s="162" t="s">
        <v>427</v>
      </c>
      <c r="E577" s="163" t="s">
        <v>1131</v>
      </c>
      <c r="F577" s="164" t="s">
        <v>1132</v>
      </c>
      <c r="G577" s="165" t="s">
        <v>213</v>
      </c>
      <c r="H577" s="166">
        <v>40.204999999999998</v>
      </c>
      <c r="I577" s="167"/>
      <c r="J577" s="168">
        <f>ROUND(I577*H577,2)</f>
        <v>0</v>
      </c>
      <c r="K577" s="164" t="s">
        <v>141</v>
      </c>
      <c r="L577" s="169"/>
      <c r="M577" s="170" t="s">
        <v>3</v>
      </c>
      <c r="N577" s="171" t="s">
        <v>42</v>
      </c>
      <c r="P577" s="136">
        <f>O577*H577</f>
        <v>0</v>
      </c>
      <c r="Q577" s="136">
        <v>8.0000000000000004E-4</v>
      </c>
      <c r="R577" s="136">
        <f>Q577*H577</f>
        <v>3.2163999999999998E-2</v>
      </c>
      <c r="S577" s="136">
        <v>0</v>
      </c>
      <c r="T577" s="137">
        <f>S577*H577</f>
        <v>0</v>
      </c>
      <c r="AR577" s="138" t="s">
        <v>342</v>
      </c>
      <c r="AT577" s="138" t="s">
        <v>427</v>
      </c>
      <c r="AU577" s="138" t="s">
        <v>81</v>
      </c>
      <c r="AY577" s="16" t="s">
        <v>135</v>
      </c>
      <c r="BE577" s="139">
        <f>IF(N577="základní",J577,0)</f>
        <v>0</v>
      </c>
      <c r="BF577" s="139">
        <f>IF(N577="snížená",J577,0)</f>
        <v>0</v>
      </c>
      <c r="BG577" s="139">
        <f>IF(N577="zákl. přenesená",J577,0)</f>
        <v>0</v>
      </c>
      <c r="BH577" s="139">
        <f>IF(N577="sníž. přenesená",J577,0)</f>
        <v>0</v>
      </c>
      <c r="BI577" s="139">
        <f>IF(N577="nulová",J577,0)</f>
        <v>0</v>
      </c>
      <c r="BJ577" s="16" t="s">
        <v>79</v>
      </c>
      <c r="BK577" s="139">
        <f>ROUND(I577*H577,2)</f>
        <v>0</v>
      </c>
      <c r="BL577" s="16" t="s">
        <v>236</v>
      </c>
      <c r="BM577" s="138" t="s">
        <v>1133</v>
      </c>
    </row>
    <row r="578" spans="2:65" s="12" customFormat="1" ht="11.25">
      <c r="B578" s="144"/>
      <c r="D578" s="145" t="s">
        <v>146</v>
      </c>
      <c r="F578" s="147" t="s">
        <v>1134</v>
      </c>
      <c r="H578" s="148">
        <v>40.204999999999998</v>
      </c>
      <c r="I578" s="149"/>
      <c r="L578" s="144"/>
      <c r="M578" s="150"/>
      <c r="T578" s="151"/>
      <c r="AT578" s="146" t="s">
        <v>146</v>
      </c>
      <c r="AU578" s="146" t="s">
        <v>81</v>
      </c>
      <c r="AV578" s="12" t="s">
        <v>81</v>
      </c>
      <c r="AW578" s="12" t="s">
        <v>4</v>
      </c>
      <c r="AX578" s="12" t="s">
        <v>79</v>
      </c>
      <c r="AY578" s="146" t="s">
        <v>135</v>
      </c>
    </row>
    <row r="579" spans="2:65" s="1" customFormat="1" ht="21.75" customHeight="1">
      <c r="B579" s="126"/>
      <c r="C579" s="127" t="s">
        <v>1135</v>
      </c>
      <c r="D579" s="127" t="s">
        <v>137</v>
      </c>
      <c r="E579" s="128" t="s">
        <v>1136</v>
      </c>
      <c r="F579" s="129" t="s">
        <v>1137</v>
      </c>
      <c r="G579" s="130" t="s">
        <v>213</v>
      </c>
      <c r="H579" s="131">
        <v>21.6</v>
      </c>
      <c r="I579" s="132"/>
      <c r="J579" s="133">
        <f>ROUND(I579*H579,2)</f>
        <v>0</v>
      </c>
      <c r="K579" s="129" t="s">
        <v>141</v>
      </c>
      <c r="L579" s="31"/>
      <c r="M579" s="134" t="s">
        <v>3</v>
      </c>
      <c r="N579" s="135" t="s">
        <v>42</v>
      </c>
      <c r="P579" s="136">
        <f>O579*H579</f>
        <v>0</v>
      </c>
      <c r="Q579" s="136">
        <v>0</v>
      </c>
      <c r="R579" s="136">
        <f>Q579*H579</f>
        <v>0</v>
      </c>
      <c r="S579" s="136">
        <v>0</v>
      </c>
      <c r="T579" s="137">
        <f>S579*H579</f>
        <v>0</v>
      </c>
      <c r="AR579" s="138" t="s">
        <v>236</v>
      </c>
      <c r="AT579" s="138" t="s">
        <v>137</v>
      </c>
      <c r="AU579" s="138" t="s">
        <v>81</v>
      </c>
      <c r="AY579" s="16" t="s">
        <v>135</v>
      </c>
      <c r="BE579" s="139">
        <f>IF(N579="základní",J579,0)</f>
        <v>0</v>
      </c>
      <c r="BF579" s="139">
        <f>IF(N579="snížená",J579,0)</f>
        <v>0</v>
      </c>
      <c r="BG579" s="139">
        <f>IF(N579="zákl. přenesená",J579,0)</f>
        <v>0</v>
      </c>
      <c r="BH579" s="139">
        <f>IF(N579="sníž. přenesená",J579,0)</f>
        <v>0</v>
      </c>
      <c r="BI579" s="139">
        <f>IF(N579="nulová",J579,0)</f>
        <v>0</v>
      </c>
      <c r="BJ579" s="16" t="s">
        <v>79</v>
      </c>
      <c r="BK579" s="139">
        <f>ROUND(I579*H579,2)</f>
        <v>0</v>
      </c>
      <c r="BL579" s="16" t="s">
        <v>236</v>
      </c>
      <c r="BM579" s="138" t="s">
        <v>1138</v>
      </c>
    </row>
    <row r="580" spans="2:65" s="1" customFormat="1" ht="11.25">
      <c r="B580" s="31"/>
      <c r="D580" s="140" t="s">
        <v>144</v>
      </c>
      <c r="F580" s="141" t="s">
        <v>1139</v>
      </c>
      <c r="I580" s="142"/>
      <c r="L580" s="31"/>
      <c r="M580" s="143"/>
      <c r="T580" s="52"/>
      <c r="AT580" s="16" t="s">
        <v>144</v>
      </c>
      <c r="AU580" s="16" t="s">
        <v>81</v>
      </c>
    </row>
    <row r="581" spans="2:65" s="12" customFormat="1" ht="11.25">
      <c r="B581" s="144"/>
      <c r="D581" s="145" t="s">
        <v>146</v>
      </c>
      <c r="E581" s="146" t="s">
        <v>3</v>
      </c>
      <c r="F581" s="147" t="s">
        <v>1140</v>
      </c>
      <c r="H581" s="148">
        <v>21.6</v>
      </c>
      <c r="I581" s="149"/>
      <c r="L581" s="144"/>
      <c r="M581" s="150"/>
      <c r="T581" s="151"/>
      <c r="AT581" s="146" t="s">
        <v>146</v>
      </c>
      <c r="AU581" s="146" t="s">
        <v>81</v>
      </c>
      <c r="AV581" s="12" t="s">
        <v>81</v>
      </c>
      <c r="AW581" s="12" t="s">
        <v>32</v>
      </c>
      <c r="AX581" s="12" t="s">
        <v>79</v>
      </c>
      <c r="AY581" s="146" t="s">
        <v>135</v>
      </c>
    </row>
    <row r="582" spans="2:65" s="1" customFormat="1" ht="16.5" customHeight="1">
      <c r="B582" s="126"/>
      <c r="C582" s="162" t="s">
        <v>1141</v>
      </c>
      <c r="D582" s="162" t="s">
        <v>427</v>
      </c>
      <c r="E582" s="163" t="s">
        <v>1142</v>
      </c>
      <c r="F582" s="164" t="s">
        <v>1143</v>
      </c>
      <c r="G582" s="165" t="s">
        <v>140</v>
      </c>
      <c r="H582" s="166">
        <v>21.6</v>
      </c>
      <c r="I582" s="167"/>
      <c r="J582" s="168">
        <f>ROUND(I582*H582,2)</f>
        <v>0</v>
      </c>
      <c r="K582" s="164" t="s">
        <v>141</v>
      </c>
      <c r="L582" s="169"/>
      <c r="M582" s="170" t="s">
        <v>3</v>
      </c>
      <c r="N582" s="171" t="s">
        <v>42</v>
      </c>
      <c r="P582" s="136">
        <f>O582*H582</f>
        <v>0</v>
      </c>
      <c r="Q582" s="136">
        <v>0.65</v>
      </c>
      <c r="R582" s="136">
        <f>Q582*H582</f>
        <v>14.040000000000001</v>
      </c>
      <c r="S582" s="136">
        <v>0</v>
      </c>
      <c r="T582" s="137">
        <f>S582*H582</f>
        <v>0</v>
      </c>
      <c r="AR582" s="138" t="s">
        <v>342</v>
      </c>
      <c r="AT582" s="138" t="s">
        <v>427</v>
      </c>
      <c r="AU582" s="138" t="s">
        <v>81</v>
      </c>
      <c r="AY582" s="16" t="s">
        <v>135</v>
      </c>
      <c r="BE582" s="139">
        <f>IF(N582="základní",J582,0)</f>
        <v>0</v>
      </c>
      <c r="BF582" s="139">
        <f>IF(N582="snížená",J582,0)</f>
        <v>0</v>
      </c>
      <c r="BG582" s="139">
        <f>IF(N582="zákl. přenesená",J582,0)</f>
        <v>0</v>
      </c>
      <c r="BH582" s="139">
        <f>IF(N582="sníž. přenesená",J582,0)</f>
        <v>0</v>
      </c>
      <c r="BI582" s="139">
        <f>IF(N582="nulová",J582,0)</f>
        <v>0</v>
      </c>
      <c r="BJ582" s="16" t="s">
        <v>79</v>
      </c>
      <c r="BK582" s="139">
        <f>ROUND(I582*H582,2)</f>
        <v>0</v>
      </c>
      <c r="BL582" s="16" t="s">
        <v>236</v>
      </c>
      <c r="BM582" s="138" t="s">
        <v>1144</v>
      </c>
    </row>
    <row r="583" spans="2:65" s="1" customFormat="1" ht="21.75" customHeight="1">
      <c r="B583" s="126"/>
      <c r="C583" s="127" t="s">
        <v>1145</v>
      </c>
      <c r="D583" s="127" t="s">
        <v>137</v>
      </c>
      <c r="E583" s="128" t="s">
        <v>1146</v>
      </c>
      <c r="F583" s="129" t="s">
        <v>1147</v>
      </c>
      <c r="G583" s="130" t="s">
        <v>213</v>
      </c>
      <c r="H583" s="131">
        <v>21.6</v>
      </c>
      <c r="I583" s="132"/>
      <c r="J583" s="133">
        <f>ROUND(I583*H583,2)</f>
        <v>0</v>
      </c>
      <c r="K583" s="129" t="s">
        <v>141</v>
      </c>
      <c r="L583" s="31"/>
      <c r="M583" s="134" t="s">
        <v>3</v>
      </c>
      <c r="N583" s="135" t="s">
        <v>42</v>
      </c>
      <c r="P583" s="136">
        <f>O583*H583</f>
        <v>0</v>
      </c>
      <c r="Q583" s="136">
        <v>0</v>
      </c>
      <c r="R583" s="136">
        <f>Q583*H583</f>
        <v>0</v>
      </c>
      <c r="S583" s="136">
        <v>0</v>
      </c>
      <c r="T583" s="137">
        <f>S583*H583</f>
        <v>0</v>
      </c>
      <c r="AR583" s="138" t="s">
        <v>236</v>
      </c>
      <c r="AT583" s="138" t="s">
        <v>137</v>
      </c>
      <c r="AU583" s="138" t="s">
        <v>81</v>
      </c>
      <c r="AY583" s="16" t="s">
        <v>135</v>
      </c>
      <c r="BE583" s="139">
        <f>IF(N583="základní",J583,0)</f>
        <v>0</v>
      </c>
      <c r="BF583" s="139">
        <f>IF(N583="snížená",J583,0)</f>
        <v>0</v>
      </c>
      <c r="BG583" s="139">
        <f>IF(N583="zákl. přenesená",J583,0)</f>
        <v>0</v>
      </c>
      <c r="BH583" s="139">
        <f>IF(N583="sníž. přenesená",J583,0)</f>
        <v>0</v>
      </c>
      <c r="BI583" s="139">
        <f>IF(N583="nulová",J583,0)</f>
        <v>0</v>
      </c>
      <c r="BJ583" s="16" t="s">
        <v>79</v>
      </c>
      <c r="BK583" s="139">
        <f>ROUND(I583*H583,2)</f>
        <v>0</v>
      </c>
      <c r="BL583" s="16" t="s">
        <v>236</v>
      </c>
      <c r="BM583" s="138" t="s">
        <v>1148</v>
      </c>
    </row>
    <row r="584" spans="2:65" s="1" customFormat="1" ht="11.25">
      <c r="B584" s="31"/>
      <c r="D584" s="140" t="s">
        <v>144</v>
      </c>
      <c r="F584" s="141" t="s">
        <v>1149</v>
      </c>
      <c r="I584" s="142"/>
      <c r="L584" s="31"/>
      <c r="M584" s="143"/>
      <c r="T584" s="52"/>
      <c r="AT584" s="16" t="s">
        <v>144</v>
      </c>
      <c r="AU584" s="16" t="s">
        <v>81</v>
      </c>
    </row>
    <row r="585" spans="2:65" s="12" customFormat="1" ht="11.25">
      <c r="B585" s="144"/>
      <c r="D585" s="145" t="s">
        <v>146</v>
      </c>
      <c r="E585" s="146" t="s">
        <v>3</v>
      </c>
      <c r="F585" s="147" t="s">
        <v>1140</v>
      </c>
      <c r="H585" s="148">
        <v>21.6</v>
      </c>
      <c r="I585" s="149"/>
      <c r="L585" s="144"/>
      <c r="M585" s="150"/>
      <c r="T585" s="151"/>
      <c r="AT585" s="146" t="s">
        <v>146</v>
      </c>
      <c r="AU585" s="146" t="s">
        <v>81</v>
      </c>
      <c r="AV585" s="12" t="s">
        <v>81</v>
      </c>
      <c r="AW585" s="12" t="s">
        <v>32</v>
      </c>
      <c r="AX585" s="12" t="s">
        <v>79</v>
      </c>
      <c r="AY585" s="146" t="s">
        <v>135</v>
      </c>
    </row>
    <row r="586" spans="2:65" s="1" customFormat="1" ht="16.5" customHeight="1">
      <c r="B586" s="126"/>
      <c r="C586" s="162" t="s">
        <v>1150</v>
      </c>
      <c r="D586" s="162" t="s">
        <v>427</v>
      </c>
      <c r="E586" s="163" t="s">
        <v>1151</v>
      </c>
      <c r="F586" s="164" t="s">
        <v>1152</v>
      </c>
      <c r="G586" s="165" t="s">
        <v>213</v>
      </c>
      <c r="H586" s="166">
        <v>21.6</v>
      </c>
      <c r="I586" s="167"/>
      <c r="J586" s="168">
        <f>ROUND(I586*H586,2)</f>
        <v>0</v>
      </c>
      <c r="K586" s="164" t="s">
        <v>141</v>
      </c>
      <c r="L586" s="169"/>
      <c r="M586" s="170" t="s">
        <v>3</v>
      </c>
      <c r="N586" s="171" t="s">
        <v>42</v>
      </c>
      <c r="P586" s="136">
        <f>O586*H586</f>
        <v>0</v>
      </c>
      <c r="Q586" s="136">
        <v>1.0999999999999999E-2</v>
      </c>
      <c r="R586" s="136">
        <f>Q586*H586</f>
        <v>0.23760000000000001</v>
      </c>
      <c r="S586" s="136">
        <v>0</v>
      </c>
      <c r="T586" s="137">
        <f>S586*H586</f>
        <v>0</v>
      </c>
      <c r="AR586" s="138" t="s">
        <v>342</v>
      </c>
      <c r="AT586" s="138" t="s">
        <v>427</v>
      </c>
      <c r="AU586" s="138" t="s">
        <v>81</v>
      </c>
      <c r="AY586" s="16" t="s">
        <v>135</v>
      </c>
      <c r="BE586" s="139">
        <f>IF(N586="základní",J586,0)</f>
        <v>0</v>
      </c>
      <c r="BF586" s="139">
        <f>IF(N586="snížená",J586,0)</f>
        <v>0</v>
      </c>
      <c r="BG586" s="139">
        <f>IF(N586="zákl. přenesená",J586,0)</f>
        <v>0</v>
      </c>
      <c r="BH586" s="139">
        <f>IF(N586="sníž. přenesená",J586,0)</f>
        <v>0</v>
      </c>
      <c r="BI586" s="139">
        <f>IF(N586="nulová",J586,0)</f>
        <v>0</v>
      </c>
      <c r="BJ586" s="16" t="s">
        <v>79</v>
      </c>
      <c r="BK586" s="139">
        <f>ROUND(I586*H586,2)</f>
        <v>0</v>
      </c>
      <c r="BL586" s="16" t="s">
        <v>236</v>
      </c>
      <c r="BM586" s="138" t="s">
        <v>1153</v>
      </c>
    </row>
    <row r="587" spans="2:65" s="1" customFormat="1" ht="24.2" customHeight="1">
      <c r="B587" s="126"/>
      <c r="C587" s="127" t="s">
        <v>1154</v>
      </c>
      <c r="D587" s="127" t="s">
        <v>137</v>
      </c>
      <c r="E587" s="128" t="s">
        <v>1155</v>
      </c>
      <c r="F587" s="129" t="s">
        <v>1156</v>
      </c>
      <c r="G587" s="130" t="s">
        <v>140</v>
      </c>
      <c r="H587" s="131">
        <v>1.21</v>
      </c>
      <c r="I587" s="132"/>
      <c r="J587" s="133">
        <f>ROUND(I587*H587,2)</f>
        <v>0</v>
      </c>
      <c r="K587" s="129" t="s">
        <v>141</v>
      </c>
      <c r="L587" s="31"/>
      <c r="M587" s="134" t="s">
        <v>3</v>
      </c>
      <c r="N587" s="135" t="s">
        <v>42</v>
      </c>
      <c r="P587" s="136">
        <f>O587*H587</f>
        <v>0</v>
      </c>
      <c r="Q587" s="136">
        <v>0</v>
      </c>
      <c r="R587" s="136">
        <f>Q587*H587</f>
        <v>0</v>
      </c>
      <c r="S587" s="136">
        <v>0</v>
      </c>
      <c r="T587" s="137">
        <f>S587*H587</f>
        <v>0</v>
      </c>
      <c r="AR587" s="138" t="s">
        <v>236</v>
      </c>
      <c r="AT587" s="138" t="s">
        <v>137</v>
      </c>
      <c r="AU587" s="138" t="s">
        <v>81</v>
      </c>
      <c r="AY587" s="16" t="s">
        <v>135</v>
      </c>
      <c r="BE587" s="139">
        <f>IF(N587="základní",J587,0)</f>
        <v>0</v>
      </c>
      <c r="BF587" s="139">
        <f>IF(N587="snížená",J587,0)</f>
        <v>0</v>
      </c>
      <c r="BG587" s="139">
        <f>IF(N587="zákl. přenesená",J587,0)</f>
        <v>0</v>
      </c>
      <c r="BH587" s="139">
        <f>IF(N587="sníž. přenesená",J587,0)</f>
        <v>0</v>
      </c>
      <c r="BI587" s="139">
        <f>IF(N587="nulová",J587,0)</f>
        <v>0</v>
      </c>
      <c r="BJ587" s="16" t="s">
        <v>79</v>
      </c>
      <c r="BK587" s="139">
        <f>ROUND(I587*H587,2)</f>
        <v>0</v>
      </c>
      <c r="BL587" s="16" t="s">
        <v>236</v>
      </c>
      <c r="BM587" s="138" t="s">
        <v>1157</v>
      </c>
    </row>
    <row r="588" spans="2:65" s="1" customFormat="1" ht="11.25">
      <c r="B588" s="31"/>
      <c r="D588" s="140" t="s">
        <v>144</v>
      </c>
      <c r="F588" s="141" t="s">
        <v>1158</v>
      </c>
      <c r="I588" s="142"/>
      <c r="L588" s="31"/>
      <c r="M588" s="143"/>
      <c r="T588" s="52"/>
      <c r="AT588" s="16" t="s">
        <v>144</v>
      </c>
      <c r="AU588" s="16" t="s">
        <v>81</v>
      </c>
    </row>
    <row r="589" spans="2:65" s="12" customFormat="1" ht="11.25">
      <c r="B589" s="144"/>
      <c r="D589" s="145" t="s">
        <v>146</v>
      </c>
      <c r="E589" s="146" t="s">
        <v>3</v>
      </c>
      <c r="F589" s="147" t="s">
        <v>1159</v>
      </c>
      <c r="H589" s="148">
        <v>1.21</v>
      </c>
      <c r="I589" s="149"/>
      <c r="L589" s="144"/>
      <c r="M589" s="150"/>
      <c r="T589" s="151"/>
      <c r="AT589" s="146" t="s">
        <v>146</v>
      </c>
      <c r="AU589" s="146" t="s">
        <v>81</v>
      </c>
      <c r="AV589" s="12" t="s">
        <v>81</v>
      </c>
      <c r="AW589" s="12" t="s">
        <v>32</v>
      </c>
      <c r="AX589" s="12" t="s">
        <v>79</v>
      </c>
      <c r="AY589" s="146" t="s">
        <v>135</v>
      </c>
    </row>
    <row r="590" spans="2:65" s="1" customFormat="1" ht="16.5" customHeight="1">
      <c r="B590" s="126"/>
      <c r="C590" s="162" t="s">
        <v>1160</v>
      </c>
      <c r="D590" s="162" t="s">
        <v>427</v>
      </c>
      <c r="E590" s="163" t="s">
        <v>1161</v>
      </c>
      <c r="F590" s="164" t="s">
        <v>1162</v>
      </c>
      <c r="G590" s="165" t="s">
        <v>186</v>
      </c>
      <c r="H590" s="166">
        <v>1.9359999999999999</v>
      </c>
      <c r="I590" s="167"/>
      <c r="J590" s="168">
        <f>ROUND(I590*H590,2)</f>
        <v>0</v>
      </c>
      <c r="K590" s="164" t="s">
        <v>141</v>
      </c>
      <c r="L590" s="169"/>
      <c r="M590" s="170" t="s">
        <v>3</v>
      </c>
      <c r="N590" s="171" t="s">
        <v>42</v>
      </c>
      <c r="P590" s="136">
        <f>O590*H590</f>
        <v>0</v>
      </c>
      <c r="Q590" s="136">
        <v>1</v>
      </c>
      <c r="R590" s="136">
        <f>Q590*H590</f>
        <v>1.9359999999999999</v>
      </c>
      <c r="S590" s="136">
        <v>0</v>
      </c>
      <c r="T590" s="137">
        <f>S590*H590</f>
        <v>0</v>
      </c>
      <c r="AR590" s="138" t="s">
        <v>342</v>
      </c>
      <c r="AT590" s="138" t="s">
        <v>427</v>
      </c>
      <c r="AU590" s="138" t="s">
        <v>81</v>
      </c>
      <c r="AY590" s="16" t="s">
        <v>135</v>
      </c>
      <c r="BE590" s="139">
        <f>IF(N590="základní",J590,0)</f>
        <v>0</v>
      </c>
      <c r="BF590" s="139">
        <f>IF(N590="snížená",J590,0)</f>
        <v>0</v>
      </c>
      <c r="BG590" s="139">
        <f>IF(N590="zákl. přenesená",J590,0)</f>
        <v>0</v>
      </c>
      <c r="BH590" s="139">
        <f>IF(N590="sníž. přenesená",J590,0)</f>
        <v>0</v>
      </c>
      <c r="BI590" s="139">
        <f>IF(N590="nulová",J590,0)</f>
        <v>0</v>
      </c>
      <c r="BJ590" s="16" t="s">
        <v>79</v>
      </c>
      <c r="BK590" s="139">
        <f>ROUND(I590*H590,2)</f>
        <v>0</v>
      </c>
      <c r="BL590" s="16" t="s">
        <v>236</v>
      </c>
      <c r="BM590" s="138" t="s">
        <v>1163</v>
      </c>
    </row>
    <row r="591" spans="2:65" s="12" customFormat="1" ht="11.25">
      <c r="B591" s="144"/>
      <c r="D591" s="145" t="s">
        <v>146</v>
      </c>
      <c r="F591" s="147" t="s">
        <v>1164</v>
      </c>
      <c r="H591" s="148">
        <v>1.9359999999999999</v>
      </c>
      <c r="I591" s="149"/>
      <c r="L591" s="144"/>
      <c r="M591" s="150"/>
      <c r="T591" s="151"/>
      <c r="AT591" s="146" t="s">
        <v>146</v>
      </c>
      <c r="AU591" s="146" t="s">
        <v>81</v>
      </c>
      <c r="AV591" s="12" t="s">
        <v>81</v>
      </c>
      <c r="AW591" s="12" t="s">
        <v>4</v>
      </c>
      <c r="AX591" s="12" t="s">
        <v>79</v>
      </c>
      <c r="AY591" s="146" t="s">
        <v>135</v>
      </c>
    </row>
    <row r="592" spans="2:65" s="1" customFormat="1" ht="24.2" customHeight="1">
      <c r="B592" s="126"/>
      <c r="C592" s="127" t="s">
        <v>1165</v>
      </c>
      <c r="D592" s="127" t="s">
        <v>137</v>
      </c>
      <c r="E592" s="128" t="s">
        <v>1166</v>
      </c>
      <c r="F592" s="129" t="s">
        <v>1167</v>
      </c>
      <c r="G592" s="130" t="s">
        <v>186</v>
      </c>
      <c r="H592" s="131">
        <v>17.471</v>
      </c>
      <c r="I592" s="132"/>
      <c r="J592" s="133">
        <f>ROUND(I592*H592,2)</f>
        <v>0</v>
      </c>
      <c r="K592" s="129" t="s">
        <v>141</v>
      </c>
      <c r="L592" s="31"/>
      <c r="M592" s="134" t="s">
        <v>3</v>
      </c>
      <c r="N592" s="135" t="s">
        <v>42</v>
      </c>
      <c r="P592" s="136">
        <f>O592*H592</f>
        <v>0</v>
      </c>
      <c r="Q592" s="136">
        <v>0</v>
      </c>
      <c r="R592" s="136">
        <f>Q592*H592</f>
        <v>0</v>
      </c>
      <c r="S592" s="136">
        <v>0</v>
      </c>
      <c r="T592" s="137">
        <f>S592*H592</f>
        <v>0</v>
      </c>
      <c r="AR592" s="138" t="s">
        <v>236</v>
      </c>
      <c r="AT592" s="138" t="s">
        <v>137</v>
      </c>
      <c r="AU592" s="138" t="s">
        <v>81</v>
      </c>
      <c r="AY592" s="16" t="s">
        <v>135</v>
      </c>
      <c r="BE592" s="139">
        <f>IF(N592="základní",J592,0)</f>
        <v>0</v>
      </c>
      <c r="BF592" s="139">
        <f>IF(N592="snížená",J592,0)</f>
        <v>0</v>
      </c>
      <c r="BG592" s="139">
        <f>IF(N592="zákl. přenesená",J592,0)</f>
        <v>0</v>
      </c>
      <c r="BH592" s="139">
        <f>IF(N592="sníž. přenesená",J592,0)</f>
        <v>0</v>
      </c>
      <c r="BI592" s="139">
        <f>IF(N592="nulová",J592,0)</f>
        <v>0</v>
      </c>
      <c r="BJ592" s="16" t="s">
        <v>79</v>
      </c>
      <c r="BK592" s="139">
        <f>ROUND(I592*H592,2)</f>
        <v>0</v>
      </c>
      <c r="BL592" s="16" t="s">
        <v>236</v>
      </c>
      <c r="BM592" s="138" t="s">
        <v>1168</v>
      </c>
    </row>
    <row r="593" spans="2:65" s="1" customFormat="1" ht="11.25">
      <c r="B593" s="31"/>
      <c r="D593" s="140" t="s">
        <v>144</v>
      </c>
      <c r="F593" s="141" t="s">
        <v>1169</v>
      </c>
      <c r="I593" s="142"/>
      <c r="L593" s="31"/>
      <c r="M593" s="143"/>
      <c r="T593" s="52"/>
      <c r="AT593" s="16" t="s">
        <v>144</v>
      </c>
      <c r="AU593" s="16" t="s">
        <v>81</v>
      </c>
    </row>
    <row r="594" spans="2:65" s="11" customFormat="1" ht="22.9" customHeight="1">
      <c r="B594" s="114"/>
      <c r="D594" s="115" t="s">
        <v>70</v>
      </c>
      <c r="E594" s="124" t="s">
        <v>1170</v>
      </c>
      <c r="F594" s="124" t="s">
        <v>1171</v>
      </c>
      <c r="I594" s="117"/>
      <c r="J594" s="125">
        <f>BK594</f>
        <v>0</v>
      </c>
      <c r="L594" s="114"/>
      <c r="M594" s="119"/>
      <c r="P594" s="120">
        <f>SUM(P595:P695)</f>
        <v>0</v>
      </c>
      <c r="R594" s="120">
        <f>SUM(R595:R695)</f>
        <v>2.6269460500000004</v>
      </c>
      <c r="T594" s="121">
        <f>SUM(T595:T695)</f>
        <v>0</v>
      </c>
      <c r="AR594" s="115" t="s">
        <v>81</v>
      </c>
      <c r="AT594" s="122" t="s">
        <v>70</v>
      </c>
      <c r="AU594" s="122" t="s">
        <v>79</v>
      </c>
      <c r="AY594" s="115" t="s">
        <v>135</v>
      </c>
      <c r="BK594" s="123">
        <f>SUM(BK595:BK695)</f>
        <v>0</v>
      </c>
    </row>
    <row r="595" spans="2:65" s="1" customFormat="1" ht="24.2" customHeight="1">
      <c r="B595" s="126"/>
      <c r="C595" s="127" t="s">
        <v>1172</v>
      </c>
      <c r="D595" s="127" t="s">
        <v>137</v>
      </c>
      <c r="E595" s="128" t="s">
        <v>1173</v>
      </c>
      <c r="F595" s="129" t="s">
        <v>1174</v>
      </c>
      <c r="G595" s="130" t="s">
        <v>213</v>
      </c>
      <c r="H595" s="131">
        <v>82.66</v>
      </c>
      <c r="I595" s="132"/>
      <c r="J595" s="133">
        <f>ROUND(I595*H595,2)</f>
        <v>0</v>
      </c>
      <c r="K595" s="129" t="s">
        <v>141</v>
      </c>
      <c r="L595" s="31"/>
      <c r="M595" s="134" t="s">
        <v>3</v>
      </c>
      <c r="N595" s="135" t="s">
        <v>42</v>
      </c>
      <c r="P595" s="136">
        <f>O595*H595</f>
        <v>0</v>
      </c>
      <c r="Q595" s="136">
        <v>0</v>
      </c>
      <c r="R595" s="136">
        <f>Q595*H595</f>
        <v>0</v>
      </c>
      <c r="S595" s="136">
        <v>0</v>
      </c>
      <c r="T595" s="137">
        <f>S595*H595</f>
        <v>0</v>
      </c>
      <c r="AR595" s="138" t="s">
        <v>236</v>
      </c>
      <c r="AT595" s="138" t="s">
        <v>137</v>
      </c>
      <c r="AU595" s="138" t="s">
        <v>81</v>
      </c>
      <c r="AY595" s="16" t="s">
        <v>135</v>
      </c>
      <c r="BE595" s="139">
        <f>IF(N595="základní",J595,0)</f>
        <v>0</v>
      </c>
      <c r="BF595" s="139">
        <f>IF(N595="snížená",J595,0)</f>
        <v>0</v>
      </c>
      <c r="BG595" s="139">
        <f>IF(N595="zákl. přenesená",J595,0)</f>
        <v>0</v>
      </c>
      <c r="BH595" s="139">
        <f>IF(N595="sníž. přenesená",J595,0)</f>
        <v>0</v>
      </c>
      <c r="BI595" s="139">
        <f>IF(N595="nulová",J595,0)</f>
        <v>0</v>
      </c>
      <c r="BJ595" s="16" t="s">
        <v>79</v>
      </c>
      <c r="BK595" s="139">
        <f>ROUND(I595*H595,2)</f>
        <v>0</v>
      </c>
      <c r="BL595" s="16" t="s">
        <v>236</v>
      </c>
      <c r="BM595" s="138" t="s">
        <v>1175</v>
      </c>
    </row>
    <row r="596" spans="2:65" s="1" customFormat="1" ht="11.25">
      <c r="B596" s="31"/>
      <c r="D596" s="140" t="s">
        <v>144</v>
      </c>
      <c r="F596" s="141" t="s">
        <v>1176</v>
      </c>
      <c r="I596" s="142"/>
      <c r="L596" s="31"/>
      <c r="M596" s="143"/>
      <c r="T596" s="52"/>
      <c r="AT596" s="16" t="s">
        <v>144</v>
      </c>
      <c r="AU596" s="16" t="s">
        <v>81</v>
      </c>
    </row>
    <row r="597" spans="2:65" s="12" customFormat="1" ht="11.25">
      <c r="B597" s="144"/>
      <c r="D597" s="145" t="s">
        <v>146</v>
      </c>
      <c r="E597" s="146" t="s">
        <v>3</v>
      </c>
      <c r="F597" s="147" t="s">
        <v>1177</v>
      </c>
      <c r="H597" s="148">
        <v>42.08</v>
      </c>
      <c r="I597" s="149"/>
      <c r="L597" s="144"/>
      <c r="M597" s="150"/>
      <c r="T597" s="151"/>
      <c r="AT597" s="146" t="s">
        <v>146</v>
      </c>
      <c r="AU597" s="146" t="s">
        <v>81</v>
      </c>
      <c r="AV597" s="12" t="s">
        <v>81</v>
      </c>
      <c r="AW597" s="12" t="s">
        <v>32</v>
      </c>
      <c r="AX597" s="12" t="s">
        <v>71</v>
      </c>
      <c r="AY597" s="146" t="s">
        <v>135</v>
      </c>
    </row>
    <row r="598" spans="2:65" s="12" customFormat="1" ht="11.25">
      <c r="B598" s="144"/>
      <c r="D598" s="145" t="s">
        <v>146</v>
      </c>
      <c r="E598" s="146" t="s">
        <v>3</v>
      </c>
      <c r="F598" s="147" t="s">
        <v>1178</v>
      </c>
      <c r="H598" s="148">
        <v>21.19</v>
      </c>
      <c r="I598" s="149"/>
      <c r="L598" s="144"/>
      <c r="M598" s="150"/>
      <c r="T598" s="151"/>
      <c r="AT598" s="146" t="s">
        <v>146</v>
      </c>
      <c r="AU598" s="146" t="s">
        <v>81</v>
      </c>
      <c r="AV598" s="12" t="s">
        <v>81</v>
      </c>
      <c r="AW598" s="12" t="s">
        <v>32</v>
      </c>
      <c r="AX598" s="12" t="s">
        <v>71</v>
      </c>
      <c r="AY598" s="146" t="s">
        <v>135</v>
      </c>
    </row>
    <row r="599" spans="2:65" s="12" customFormat="1" ht="11.25">
      <c r="B599" s="144"/>
      <c r="D599" s="145" t="s">
        <v>146</v>
      </c>
      <c r="E599" s="146" t="s">
        <v>3</v>
      </c>
      <c r="F599" s="147" t="s">
        <v>901</v>
      </c>
      <c r="H599" s="148">
        <v>19.39</v>
      </c>
      <c r="I599" s="149"/>
      <c r="L599" s="144"/>
      <c r="M599" s="150"/>
      <c r="T599" s="151"/>
      <c r="AT599" s="146" t="s">
        <v>146</v>
      </c>
      <c r="AU599" s="146" t="s">
        <v>81</v>
      </c>
      <c r="AV599" s="12" t="s">
        <v>81</v>
      </c>
      <c r="AW599" s="12" t="s">
        <v>32</v>
      </c>
      <c r="AX599" s="12" t="s">
        <v>71</v>
      </c>
      <c r="AY599" s="146" t="s">
        <v>135</v>
      </c>
    </row>
    <row r="600" spans="2:65" s="13" customFormat="1" ht="11.25">
      <c r="B600" s="152"/>
      <c r="D600" s="145" t="s">
        <v>146</v>
      </c>
      <c r="E600" s="153" t="s">
        <v>3</v>
      </c>
      <c r="F600" s="154" t="s">
        <v>150</v>
      </c>
      <c r="H600" s="155">
        <v>82.66</v>
      </c>
      <c r="I600" s="156"/>
      <c r="L600" s="152"/>
      <c r="M600" s="157"/>
      <c r="T600" s="158"/>
      <c r="AT600" s="153" t="s">
        <v>146</v>
      </c>
      <c r="AU600" s="153" t="s">
        <v>81</v>
      </c>
      <c r="AV600" s="13" t="s">
        <v>142</v>
      </c>
      <c r="AW600" s="13" t="s">
        <v>32</v>
      </c>
      <c r="AX600" s="13" t="s">
        <v>79</v>
      </c>
      <c r="AY600" s="153" t="s">
        <v>135</v>
      </c>
    </row>
    <row r="601" spans="2:65" s="1" customFormat="1" ht="16.5" customHeight="1">
      <c r="B601" s="126"/>
      <c r="C601" s="162" t="s">
        <v>1179</v>
      </c>
      <c r="D601" s="162" t="s">
        <v>427</v>
      </c>
      <c r="E601" s="163" t="s">
        <v>1180</v>
      </c>
      <c r="F601" s="164" t="s">
        <v>1181</v>
      </c>
      <c r="G601" s="165" t="s">
        <v>213</v>
      </c>
      <c r="H601" s="166">
        <v>90.926000000000002</v>
      </c>
      <c r="I601" s="167"/>
      <c r="J601" s="168">
        <f>ROUND(I601*H601,2)</f>
        <v>0</v>
      </c>
      <c r="K601" s="164" t="s">
        <v>141</v>
      </c>
      <c r="L601" s="169"/>
      <c r="M601" s="170" t="s">
        <v>3</v>
      </c>
      <c r="N601" s="171" t="s">
        <v>42</v>
      </c>
      <c r="P601" s="136">
        <f>O601*H601</f>
        <v>0</v>
      </c>
      <c r="Q601" s="136">
        <v>1.5E-3</v>
      </c>
      <c r="R601" s="136">
        <f>Q601*H601</f>
        <v>0.13638900000000001</v>
      </c>
      <c r="S601" s="136">
        <v>0</v>
      </c>
      <c r="T601" s="137">
        <f>S601*H601</f>
        <v>0</v>
      </c>
      <c r="AR601" s="138" t="s">
        <v>342</v>
      </c>
      <c r="AT601" s="138" t="s">
        <v>427</v>
      </c>
      <c r="AU601" s="138" t="s">
        <v>81</v>
      </c>
      <c r="AY601" s="16" t="s">
        <v>135</v>
      </c>
      <c r="BE601" s="139">
        <f>IF(N601="základní",J601,0)</f>
        <v>0</v>
      </c>
      <c r="BF601" s="139">
        <f>IF(N601="snížená",J601,0)</f>
        <v>0</v>
      </c>
      <c r="BG601" s="139">
        <f>IF(N601="zákl. přenesená",J601,0)</f>
        <v>0</v>
      </c>
      <c r="BH601" s="139">
        <f>IF(N601="sníž. přenesená",J601,0)</f>
        <v>0</v>
      </c>
      <c r="BI601" s="139">
        <f>IF(N601="nulová",J601,0)</f>
        <v>0</v>
      </c>
      <c r="BJ601" s="16" t="s">
        <v>79</v>
      </c>
      <c r="BK601" s="139">
        <f>ROUND(I601*H601,2)</f>
        <v>0</v>
      </c>
      <c r="BL601" s="16" t="s">
        <v>236</v>
      </c>
      <c r="BM601" s="138" t="s">
        <v>1182</v>
      </c>
    </row>
    <row r="602" spans="2:65" s="12" customFormat="1" ht="11.25">
      <c r="B602" s="144"/>
      <c r="D602" s="145" t="s">
        <v>146</v>
      </c>
      <c r="F602" s="147" t="s">
        <v>1183</v>
      </c>
      <c r="H602" s="148">
        <v>90.926000000000002</v>
      </c>
      <c r="I602" s="149"/>
      <c r="L602" s="144"/>
      <c r="M602" s="150"/>
      <c r="T602" s="151"/>
      <c r="AT602" s="146" t="s">
        <v>146</v>
      </c>
      <c r="AU602" s="146" t="s">
        <v>81</v>
      </c>
      <c r="AV602" s="12" t="s">
        <v>81</v>
      </c>
      <c r="AW602" s="12" t="s">
        <v>4</v>
      </c>
      <c r="AX602" s="12" t="s">
        <v>79</v>
      </c>
      <c r="AY602" s="146" t="s">
        <v>135</v>
      </c>
    </row>
    <row r="603" spans="2:65" s="1" customFormat="1" ht="16.5" customHeight="1">
      <c r="B603" s="126"/>
      <c r="C603" s="162" t="s">
        <v>1184</v>
      </c>
      <c r="D603" s="162" t="s">
        <v>427</v>
      </c>
      <c r="E603" s="163" t="s">
        <v>1185</v>
      </c>
      <c r="F603" s="164" t="s">
        <v>1186</v>
      </c>
      <c r="G603" s="165" t="s">
        <v>213</v>
      </c>
      <c r="H603" s="166">
        <v>90.926000000000002</v>
      </c>
      <c r="I603" s="167"/>
      <c r="J603" s="168">
        <f>ROUND(I603*H603,2)</f>
        <v>0</v>
      </c>
      <c r="K603" s="164" t="s">
        <v>141</v>
      </c>
      <c r="L603" s="169"/>
      <c r="M603" s="170" t="s">
        <v>3</v>
      </c>
      <c r="N603" s="171" t="s">
        <v>42</v>
      </c>
      <c r="P603" s="136">
        <f>O603*H603</f>
        <v>0</v>
      </c>
      <c r="Q603" s="136">
        <v>1.75E-3</v>
      </c>
      <c r="R603" s="136">
        <f>Q603*H603</f>
        <v>0.1591205</v>
      </c>
      <c r="S603" s="136">
        <v>0</v>
      </c>
      <c r="T603" s="137">
        <f>S603*H603</f>
        <v>0</v>
      </c>
      <c r="AR603" s="138" t="s">
        <v>342</v>
      </c>
      <c r="AT603" s="138" t="s">
        <v>427</v>
      </c>
      <c r="AU603" s="138" t="s">
        <v>81</v>
      </c>
      <c r="AY603" s="16" t="s">
        <v>135</v>
      </c>
      <c r="BE603" s="139">
        <f>IF(N603="základní",J603,0)</f>
        <v>0</v>
      </c>
      <c r="BF603" s="139">
        <f>IF(N603="snížená",J603,0)</f>
        <v>0</v>
      </c>
      <c r="BG603" s="139">
        <f>IF(N603="zákl. přenesená",J603,0)</f>
        <v>0</v>
      </c>
      <c r="BH603" s="139">
        <f>IF(N603="sníž. přenesená",J603,0)</f>
        <v>0</v>
      </c>
      <c r="BI603" s="139">
        <f>IF(N603="nulová",J603,0)</f>
        <v>0</v>
      </c>
      <c r="BJ603" s="16" t="s">
        <v>79</v>
      </c>
      <c r="BK603" s="139">
        <f>ROUND(I603*H603,2)</f>
        <v>0</v>
      </c>
      <c r="BL603" s="16" t="s">
        <v>236</v>
      </c>
      <c r="BM603" s="138" t="s">
        <v>1187</v>
      </c>
    </row>
    <row r="604" spans="2:65" s="12" customFormat="1" ht="11.25">
      <c r="B604" s="144"/>
      <c r="D604" s="145" t="s">
        <v>146</v>
      </c>
      <c r="F604" s="147" t="s">
        <v>1183</v>
      </c>
      <c r="H604" s="148">
        <v>90.926000000000002</v>
      </c>
      <c r="I604" s="149"/>
      <c r="L604" s="144"/>
      <c r="M604" s="150"/>
      <c r="T604" s="151"/>
      <c r="AT604" s="146" t="s">
        <v>146</v>
      </c>
      <c r="AU604" s="146" t="s">
        <v>81</v>
      </c>
      <c r="AV604" s="12" t="s">
        <v>81</v>
      </c>
      <c r="AW604" s="12" t="s">
        <v>4</v>
      </c>
      <c r="AX604" s="12" t="s">
        <v>79</v>
      </c>
      <c r="AY604" s="146" t="s">
        <v>135</v>
      </c>
    </row>
    <row r="605" spans="2:65" s="1" customFormat="1" ht="24.2" customHeight="1">
      <c r="B605" s="126"/>
      <c r="C605" s="127" t="s">
        <v>1188</v>
      </c>
      <c r="D605" s="127" t="s">
        <v>137</v>
      </c>
      <c r="E605" s="128" t="s">
        <v>1173</v>
      </c>
      <c r="F605" s="129" t="s">
        <v>1174</v>
      </c>
      <c r="G605" s="130" t="s">
        <v>213</v>
      </c>
      <c r="H605" s="131">
        <v>3.45</v>
      </c>
      <c r="I605" s="132"/>
      <c r="J605" s="133">
        <f>ROUND(I605*H605,2)</f>
        <v>0</v>
      </c>
      <c r="K605" s="129" t="s">
        <v>141</v>
      </c>
      <c r="L605" s="31"/>
      <c r="M605" s="134" t="s">
        <v>3</v>
      </c>
      <c r="N605" s="135" t="s">
        <v>42</v>
      </c>
      <c r="P605" s="136">
        <f>O605*H605</f>
        <v>0</v>
      </c>
      <c r="Q605" s="136">
        <v>0</v>
      </c>
      <c r="R605" s="136">
        <f>Q605*H605</f>
        <v>0</v>
      </c>
      <c r="S605" s="136">
        <v>0</v>
      </c>
      <c r="T605" s="137">
        <f>S605*H605</f>
        <v>0</v>
      </c>
      <c r="AR605" s="138" t="s">
        <v>236</v>
      </c>
      <c r="AT605" s="138" t="s">
        <v>137</v>
      </c>
      <c r="AU605" s="138" t="s">
        <v>81</v>
      </c>
      <c r="AY605" s="16" t="s">
        <v>135</v>
      </c>
      <c r="BE605" s="139">
        <f>IF(N605="základní",J605,0)</f>
        <v>0</v>
      </c>
      <c r="BF605" s="139">
        <f>IF(N605="snížená",J605,0)</f>
        <v>0</v>
      </c>
      <c r="BG605" s="139">
        <f>IF(N605="zákl. přenesená",J605,0)</f>
        <v>0</v>
      </c>
      <c r="BH605" s="139">
        <f>IF(N605="sníž. přenesená",J605,0)</f>
        <v>0</v>
      </c>
      <c r="BI605" s="139">
        <f>IF(N605="nulová",J605,0)</f>
        <v>0</v>
      </c>
      <c r="BJ605" s="16" t="s">
        <v>79</v>
      </c>
      <c r="BK605" s="139">
        <f>ROUND(I605*H605,2)</f>
        <v>0</v>
      </c>
      <c r="BL605" s="16" t="s">
        <v>236</v>
      </c>
      <c r="BM605" s="138" t="s">
        <v>1189</v>
      </c>
    </row>
    <row r="606" spans="2:65" s="1" customFormat="1" ht="11.25">
      <c r="B606" s="31"/>
      <c r="D606" s="140" t="s">
        <v>144</v>
      </c>
      <c r="F606" s="141" t="s">
        <v>1176</v>
      </c>
      <c r="I606" s="142"/>
      <c r="L606" s="31"/>
      <c r="M606" s="143"/>
      <c r="T606" s="52"/>
      <c r="AT606" s="16" t="s">
        <v>144</v>
      </c>
      <c r="AU606" s="16" t="s">
        <v>81</v>
      </c>
    </row>
    <row r="607" spans="2:65" s="12" customFormat="1" ht="11.25">
      <c r="B607" s="144"/>
      <c r="D607" s="145" t="s">
        <v>146</v>
      </c>
      <c r="E607" s="146" t="s">
        <v>3</v>
      </c>
      <c r="F607" s="147" t="s">
        <v>1190</v>
      </c>
      <c r="H607" s="148">
        <v>3.45</v>
      </c>
      <c r="I607" s="149"/>
      <c r="L607" s="144"/>
      <c r="M607" s="150"/>
      <c r="T607" s="151"/>
      <c r="AT607" s="146" t="s">
        <v>146</v>
      </c>
      <c r="AU607" s="146" t="s">
        <v>81</v>
      </c>
      <c r="AV607" s="12" t="s">
        <v>81</v>
      </c>
      <c r="AW607" s="12" t="s">
        <v>32</v>
      </c>
      <c r="AX607" s="12" t="s">
        <v>79</v>
      </c>
      <c r="AY607" s="146" t="s">
        <v>135</v>
      </c>
    </row>
    <row r="608" spans="2:65" s="1" customFormat="1" ht="16.5" customHeight="1">
      <c r="B608" s="126"/>
      <c r="C608" s="162" t="s">
        <v>1191</v>
      </c>
      <c r="D608" s="162" t="s">
        <v>427</v>
      </c>
      <c r="E608" s="163" t="s">
        <v>1185</v>
      </c>
      <c r="F608" s="164" t="s">
        <v>1186</v>
      </c>
      <c r="G608" s="165" t="s">
        <v>213</v>
      </c>
      <c r="H608" s="166">
        <v>3.7949999999999999</v>
      </c>
      <c r="I608" s="167"/>
      <c r="J608" s="168">
        <f>ROUND(I608*H608,2)</f>
        <v>0</v>
      </c>
      <c r="K608" s="164" t="s">
        <v>141</v>
      </c>
      <c r="L608" s="169"/>
      <c r="M608" s="170" t="s">
        <v>3</v>
      </c>
      <c r="N608" s="171" t="s">
        <v>42</v>
      </c>
      <c r="P608" s="136">
        <f>O608*H608</f>
        <v>0</v>
      </c>
      <c r="Q608" s="136">
        <v>1.75E-3</v>
      </c>
      <c r="R608" s="136">
        <f>Q608*H608</f>
        <v>6.6412499999999996E-3</v>
      </c>
      <c r="S608" s="136">
        <v>0</v>
      </c>
      <c r="T608" s="137">
        <f>S608*H608</f>
        <v>0</v>
      </c>
      <c r="AR608" s="138" t="s">
        <v>342</v>
      </c>
      <c r="AT608" s="138" t="s">
        <v>427</v>
      </c>
      <c r="AU608" s="138" t="s">
        <v>81</v>
      </c>
      <c r="AY608" s="16" t="s">
        <v>135</v>
      </c>
      <c r="BE608" s="139">
        <f>IF(N608="základní",J608,0)</f>
        <v>0</v>
      </c>
      <c r="BF608" s="139">
        <f>IF(N608="snížená",J608,0)</f>
        <v>0</v>
      </c>
      <c r="BG608" s="139">
        <f>IF(N608="zákl. přenesená",J608,0)</f>
        <v>0</v>
      </c>
      <c r="BH608" s="139">
        <f>IF(N608="sníž. přenesená",J608,0)</f>
        <v>0</v>
      </c>
      <c r="BI608" s="139">
        <f>IF(N608="nulová",J608,0)</f>
        <v>0</v>
      </c>
      <c r="BJ608" s="16" t="s">
        <v>79</v>
      </c>
      <c r="BK608" s="139">
        <f>ROUND(I608*H608,2)</f>
        <v>0</v>
      </c>
      <c r="BL608" s="16" t="s">
        <v>236</v>
      </c>
      <c r="BM608" s="138" t="s">
        <v>1192</v>
      </c>
    </row>
    <row r="609" spans="2:65" s="12" customFormat="1" ht="11.25">
      <c r="B609" s="144"/>
      <c r="D609" s="145" t="s">
        <v>146</v>
      </c>
      <c r="F609" s="147" t="s">
        <v>1193</v>
      </c>
      <c r="H609" s="148">
        <v>3.7949999999999999</v>
      </c>
      <c r="I609" s="149"/>
      <c r="L609" s="144"/>
      <c r="M609" s="150"/>
      <c r="T609" s="151"/>
      <c r="AT609" s="146" t="s">
        <v>146</v>
      </c>
      <c r="AU609" s="146" t="s">
        <v>81</v>
      </c>
      <c r="AV609" s="12" t="s">
        <v>81</v>
      </c>
      <c r="AW609" s="12" t="s">
        <v>4</v>
      </c>
      <c r="AX609" s="12" t="s">
        <v>79</v>
      </c>
      <c r="AY609" s="146" t="s">
        <v>135</v>
      </c>
    </row>
    <row r="610" spans="2:65" s="1" customFormat="1" ht="16.5" customHeight="1">
      <c r="B610" s="126"/>
      <c r="C610" s="162" t="s">
        <v>1194</v>
      </c>
      <c r="D610" s="162" t="s">
        <v>427</v>
      </c>
      <c r="E610" s="163" t="s">
        <v>1195</v>
      </c>
      <c r="F610" s="164" t="s">
        <v>1196</v>
      </c>
      <c r="G610" s="165" t="s">
        <v>213</v>
      </c>
      <c r="H610" s="166">
        <v>3.7949999999999999</v>
      </c>
      <c r="I610" s="167"/>
      <c r="J610" s="168">
        <f>ROUND(I610*H610,2)</f>
        <v>0</v>
      </c>
      <c r="K610" s="164" t="s">
        <v>141</v>
      </c>
      <c r="L610" s="169"/>
      <c r="M610" s="170" t="s">
        <v>3</v>
      </c>
      <c r="N610" s="171" t="s">
        <v>42</v>
      </c>
      <c r="P610" s="136">
        <f>O610*H610</f>
        <v>0</v>
      </c>
      <c r="Q610" s="136">
        <v>2.2499999999999998E-3</v>
      </c>
      <c r="R610" s="136">
        <f>Q610*H610</f>
        <v>8.5387499999999995E-3</v>
      </c>
      <c r="S610" s="136">
        <v>0</v>
      </c>
      <c r="T610" s="137">
        <f>S610*H610</f>
        <v>0</v>
      </c>
      <c r="AR610" s="138" t="s">
        <v>342</v>
      </c>
      <c r="AT610" s="138" t="s">
        <v>427</v>
      </c>
      <c r="AU610" s="138" t="s">
        <v>81</v>
      </c>
      <c r="AY610" s="16" t="s">
        <v>135</v>
      </c>
      <c r="BE610" s="139">
        <f>IF(N610="základní",J610,0)</f>
        <v>0</v>
      </c>
      <c r="BF610" s="139">
        <f>IF(N610="snížená",J610,0)</f>
        <v>0</v>
      </c>
      <c r="BG610" s="139">
        <f>IF(N610="zákl. přenesená",J610,0)</f>
        <v>0</v>
      </c>
      <c r="BH610" s="139">
        <f>IF(N610="sníž. přenesená",J610,0)</f>
        <v>0</v>
      </c>
      <c r="BI610" s="139">
        <f>IF(N610="nulová",J610,0)</f>
        <v>0</v>
      </c>
      <c r="BJ610" s="16" t="s">
        <v>79</v>
      </c>
      <c r="BK610" s="139">
        <f>ROUND(I610*H610,2)</f>
        <v>0</v>
      </c>
      <c r="BL610" s="16" t="s">
        <v>236</v>
      </c>
      <c r="BM610" s="138" t="s">
        <v>1197</v>
      </c>
    </row>
    <row r="611" spans="2:65" s="12" customFormat="1" ht="11.25">
      <c r="B611" s="144"/>
      <c r="D611" s="145" t="s">
        <v>146</v>
      </c>
      <c r="F611" s="147" t="s">
        <v>1193</v>
      </c>
      <c r="H611" s="148">
        <v>3.7949999999999999</v>
      </c>
      <c r="I611" s="149"/>
      <c r="L611" s="144"/>
      <c r="M611" s="150"/>
      <c r="T611" s="151"/>
      <c r="AT611" s="146" t="s">
        <v>146</v>
      </c>
      <c r="AU611" s="146" t="s">
        <v>81</v>
      </c>
      <c r="AV611" s="12" t="s">
        <v>81</v>
      </c>
      <c r="AW611" s="12" t="s">
        <v>4</v>
      </c>
      <c r="AX611" s="12" t="s">
        <v>79</v>
      </c>
      <c r="AY611" s="146" t="s">
        <v>135</v>
      </c>
    </row>
    <row r="612" spans="2:65" s="1" customFormat="1" ht="24.2" customHeight="1">
      <c r="B612" s="126"/>
      <c r="C612" s="127" t="s">
        <v>1198</v>
      </c>
      <c r="D612" s="127" t="s">
        <v>137</v>
      </c>
      <c r="E612" s="128" t="s">
        <v>1199</v>
      </c>
      <c r="F612" s="129" t="s">
        <v>1200</v>
      </c>
      <c r="G612" s="130" t="s">
        <v>213</v>
      </c>
      <c r="H612" s="131">
        <v>53.46</v>
      </c>
      <c r="I612" s="132"/>
      <c r="J612" s="133">
        <f>ROUND(I612*H612,2)</f>
        <v>0</v>
      </c>
      <c r="K612" s="129" t="s">
        <v>141</v>
      </c>
      <c r="L612" s="31"/>
      <c r="M612" s="134" t="s">
        <v>3</v>
      </c>
      <c r="N612" s="135" t="s">
        <v>42</v>
      </c>
      <c r="P612" s="136">
        <f>O612*H612</f>
        <v>0</v>
      </c>
      <c r="Q612" s="136">
        <v>2.9999999999999997E-4</v>
      </c>
      <c r="R612" s="136">
        <f>Q612*H612</f>
        <v>1.6038E-2</v>
      </c>
      <c r="S612" s="136">
        <v>0</v>
      </c>
      <c r="T612" s="137">
        <f>S612*H612</f>
        <v>0</v>
      </c>
      <c r="AR612" s="138" t="s">
        <v>236</v>
      </c>
      <c r="AT612" s="138" t="s">
        <v>137</v>
      </c>
      <c r="AU612" s="138" t="s">
        <v>81</v>
      </c>
      <c r="AY612" s="16" t="s">
        <v>135</v>
      </c>
      <c r="BE612" s="139">
        <f>IF(N612="základní",J612,0)</f>
        <v>0</v>
      </c>
      <c r="BF612" s="139">
        <f>IF(N612="snížená",J612,0)</f>
        <v>0</v>
      </c>
      <c r="BG612" s="139">
        <f>IF(N612="zákl. přenesená",J612,0)</f>
        <v>0</v>
      </c>
      <c r="BH612" s="139">
        <f>IF(N612="sníž. přenesená",J612,0)</f>
        <v>0</v>
      </c>
      <c r="BI612" s="139">
        <f>IF(N612="nulová",J612,0)</f>
        <v>0</v>
      </c>
      <c r="BJ612" s="16" t="s">
        <v>79</v>
      </c>
      <c r="BK612" s="139">
        <f>ROUND(I612*H612,2)</f>
        <v>0</v>
      </c>
      <c r="BL612" s="16" t="s">
        <v>236</v>
      </c>
      <c r="BM612" s="138" t="s">
        <v>1201</v>
      </c>
    </row>
    <row r="613" spans="2:65" s="1" customFormat="1" ht="11.25">
      <c r="B613" s="31"/>
      <c r="D613" s="140" t="s">
        <v>144</v>
      </c>
      <c r="F613" s="141" t="s">
        <v>1202</v>
      </c>
      <c r="I613" s="142"/>
      <c r="L613" s="31"/>
      <c r="M613" s="143"/>
      <c r="T613" s="52"/>
      <c r="AT613" s="16" t="s">
        <v>144</v>
      </c>
      <c r="AU613" s="16" t="s">
        <v>81</v>
      </c>
    </row>
    <row r="614" spans="2:65" s="1" customFormat="1" ht="19.5">
      <c r="B614" s="31"/>
      <c r="D614" s="145" t="s">
        <v>1203</v>
      </c>
      <c r="F614" s="172" t="s">
        <v>1204</v>
      </c>
      <c r="I614" s="142"/>
      <c r="L614" s="31"/>
      <c r="M614" s="143"/>
      <c r="T614" s="52"/>
      <c r="AT614" s="16" t="s">
        <v>1203</v>
      </c>
      <c r="AU614" s="16" t="s">
        <v>81</v>
      </c>
    </row>
    <row r="615" spans="2:65" s="12" customFormat="1" ht="11.25">
      <c r="B615" s="144"/>
      <c r="D615" s="145" t="s">
        <v>146</v>
      </c>
      <c r="E615" s="146" t="s">
        <v>3</v>
      </c>
      <c r="F615" s="147" t="s">
        <v>1205</v>
      </c>
      <c r="H615" s="148">
        <v>20.62</v>
      </c>
      <c r="I615" s="149"/>
      <c r="L615" s="144"/>
      <c r="M615" s="150"/>
      <c r="T615" s="151"/>
      <c r="AT615" s="146" t="s">
        <v>146</v>
      </c>
      <c r="AU615" s="146" t="s">
        <v>81</v>
      </c>
      <c r="AV615" s="12" t="s">
        <v>81</v>
      </c>
      <c r="AW615" s="12" t="s">
        <v>32</v>
      </c>
      <c r="AX615" s="12" t="s">
        <v>71</v>
      </c>
      <c r="AY615" s="146" t="s">
        <v>135</v>
      </c>
    </row>
    <row r="616" spans="2:65" s="12" customFormat="1" ht="11.25">
      <c r="B616" s="144"/>
      <c r="D616" s="145" t="s">
        <v>146</v>
      </c>
      <c r="E616" s="146" t="s">
        <v>3</v>
      </c>
      <c r="F616" s="147" t="s">
        <v>1206</v>
      </c>
      <c r="H616" s="148">
        <v>20.36</v>
      </c>
      <c r="I616" s="149"/>
      <c r="L616" s="144"/>
      <c r="M616" s="150"/>
      <c r="T616" s="151"/>
      <c r="AT616" s="146" t="s">
        <v>146</v>
      </c>
      <c r="AU616" s="146" t="s">
        <v>81</v>
      </c>
      <c r="AV616" s="12" t="s">
        <v>81</v>
      </c>
      <c r="AW616" s="12" t="s">
        <v>32</v>
      </c>
      <c r="AX616" s="12" t="s">
        <v>71</v>
      </c>
      <c r="AY616" s="146" t="s">
        <v>135</v>
      </c>
    </row>
    <row r="617" spans="2:65" s="12" customFormat="1" ht="11.25">
      <c r="B617" s="144"/>
      <c r="D617" s="145" t="s">
        <v>146</v>
      </c>
      <c r="E617" s="146" t="s">
        <v>3</v>
      </c>
      <c r="F617" s="147" t="s">
        <v>1207</v>
      </c>
      <c r="H617" s="148">
        <v>7.02</v>
      </c>
      <c r="I617" s="149"/>
      <c r="L617" s="144"/>
      <c r="M617" s="150"/>
      <c r="T617" s="151"/>
      <c r="AT617" s="146" t="s">
        <v>146</v>
      </c>
      <c r="AU617" s="146" t="s">
        <v>81</v>
      </c>
      <c r="AV617" s="12" t="s">
        <v>81</v>
      </c>
      <c r="AW617" s="12" t="s">
        <v>32</v>
      </c>
      <c r="AX617" s="12" t="s">
        <v>71</v>
      </c>
      <c r="AY617" s="146" t="s">
        <v>135</v>
      </c>
    </row>
    <row r="618" spans="2:65" s="12" customFormat="1" ht="11.25">
      <c r="B618" s="144"/>
      <c r="D618" s="145" t="s">
        <v>146</v>
      </c>
      <c r="E618" s="146" t="s">
        <v>3</v>
      </c>
      <c r="F618" s="147" t="s">
        <v>1208</v>
      </c>
      <c r="H618" s="148">
        <v>5.46</v>
      </c>
      <c r="I618" s="149"/>
      <c r="L618" s="144"/>
      <c r="M618" s="150"/>
      <c r="T618" s="151"/>
      <c r="AT618" s="146" t="s">
        <v>146</v>
      </c>
      <c r="AU618" s="146" t="s">
        <v>81</v>
      </c>
      <c r="AV618" s="12" t="s">
        <v>81</v>
      </c>
      <c r="AW618" s="12" t="s">
        <v>32</v>
      </c>
      <c r="AX618" s="12" t="s">
        <v>71</v>
      </c>
      <c r="AY618" s="146" t="s">
        <v>135</v>
      </c>
    </row>
    <row r="619" spans="2:65" s="13" customFormat="1" ht="11.25">
      <c r="B619" s="152"/>
      <c r="D619" s="145" t="s">
        <v>146</v>
      </c>
      <c r="E619" s="153" t="s">
        <v>3</v>
      </c>
      <c r="F619" s="154" t="s">
        <v>150</v>
      </c>
      <c r="H619" s="155">
        <v>53.46</v>
      </c>
      <c r="I619" s="156"/>
      <c r="L619" s="152"/>
      <c r="M619" s="157"/>
      <c r="T619" s="158"/>
      <c r="AT619" s="153" t="s">
        <v>146</v>
      </c>
      <c r="AU619" s="153" t="s">
        <v>81</v>
      </c>
      <c r="AV619" s="13" t="s">
        <v>142</v>
      </c>
      <c r="AW619" s="13" t="s">
        <v>32</v>
      </c>
      <c r="AX619" s="13" t="s">
        <v>79</v>
      </c>
      <c r="AY619" s="153" t="s">
        <v>135</v>
      </c>
    </row>
    <row r="620" spans="2:65" s="1" customFormat="1" ht="16.5" customHeight="1">
      <c r="B620" s="126"/>
      <c r="C620" s="162" t="s">
        <v>1209</v>
      </c>
      <c r="D620" s="162" t="s">
        <v>427</v>
      </c>
      <c r="E620" s="163" t="s">
        <v>1210</v>
      </c>
      <c r="F620" s="164" t="s">
        <v>1211</v>
      </c>
      <c r="G620" s="165" t="s">
        <v>213</v>
      </c>
      <c r="H620" s="166">
        <v>58.805999999999997</v>
      </c>
      <c r="I620" s="167"/>
      <c r="J620" s="168">
        <f>ROUND(I620*H620,2)</f>
        <v>0</v>
      </c>
      <c r="K620" s="164" t="s">
        <v>141</v>
      </c>
      <c r="L620" s="169"/>
      <c r="M620" s="170" t="s">
        <v>3</v>
      </c>
      <c r="N620" s="171" t="s">
        <v>42</v>
      </c>
      <c r="P620" s="136">
        <f>O620*H620</f>
        <v>0</v>
      </c>
      <c r="Q620" s="136">
        <v>6.0000000000000001E-3</v>
      </c>
      <c r="R620" s="136">
        <f>Q620*H620</f>
        <v>0.35283599999999998</v>
      </c>
      <c r="S620" s="136">
        <v>0</v>
      </c>
      <c r="T620" s="137">
        <f>S620*H620</f>
        <v>0</v>
      </c>
      <c r="AR620" s="138" t="s">
        <v>342</v>
      </c>
      <c r="AT620" s="138" t="s">
        <v>427</v>
      </c>
      <c r="AU620" s="138" t="s">
        <v>81</v>
      </c>
      <c r="AY620" s="16" t="s">
        <v>135</v>
      </c>
      <c r="BE620" s="139">
        <f>IF(N620="základní",J620,0)</f>
        <v>0</v>
      </c>
      <c r="BF620" s="139">
        <f>IF(N620="snížená",J620,0)</f>
        <v>0</v>
      </c>
      <c r="BG620" s="139">
        <f>IF(N620="zákl. přenesená",J620,0)</f>
        <v>0</v>
      </c>
      <c r="BH620" s="139">
        <f>IF(N620="sníž. přenesená",J620,0)</f>
        <v>0</v>
      </c>
      <c r="BI620" s="139">
        <f>IF(N620="nulová",J620,0)</f>
        <v>0</v>
      </c>
      <c r="BJ620" s="16" t="s">
        <v>79</v>
      </c>
      <c r="BK620" s="139">
        <f>ROUND(I620*H620,2)</f>
        <v>0</v>
      </c>
      <c r="BL620" s="16" t="s">
        <v>236</v>
      </c>
      <c r="BM620" s="138" t="s">
        <v>1212</v>
      </c>
    </row>
    <row r="621" spans="2:65" s="12" customFormat="1" ht="11.25">
      <c r="B621" s="144"/>
      <c r="D621" s="145" t="s">
        <v>146</v>
      </c>
      <c r="F621" s="147" t="s">
        <v>1213</v>
      </c>
      <c r="H621" s="148">
        <v>58.805999999999997</v>
      </c>
      <c r="I621" s="149"/>
      <c r="L621" s="144"/>
      <c r="M621" s="150"/>
      <c r="T621" s="151"/>
      <c r="AT621" s="146" t="s">
        <v>146</v>
      </c>
      <c r="AU621" s="146" t="s">
        <v>81</v>
      </c>
      <c r="AV621" s="12" t="s">
        <v>81</v>
      </c>
      <c r="AW621" s="12" t="s">
        <v>4</v>
      </c>
      <c r="AX621" s="12" t="s">
        <v>79</v>
      </c>
      <c r="AY621" s="146" t="s">
        <v>135</v>
      </c>
    </row>
    <row r="622" spans="2:65" s="1" customFormat="1" ht="24.2" customHeight="1">
      <c r="B622" s="126"/>
      <c r="C622" s="127" t="s">
        <v>1214</v>
      </c>
      <c r="D622" s="127" t="s">
        <v>137</v>
      </c>
      <c r="E622" s="128" t="s">
        <v>1199</v>
      </c>
      <c r="F622" s="129" t="s">
        <v>1200</v>
      </c>
      <c r="G622" s="130" t="s">
        <v>213</v>
      </c>
      <c r="H622" s="131">
        <v>28.6</v>
      </c>
      <c r="I622" s="132"/>
      <c r="J622" s="133">
        <f>ROUND(I622*H622,2)</f>
        <v>0</v>
      </c>
      <c r="K622" s="129" t="s">
        <v>141</v>
      </c>
      <c r="L622" s="31"/>
      <c r="M622" s="134" t="s">
        <v>3</v>
      </c>
      <c r="N622" s="135" t="s">
        <v>42</v>
      </c>
      <c r="P622" s="136">
        <f>O622*H622</f>
        <v>0</v>
      </c>
      <c r="Q622" s="136">
        <v>2.9999999999999997E-4</v>
      </c>
      <c r="R622" s="136">
        <f>Q622*H622</f>
        <v>8.5799999999999991E-3</v>
      </c>
      <c r="S622" s="136">
        <v>0</v>
      </c>
      <c r="T622" s="137">
        <f>S622*H622</f>
        <v>0</v>
      </c>
      <c r="AR622" s="138" t="s">
        <v>236</v>
      </c>
      <c r="AT622" s="138" t="s">
        <v>137</v>
      </c>
      <c r="AU622" s="138" t="s">
        <v>81</v>
      </c>
      <c r="AY622" s="16" t="s">
        <v>135</v>
      </c>
      <c r="BE622" s="139">
        <f>IF(N622="základní",J622,0)</f>
        <v>0</v>
      </c>
      <c r="BF622" s="139">
        <f>IF(N622="snížená",J622,0)</f>
        <v>0</v>
      </c>
      <c r="BG622" s="139">
        <f>IF(N622="zákl. přenesená",J622,0)</f>
        <v>0</v>
      </c>
      <c r="BH622" s="139">
        <f>IF(N622="sníž. přenesená",J622,0)</f>
        <v>0</v>
      </c>
      <c r="BI622" s="139">
        <f>IF(N622="nulová",J622,0)</f>
        <v>0</v>
      </c>
      <c r="BJ622" s="16" t="s">
        <v>79</v>
      </c>
      <c r="BK622" s="139">
        <f>ROUND(I622*H622,2)</f>
        <v>0</v>
      </c>
      <c r="BL622" s="16" t="s">
        <v>236</v>
      </c>
      <c r="BM622" s="138" t="s">
        <v>1215</v>
      </c>
    </row>
    <row r="623" spans="2:65" s="1" customFormat="1" ht="11.25">
      <c r="B623" s="31"/>
      <c r="D623" s="140" t="s">
        <v>144</v>
      </c>
      <c r="F623" s="141" t="s">
        <v>1202</v>
      </c>
      <c r="I623" s="142"/>
      <c r="L623" s="31"/>
      <c r="M623" s="143"/>
      <c r="T623" s="52"/>
      <c r="AT623" s="16" t="s">
        <v>144</v>
      </c>
      <c r="AU623" s="16" t="s">
        <v>81</v>
      </c>
    </row>
    <row r="624" spans="2:65" s="12" customFormat="1" ht="11.25">
      <c r="B624" s="144"/>
      <c r="D624" s="145" t="s">
        <v>146</v>
      </c>
      <c r="E624" s="146" t="s">
        <v>3</v>
      </c>
      <c r="F624" s="147" t="s">
        <v>1216</v>
      </c>
      <c r="H624" s="148">
        <v>9.6</v>
      </c>
      <c r="I624" s="149"/>
      <c r="L624" s="144"/>
      <c r="M624" s="150"/>
      <c r="T624" s="151"/>
      <c r="AT624" s="146" t="s">
        <v>146</v>
      </c>
      <c r="AU624" s="146" t="s">
        <v>81</v>
      </c>
      <c r="AV624" s="12" t="s">
        <v>81</v>
      </c>
      <c r="AW624" s="12" t="s">
        <v>32</v>
      </c>
      <c r="AX624" s="12" t="s">
        <v>71</v>
      </c>
      <c r="AY624" s="146" t="s">
        <v>135</v>
      </c>
    </row>
    <row r="625" spans="2:65" s="12" customFormat="1" ht="11.25">
      <c r="B625" s="144"/>
      <c r="D625" s="145" t="s">
        <v>146</v>
      </c>
      <c r="E625" s="146" t="s">
        <v>3</v>
      </c>
      <c r="F625" s="147" t="s">
        <v>1217</v>
      </c>
      <c r="H625" s="148">
        <v>19</v>
      </c>
      <c r="I625" s="149"/>
      <c r="L625" s="144"/>
      <c r="M625" s="150"/>
      <c r="T625" s="151"/>
      <c r="AT625" s="146" t="s">
        <v>146</v>
      </c>
      <c r="AU625" s="146" t="s">
        <v>81</v>
      </c>
      <c r="AV625" s="12" t="s">
        <v>81</v>
      </c>
      <c r="AW625" s="12" t="s">
        <v>32</v>
      </c>
      <c r="AX625" s="12" t="s">
        <v>71</v>
      </c>
      <c r="AY625" s="146" t="s">
        <v>135</v>
      </c>
    </row>
    <row r="626" spans="2:65" s="13" customFormat="1" ht="11.25">
      <c r="B626" s="152"/>
      <c r="D626" s="145" t="s">
        <v>146</v>
      </c>
      <c r="E626" s="153" t="s">
        <v>3</v>
      </c>
      <c r="F626" s="154" t="s">
        <v>150</v>
      </c>
      <c r="H626" s="155">
        <v>28.6</v>
      </c>
      <c r="I626" s="156"/>
      <c r="L626" s="152"/>
      <c r="M626" s="157"/>
      <c r="T626" s="158"/>
      <c r="AT626" s="153" t="s">
        <v>146</v>
      </c>
      <c r="AU626" s="153" t="s">
        <v>81</v>
      </c>
      <c r="AV626" s="13" t="s">
        <v>142</v>
      </c>
      <c r="AW626" s="13" t="s">
        <v>32</v>
      </c>
      <c r="AX626" s="13" t="s">
        <v>79</v>
      </c>
      <c r="AY626" s="153" t="s">
        <v>135</v>
      </c>
    </row>
    <row r="627" spans="2:65" s="1" customFormat="1" ht="16.5" customHeight="1">
      <c r="B627" s="126"/>
      <c r="C627" s="162" t="s">
        <v>1218</v>
      </c>
      <c r="D627" s="162" t="s">
        <v>427</v>
      </c>
      <c r="E627" s="163" t="s">
        <v>1219</v>
      </c>
      <c r="F627" s="164" t="s">
        <v>1220</v>
      </c>
      <c r="G627" s="165" t="s">
        <v>213</v>
      </c>
      <c r="H627" s="166">
        <v>31.46</v>
      </c>
      <c r="I627" s="167"/>
      <c r="J627" s="168">
        <f>ROUND(I627*H627,2)</f>
        <v>0</v>
      </c>
      <c r="K627" s="164" t="s">
        <v>141</v>
      </c>
      <c r="L627" s="169"/>
      <c r="M627" s="170" t="s">
        <v>3</v>
      </c>
      <c r="N627" s="171" t="s">
        <v>42</v>
      </c>
      <c r="P627" s="136">
        <f>O627*H627</f>
        <v>0</v>
      </c>
      <c r="Q627" s="136">
        <v>6.0000000000000001E-3</v>
      </c>
      <c r="R627" s="136">
        <f>Q627*H627</f>
        <v>0.18876000000000001</v>
      </c>
      <c r="S627" s="136">
        <v>0</v>
      </c>
      <c r="T627" s="137">
        <f>S627*H627</f>
        <v>0</v>
      </c>
      <c r="AR627" s="138" t="s">
        <v>342</v>
      </c>
      <c r="AT627" s="138" t="s">
        <v>427</v>
      </c>
      <c r="AU627" s="138" t="s">
        <v>81</v>
      </c>
      <c r="AY627" s="16" t="s">
        <v>135</v>
      </c>
      <c r="BE627" s="139">
        <f>IF(N627="základní",J627,0)</f>
        <v>0</v>
      </c>
      <c r="BF627" s="139">
        <f>IF(N627="snížená",J627,0)</f>
        <v>0</v>
      </c>
      <c r="BG627" s="139">
        <f>IF(N627="zákl. přenesená",J627,0)</f>
        <v>0</v>
      </c>
      <c r="BH627" s="139">
        <f>IF(N627="sníž. přenesená",J627,0)</f>
        <v>0</v>
      </c>
      <c r="BI627" s="139">
        <f>IF(N627="nulová",J627,0)</f>
        <v>0</v>
      </c>
      <c r="BJ627" s="16" t="s">
        <v>79</v>
      </c>
      <c r="BK627" s="139">
        <f>ROUND(I627*H627,2)</f>
        <v>0</v>
      </c>
      <c r="BL627" s="16" t="s">
        <v>236</v>
      </c>
      <c r="BM627" s="138" t="s">
        <v>1221</v>
      </c>
    </row>
    <row r="628" spans="2:65" s="12" customFormat="1" ht="11.25">
      <c r="B628" s="144"/>
      <c r="D628" s="145" t="s">
        <v>146</v>
      </c>
      <c r="F628" s="147" t="s">
        <v>1222</v>
      </c>
      <c r="H628" s="148">
        <v>31.46</v>
      </c>
      <c r="I628" s="149"/>
      <c r="L628" s="144"/>
      <c r="M628" s="150"/>
      <c r="T628" s="151"/>
      <c r="AT628" s="146" t="s">
        <v>146</v>
      </c>
      <c r="AU628" s="146" t="s">
        <v>81</v>
      </c>
      <c r="AV628" s="12" t="s">
        <v>81</v>
      </c>
      <c r="AW628" s="12" t="s">
        <v>4</v>
      </c>
      <c r="AX628" s="12" t="s">
        <v>79</v>
      </c>
      <c r="AY628" s="146" t="s">
        <v>135</v>
      </c>
    </row>
    <row r="629" spans="2:65" s="1" customFormat="1" ht="24.2" customHeight="1">
      <c r="B629" s="126"/>
      <c r="C629" s="127" t="s">
        <v>1223</v>
      </c>
      <c r="D629" s="127" t="s">
        <v>137</v>
      </c>
      <c r="E629" s="128" t="s">
        <v>1224</v>
      </c>
      <c r="F629" s="129" t="s">
        <v>1225</v>
      </c>
      <c r="G629" s="130" t="s">
        <v>213</v>
      </c>
      <c r="H629" s="131">
        <v>26.1</v>
      </c>
      <c r="I629" s="132"/>
      <c r="J629" s="133">
        <f>ROUND(I629*H629,2)</f>
        <v>0</v>
      </c>
      <c r="K629" s="129" t="s">
        <v>141</v>
      </c>
      <c r="L629" s="31"/>
      <c r="M629" s="134" t="s">
        <v>3</v>
      </c>
      <c r="N629" s="135" t="s">
        <v>42</v>
      </c>
      <c r="P629" s="136">
        <f>O629*H629</f>
        <v>0</v>
      </c>
      <c r="Q629" s="136">
        <v>3.0000000000000001E-3</v>
      </c>
      <c r="R629" s="136">
        <f>Q629*H629</f>
        <v>7.8300000000000008E-2</v>
      </c>
      <c r="S629" s="136">
        <v>0</v>
      </c>
      <c r="T629" s="137">
        <f>S629*H629</f>
        <v>0</v>
      </c>
      <c r="AR629" s="138" t="s">
        <v>236</v>
      </c>
      <c r="AT629" s="138" t="s">
        <v>137</v>
      </c>
      <c r="AU629" s="138" t="s">
        <v>81</v>
      </c>
      <c r="AY629" s="16" t="s">
        <v>135</v>
      </c>
      <c r="BE629" s="139">
        <f>IF(N629="základní",J629,0)</f>
        <v>0</v>
      </c>
      <c r="BF629" s="139">
        <f>IF(N629="snížená",J629,0)</f>
        <v>0</v>
      </c>
      <c r="BG629" s="139">
        <f>IF(N629="zákl. přenesená",J629,0)</f>
        <v>0</v>
      </c>
      <c r="BH629" s="139">
        <f>IF(N629="sníž. přenesená",J629,0)</f>
        <v>0</v>
      </c>
      <c r="BI629" s="139">
        <f>IF(N629="nulová",J629,0)</f>
        <v>0</v>
      </c>
      <c r="BJ629" s="16" t="s">
        <v>79</v>
      </c>
      <c r="BK629" s="139">
        <f>ROUND(I629*H629,2)</f>
        <v>0</v>
      </c>
      <c r="BL629" s="16" t="s">
        <v>236</v>
      </c>
      <c r="BM629" s="138" t="s">
        <v>1226</v>
      </c>
    </row>
    <row r="630" spans="2:65" s="1" customFormat="1" ht="11.25">
      <c r="B630" s="31"/>
      <c r="D630" s="140" t="s">
        <v>144</v>
      </c>
      <c r="F630" s="141" t="s">
        <v>1227</v>
      </c>
      <c r="I630" s="142"/>
      <c r="L630" s="31"/>
      <c r="M630" s="143"/>
      <c r="T630" s="52"/>
      <c r="AT630" s="16" t="s">
        <v>144</v>
      </c>
      <c r="AU630" s="16" t="s">
        <v>81</v>
      </c>
    </row>
    <row r="631" spans="2:65" s="12" customFormat="1" ht="11.25">
      <c r="B631" s="144"/>
      <c r="D631" s="145" t="s">
        <v>146</v>
      </c>
      <c r="E631" s="146" t="s">
        <v>3</v>
      </c>
      <c r="F631" s="147" t="s">
        <v>1228</v>
      </c>
      <c r="H631" s="148">
        <v>26.1</v>
      </c>
      <c r="I631" s="149"/>
      <c r="L631" s="144"/>
      <c r="M631" s="150"/>
      <c r="T631" s="151"/>
      <c r="AT631" s="146" t="s">
        <v>146</v>
      </c>
      <c r="AU631" s="146" t="s">
        <v>81</v>
      </c>
      <c r="AV631" s="12" t="s">
        <v>81</v>
      </c>
      <c r="AW631" s="12" t="s">
        <v>32</v>
      </c>
      <c r="AX631" s="12" t="s">
        <v>79</v>
      </c>
      <c r="AY631" s="146" t="s">
        <v>135</v>
      </c>
    </row>
    <row r="632" spans="2:65" s="1" customFormat="1" ht="16.5" customHeight="1">
      <c r="B632" s="126"/>
      <c r="C632" s="162" t="s">
        <v>1229</v>
      </c>
      <c r="D632" s="162" t="s">
        <v>427</v>
      </c>
      <c r="E632" s="163" t="s">
        <v>1230</v>
      </c>
      <c r="F632" s="164" t="s">
        <v>1231</v>
      </c>
      <c r="G632" s="165" t="s">
        <v>213</v>
      </c>
      <c r="H632" s="166">
        <v>28.71</v>
      </c>
      <c r="I632" s="167"/>
      <c r="J632" s="168">
        <f>ROUND(I632*H632,2)</f>
        <v>0</v>
      </c>
      <c r="K632" s="164" t="s">
        <v>141</v>
      </c>
      <c r="L632" s="169"/>
      <c r="M632" s="170" t="s">
        <v>3</v>
      </c>
      <c r="N632" s="171" t="s">
        <v>42</v>
      </c>
      <c r="P632" s="136">
        <f>O632*H632</f>
        <v>0</v>
      </c>
      <c r="Q632" s="136">
        <v>8.4000000000000003E-4</v>
      </c>
      <c r="R632" s="136">
        <f>Q632*H632</f>
        <v>2.4116400000000003E-2</v>
      </c>
      <c r="S632" s="136">
        <v>0</v>
      </c>
      <c r="T632" s="137">
        <f>S632*H632</f>
        <v>0</v>
      </c>
      <c r="AR632" s="138" t="s">
        <v>342</v>
      </c>
      <c r="AT632" s="138" t="s">
        <v>427</v>
      </c>
      <c r="AU632" s="138" t="s">
        <v>81</v>
      </c>
      <c r="AY632" s="16" t="s">
        <v>135</v>
      </c>
      <c r="BE632" s="139">
        <f>IF(N632="základní",J632,0)</f>
        <v>0</v>
      </c>
      <c r="BF632" s="139">
        <f>IF(N632="snížená",J632,0)</f>
        <v>0</v>
      </c>
      <c r="BG632" s="139">
        <f>IF(N632="zákl. přenesená",J632,0)</f>
        <v>0</v>
      </c>
      <c r="BH632" s="139">
        <f>IF(N632="sníž. přenesená",J632,0)</f>
        <v>0</v>
      </c>
      <c r="BI632" s="139">
        <f>IF(N632="nulová",J632,0)</f>
        <v>0</v>
      </c>
      <c r="BJ632" s="16" t="s">
        <v>79</v>
      </c>
      <c r="BK632" s="139">
        <f>ROUND(I632*H632,2)</f>
        <v>0</v>
      </c>
      <c r="BL632" s="16" t="s">
        <v>236</v>
      </c>
      <c r="BM632" s="138" t="s">
        <v>1232</v>
      </c>
    </row>
    <row r="633" spans="2:65" s="12" customFormat="1" ht="11.25">
      <c r="B633" s="144"/>
      <c r="D633" s="145" t="s">
        <v>146</v>
      </c>
      <c r="F633" s="147" t="s">
        <v>1233</v>
      </c>
      <c r="H633" s="148">
        <v>28.71</v>
      </c>
      <c r="I633" s="149"/>
      <c r="L633" s="144"/>
      <c r="M633" s="150"/>
      <c r="T633" s="151"/>
      <c r="AT633" s="146" t="s">
        <v>146</v>
      </c>
      <c r="AU633" s="146" t="s">
        <v>81</v>
      </c>
      <c r="AV633" s="12" t="s">
        <v>81</v>
      </c>
      <c r="AW633" s="12" t="s">
        <v>4</v>
      </c>
      <c r="AX633" s="12" t="s">
        <v>79</v>
      </c>
      <c r="AY633" s="146" t="s">
        <v>135</v>
      </c>
    </row>
    <row r="634" spans="2:65" s="1" customFormat="1" ht="24.2" customHeight="1">
      <c r="B634" s="126"/>
      <c r="C634" s="127" t="s">
        <v>1234</v>
      </c>
      <c r="D634" s="127" t="s">
        <v>137</v>
      </c>
      <c r="E634" s="128" t="s">
        <v>1224</v>
      </c>
      <c r="F634" s="129" t="s">
        <v>1225</v>
      </c>
      <c r="G634" s="130" t="s">
        <v>213</v>
      </c>
      <c r="H634" s="131">
        <v>9.9</v>
      </c>
      <c r="I634" s="132"/>
      <c r="J634" s="133">
        <f>ROUND(I634*H634,2)</f>
        <v>0</v>
      </c>
      <c r="K634" s="129" t="s">
        <v>141</v>
      </c>
      <c r="L634" s="31"/>
      <c r="M634" s="134" t="s">
        <v>3</v>
      </c>
      <c r="N634" s="135" t="s">
        <v>42</v>
      </c>
      <c r="P634" s="136">
        <f>O634*H634</f>
        <v>0</v>
      </c>
      <c r="Q634" s="136">
        <v>3.0000000000000001E-3</v>
      </c>
      <c r="R634" s="136">
        <f>Q634*H634</f>
        <v>2.9700000000000001E-2</v>
      </c>
      <c r="S634" s="136">
        <v>0</v>
      </c>
      <c r="T634" s="137">
        <f>S634*H634</f>
        <v>0</v>
      </c>
      <c r="AR634" s="138" t="s">
        <v>236</v>
      </c>
      <c r="AT634" s="138" t="s">
        <v>137</v>
      </c>
      <c r="AU634" s="138" t="s">
        <v>81</v>
      </c>
      <c r="AY634" s="16" t="s">
        <v>135</v>
      </c>
      <c r="BE634" s="139">
        <f>IF(N634="základní",J634,0)</f>
        <v>0</v>
      </c>
      <c r="BF634" s="139">
        <f>IF(N634="snížená",J634,0)</f>
        <v>0</v>
      </c>
      <c r="BG634" s="139">
        <f>IF(N634="zákl. přenesená",J634,0)</f>
        <v>0</v>
      </c>
      <c r="BH634" s="139">
        <f>IF(N634="sníž. přenesená",J634,0)</f>
        <v>0</v>
      </c>
      <c r="BI634" s="139">
        <f>IF(N634="nulová",J634,0)</f>
        <v>0</v>
      </c>
      <c r="BJ634" s="16" t="s">
        <v>79</v>
      </c>
      <c r="BK634" s="139">
        <f>ROUND(I634*H634,2)</f>
        <v>0</v>
      </c>
      <c r="BL634" s="16" t="s">
        <v>236</v>
      </c>
      <c r="BM634" s="138" t="s">
        <v>1235</v>
      </c>
    </row>
    <row r="635" spans="2:65" s="1" customFormat="1" ht="11.25">
      <c r="B635" s="31"/>
      <c r="D635" s="140" t="s">
        <v>144</v>
      </c>
      <c r="F635" s="141" t="s">
        <v>1227</v>
      </c>
      <c r="I635" s="142"/>
      <c r="L635" s="31"/>
      <c r="M635" s="143"/>
      <c r="T635" s="52"/>
      <c r="AT635" s="16" t="s">
        <v>144</v>
      </c>
      <c r="AU635" s="16" t="s">
        <v>81</v>
      </c>
    </row>
    <row r="636" spans="2:65" s="12" customFormat="1" ht="11.25">
      <c r="B636" s="144"/>
      <c r="D636" s="145" t="s">
        <v>146</v>
      </c>
      <c r="E636" s="146" t="s">
        <v>3</v>
      </c>
      <c r="F636" s="147" t="s">
        <v>1236</v>
      </c>
      <c r="H636" s="148">
        <v>9.9</v>
      </c>
      <c r="I636" s="149"/>
      <c r="L636" s="144"/>
      <c r="M636" s="150"/>
      <c r="T636" s="151"/>
      <c r="AT636" s="146" t="s">
        <v>146</v>
      </c>
      <c r="AU636" s="146" t="s">
        <v>81</v>
      </c>
      <c r="AV636" s="12" t="s">
        <v>81</v>
      </c>
      <c r="AW636" s="12" t="s">
        <v>32</v>
      </c>
      <c r="AX636" s="12" t="s">
        <v>79</v>
      </c>
      <c r="AY636" s="146" t="s">
        <v>135</v>
      </c>
    </row>
    <row r="637" spans="2:65" s="1" customFormat="1" ht="16.5" customHeight="1">
      <c r="B637" s="126"/>
      <c r="C637" s="162" t="s">
        <v>1237</v>
      </c>
      <c r="D637" s="162" t="s">
        <v>427</v>
      </c>
      <c r="E637" s="163" t="s">
        <v>1238</v>
      </c>
      <c r="F637" s="164" t="s">
        <v>1239</v>
      </c>
      <c r="G637" s="165" t="s">
        <v>213</v>
      </c>
      <c r="H637" s="166">
        <v>10.89</v>
      </c>
      <c r="I637" s="167"/>
      <c r="J637" s="168">
        <f>ROUND(I637*H637,2)</f>
        <v>0</v>
      </c>
      <c r="K637" s="164" t="s">
        <v>141</v>
      </c>
      <c r="L637" s="169"/>
      <c r="M637" s="170" t="s">
        <v>3</v>
      </c>
      <c r="N637" s="171" t="s">
        <v>42</v>
      </c>
      <c r="P637" s="136">
        <f>O637*H637</f>
        <v>0</v>
      </c>
      <c r="Q637" s="136">
        <v>2.2399999999999998E-3</v>
      </c>
      <c r="R637" s="136">
        <f>Q637*H637</f>
        <v>2.4393599999999998E-2</v>
      </c>
      <c r="S637" s="136">
        <v>0</v>
      </c>
      <c r="T637" s="137">
        <f>S637*H637</f>
        <v>0</v>
      </c>
      <c r="AR637" s="138" t="s">
        <v>342</v>
      </c>
      <c r="AT637" s="138" t="s">
        <v>427</v>
      </c>
      <c r="AU637" s="138" t="s">
        <v>81</v>
      </c>
      <c r="AY637" s="16" t="s">
        <v>135</v>
      </c>
      <c r="BE637" s="139">
        <f>IF(N637="základní",J637,0)</f>
        <v>0</v>
      </c>
      <c r="BF637" s="139">
        <f>IF(N637="snížená",J637,0)</f>
        <v>0</v>
      </c>
      <c r="BG637" s="139">
        <f>IF(N637="zákl. přenesená",J637,0)</f>
        <v>0</v>
      </c>
      <c r="BH637" s="139">
        <f>IF(N637="sníž. přenesená",J637,0)</f>
        <v>0</v>
      </c>
      <c r="BI637" s="139">
        <f>IF(N637="nulová",J637,0)</f>
        <v>0</v>
      </c>
      <c r="BJ637" s="16" t="s">
        <v>79</v>
      </c>
      <c r="BK637" s="139">
        <f>ROUND(I637*H637,2)</f>
        <v>0</v>
      </c>
      <c r="BL637" s="16" t="s">
        <v>236</v>
      </c>
      <c r="BM637" s="138" t="s">
        <v>1240</v>
      </c>
    </row>
    <row r="638" spans="2:65" s="12" customFormat="1" ht="11.25">
      <c r="B638" s="144"/>
      <c r="D638" s="145" t="s">
        <v>146</v>
      </c>
      <c r="F638" s="147" t="s">
        <v>1241</v>
      </c>
      <c r="H638" s="148">
        <v>10.89</v>
      </c>
      <c r="I638" s="149"/>
      <c r="L638" s="144"/>
      <c r="M638" s="150"/>
      <c r="T638" s="151"/>
      <c r="AT638" s="146" t="s">
        <v>146</v>
      </c>
      <c r="AU638" s="146" t="s">
        <v>81</v>
      </c>
      <c r="AV638" s="12" t="s">
        <v>81</v>
      </c>
      <c r="AW638" s="12" t="s">
        <v>4</v>
      </c>
      <c r="AX638" s="12" t="s">
        <v>79</v>
      </c>
      <c r="AY638" s="146" t="s">
        <v>135</v>
      </c>
    </row>
    <row r="639" spans="2:65" s="1" customFormat="1" ht="24.2" customHeight="1">
      <c r="B639" s="126"/>
      <c r="C639" s="127" t="s">
        <v>1242</v>
      </c>
      <c r="D639" s="127" t="s">
        <v>137</v>
      </c>
      <c r="E639" s="128" t="s">
        <v>1243</v>
      </c>
      <c r="F639" s="129" t="s">
        <v>1244</v>
      </c>
      <c r="G639" s="130" t="s">
        <v>213</v>
      </c>
      <c r="H639" s="131">
        <v>21.9</v>
      </c>
      <c r="I639" s="132"/>
      <c r="J639" s="133">
        <f>ROUND(I639*H639,2)</f>
        <v>0</v>
      </c>
      <c r="K639" s="129" t="s">
        <v>141</v>
      </c>
      <c r="L639" s="31"/>
      <c r="M639" s="134" t="s">
        <v>3</v>
      </c>
      <c r="N639" s="135" t="s">
        <v>42</v>
      </c>
      <c r="P639" s="136">
        <f>O639*H639</f>
        <v>0</v>
      </c>
      <c r="Q639" s="136">
        <v>1.2E-4</v>
      </c>
      <c r="R639" s="136">
        <f>Q639*H639</f>
        <v>2.6279999999999997E-3</v>
      </c>
      <c r="S639" s="136">
        <v>0</v>
      </c>
      <c r="T639" s="137">
        <f>S639*H639</f>
        <v>0</v>
      </c>
      <c r="AR639" s="138" t="s">
        <v>236</v>
      </c>
      <c r="AT639" s="138" t="s">
        <v>137</v>
      </c>
      <c r="AU639" s="138" t="s">
        <v>81</v>
      </c>
      <c r="AY639" s="16" t="s">
        <v>135</v>
      </c>
      <c r="BE639" s="139">
        <f>IF(N639="základní",J639,0)</f>
        <v>0</v>
      </c>
      <c r="BF639" s="139">
        <f>IF(N639="snížená",J639,0)</f>
        <v>0</v>
      </c>
      <c r="BG639" s="139">
        <f>IF(N639="zákl. přenesená",J639,0)</f>
        <v>0</v>
      </c>
      <c r="BH639" s="139">
        <f>IF(N639="sníž. přenesená",J639,0)</f>
        <v>0</v>
      </c>
      <c r="BI639" s="139">
        <f>IF(N639="nulová",J639,0)</f>
        <v>0</v>
      </c>
      <c r="BJ639" s="16" t="s">
        <v>79</v>
      </c>
      <c r="BK639" s="139">
        <f>ROUND(I639*H639,2)</f>
        <v>0</v>
      </c>
      <c r="BL639" s="16" t="s">
        <v>236</v>
      </c>
      <c r="BM639" s="138" t="s">
        <v>1245</v>
      </c>
    </row>
    <row r="640" spans="2:65" s="1" customFormat="1" ht="11.25">
      <c r="B640" s="31"/>
      <c r="D640" s="140" t="s">
        <v>144</v>
      </c>
      <c r="F640" s="141" t="s">
        <v>1246</v>
      </c>
      <c r="I640" s="142"/>
      <c r="L640" s="31"/>
      <c r="M640" s="143"/>
      <c r="T640" s="52"/>
      <c r="AT640" s="16" t="s">
        <v>144</v>
      </c>
      <c r="AU640" s="16" t="s">
        <v>81</v>
      </c>
    </row>
    <row r="641" spans="2:65" s="12" customFormat="1" ht="11.25">
      <c r="B641" s="144"/>
      <c r="D641" s="145" t="s">
        <v>146</v>
      </c>
      <c r="E641" s="146" t="s">
        <v>3</v>
      </c>
      <c r="F641" s="147" t="s">
        <v>1247</v>
      </c>
      <c r="H641" s="148">
        <v>21.9</v>
      </c>
      <c r="I641" s="149"/>
      <c r="L641" s="144"/>
      <c r="M641" s="150"/>
      <c r="T641" s="151"/>
      <c r="AT641" s="146" t="s">
        <v>146</v>
      </c>
      <c r="AU641" s="146" t="s">
        <v>81</v>
      </c>
      <c r="AV641" s="12" t="s">
        <v>81</v>
      </c>
      <c r="AW641" s="12" t="s">
        <v>32</v>
      </c>
      <c r="AX641" s="12" t="s">
        <v>79</v>
      </c>
      <c r="AY641" s="146" t="s">
        <v>135</v>
      </c>
    </row>
    <row r="642" spans="2:65" s="1" customFormat="1" ht="16.5" customHeight="1">
      <c r="B642" s="126"/>
      <c r="C642" s="162" t="s">
        <v>1248</v>
      </c>
      <c r="D642" s="162" t="s">
        <v>427</v>
      </c>
      <c r="E642" s="163" t="s">
        <v>1249</v>
      </c>
      <c r="F642" s="164" t="s">
        <v>1250</v>
      </c>
      <c r="G642" s="165" t="s">
        <v>213</v>
      </c>
      <c r="H642" s="166">
        <v>22.995000000000001</v>
      </c>
      <c r="I642" s="167"/>
      <c r="J642" s="168">
        <f>ROUND(I642*H642,2)</f>
        <v>0</v>
      </c>
      <c r="K642" s="164" t="s">
        <v>141</v>
      </c>
      <c r="L642" s="169"/>
      <c r="M642" s="170" t="s">
        <v>3</v>
      </c>
      <c r="N642" s="171" t="s">
        <v>42</v>
      </c>
      <c r="P642" s="136">
        <f>O642*H642</f>
        <v>0</v>
      </c>
      <c r="Q642" s="136">
        <v>4.1000000000000003E-3</v>
      </c>
      <c r="R642" s="136">
        <f>Q642*H642</f>
        <v>9.4279500000000016E-2</v>
      </c>
      <c r="S642" s="136">
        <v>0</v>
      </c>
      <c r="T642" s="137">
        <f>S642*H642</f>
        <v>0</v>
      </c>
      <c r="AR642" s="138" t="s">
        <v>342</v>
      </c>
      <c r="AT642" s="138" t="s">
        <v>427</v>
      </c>
      <c r="AU642" s="138" t="s">
        <v>81</v>
      </c>
      <c r="AY642" s="16" t="s">
        <v>135</v>
      </c>
      <c r="BE642" s="139">
        <f>IF(N642="základní",J642,0)</f>
        <v>0</v>
      </c>
      <c r="BF642" s="139">
        <f>IF(N642="snížená",J642,0)</f>
        <v>0</v>
      </c>
      <c r="BG642" s="139">
        <f>IF(N642="zákl. přenesená",J642,0)</f>
        <v>0</v>
      </c>
      <c r="BH642" s="139">
        <f>IF(N642="sníž. přenesená",J642,0)</f>
        <v>0</v>
      </c>
      <c r="BI642" s="139">
        <f>IF(N642="nulová",J642,0)</f>
        <v>0</v>
      </c>
      <c r="BJ642" s="16" t="s">
        <v>79</v>
      </c>
      <c r="BK642" s="139">
        <f>ROUND(I642*H642,2)</f>
        <v>0</v>
      </c>
      <c r="BL642" s="16" t="s">
        <v>236</v>
      </c>
      <c r="BM642" s="138" t="s">
        <v>1251</v>
      </c>
    </row>
    <row r="643" spans="2:65" s="12" customFormat="1" ht="11.25">
      <c r="B643" s="144"/>
      <c r="D643" s="145" t="s">
        <v>146</v>
      </c>
      <c r="F643" s="147" t="s">
        <v>1252</v>
      </c>
      <c r="H643" s="148">
        <v>22.995000000000001</v>
      </c>
      <c r="I643" s="149"/>
      <c r="L643" s="144"/>
      <c r="M643" s="150"/>
      <c r="T643" s="151"/>
      <c r="AT643" s="146" t="s">
        <v>146</v>
      </c>
      <c r="AU643" s="146" t="s">
        <v>81</v>
      </c>
      <c r="AV643" s="12" t="s">
        <v>81</v>
      </c>
      <c r="AW643" s="12" t="s">
        <v>4</v>
      </c>
      <c r="AX643" s="12" t="s">
        <v>79</v>
      </c>
      <c r="AY643" s="146" t="s">
        <v>135</v>
      </c>
    </row>
    <row r="644" spans="2:65" s="1" customFormat="1" ht="24.2" customHeight="1">
      <c r="B644" s="126"/>
      <c r="C644" s="127" t="s">
        <v>1253</v>
      </c>
      <c r="D644" s="127" t="s">
        <v>137</v>
      </c>
      <c r="E644" s="128" t="s">
        <v>1243</v>
      </c>
      <c r="F644" s="129" t="s">
        <v>1244</v>
      </c>
      <c r="G644" s="130" t="s">
        <v>213</v>
      </c>
      <c r="H644" s="131">
        <v>8.5</v>
      </c>
      <c r="I644" s="132"/>
      <c r="J644" s="133">
        <f>ROUND(I644*H644,2)</f>
        <v>0</v>
      </c>
      <c r="K644" s="129" t="s">
        <v>141</v>
      </c>
      <c r="L644" s="31"/>
      <c r="M644" s="134" t="s">
        <v>3</v>
      </c>
      <c r="N644" s="135" t="s">
        <v>42</v>
      </c>
      <c r="P644" s="136">
        <f>O644*H644</f>
        <v>0</v>
      </c>
      <c r="Q644" s="136">
        <v>1.2E-4</v>
      </c>
      <c r="R644" s="136">
        <f>Q644*H644</f>
        <v>1.0200000000000001E-3</v>
      </c>
      <c r="S644" s="136">
        <v>0</v>
      </c>
      <c r="T644" s="137">
        <f>S644*H644</f>
        <v>0</v>
      </c>
      <c r="AR644" s="138" t="s">
        <v>236</v>
      </c>
      <c r="AT644" s="138" t="s">
        <v>137</v>
      </c>
      <c r="AU644" s="138" t="s">
        <v>81</v>
      </c>
      <c r="AY644" s="16" t="s">
        <v>135</v>
      </c>
      <c r="BE644" s="139">
        <f>IF(N644="základní",J644,0)</f>
        <v>0</v>
      </c>
      <c r="BF644" s="139">
        <f>IF(N644="snížená",J644,0)</f>
        <v>0</v>
      </c>
      <c r="BG644" s="139">
        <f>IF(N644="zákl. přenesená",J644,0)</f>
        <v>0</v>
      </c>
      <c r="BH644" s="139">
        <f>IF(N644="sníž. přenesená",J644,0)</f>
        <v>0</v>
      </c>
      <c r="BI644" s="139">
        <f>IF(N644="nulová",J644,0)</f>
        <v>0</v>
      </c>
      <c r="BJ644" s="16" t="s">
        <v>79</v>
      </c>
      <c r="BK644" s="139">
        <f>ROUND(I644*H644,2)</f>
        <v>0</v>
      </c>
      <c r="BL644" s="16" t="s">
        <v>236</v>
      </c>
      <c r="BM644" s="138" t="s">
        <v>1254</v>
      </c>
    </row>
    <row r="645" spans="2:65" s="1" customFormat="1" ht="11.25">
      <c r="B645" s="31"/>
      <c r="D645" s="140" t="s">
        <v>144</v>
      </c>
      <c r="F645" s="141" t="s">
        <v>1246</v>
      </c>
      <c r="I645" s="142"/>
      <c r="L645" s="31"/>
      <c r="M645" s="143"/>
      <c r="T645" s="52"/>
      <c r="AT645" s="16" t="s">
        <v>144</v>
      </c>
      <c r="AU645" s="16" t="s">
        <v>81</v>
      </c>
    </row>
    <row r="646" spans="2:65" s="12" customFormat="1" ht="11.25">
      <c r="B646" s="144"/>
      <c r="D646" s="145" t="s">
        <v>146</v>
      </c>
      <c r="E646" s="146" t="s">
        <v>3</v>
      </c>
      <c r="F646" s="147" t="s">
        <v>1255</v>
      </c>
      <c r="H646" s="148">
        <v>8.5</v>
      </c>
      <c r="I646" s="149"/>
      <c r="L646" s="144"/>
      <c r="M646" s="150"/>
      <c r="T646" s="151"/>
      <c r="AT646" s="146" t="s">
        <v>146</v>
      </c>
      <c r="AU646" s="146" t="s">
        <v>81</v>
      </c>
      <c r="AV646" s="12" t="s">
        <v>81</v>
      </c>
      <c r="AW646" s="12" t="s">
        <v>32</v>
      </c>
      <c r="AX646" s="12" t="s">
        <v>79</v>
      </c>
      <c r="AY646" s="146" t="s">
        <v>135</v>
      </c>
    </row>
    <row r="647" spans="2:65" s="1" customFormat="1" ht="16.5" customHeight="1">
      <c r="B647" s="126"/>
      <c r="C647" s="162" t="s">
        <v>1256</v>
      </c>
      <c r="D647" s="162" t="s">
        <v>427</v>
      </c>
      <c r="E647" s="163" t="s">
        <v>1257</v>
      </c>
      <c r="F647" s="164" t="s">
        <v>1258</v>
      </c>
      <c r="G647" s="165" t="s">
        <v>213</v>
      </c>
      <c r="H647" s="166">
        <v>8.9250000000000007</v>
      </c>
      <c r="I647" s="167"/>
      <c r="J647" s="168">
        <f>ROUND(I647*H647,2)</f>
        <v>0</v>
      </c>
      <c r="K647" s="164" t="s">
        <v>141</v>
      </c>
      <c r="L647" s="169"/>
      <c r="M647" s="170" t="s">
        <v>3</v>
      </c>
      <c r="N647" s="171" t="s">
        <v>42</v>
      </c>
      <c r="P647" s="136">
        <f>O647*H647</f>
        <v>0</v>
      </c>
      <c r="Q647" s="136">
        <v>1.5E-3</v>
      </c>
      <c r="R647" s="136">
        <f>Q647*H647</f>
        <v>1.3387500000000002E-2</v>
      </c>
      <c r="S647" s="136">
        <v>0</v>
      </c>
      <c r="T647" s="137">
        <f>S647*H647</f>
        <v>0</v>
      </c>
      <c r="AR647" s="138" t="s">
        <v>342</v>
      </c>
      <c r="AT647" s="138" t="s">
        <v>427</v>
      </c>
      <c r="AU647" s="138" t="s">
        <v>81</v>
      </c>
      <c r="AY647" s="16" t="s">
        <v>135</v>
      </c>
      <c r="BE647" s="139">
        <f>IF(N647="základní",J647,0)</f>
        <v>0</v>
      </c>
      <c r="BF647" s="139">
        <f>IF(N647="snížená",J647,0)</f>
        <v>0</v>
      </c>
      <c r="BG647" s="139">
        <f>IF(N647="zákl. přenesená",J647,0)</f>
        <v>0</v>
      </c>
      <c r="BH647" s="139">
        <f>IF(N647="sníž. přenesená",J647,0)</f>
        <v>0</v>
      </c>
      <c r="BI647" s="139">
        <f>IF(N647="nulová",J647,0)</f>
        <v>0</v>
      </c>
      <c r="BJ647" s="16" t="s">
        <v>79</v>
      </c>
      <c r="BK647" s="139">
        <f>ROUND(I647*H647,2)</f>
        <v>0</v>
      </c>
      <c r="BL647" s="16" t="s">
        <v>236</v>
      </c>
      <c r="BM647" s="138" t="s">
        <v>1259</v>
      </c>
    </row>
    <row r="648" spans="2:65" s="12" customFormat="1" ht="11.25">
      <c r="B648" s="144"/>
      <c r="D648" s="145" t="s">
        <v>146</v>
      </c>
      <c r="F648" s="147" t="s">
        <v>1260</v>
      </c>
      <c r="H648" s="148">
        <v>8.9250000000000007</v>
      </c>
      <c r="I648" s="149"/>
      <c r="L648" s="144"/>
      <c r="M648" s="150"/>
      <c r="T648" s="151"/>
      <c r="AT648" s="146" t="s">
        <v>146</v>
      </c>
      <c r="AU648" s="146" t="s">
        <v>81</v>
      </c>
      <c r="AV648" s="12" t="s">
        <v>81</v>
      </c>
      <c r="AW648" s="12" t="s">
        <v>4</v>
      </c>
      <c r="AX648" s="12" t="s">
        <v>79</v>
      </c>
      <c r="AY648" s="146" t="s">
        <v>135</v>
      </c>
    </row>
    <row r="649" spans="2:65" s="1" customFormat="1" ht="24.2" customHeight="1">
      <c r="B649" s="126"/>
      <c r="C649" s="127" t="s">
        <v>1261</v>
      </c>
      <c r="D649" s="127" t="s">
        <v>137</v>
      </c>
      <c r="E649" s="128" t="s">
        <v>1262</v>
      </c>
      <c r="F649" s="129" t="s">
        <v>1263</v>
      </c>
      <c r="G649" s="130" t="s">
        <v>213</v>
      </c>
      <c r="H649" s="131">
        <v>21.9</v>
      </c>
      <c r="I649" s="132"/>
      <c r="J649" s="133">
        <f>ROUND(I649*H649,2)</f>
        <v>0</v>
      </c>
      <c r="K649" s="129" t="s">
        <v>141</v>
      </c>
      <c r="L649" s="31"/>
      <c r="M649" s="134" t="s">
        <v>3</v>
      </c>
      <c r="N649" s="135" t="s">
        <v>42</v>
      </c>
      <c r="P649" s="136">
        <f>O649*H649</f>
        <v>0</v>
      </c>
      <c r="Q649" s="136">
        <v>0</v>
      </c>
      <c r="R649" s="136">
        <f>Q649*H649</f>
        <v>0</v>
      </c>
      <c r="S649" s="136">
        <v>0</v>
      </c>
      <c r="T649" s="137">
        <f>S649*H649</f>
        <v>0</v>
      </c>
      <c r="AR649" s="138" t="s">
        <v>236</v>
      </c>
      <c r="AT649" s="138" t="s">
        <v>137</v>
      </c>
      <c r="AU649" s="138" t="s">
        <v>81</v>
      </c>
      <c r="AY649" s="16" t="s">
        <v>135</v>
      </c>
      <c r="BE649" s="139">
        <f>IF(N649="základní",J649,0)</f>
        <v>0</v>
      </c>
      <c r="BF649" s="139">
        <f>IF(N649="snížená",J649,0)</f>
        <v>0</v>
      </c>
      <c r="BG649" s="139">
        <f>IF(N649="zákl. přenesená",J649,0)</f>
        <v>0</v>
      </c>
      <c r="BH649" s="139">
        <f>IF(N649="sníž. přenesená",J649,0)</f>
        <v>0</v>
      </c>
      <c r="BI649" s="139">
        <f>IF(N649="nulová",J649,0)</f>
        <v>0</v>
      </c>
      <c r="BJ649" s="16" t="s">
        <v>79</v>
      </c>
      <c r="BK649" s="139">
        <f>ROUND(I649*H649,2)</f>
        <v>0</v>
      </c>
      <c r="BL649" s="16" t="s">
        <v>236</v>
      </c>
      <c r="BM649" s="138" t="s">
        <v>1264</v>
      </c>
    </row>
    <row r="650" spans="2:65" s="1" customFormat="1" ht="11.25">
      <c r="B650" s="31"/>
      <c r="D650" s="140" t="s">
        <v>144</v>
      </c>
      <c r="F650" s="141" t="s">
        <v>1265</v>
      </c>
      <c r="I650" s="142"/>
      <c r="L650" s="31"/>
      <c r="M650" s="143"/>
      <c r="T650" s="52"/>
      <c r="AT650" s="16" t="s">
        <v>144</v>
      </c>
      <c r="AU650" s="16" t="s">
        <v>81</v>
      </c>
    </row>
    <row r="651" spans="2:65" s="12" customFormat="1" ht="11.25">
      <c r="B651" s="144"/>
      <c r="D651" s="145" t="s">
        <v>146</v>
      </c>
      <c r="E651" s="146" t="s">
        <v>3</v>
      </c>
      <c r="F651" s="147" t="s">
        <v>1247</v>
      </c>
      <c r="H651" s="148">
        <v>21.9</v>
      </c>
      <c r="I651" s="149"/>
      <c r="L651" s="144"/>
      <c r="M651" s="150"/>
      <c r="T651" s="151"/>
      <c r="AT651" s="146" t="s">
        <v>146</v>
      </c>
      <c r="AU651" s="146" t="s">
        <v>81</v>
      </c>
      <c r="AV651" s="12" t="s">
        <v>81</v>
      </c>
      <c r="AW651" s="12" t="s">
        <v>32</v>
      </c>
      <c r="AX651" s="12" t="s">
        <v>79</v>
      </c>
      <c r="AY651" s="146" t="s">
        <v>135</v>
      </c>
    </row>
    <row r="652" spans="2:65" s="1" customFormat="1" ht="16.5" customHeight="1">
      <c r="B652" s="126"/>
      <c r="C652" s="162" t="s">
        <v>1266</v>
      </c>
      <c r="D652" s="162" t="s">
        <v>427</v>
      </c>
      <c r="E652" s="163" t="s">
        <v>1267</v>
      </c>
      <c r="F652" s="164" t="s">
        <v>1268</v>
      </c>
      <c r="G652" s="165" t="s">
        <v>213</v>
      </c>
      <c r="H652" s="166">
        <v>22.995000000000001</v>
      </c>
      <c r="I652" s="167"/>
      <c r="J652" s="168">
        <f>ROUND(I652*H652,2)</f>
        <v>0</v>
      </c>
      <c r="K652" s="164" t="s">
        <v>141</v>
      </c>
      <c r="L652" s="169"/>
      <c r="M652" s="170" t="s">
        <v>3</v>
      </c>
      <c r="N652" s="171" t="s">
        <v>42</v>
      </c>
      <c r="P652" s="136">
        <f>O652*H652</f>
        <v>0</v>
      </c>
      <c r="Q652" s="136">
        <v>2.8999999999999998E-3</v>
      </c>
      <c r="R652" s="136">
        <f>Q652*H652</f>
        <v>6.6685499999999995E-2</v>
      </c>
      <c r="S652" s="136">
        <v>0</v>
      </c>
      <c r="T652" s="137">
        <f>S652*H652</f>
        <v>0</v>
      </c>
      <c r="AR652" s="138" t="s">
        <v>342</v>
      </c>
      <c r="AT652" s="138" t="s">
        <v>427</v>
      </c>
      <c r="AU652" s="138" t="s">
        <v>81</v>
      </c>
      <c r="AY652" s="16" t="s">
        <v>135</v>
      </c>
      <c r="BE652" s="139">
        <f>IF(N652="základní",J652,0)</f>
        <v>0</v>
      </c>
      <c r="BF652" s="139">
        <f>IF(N652="snížená",J652,0)</f>
        <v>0</v>
      </c>
      <c r="BG652" s="139">
        <f>IF(N652="zákl. přenesená",J652,0)</f>
        <v>0</v>
      </c>
      <c r="BH652" s="139">
        <f>IF(N652="sníž. přenesená",J652,0)</f>
        <v>0</v>
      </c>
      <c r="BI652" s="139">
        <f>IF(N652="nulová",J652,0)</f>
        <v>0</v>
      </c>
      <c r="BJ652" s="16" t="s">
        <v>79</v>
      </c>
      <c r="BK652" s="139">
        <f>ROUND(I652*H652,2)</f>
        <v>0</v>
      </c>
      <c r="BL652" s="16" t="s">
        <v>236</v>
      </c>
      <c r="BM652" s="138" t="s">
        <v>1269</v>
      </c>
    </row>
    <row r="653" spans="2:65" s="12" customFormat="1" ht="11.25">
      <c r="B653" s="144"/>
      <c r="D653" s="145" t="s">
        <v>146</v>
      </c>
      <c r="F653" s="147" t="s">
        <v>1252</v>
      </c>
      <c r="H653" s="148">
        <v>22.995000000000001</v>
      </c>
      <c r="I653" s="149"/>
      <c r="L653" s="144"/>
      <c r="M653" s="150"/>
      <c r="T653" s="151"/>
      <c r="AT653" s="146" t="s">
        <v>146</v>
      </c>
      <c r="AU653" s="146" t="s">
        <v>81</v>
      </c>
      <c r="AV653" s="12" t="s">
        <v>81</v>
      </c>
      <c r="AW653" s="12" t="s">
        <v>4</v>
      </c>
      <c r="AX653" s="12" t="s">
        <v>79</v>
      </c>
      <c r="AY653" s="146" t="s">
        <v>135</v>
      </c>
    </row>
    <row r="654" spans="2:65" s="1" customFormat="1" ht="16.5" customHeight="1">
      <c r="B654" s="126"/>
      <c r="C654" s="127" t="s">
        <v>1270</v>
      </c>
      <c r="D654" s="127" t="s">
        <v>137</v>
      </c>
      <c r="E654" s="128" t="s">
        <v>1271</v>
      </c>
      <c r="F654" s="129" t="s">
        <v>1272</v>
      </c>
      <c r="G654" s="130" t="s">
        <v>213</v>
      </c>
      <c r="H654" s="131">
        <v>21.9</v>
      </c>
      <c r="I654" s="132"/>
      <c r="J654" s="133">
        <f>ROUND(I654*H654,2)</f>
        <v>0</v>
      </c>
      <c r="K654" s="129" t="s">
        <v>141</v>
      </c>
      <c r="L654" s="31"/>
      <c r="M654" s="134" t="s">
        <v>3</v>
      </c>
      <c r="N654" s="135" t="s">
        <v>42</v>
      </c>
      <c r="P654" s="136">
        <f>O654*H654</f>
        <v>0</v>
      </c>
      <c r="Q654" s="136">
        <v>0</v>
      </c>
      <c r="R654" s="136">
        <f>Q654*H654</f>
        <v>0</v>
      </c>
      <c r="S654" s="136">
        <v>0</v>
      </c>
      <c r="T654" s="137">
        <f>S654*H654</f>
        <v>0</v>
      </c>
      <c r="AR654" s="138" t="s">
        <v>236</v>
      </c>
      <c r="AT654" s="138" t="s">
        <v>137</v>
      </c>
      <c r="AU654" s="138" t="s">
        <v>81</v>
      </c>
      <c r="AY654" s="16" t="s">
        <v>135</v>
      </c>
      <c r="BE654" s="139">
        <f>IF(N654="základní",J654,0)</f>
        <v>0</v>
      </c>
      <c r="BF654" s="139">
        <f>IF(N654="snížená",J654,0)</f>
        <v>0</v>
      </c>
      <c r="BG654" s="139">
        <f>IF(N654="zákl. přenesená",J654,0)</f>
        <v>0</v>
      </c>
      <c r="BH654" s="139">
        <f>IF(N654="sníž. přenesená",J654,0)</f>
        <v>0</v>
      </c>
      <c r="BI654" s="139">
        <f>IF(N654="nulová",J654,0)</f>
        <v>0</v>
      </c>
      <c r="BJ654" s="16" t="s">
        <v>79</v>
      </c>
      <c r="BK654" s="139">
        <f>ROUND(I654*H654,2)</f>
        <v>0</v>
      </c>
      <c r="BL654" s="16" t="s">
        <v>236</v>
      </c>
      <c r="BM654" s="138" t="s">
        <v>1273</v>
      </c>
    </row>
    <row r="655" spans="2:65" s="1" customFormat="1" ht="11.25">
      <c r="B655" s="31"/>
      <c r="D655" s="140" t="s">
        <v>144</v>
      </c>
      <c r="F655" s="141" t="s">
        <v>1274</v>
      </c>
      <c r="I655" s="142"/>
      <c r="L655" s="31"/>
      <c r="M655" s="143"/>
      <c r="T655" s="52"/>
      <c r="AT655" s="16" t="s">
        <v>144</v>
      </c>
      <c r="AU655" s="16" t="s">
        <v>81</v>
      </c>
    </row>
    <row r="656" spans="2:65" s="12" customFormat="1" ht="11.25">
      <c r="B656" s="144"/>
      <c r="D656" s="145" t="s">
        <v>146</v>
      </c>
      <c r="E656" s="146" t="s">
        <v>3</v>
      </c>
      <c r="F656" s="147" t="s">
        <v>1247</v>
      </c>
      <c r="H656" s="148">
        <v>21.9</v>
      </c>
      <c r="I656" s="149"/>
      <c r="L656" s="144"/>
      <c r="M656" s="150"/>
      <c r="T656" s="151"/>
      <c r="AT656" s="146" t="s">
        <v>146</v>
      </c>
      <c r="AU656" s="146" t="s">
        <v>81</v>
      </c>
      <c r="AV656" s="12" t="s">
        <v>81</v>
      </c>
      <c r="AW656" s="12" t="s">
        <v>32</v>
      </c>
      <c r="AX656" s="12" t="s">
        <v>79</v>
      </c>
      <c r="AY656" s="146" t="s">
        <v>135</v>
      </c>
    </row>
    <row r="657" spans="2:65" s="1" customFormat="1" ht="16.5" customHeight="1">
      <c r="B657" s="126"/>
      <c r="C657" s="162" t="s">
        <v>1275</v>
      </c>
      <c r="D657" s="162" t="s">
        <v>427</v>
      </c>
      <c r="E657" s="163" t="s">
        <v>1276</v>
      </c>
      <c r="F657" s="164" t="s">
        <v>1277</v>
      </c>
      <c r="G657" s="165" t="s">
        <v>140</v>
      </c>
      <c r="H657" s="166">
        <v>2.19</v>
      </c>
      <c r="I657" s="167"/>
      <c r="J657" s="168">
        <f>ROUND(I657*H657,2)</f>
        <v>0</v>
      </c>
      <c r="K657" s="164" t="s">
        <v>141</v>
      </c>
      <c r="L657" s="169"/>
      <c r="M657" s="170" t="s">
        <v>3</v>
      </c>
      <c r="N657" s="171" t="s">
        <v>42</v>
      </c>
      <c r="P657" s="136">
        <f>O657*H657</f>
        <v>0</v>
      </c>
      <c r="Q657" s="136">
        <v>2.5000000000000001E-2</v>
      </c>
      <c r="R657" s="136">
        <f>Q657*H657</f>
        <v>5.475E-2</v>
      </c>
      <c r="S657" s="136">
        <v>0</v>
      </c>
      <c r="T657" s="137">
        <f>S657*H657</f>
        <v>0</v>
      </c>
      <c r="AR657" s="138" t="s">
        <v>342</v>
      </c>
      <c r="AT657" s="138" t="s">
        <v>427</v>
      </c>
      <c r="AU657" s="138" t="s">
        <v>81</v>
      </c>
      <c r="AY657" s="16" t="s">
        <v>135</v>
      </c>
      <c r="BE657" s="139">
        <f>IF(N657="základní",J657,0)</f>
        <v>0</v>
      </c>
      <c r="BF657" s="139">
        <f>IF(N657="snížená",J657,0)</f>
        <v>0</v>
      </c>
      <c r="BG657" s="139">
        <f>IF(N657="zákl. přenesená",J657,0)</f>
        <v>0</v>
      </c>
      <c r="BH657" s="139">
        <f>IF(N657="sníž. přenesená",J657,0)</f>
        <v>0</v>
      </c>
      <c r="BI657" s="139">
        <f>IF(N657="nulová",J657,0)</f>
        <v>0</v>
      </c>
      <c r="BJ657" s="16" t="s">
        <v>79</v>
      </c>
      <c r="BK657" s="139">
        <f>ROUND(I657*H657,2)</f>
        <v>0</v>
      </c>
      <c r="BL657" s="16" t="s">
        <v>236</v>
      </c>
      <c r="BM657" s="138" t="s">
        <v>1278</v>
      </c>
    </row>
    <row r="658" spans="2:65" s="12" customFormat="1" ht="11.25">
      <c r="B658" s="144"/>
      <c r="D658" s="145" t="s">
        <v>146</v>
      </c>
      <c r="E658" s="146" t="s">
        <v>3</v>
      </c>
      <c r="F658" s="147" t="s">
        <v>1279</v>
      </c>
      <c r="H658" s="148">
        <v>2.19</v>
      </c>
      <c r="I658" s="149"/>
      <c r="L658" s="144"/>
      <c r="M658" s="150"/>
      <c r="T658" s="151"/>
      <c r="AT658" s="146" t="s">
        <v>146</v>
      </c>
      <c r="AU658" s="146" t="s">
        <v>81</v>
      </c>
      <c r="AV658" s="12" t="s">
        <v>81</v>
      </c>
      <c r="AW658" s="12" t="s">
        <v>32</v>
      </c>
      <c r="AX658" s="12" t="s">
        <v>79</v>
      </c>
      <c r="AY658" s="146" t="s">
        <v>135</v>
      </c>
    </row>
    <row r="659" spans="2:65" s="1" customFormat="1" ht="24.2" customHeight="1">
      <c r="B659" s="126"/>
      <c r="C659" s="127" t="s">
        <v>1280</v>
      </c>
      <c r="D659" s="127" t="s">
        <v>137</v>
      </c>
      <c r="E659" s="128" t="s">
        <v>1281</v>
      </c>
      <c r="F659" s="129" t="s">
        <v>1282</v>
      </c>
      <c r="G659" s="130" t="s">
        <v>213</v>
      </c>
      <c r="H659" s="131">
        <v>68.8</v>
      </c>
      <c r="I659" s="132"/>
      <c r="J659" s="133">
        <f>ROUND(I659*H659,2)</f>
        <v>0</v>
      </c>
      <c r="K659" s="129" t="s">
        <v>141</v>
      </c>
      <c r="L659" s="31"/>
      <c r="M659" s="134" t="s">
        <v>3</v>
      </c>
      <c r="N659" s="135" t="s">
        <v>42</v>
      </c>
      <c r="P659" s="136">
        <f>O659*H659</f>
        <v>0</v>
      </c>
      <c r="Q659" s="136">
        <v>0</v>
      </c>
      <c r="R659" s="136">
        <f>Q659*H659</f>
        <v>0</v>
      </c>
      <c r="S659" s="136">
        <v>0</v>
      </c>
      <c r="T659" s="137">
        <f>S659*H659</f>
        <v>0</v>
      </c>
      <c r="AR659" s="138" t="s">
        <v>236</v>
      </c>
      <c r="AT659" s="138" t="s">
        <v>137</v>
      </c>
      <c r="AU659" s="138" t="s">
        <v>81</v>
      </c>
      <c r="AY659" s="16" t="s">
        <v>135</v>
      </c>
      <c r="BE659" s="139">
        <f>IF(N659="základní",J659,0)</f>
        <v>0</v>
      </c>
      <c r="BF659" s="139">
        <f>IF(N659="snížená",J659,0)</f>
        <v>0</v>
      </c>
      <c r="BG659" s="139">
        <f>IF(N659="zákl. přenesená",J659,0)</f>
        <v>0</v>
      </c>
      <c r="BH659" s="139">
        <f>IF(N659="sníž. přenesená",J659,0)</f>
        <v>0</v>
      </c>
      <c r="BI659" s="139">
        <f>IF(N659="nulová",J659,0)</f>
        <v>0</v>
      </c>
      <c r="BJ659" s="16" t="s">
        <v>79</v>
      </c>
      <c r="BK659" s="139">
        <f>ROUND(I659*H659,2)</f>
        <v>0</v>
      </c>
      <c r="BL659" s="16" t="s">
        <v>236</v>
      </c>
      <c r="BM659" s="138" t="s">
        <v>1283</v>
      </c>
    </row>
    <row r="660" spans="2:65" s="1" customFormat="1" ht="11.25">
      <c r="B660" s="31"/>
      <c r="D660" s="140" t="s">
        <v>144</v>
      </c>
      <c r="F660" s="141" t="s">
        <v>1284</v>
      </c>
      <c r="I660" s="142"/>
      <c r="L660" s="31"/>
      <c r="M660" s="143"/>
      <c r="T660" s="52"/>
      <c r="AT660" s="16" t="s">
        <v>144</v>
      </c>
      <c r="AU660" s="16" t="s">
        <v>81</v>
      </c>
    </row>
    <row r="661" spans="2:65" s="12" customFormat="1" ht="11.25">
      <c r="B661" s="144"/>
      <c r="D661" s="145" t="s">
        <v>146</v>
      </c>
      <c r="E661" s="146" t="s">
        <v>3</v>
      </c>
      <c r="F661" s="147" t="s">
        <v>1065</v>
      </c>
      <c r="H661" s="148">
        <v>68.8</v>
      </c>
      <c r="I661" s="149"/>
      <c r="L661" s="144"/>
      <c r="M661" s="150"/>
      <c r="T661" s="151"/>
      <c r="AT661" s="146" t="s">
        <v>146</v>
      </c>
      <c r="AU661" s="146" t="s">
        <v>81</v>
      </c>
      <c r="AV661" s="12" t="s">
        <v>81</v>
      </c>
      <c r="AW661" s="12" t="s">
        <v>32</v>
      </c>
      <c r="AX661" s="12" t="s">
        <v>79</v>
      </c>
      <c r="AY661" s="146" t="s">
        <v>135</v>
      </c>
    </row>
    <row r="662" spans="2:65" s="1" customFormat="1" ht="16.5" customHeight="1">
      <c r="B662" s="126"/>
      <c r="C662" s="162" t="s">
        <v>1285</v>
      </c>
      <c r="D662" s="162" t="s">
        <v>427</v>
      </c>
      <c r="E662" s="163" t="s">
        <v>1286</v>
      </c>
      <c r="F662" s="164" t="s">
        <v>1287</v>
      </c>
      <c r="G662" s="165" t="s">
        <v>213</v>
      </c>
      <c r="H662" s="166">
        <v>75.680000000000007</v>
      </c>
      <c r="I662" s="167"/>
      <c r="J662" s="168">
        <f>ROUND(I662*H662,2)</f>
        <v>0</v>
      </c>
      <c r="K662" s="164" t="s">
        <v>141</v>
      </c>
      <c r="L662" s="169"/>
      <c r="M662" s="170" t="s">
        <v>3</v>
      </c>
      <c r="N662" s="171" t="s">
        <v>42</v>
      </c>
      <c r="P662" s="136">
        <f>O662*H662</f>
        <v>0</v>
      </c>
      <c r="Q662" s="136">
        <v>3.5999999999999999E-3</v>
      </c>
      <c r="R662" s="136">
        <f>Q662*H662</f>
        <v>0.27244800000000002</v>
      </c>
      <c r="S662" s="136">
        <v>0</v>
      </c>
      <c r="T662" s="137">
        <f>S662*H662</f>
        <v>0</v>
      </c>
      <c r="AR662" s="138" t="s">
        <v>342</v>
      </c>
      <c r="AT662" s="138" t="s">
        <v>427</v>
      </c>
      <c r="AU662" s="138" t="s">
        <v>81</v>
      </c>
      <c r="AY662" s="16" t="s">
        <v>135</v>
      </c>
      <c r="BE662" s="139">
        <f>IF(N662="základní",J662,0)</f>
        <v>0</v>
      </c>
      <c r="BF662" s="139">
        <f>IF(N662="snížená",J662,0)</f>
        <v>0</v>
      </c>
      <c r="BG662" s="139">
        <f>IF(N662="zákl. přenesená",J662,0)</f>
        <v>0</v>
      </c>
      <c r="BH662" s="139">
        <f>IF(N662="sníž. přenesená",J662,0)</f>
        <v>0</v>
      </c>
      <c r="BI662" s="139">
        <f>IF(N662="nulová",J662,0)</f>
        <v>0</v>
      </c>
      <c r="BJ662" s="16" t="s">
        <v>79</v>
      </c>
      <c r="BK662" s="139">
        <f>ROUND(I662*H662,2)</f>
        <v>0</v>
      </c>
      <c r="BL662" s="16" t="s">
        <v>236</v>
      </c>
      <c r="BM662" s="138" t="s">
        <v>1288</v>
      </c>
    </row>
    <row r="663" spans="2:65" s="12" customFormat="1" ht="11.25">
      <c r="B663" s="144"/>
      <c r="D663" s="145" t="s">
        <v>146</v>
      </c>
      <c r="F663" s="147" t="s">
        <v>1289</v>
      </c>
      <c r="H663" s="148">
        <v>75.680000000000007</v>
      </c>
      <c r="I663" s="149"/>
      <c r="L663" s="144"/>
      <c r="M663" s="150"/>
      <c r="T663" s="151"/>
      <c r="AT663" s="146" t="s">
        <v>146</v>
      </c>
      <c r="AU663" s="146" t="s">
        <v>81</v>
      </c>
      <c r="AV663" s="12" t="s">
        <v>81</v>
      </c>
      <c r="AW663" s="12" t="s">
        <v>4</v>
      </c>
      <c r="AX663" s="12" t="s">
        <v>79</v>
      </c>
      <c r="AY663" s="146" t="s">
        <v>135</v>
      </c>
    </row>
    <row r="664" spans="2:65" s="1" customFormat="1" ht="24.2" customHeight="1">
      <c r="B664" s="126"/>
      <c r="C664" s="127" t="s">
        <v>1290</v>
      </c>
      <c r="D664" s="127" t="s">
        <v>137</v>
      </c>
      <c r="E664" s="128" t="s">
        <v>1281</v>
      </c>
      <c r="F664" s="129" t="s">
        <v>1282</v>
      </c>
      <c r="G664" s="130" t="s">
        <v>213</v>
      </c>
      <c r="H664" s="131">
        <v>77.7</v>
      </c>
      <c r="I664" s="132"/>
      <c r="J664" s="133">
        <f>ROUND(I664*H664,2)</f>
        <v>0</v>
      </c>
      <c r="K664" s="129" t="s">
        <v>141</v>
      </c>
      <c r="L664" s="31"/>
      <c r="M664" s="134" t="s">
        <v>3</v>
      </c>
      <c r="N664" s="135" t="s">
        <v>42</v>
      </c>
      <c r="P664" s="136">
        <f>O664*H664</f>
        <v>0</v>
      </c>
      <c r="Q664" s="136">
        <v>0</v>
      </c>
      <c r="R664" s="136">
        <f>Q664*H664</f>
        <v>0</v>
      </c>
      <c r="S664" s="136">
        <v>0</v>
      </c>
      <c r="T664" s="137">
        <f>S664*H664</f>
        <v>0</v>
      </c>
      <c r="AR664" s="138" t="s">
        <v>236</v>
      </c>
      <c r="AT664" s="138" t="s">
        <v>137</v>
      </c>
      <c r="AU664" s="138" t="s">
        <v>81</v>
      </c>
      <c r="AY664" s="16" t="s">
        <v>135</v>
      </c>
      <c r="BE664" s="139">
        <f>IF(N664="základní",J664,0)</f>
        <v>0</v>
      </c>
      <c r="BF664" s="139">
        <f>IF(N664="snížená",J664,0)</f>
        <v>0</v>
      </c>
      <c r="BG664" s="139">
        <f>IF(N664="zákl. přenesená",J664,0)</f>
        <v>0</v>
      </c>
      <c r="BH664" s="139">
        <f>IF(N664="sníž. přenesená",J664,0)</f>
        <v>0</v>
      </c>
      <c r="BI664" s="139">
        <f>IF(N664="nulová",J664,0)</f>
        <v>0</v>
      </c>
      <c r="BJ664" s="16" t="s">
        <v>79</v>
      </c>
      <c r="BK664" s="139">
        <f>ROUND(I664*H664,2)</f>
        <v>0</v>
      </c>
      <c r="BL664" s="16" t="s">
        <v>236</v>
      </c>
      <c r="BM664" s="138" t="s">
        <v>1291</v>
      </c>
    </row>
    <row r="665" spans="2:65" s="1" customFormat="1" ht="11.25">
      <c r="B665" s="31"/>
      <c r="D665" s="140" t="s">
        <v>144</v>
      </c>
      <c r="F665" s="141" t="s">
        <v>1284</v>
      </c>
      <c r="I665" s="142"/>
      <c r="L665" s="31"/>
      <c r="M665" s="143"/>
      <c r="T665" s="52"/>
      <c r="AT665" s="16" t="s">
        <v>144</v>
      </c>
      <c r="AU665" s="16" t="s">
        <v>81</v>
      </c>
    </row>
    <row r="666" spans="2:65" s="12" customFormat="1" ht="11.25">
      <c r="B666" s="144"/>
      <c r="D666" s="145" t="s">
        <v>146</v>
      </c>
      <c r="E666" s="146" t="s">
        <v>3</v>
      </c>
      <c r="F666" s="147" t="s">
        <v>1292</v>
      </c>
      <c r="H666" s="148">
        <v>77.7</v>
      </c>
      <c r="I666" s="149"/>
      <c r="L666" s="144"/>
      <c r="M666" s="150"/>
      <c r="T666" s="151"/>
      <c r="AT666" s="146" t="s">
        <v>146</v>
      </c>
      <c r="AU666" s="146" t="s">
        <v>81</v>
      </c>
      <c r="AV666" s="12" t="s">
        <v>81</v>
      </c>
      <c r="AW666" s="12" t="s">
        <v>32</v>
      </c>
      <c r="AX666" s="12" t="s">
        <v>79</v>
      </c>
      <c r="AY666" s="146" t="s">
        <v>135</v>
      </c>
    </row>
    <row r="667" spans="2:65" s="1" customFormat="1" ht="16.5" customHeight="1">
      <c r="B667" s="126"/>
      <c r="C667" s="162" t="s">
        <v>1293</v>
      </c>
      <c r="D667" s="162" t="s">
        <v>427</v>
      </c>
      <c r="E667" s="163" t="s">
        <v>1294</v>
      </c>
      <c r="F667" s="164" t="s">
        <v>1295</v>
      </c>
      <c r="G667" s="165" t="s">
        <v>213</v>
      </c>
      <c r="H667" s="166">
        <v>79.254000000000005</v>
      </c>
      <c r="I667" s="167"/>
      <c r="J667" s="168">
        <f>ROUND(I667*H667,2)</f>
        <v>0</v>
      </c>
      <c r="K667" s="164" t="s">
        <v>141</v>
      </c>
      <c r="L667" s="169"/>
      <c r="M667" s="170" t="s">
        <v>3</v>
      </c>
      <c r="N667" s="171" t="s">
        <v>42</v>
      </c>
      <c r="P667" s="136">
        <f>O667*H667</f>
        <v>0</v>
      </c>
      <c r="Q667" s="136">
        <v>4.1999999999999997E-3</v>
      </c>
      <c r="R667" s="136">
        <f>Q667*H667</f>
        <v>0.33286680000000002</v>
      </c>
      <c r="S667" s="136">
        <v>0</v>
      </c>
      <c r="T667" s="137">
        <f>S667*H667</f>
        <v>0</v>
      </c>
      <c r="AR667" s="138" t="s">
        <v>342</v>
      </c>
      <c r="AT667" s="138" t="s">
        <v>427</v>
      </c>
      <c r="AU667" s="138" t="s">
        <v>81</v>
      </c>
      <c r="AY667" s="16" t="s">
        <v>135</v>
      </c>
      <c r="BE667" s="139">
        <f>IF(N667="základní",J667,0)</f>
        <v>0</v>
      </c>
      <c r="BF667" s="139">
        <f>IF(N667="snížená",J667,0)</f>
        <v>0</v>
      </c>
      <c r="BG667" s="139">
        <f>IF(N667="zákl. přenesená",J667,0)</f>
        <v>0</v>
      </c>
      <c r="BH667" s="139">
        <f>IF(N667="sníž. přenesená",J667,0)</f>
        <v>0</v>
      </c>
      <c r="BI667" s="139">
        <f>IF(N667="nulová",J667,0)</f>
        <v>0</v>
      </c>
      <c r="BJ667" s="16" t="s">
        <v>79</v>
      </c>
      <c r="BK667" s="139">
        <f>ROUND(I667*H667,2)</f>
        <v>0</v>
      </c>
      <c r="BL667" s="16" t="s">
        <v>236</v>
      </c>
      <c r="BM667" s="138" t="s">
        <v>1296</v>
      </c>
    </row>
    <row r="668" spans="2:65" s="12" customFormat="1" ht="11.25">
      <c r="B668" s="144"/>
      <c r="D668" s="145" t="s">
        <v>146</v>
      </c>
      <c r="F668" s="147" t="s">
        <v>1297</v>
      </c>
      <c r="H668" s="148">
        <v>79.254000000000005</v>
      </c>
      <c r="I668" s="149"/>
      <c r="L668" s="144"/>
      <c r="M668" s="150"/>
      <c r="T668" s="151"/>
      <c r="AT668" s="146" t="s">
        <v>146</v>
      </c>
      <c r="AU668" s="146" t="s">
        <v>81</v>
      </c>
      <c r="AV668" s="12" t="s">
        <v>81</v>
      </c>
      <c r="AW668" s="12" t="s">
        <v>4</v>
      </c>
      <c r="AX668" s="12" t="s">
        <v>79</v>
      </c>
      <c r="AY668" s="146" t="s">
        <v>135</v>
      </c>
    </row>
    <row r="669" spans="2:65" s="1" customFormat="1" ht="24.2" customHeight="1">
      <c r="B669" s="126"/>
      <c r="C669" s="127" t="s">
        <v>1298</v>
      </c>
      <c r="D669" s="127" t="s">
        <v>137</v>
      </c>
      <c r="E669" s="128" t="s">
        <v>1299</v>
      </c>
      <c r="F669" s="129" t="s">
        <v>1300</v>
      </c>
      <c r="G669" s="130" t="s">
        <v>213</v>
      </c>
      <c r="H669" s="131">
        <v>77.7</v>
      </c>
      <c r="I669" s="132"/>
      <c r="J669" s="133">
        <f>ROUND(I669*H669,2)</f>
        <v>0</v>
      </c>
      <c r="K669" s="129" t="s">
        <v>141</v>
      </c>
      <c r="L669" s="31"/>
      <c r="M669" s="134" t="s">
        <v>3</v>
      </c>
      <c r="N669" s="135" t="s">
        <v>42</v>
      </c>
      <c r="P669" s="136">
        <f>O669*H669</f>
        <v>0</v>
      </c>
      <c r="Q669" s="136">
        <v>0</v>
      </c>
      <c r="R669" s="136">
        <f>Q669*H669</f>
        <v>0</v>
      </c>
      <c r="S669" s="136">
        <v>0</v>
      </c>
      <c r="T669" s="137">
        <f>S669*H669</f>
        <v>0</v>
      </c>
      <c r="AR669" s="138" t="s">
        <v>236</v>
      </c>
      <c r="AT669" s="138" t="s">
        <v>137</v>
      </c>
      <c r="AU669" s="138" t="s">
        <v>81</v>
      </c>
      <c r="AY669" s="16" t="s">
        <v>135</v>
      </c>
      <c r="BE669" s="139">
        <f>IF(N669="základní",J669,0)</f>
        <v>0</v>
      </c>
      <c r="BF669" s="139">
        <f>IF(N669="snížená",J669,0)</f>
        <v>0</v>
      </c>
      <c r="BG669" s="139">
        <f>IF(N669="zákl. přenesená",J669,0)</f>
        <v>0</v>
      </c>
      <c r="BH669" s="139">
        <f>IF(N669="sníž. přenesená",J669,0)</f>
        <v>0</v>
      </c>
      <c r="BI669" s="139">
        <f>IF(N669="nulová",J669,0)</f>
        <v>0</v>
      </c>
      <c r="BJ669" s="16" t="s">
        <v>79</v>
      </c>
      <c r="BK669" s="139">
        <f>ROUND(I669*H669,2)</f>
        <v>0</v>
      </c>
      <c r="BL669" s="16" t="s">
        <v>236</v>
      </c>
      <c r="BM669" s="138" t="s">
        <v>1301</v>
      </c>
    </row>
    <row r="670" spans="2:65" s="1" customFormat="1" ht="11.25">
      <c r="B670" s="31"/>
      <c r="D670" s="140" t="s">
        <v>144</v>
      </c>
      <c r="F670" s="141" t="s">
        <v>1302</v>
      </c>
      <c r="I670" s="142"/>
      <c r="L670" s="31"/>
      <c r="M670" s="143"/>
      <c r="T670" s="52"/>
      <c r="AT670" s="16" t="s">
        <v>144</v>
      </c>
      <c r="AU670" s="16" t="s">
        <v>81</v>
      </c>
    </row>
    <row r="671" spans="2:65" s="12" customFormat="1" ht="11.25">
      <c r="B671" s="144"/>
      <c r="D671" s="145" t="s">
        <v>146</v>
      </c>
      <c r="E671" s="146" t="s">
        <v>3</v>
      </c>
      <c r="F671" s="147" t="s">
        <v>1292</v>
      </c>
      <c r="H671" s="148">
        <v>77.7</v>
      </c>
      <c r="I671" s="149"/>
      <c r="L671" s="144"/>
      <c r="M671" s="150"/>
      <c r="T671" s="151"/>
      <c r="AT671" s="146" t="s">
        <v>146</v>
      </c>
      <c r="AU671" s="146" t="s">
        <v>81</v>
      </c>
      <c r="AV671" s="12" t="s">
        <v>81</v>
      </c>
      <c r="AW671" s="12" t="s">
        <v>32</v>
      </c>
      <c r="AX671" s="12" t="s">
        <v>79</v>
      </c>
      <c r="AY671" s="146" t="s">
        <v>135</v>
      </c>
    </row>
    <row r="672" spans="2:65" s="1" customFormat="1" ht="16.5" customHeight="1">
      <c r="B672" s="126"/>
      <c r="C672" s="162" t="s">
        <v>1303</v>
      </c>
      <c r="D672" s="162" t="s">
        <v>427</v>
      </c>
      <c r="E672" s="163" t="s">
        <v>1294</v>
      </c>
      <c r="F672" s="164" t="s">
        <v>1295</v>
      </c>
      <c r="G672" s="165" t="s">
        <v>213</v>
      </c>
      <c r="H672" s="166">
        <v>81.584999999999994</v>
      </c>
      <c r="I672" s="167"/>
      <c r="J672" s="168">
        <f>ROUND(I672*H672,2)</f>
        <v>0</v>
      </c>
      <c r="K672" s="164" t="s">
        <v>141</v>
      </c>
      <c r="L672" s="169"/>
      <c r="M672" s="170" t="s">
        <v>3</v>
      </c>
      <c r="N672" s="171" t="s">
        <v>42</v>
      </c>
      <c r="P672" s="136">
        <f>O672*H672</f>
        <v>0</v>
      </c>
      <c r="Q672" s="136">
        <v>4.1999999999999997E-3</v>
      </c>
      <c r="R672" s="136">
        <f>Q672*H672</f>
        <v>0.34265699999999993</v>
      </c>
      <c r="S672" s="136">
        <v>0</v>
      </c>
      <c r="T672" s="137">
        <f>S672*H672</f>
        <v>0</v>
      </c>
      <c r="AR672" s="138" t="s">
        <v>342</v>
      </c>
      <c r="AT672" s="138" t="s">
        <v>427</v>
      </c>
      <c r="AU672" s="138" t="s">
        <v>81</v>
      </c>
      <c r="AY672" s="16" t="s">
        <v>135</v>
      </c>
      <c r="BE672" s="139">
        <f>IF(N672="základní",J672,0)</f>
        <v>0</v>
      </c>
      <c r="BF672" s="139">
        <f>IF(N672="snížená",J672,0)</f>
        <v>0</v>
      </c>
      <c r="BG672" s="139">
        <f>IF(N672="zákl. přenesená",J672,0)</f>
        <v>0</v>
      </c>
      <c r="BH672" s="139">
        <f>IF(N672="sníž. přenesená",J672,0)</f>
        <v>0</v>
      </c>
      <c r="BI672" s="139">
        <f>IF(N672="nulová",J672,0)</f>
        <v>0</v>
      </c>
      <c r="BJ672" s="16" t="s">
        <v>79</v>
      </c>
      <c r="BK672" s="139">
        <f>ROUND(I672*H672,2)</f>
        <v>0</v>
      </c>
      <c r="BL672" s="16" t="s">
        <v>236</v>
      </c>
      <c r="BM672" s="138" t="s">
        <v>1304</v>
      </c>
    </row>
    <row r="673" spans="2:65" s="12" customFormat="1" ht="11.25">
      <c r="B673" s="144"/>
      <c r="D673" s="145" t="s">
        <v>146</v>
      </c>
      <c r="F673" s="147" t="s">
        <v>1305</v>
      </c>
      <c r="H673" s="148">
        <v>81.584999999999994</v>
      </c>
      <c r="I673" s="149"/>
      <c r="L673" s="144"/>
      <c r="M673" s="150"/>
      <c r="T673" s="151"/>
      <c r="AT673" s="146" t="s">
        <v>146</v>
      </c>
      <c r="AU673" s="146" t="s">
        <v>81</v>
      </c>
      <c r="AV673" s="12" t="s">
        <v>81</v>
      </c>
      <c r="AW673" s="12" t="s">
        <v>4</v>
      </c>
      <c r="AX673" s="12" t="s">
        <v>79</v>
      </c>
      <c r="AY673" s="146" t="s">
        <v>135</v>
      </c>
    </row>
    <row r="674" spans="2:65" s="1" customFormat="1" ht="33" customHeight="1">
      <c r="B674" s="126"/>
      <c r="C674" s="127" t="s">
        <v>1306</v>
      </c>
      <c r="D674" s="127" t="s">
        <v>137</v>
      </c>
      <c r="E674" s="128" t="s">
        <v>1307</v>
      </c>
      <c r="F674" s="129" t="s">
        <v>1308</v>
      </c>
      <c r="G674" s="130" t="s">
        <v>213</v>
      </c>
      <c r="H674" s="131">
        <v>68.8</v>
      </c>
      <c r="I674" s="132"/>
      <c r="J674" s="133">
        <f>ROUND(I674*H674,2)</f>
        <v>0</v>
      </c>
      <c r="K674" s="129" t="s">
        <v>141</v>
      </c>
      <c r="L674" s="31"/>
      <c r="M674" s="134" t="s">
        <v>3</v>
      </c>
      <c r="N674" s="135" t="s">
        <v>42</v>
      </c>
      <c r="P674" s="136">
        <f>O674*H674</f>
        <v>0</v>
      </c>
      <c r="Q674" s="136">
        <v>1.7000000000000001E-4</v>
      </c>
      <c r="R674" s="136">
        <f>Q674*H674</f>
        <v>1.1696E-2</v>
      </c>
      <c r="S674" s="136">
        <v>0</v>
      </c>
      <c r="T674" s="137">
        <f>S674*H674</f>
        <v>0</v>
      </c>
      <c r="AR674" s="138" t="s">
        <v>236</v>
      </c>
      <c r="AT674" s="138" t="s">
        <v>137</v>
      </c>
      <c r="AU674" s="138" t="s">
        <v>81</v>
      </c>
      <c r="AY674" s="16" t="s">
        <v>135</v>
      </c>
      <c r="BE674" s="139">
        <f>IF(N674="základní",J674,0)</f>
        <v>0</v>
      </c>
      <c r="BF674" s="139">
        <f>IF(N674="snížená",J674,0)</f>
        <v>0</v>
      </c>
      <c r="BG674" s="139">
        <f>IF(N674="zákl. přenesená",J674,0)</f>
        <v>0</v>
      </c>
      <c r="BH674" s="139">
        <f>IF(N674="sníž. přenesená",J674,0)</f>
        <v>0</v>
      </c>
      <c r="BI674" s="139">
        <f>IF(N674="nulová",J674,0)</f>
        <v>0</v>
      </c>
      <c r="BJ674" s="16" t="s">
        <v>79</v>
      </c>
      <c r="BK674" s="139">
        <f>ROUND(I674*H674,2)</f>
        <v>0</v>
      </c>
      <c r="BL674" s="16" t="s">
        <v>236</v>
      </c>
      <c r="BM674" s="138" t="s">
        <v>1309</v>
      </c>
    </row>
    <row r="675" spans="2:65" s="1" customFormat="1" ht="11.25">
      <c r="B675" s="31"/>
      <c r="D675" s="140" t="s">
        <v>144</v>
      </c>
      <c r="F675" s="141" t="s">
        <v>1310</v>
      </c>
      <c r="I675" s="142"/>
      <c r="L675" s="31"/>
      <c r="M675" s="143"/>
      <c r="T675" s="52"/>
      <c r="AT675" s="16" t="s">
        <v>144</v>
      </c>
      <c r="AU675" s="16" t="s">
        <v>81</v>
      </c>
    </row>
    <row r="676" spans="2:65" s="12" customFormat="1" ht="11.25">
      <c r="B676" s="144"/>
      <c r="D676" s="145" t="s">
        <v>146</v>
      </c>
      <c r="E676" s="146" t="s">
        <v>3</v>
      </c>
      <c r="F676" s="147" t="s">
        <v>1065</v>
      </c>
      <c r="H676" s="148">
        <v>68.8</v>
      </c>
      <c r="I676" s="149"/>
      <c r="L676" s="144"/>
      <c r="M676" s="150"/>
      <c r="T676" s="151"/>
      <c r="AT676" s="146" t="s">
        <v>146</v>
      </c>
      <c r="AU676" s="146" t="s">
        <v>81</v>
      </c>
      <c r="AV676" s="12" t="s">
        <v>81</v>
      </c>
      <c r="AW676" s="12" t="s">
        <v>32</v>
      </c>
      <c r="AX676" s="12" t="s">
        <v>79</v>
      </c>
      <c r="AY676" s="146" t="s">
        <v>135</v>
      </c>
    </row>
    <row r="677" spans="2:65" s="1" customFormat="1" ht="21.75" customHeight="1">
      <c r="B677" s="126"/>
      <c r="C677" s="162" t="s">
        <v>1311</v>
      </c>
      <c r="D677" s="162" t="s">
        <v>427</v>
      </c>
      <c r="E677" s="163" t="s">
        <v>1312</v>
      </c>
      <c r="F677" s="164" t="s">
        <v>1313</v>
      </c>
      <c r="G677" s="165" t="s">
        <v>213</v>
      </c>
      <c r="H677" s="166">
        <v>72.239999999999995</v>
      </c>
      <c r="I677" s="167"/>
      <c r="J677" s="168">
        <f>ROUND(I677*H677,2)</f>
        <v>0</v>
      </c>
      <c r="K677" s="164" t="s">
        <v>141</v>
      </c>
      <c r="L677" s="169"/>
      <c r="M677" s="170" t="s">
        <v>3</v>
      </c>
      <c r="N677" s="171" t="s">
        <v>42</v>
      </c>
      <c r="P677" s="136">
        <f>O677*H677</f>
        <v>0</v>
      </c>
      <c r="Q677" s="136">
        <v>5.4000000000000003E-3</v>
      </c>
      <c r="R677" s="136">
        <f>Q677*H677</f>
        <v>0.390096</v>
      </c>
      <c r="S677" s="136">
        <v>0</v>
      </c>
      <c r="T677" s="137">
        <f>S677*H677</f>
        <v>0</v>
      </c>
      <c r="AR677" s="138" t="s">
        <v>342</v>
      </c>
      <c r="AT677" s="138" t="s">
        <v>427</v>
      </c>
      <c r="AU677" s="138" t="s">
        <v>81</v>
      </c>
      <c r="AY677" s="16" t="s">
        <v>135</v>
      </c>
      <c r="BE677" s="139">
        <f>IF(N677="základní",J677,0)</f>
        <v>0</v>
      </c>
      <c r="BF677" s="139">
        <f>IF(N677="snížená",J677,0)</f>
        <v>0</v>
      </c>
      <c r="BG677" s="139">
        <f>IF(N677="zákl. přenesená",J677,0)</f>
        <v>0</v>
      </c>
      <c r="BH677" s="139">
        <f>IF(N677="sníž. přenesená",J677,0)</f>
        <v>0</v>
      </c>
      <c r="BI677" s="139">
        <f>IF(N677="nulová",J677,0)</f>
        <v>0</v>
      </c>
      <c r="BJ677" s="16" t="s">
        <v>79</v>
      </c>
      <c r="BK677" s="139">
        <f>ROUND(I677*H677,2)</f>
        <v>0</v>
      </c>
      <c r="BL677" s="16" t="s">
        <v>236</v>
      </c>
      <c r="BM677" s="138" t="s">
        <v>1314</v>
      </c>
    </row>
    <row r="678" spans="2:65" s="12" customFormat="1" ht="11.25">
      <c r="B678" s="144"/>
      <c r="D678" s="145" t="s">
        <v>146</v>
      </c>
      <c r="F678" s="147" t="s">
        <v>1315</v>
      </c>
      <c r="H678" s="148">
        <v>72.239999999999995</v>
      </c>
      <c r="I678" s="149"/>
      <c r="L678" s="144"/>
      <c r="M678" s="150"/>
      <c r="T678" s="151"/>
      <c r="AT678" s="146" t="s">
        <v>146</v>
      </c>
      <c r="AU678" s="146" t="s">
        <v>81</v>
      </c>
      <c r="AV678" s="12" t="s">
        <v>81</v>
      </c>
      <c r="AW678" s="12" t="s">
        <v>4</v>
      </c>
      <c r="AX678" s="12" t="s">
        <v>79</v>
      </c>
      <c r="AY678" s="146" t="s">
        <v>135</v>
      </c>
    </row>
    <row r="679" spans="2:65" s="1" customFormat="1" ht="24.2" customHeight="1">
      <c r="B679" s="126"/>
      <c r="C679" s="127" t="s">
        <v>1316</v>
      </c>
      <c r="D679" s="127" t="s">
        <v>137</v>
      </c>
      <c r="E679" s="128" t="s">
        <v>1317</v>
      </c>
      <c r="F679" s="129" t="s">
        <v>1318</v>
      </c>
      <c r="G679" s="130" t="s">
        <v>213</v>
      </c>
      <c r="H679" s="131">
        <v>28.6</v>
      </c>
      <c r="I679" s="132"/>
      <c r="J679" s="133">
        <f>ROUND(I679*H679,2)</f>
        <v>0</v>
      </c>
      <c r="K679" s="129" t="s">
        <v>141</v>
      </c>
      <c r="L679" s="31"/>
      <c r="M679" s="134" t="s">
        <v>3</v>
      </c>
      <c r="N679" s="135" t="s">
        <v>42</v>
      </c>
      <c r="P679" s="136">
        <f>O679*H679</f>
        <v>0</v>
      </c>
      <c r="Q679" s="136">
        <v>4.0000000000000003E-5</v>
      </c>
      <c r="R679" s="136">
        <f>Q679*H679</f>
        <v>1.1440000000000001E-3</v>
      </c>
      <c r="S679" s="136">
        <v>0</v>
      </c>
      <c r="T679" s="137">
        <f>S679*H679</f>
        <v>0</v>
      </c>
      <c r="AR679" s="138" t="s">
        <v>236</v>
      </c>
      <c r="AT679" s="138" t="s">
        <v>137</v>
      </c>
      <c r="AU679" s="138" t="s">
        <v>81</v>
      </c>
      <c r="AY679" s="16" t="s">
        <v>135</v>
      </c>
      <c r="BE679" s="139">
        <f>IF(N679="základní",J679,0)</f>
        <v>0</v>
      </c>
      <c r="BF679" s="139">
        <f>IF(N679="snížená",J679,0)</f>
        <v>0</v>
      </c>
      <c r="BG679" s="139">
        <f>IF(N679="zákl. přenesená",J679,0)</f>
        <v>0</v>
      </c>
      <c r="BH679" s="139">
        <f>IF(N679="sníž. přenesená",J679,0)</f>
        <v>0</v>
      </c>
      <c r="BI679" s="139">
        <f>IF(N679="nulová",J679,0)</f>
        <v>0</v>
      </c>
      <c r="BJ679" s="16" t="s">
        <v>79</v>
      </c>
      <c r="BK679" s="139">
        <f>ROUND(I679*H679,2)</f>
        <v>0</v>
      </c>
      <c r="BL679" s="16" t="s">
        <v>236</v>
      </c>
      <c r="BM679" s="138" t="s">
        <v>1319</v>
      </c>
    </row>
    <row r="680" spans="2:65" s="1" customFormat="1" ht="11.25">
      <c r="B680" s="31"/>
      <c r="D680" s="140" t="s">
        <v>144</v>
      </c>
      <c r="F680" s="141" t="s">
        <v>1320</v>
      </c>
      <c r="I680" s="142"/>
      <c r="L680" s="31"/>
      <c r="M680" s="143"/>
      <c r="T680" s="52"/>
      <c r="AT680" s="16" t="s">
        <v>144</v>
      </c>
      <c r="AU680" s="16" t="s">
        <v>81</v>
      </c>
    </row>
    <row r="681" spans="2:65" s="1" customFormat="1" ht="19.5">
      <c r="B681" s="31"/>
      <c r="D681" s="145" t="s">
        <v>1203</v>
      </c>
      <c r="F681" s="172" t="s">
        <v>1204</v>
      </c>
      <c r="I681" s="142"/>
      <c r="L681" s="31"/>
      <c r="M681" s="143"/>
      <c r="T681" s="52"/>
      <c r="AT681" s="16" t="s">
        <v>1203</v>
      </c>
      <c r="AU681" s="16" t="s">
        <v>81</v>
      </c>
    </row>
    <row r="682" spans="2:65" s="12" customFormat="1" ht="11.25">
      <c r="B682" s="144"/>
      <c r="D682" s="145" t="s">
        <v>146</v>
      </c>
      <c r="E682" s="146" t="s">
        <v>3</v>
      </c>
      <c r="F682" s="147" t="s">
        <v>1216</v>
      </c>
      <c r="H682" s="148">
        <v>9.6</v>
      </c>
      <c r="I682" s="149"/>
      <c r="L682" s="144"/>
      <c r="M682" s="150"/>
      <c r="T682" s="151"/>
      <c r="AT682" s="146" t="s">
        <v>146</v>
      </c>
      <c r="AU682" s="146" t="s">
        <v>81</v>
      </c>
      <c r="AV682" s="12" t="s">
        <v>81</v>
      </c>
      <c r="AW682" s="12" t="s">
        <v>32</v>
      </c>
      <c r="AX682" s="12" t="s">
        <v>71</v>
      </c>
      <c r="AY682" s="146" t="s">
        <v>135</v>
      </c>
    </row>
    <row r="683" spans="2:65" s="12" customFormat="1" ht="11.25">
      <c r="B683" s="144"/>
      <c r="D683" s="145" t="s">
        <v>146</v>
      </c>
      <c r="E683" s="146" t="s">
        <v>3</v>
      </c>
      <c r="F683" s="147" t="s">
        <v>1217</v>
      </c>
      <c r="H683" s="148">
        <v>19</v>
      </c>
      <c r="I683" s="149"/>
      <c r="L683" s="144"/>
      <c r="M683" s="150"/>
      <c r="T683" s="151"/>
      <c r="AT683" s="146" t="s">
        <v>146</v>
      </c>
      <c r="AU683" s="146" t="s">
        <v>81</v>
      </c>
      <c r="AV683" s="12" t="s">
        <v>81</v>
      </c>
      <c r="AW683" s="12" t="s">
        <v>32</v>
      </c>
      <c r="AX683" s="12" t="s">
        <v>71</v>
      </c>
      <c r="AY683" s="146" t="s">
        <v>135</v>
      </c>
    </row>
    <row r="684" spans="2:65" s="13" customFormat="1" ht="11.25">
      <c r="B684" s="152"/>
      <c r="D684" s="145" t="s">
        <v>146</v>
      </c>
      <c r="E684" s="153" t="s">
        <v>3</v>
      </c>
      <c r="F684" s="154" t="s">
        <v>150</v>
      </c>
      <c r="H684" s="155">
        <v>28.6</v>
      </c>
      <c r="I684" s="156"/>
      <c r="L684" s="152"/>
      <c r="M684" s="157"/>
      <c r="T684" s="158"/>
      <c r="AT684" s="153" t="s">
        <v>146</v>
      </c>
      <c r="AU684" s="153" t="s">
        <v>81</v>
      </c>
      <c r="AV684" s="13" t="s">
        <v>142</v>
      </c>
      <c r="AW684" s="13" t="s">
        <v>32</v>
      </c>
      <c r="AX684" s="13" t="s">
        <v>79</v>
      </c>
      <c r="AY684" s="153" t="s">
        <v>135</v>
      </c>
    </row>
    <row r="685" spans="2:65" s="1" customFormat="1" ht="16.5" customHeight="1">
      <c r="B685" s="126"/>
      <c r="C685" s="162" t="s">
        <v>1321</v>
      </c>
      <c r="D685" s="162" t="s">
        <v>427</v>
      </c>
      <c r="E685" s="163" t="s">
        <v>1322</v>
      </c>
      <c r="F685" s="164" t="s">
        <v>1323</v>
      </c>
      <c r="G685" s="165" t="s">
        <v>213</v>
      </c>
      <c r="H685" s="166">
        <v>34.920999999999999</v>
      </c>
      <c r="I685" s="167"/>
      <c r="J685" s="168">
        <f>ROUND(I685*H685,2)</f>
        <v>0</v>
      </c>
      <c r="K685" s="164" t="s">
        <v>141</v>
      </c>
      <c r="L685" s="169"/>
      <c r="M685" s="170" t="s">
        <v>3</v>
      </c>
      <c r="N685" s="171" t="s">
        <v>42</v>
      </c>
      <c r="P685" s="136">
        <f>O685*H685</f>
        <v>0</v>
      </c>
      <c r="Q685" s="136">
        <v>1.1E-4</v>
      </c>
      <c r="R685" s="136">
        <f>Q685*H685</f>
        <v>3.8413100000000001E-3</v>
      </c>
      <c r="S685" s="136">
        <v>0</v>
      </c>
      <c r="T685" s="137">
        <f>S685*H685</f>
        <v>0</v>
      </c>
      <c r="AR685" s="138" t="s">
        <v>342</v>
      </c>
      <c r="AT685" s="138" t="s">
        <v>427</v>
      </c>
      <c r="AU685" s="138" t="s">
        <v>81</v>
      </c>
      <c r="AY685" s="16" t="s">
        <v>135</v>
      </c>
      <c r="BE685" s="139">
        <f>IF(N685="základní",J685,0)</f>
        <v>0</v>
      </c>
      <c r="BF685" s="139">
        <f>IF(N685="snížená",J685,0)</f>
        <v>0</v>
      </c>
      <c r="BG685" s="139">
        <f>IF(N685="zákl. přenesená",J685,0)</f>
        <v>0</v>
      </c>
      <c r="BH685" s="139">
        <f>IF(N685="sníž. přenesená",J685,0)</f>
        <v>0</v>
      </c>
      <c r="BI685" s="139">
        <f>IF(N685="nulová",J685,0)</f>
        <v>0</v>
      </c>
      <c r="BJ685" s="16" t="s">
        <v>79</v>
      </c>
      <c r="BK685" s="139">
        <f>ROUND(I685*H685,2)</f>
        <v>0</v>
      </c>
      <c r="BL685" s="16" t="s">
        <v>236</v>
      </c>
      <c r="BM685" s="138" t="s">
        <v>1324</v>
      </c>
    </row>
    <row r="686" spans="2:65" s="12" customFormat="1" ht="11.25">
      <c r="B686" s="144"/>
      <c r="D686" s="145" t="s">
        <v>146</v>
      </c>
      <c r="F686" s="147" t="s">
        <v>1325</v>
      </c>
      <c r="H686" s="148">
        <v>34.920999999999999</v>
      </c>
      <c r="I686" s="149"/>
      <c r="L686" s="144"/>
      <c r="M686" s="150"/>
      <c r="T686" s="151"/>
      <c r="AT686" s="146" t="s">
        <v>146</v>
      </c>
      <c r="AU686" s="146" t="s">
        <v>81</v>
      </c>
      <c r="AV686" s="12" t="s">
        <v>81</v>
      </c>
      <c r="AW686" s="12" t="s">
        <v>4</v>
      </c>
      <c r="AX686" s="12" t="s">
        <v>79</v>
      </c>
      <c r="AY686" s="146" t="s">
        <v>135</v>
      </c>
    </row>
    <row r="687" spans="2:65" s="1" customFormat="1" ht="24.2" customHeight="1">
      <c r="B687" s="126"/>
      <c r="C687" s="127" t="s">
        <v>1326</v>
      </c>
      <c r="D687" s="127" t="s">
        <v>137</v>
      </c>
      <c r="E687" s="128" t="s">
        <v>1317</v>
      </c>
      <c r="F687" s="129" t="s">
        <v>1318</v>
      </c>
      <c r="G687" s="130" t="s">
        <v>213</v>
      </c>
      <c r="H687" s="131">
        <v>28.6</v>
      </c>
      <c r="I687" s="132"/>
      <c r="J687" s="133">
        <f>ROUND(I687*H687,2)</f>
        <v>0</v>
      </c>
      <c r="K687" s="129" t="s">
        <v>141</v>
      </c>
      <c r="L687" s="31"/>
      <c r="M687" s="134" t="s">
        <v>3</v>
      </c>
      <c r="N687" s="135" t="s">
        <v>42</v>
      </c>
      <c r="P687" s="136">
        <f>O687*H687</f>
        <v>0</v>
      </c>
      <c r="Q687" s="136">
        <v>4.0000000000000003E-5</v>
      </c>
      <c r="R687" s="136">
        <f>Q687*H687</f>
        <v>1.1440000000000001E-3</v>
      </c>
      <c r="S687" s="136">
        <v>0</v>
      </c>
      <c r="T687" s="137">
        <f>S687*H687</f>
        <v>0</v>
      </c>
      <c r="AR687" s="138" t="s">
        <v>236</v>
      </c>
      <c r="AT687" s="138" t="s">
        <v>137</v>
      </c>
      <c r="AU687" s="138" t="s">
        <v>81</v>
      </c>
      <c r="AY687" s="16" t="s">
        <v>135</v>
      </c>
      <c r="BE687" s="139">
        <f>IF(N687="základní",J687,0)</f>
        <v>0</v>
      </c>
      <c r="BF687" s="139">
        <f>IF(N687="snížená",J687,0)</f>
        <v>0</v>
      </c>
      <c r="BG687" s="139">
        <f>IF(N687="zákl. přenesená",J687,0)</f>
        <v>0</v>
      </c>
      <c r="BH687" s="139">
        <f>IF(N687="sníž. přenesená",J687,0)</f>
        <v>0</v>
      </c>
      <c r="BI687" s="139">
        <f>IF(N687="nulová",J687,0)</f>
        <v>0</v>
      </c>
      <c r="BJ687" s="16" t="s">
        <v>79</v>
      </c>
      <c r="BK687" s="139">
        <f>ROUND(I687*H687,2)</f>
        <v>0</v>
      </c>
      <c r="BL687" s="16" t="s">
        <v>236</v>
      </c>
      <c r="BM687" s="138" t="s">
        <v>1327</v>
      </c>
    </row>
    <row r="688" spans="2:65" s="1" customFormat="1" ht="11.25">
      <c r="B688" s="31"/>
      <c r="D688" s="140" t="s">
        <v>144</v>
      </c>
      <c r="F688" s="141" t="s">
        <v>1320</v>
      </c>
      <c r="I688" s="142"/>
      <c r="L688" s="31"/>
      <c r="M688" s="143"/>
      <c r="T688" s="52"/>
      <c r="AT688" s="16" t="s">
        <v>144</v>
      </c>
      <c r="AU688" s="16" t="s">
        <v>81</v>
      </c>
    </row>
    <row r="689" spans="2:65" s="12" customFormat="1" ht="11.25">
      <c r="B689" s="144"/>
      <c r="D689" s="145" t="s">
        <v>146</v>
      </c>
      <c r="E689" s="146" t="s">
        <v>3</v>
      </c>
      <c r="F689" s="147" t="s">
        <v>1216</v>
      </c>
      <c r="H689" s="148">
        <v>9.6</v>
      </c>
      <c r="I689" s="149"/>
      <c r="L689" s="144"/>
      <c r="M689" s="150"/>
      <c r="T689" s="151"/>
      <c r="AT689" s="146" t="s">
        <v>146</v>
      </c>
      <c r="AU689" s="146" t="s">
        <v>81</v>
      </c>
      <c r="AV689" s="12" t="s">
        <v>81</v>
      </c>
      <c r="AW689" s="12" t="s">
        <v>32</v>
      </c>
      <c r="AX689" s="12" t="s">
        <v>71</v>
      </c>
      <c r="AY689" s="146" t="s">
        <v>135</v>
      </c>
    </row>
    <row r="690" spans="2:65" s="12" customFormat="1" ht="11.25">
      <c r="B690" s="144"/>
      <c r="D690" s="145" t="s">
        <v>146</v>
      </c>
      <c r="E690" s="146" t="s">
        <v>3</v>
      </c>
      <c r="F690" s="147" t="s">
        <v>1217</v>
      </c>
      <c r="H690" s="148">
        <v>19</v>
      </c>
      <c r="I690" s="149"/>
      <c r="L690" s="144"/>
      <c r="M690" s="150"/>
      <c r="T690" s="151"/>
      <c r="AT690" s="146" t="s">
        <v>146</v>
      </c>
      <c r="AU690" s="146" t="s">
        <v>81</v>
      </c>
      <c r="AV690" s="12" t="s">
        <v>81</v>
      </c>
      <c r="AW690" s="12" t="s">
        <v>32</v>
      </c>
      <c r="AX690" s="12" t="s">
        <v>71</v>
      </c>
      <c r="AY690" s="146" t="s">
        <v>135</v>
      </c>
    </row>
    <row r="691" spans="2:65" s="13" customFormat="1" ht="11.25">
      <c r="B691" s="152"/>
      <c r="D691" s="145" t="s">
        <v>146</v>
      </c>
      <c r="E691" s="153" t="s">
        <v>3</v>
      </c>
      <c r="F691" s="154" t="s">
        <v>150</v>
      </c>
      <c r="H691" s="155">
        <v>28.6</v>
      </c>
      <c r="I691" s="156"/>
      <c r="L691" s="152"/>
      <c r="M691" s="157"/>
      <c r="T691" s="158"/>
      <c r="AT691" s="153" t="s">
        <v>146</v>
      </c>
      <c r="AU691" s="153" t="s">
        <v>81</v>
      </c>
      <c r="AV691" s="13" t="s">
        <v>142</v>
      </c>
      <c r="AW691" s="13" t="s">
        <v>32</v>
      </c>
      <c r="AX691" s="13" t="s">
        <v>79</v>
      </c>
      <c r="AY691" s="153" t="s">
        <v>135</v>
      </c>
    </row>
    <row r="692" spans="2:65" s="1" customFormat="1" ht="16.5" customHeight="1">
      <c r="B692" s="126"/>
      <c r="C692" s="162" t="s">
        <v>1328</v>
      </c>
      <c r="D692" s="162" t="s">
        <v>427</v>
      </c>
      <c r="E692" s="163" t="s">
        <v>1329</v>
      </c>
      <c r="F692" s="164" t="s">
        <v>1330</v>
      </c>
      <c r="G692" s="165" t="s">
        <v>213</v>
      </c>
      <c r="H692" s="166">
        <v>34.920999999999999</v>
      </c>
      <c r="I692" s="167"/>
      <c r="J692" s="168">
        <f>ROUND(I692*H692,2)</f>
        <v>0</v>
      </c>
      <c r="K692" s="164" t="s">
        <v>141</v>
      </c>
      <c r="L692" s="169"/>
      <c r="M692" s="170" t="s">
        <v>3</v>
      </c>
      <c r="N692" s="171" t="s">
        <v>42</v>
      </c>
      <c r="P692" s="136">
        <f>O692*H692</f>
        <v>0</v>
      </c>
      <c r="Q692" s="136">
        <v>1.3999999999999999E-4</v>
      </c>
      <c r="R692" s="136">
        <f>Q692*H692</f>
        <v>4.8889399999999996E-3</v>
      </c>
      <c r="S692" s="136">
        <v>0</v>
      </c>
      <c r="T692" s="137">
        <f>S692*H692</f>
        <v>0</v>
      </c>
      <c r="AR692" s="138" t="s">
        <v>342</v>
      </c>
      <c r="AT692" s="138" t="s">
        <v>427</v>
      </c>
      <c r="AU692" s="138" t="s">
        <v>81</v>
      </c>
      <c r="AY692" s="16" t="s">
        <v>135</v>
      </c>
      <c r="BE692" s="139">
        <f>IF(N692="základní",J692,0)</f>
        <v>0</v>
      </c>
      <c r="BF692" s="139">
        <f>IF(N692="snížená",J692,0)</f>
        <v>0</v>
      </c>
      <c r="BG692" s="139">
        <f>IF(N692="zákl. přenesená",J692,0)</f>
        <v>0</v>
      </c>
      <c r="BH692" s="139">
        <f>IF(N692="sníž. přenesená",J692,0)</f>
        <v>0</v>
      </c>
      <c r="BI692" s="139">
        <f>IF(N692="nulová",J692,0)</f>
        <v>0</v>
      </c>
      <c r="BJ692" s="16" t="s">
        <v>79</v>
      </c>
      <c r="BK692" s="139">
        <f>ROUND(I692*H692,2)</f>
        <v>0</v>
      </c>
      <c r="BL692" s="16" t="s">
        <v>236</v>
      </c>
      <c r="BM692" s="138" t="s">
        <v>1331</v>
      </c>
    </row>
    <row r="693" spans="2:65" s="12" customFormat="1" ht="11.25">
      <c r="B693" s="144"/>
      <c r="D693" s="145" t="s">
        <v>146</v>
      </c>
      <c r="F693" s="147" t="s">
        <v>1325</v>
      </c>
      <c r="H693" s="148">
        <v>34.920999999999999</v>
      </c>
      <c r="I693" s="149"/>
      <c r="L693" s="144"/>
      <c r="M693" s="150"/>
      <c r="T693" s="151"/>
      <c r="AT693" s="146" t="s">
        <v>146</v>
      </c>
      <c r="AU693" s="146" t="s">
        <v>81</v>
      </c>
      <c r="AV693" s="12" t="s">
        <v>81</v>
      </c>
      <c r="AW693" s="12" t="s">
        <v>4</v>
      </c>
      <c r="AX693" s="12" t="s">
        <v>79</v>
      </c>
      <c r="AY693" s="146" t="s">
        <v>135</v>
      </c>
    </row>
    <row r="694" spans="2:65" s="1" customFormat="1" ht="33" customHeight="1">
      <c r="B694" s="126"/>
      <c r="C694" s="127" t="s">
        <v>1332</v>
      </c>
      <c r="D694" s="127" t="s">
        <v>137</v>
      </c>
      <c r="E694" s="128" t="s">
        <v>1333</v>
      </c>
      <c r="F694" s="129" t="s">
        <v>1334</v>
      </c>
      <c r="G694" s="130" t="s">
        <v>186</v>
      </c>
      <c r="H694" s="131">
        <v>2.6269999999999998</v>
      </c>
      <c r="I694" s="132"/>
      <c r="J694" s="133">
        <f>ROUND(I694*H694,2)</f>
        <v>0</v>
      </c>
      <c r="K694" s="129" t="s">
        <v>141</v>
      </c>
      <c r="L694" s="31"/>
      <c r="M694" s="134" t="s">
        <v>3</v>
      </c>
      <c r="N694" s="135" t="s">
        <v>42</v>
      </c>
      <c r="P694" s="136">
        <f>O694*H694</f>
        <v>0</v>
      </c>
      <c r="Q694" s="136">
        <v>0</v>
      </c>
      <c r="R694" s="136">
        <f>Q694*H694</f>
        <v>0</v>
      </c>
      <c r="S694" s="136">
        <v>0</v>
      </c>
      <c r="T694" s="137">
        <f>S694*H694</f>
        <v>0</v>
      </c>
      <c r="AR694" s="138" t="s">
        <v>236</v>
      </c>
      <c r="AT694" s="138" t="s">
        <v>137</v>
      </c>
      <c r="AU694" s="138" t="s">
        <v>81</v>
      </c>
      <c r="AY694" s="16" t="s">
        <v>135</v>
      </c>
      <c r="BE694" s="139">
        <f>IF(N694="základní",J694,0)</f>
        <v>0</v>
      </c>
      <c r="BF694" s="139">
        <f>IF(N694="snížená",J694,0)</f>
        <v>0</v>
      </c>
      <c r="BG694" s="139">
        <f>IF(N694="zákl. přenesená",J694,0)</f>
        <v>0</v>
      </c>
      <c r="BH694" s="139">
        <f>IF(N694="sníž. přenesená",J694,0)</f>
        <v>0</v>
      </c>
      <c r="BI694" s="139">
        <f>IF(N694="nulová",J694,0)</f>
        <v>0</v>
      </c>
      <c r="BJ694" s="16" t="s">
        <v>79</v>
      </c>
      <c r="BK694" s="139">
        <f>ROUND(I694*H694,2)</f>
        <v>0</v>
      </c>
      <c r="BL694" s="16" t="s">
        <v>236</v>
      </c>
      <c r="BM694" s="138" t="s">
        <v>1335</v>
      </c>
    </row>
    <row r="695" spans="2:65" s="1" customFormat="1" ht="11.25">
      <c r="B695" s="31"/>
      <c r="D695" s="140" t="s">
        <v>144</v>
      </c>
      <c r="F695" s="141" t="s">
        <v>1336</v>
      </c>
      <c r="I695" s="142"/>
      <c r="L695" s="31"/>
      <c r="M695" s="143"/>
      <c r="T695" s="52"/>
      <c r="AT695" s="16" t="s">
        <v>144</v>
      </c>
      <c r="AU695" s="16" t="s">
        <v>81</v>
      </c>
    </row>
    <row r="696" spans="2:65" s="11" customFormat="1" ht="22.9" customHeight="1">
      <c r="B696" s="114"/>
      <c r="D696" s="115" t="s">
        <v>70</v>
      </c>
      <c r="E696" s="124" t="s">
        <v>1337</v>
      </c>
      <c r="F696" s="124" t="s">
        <v>1338</v>
      </c>
      <c r="I696" s="117"/>
      <c r="J696" s="125">
        <f>BK696</f>
        <v>0</v>
      </c>
      <c r="L696" s="114"/>
      <c r="M696" s="119"/>
      <c r="P696" s="120">
        <f>SUM(P697:P699)</f>
        <v>0</v>
      </c>
      <c r="R696" s="120">
        <f>SUM(R697:R699)</f>
        <v>2.96E-3</v>
      </c>
      <c r="T696" s="121">
        <f>SUM(T697:T699)</f>
        <v>0</v>
      </c>
      <c r="AR696" s="115" t="s">
        <v>81</v>
      </c>
      <c r="AT696" s="122" t="s">
        <v>70</v>
      </c>
      <c r="AU696" s="122" t="s">
        <v>79</v>
      </c>
      <c r="AY696" s="115" t="s">
        <v>135</v>
      </c>
      <c r="BK696" s="123">
        <f>SUM(BK697:BK699)</f>
        <v>0</v>
      </c>
    </row>
    <row r="697" spans="2:65" s="1" customFormat="1" ht="16.5" customHeight="1">
      <c r="B697" s="126"/>
      <c r="C697" s="127" t="s">
        <v>1339</v>
      </c>
      <c r="D697" s="127" t="s">
        <v>137</v>
      </c>
      <c r="E697" s="128" t="s">
        <v>1340</v>
      </c>
      <c r="F697" s="129" t="s">
        <v>1341</v>
      </c>
      <c r="G697" s="130" t="s">
        <v>493</v>
      </c>
      <c r="H697" s="131">
        <v>1</v>
      </c>
      <c r="I697" s="132"/>
      <c r="J697" s="133">
        <f>ROUND(I697*H697,2)</f>
        <v>0</v>
      </c>
      <c r="K697" s="129" t="s">
        <v>141</v>
      </c>
      <c r="L697" s="31"/>
      <c r="M697" s="134" t="s">
        <v>3</v>
      </c>
      <c r="N697" s="135" t="s">
        <v>42</v>
      </c>
      <c r="P697" s="136">
        <f>O697*H697</f>
        <v>0</v>
      </c>
      <c r="Q697" s="136">
        <v>1.15E-3</v>
      </c>
      <c r="R697" s="136">
        <f>Q697*H697</f>
        <v>1.15E-3</v>
      </c>
      <c r="S697" s="136">
        <v>0</v>
      </c>
      <c r="T697" s="137">
        <f>S697*H697</f>
        <v>0</v>
      </c>
      <c r="AR697" s="138" t="s">
        <v>236</v>
      </c>
      <c r="AT697" s="138" t="s">
        <v>137</v>
      </c>
      <c r="AU697" s="138" t="s">
        <v>81</v>
      </c>
      <c r="AY697" s="16" t="s">
        <v>135</v>
      </c>
      <c r="BE697" s="139">
        <f>IF(N697="základní",J697,0)</f>
        <v>0</v>
      </c>
      <c r="BF697" s="139">
        <f>IF(N697="snížená",J697,0)</f>
        <v>0</v>
      </c>
      <c r="BG697" s="139">
        <f>IF(N697="zákl. přenesená",J697,0)</f>
        <v>0</v>
      </c>
      <c r="BH697" s="139">
        <f>IF(N697="sníž. přenesená",J697,0)</f>
        <v>0</v>
      </c>
      <c r="BI697" s="139">
        <f>IF(N697="nulová",J697,0)</f>
        <v>0</v>
      </c>
      <c r="BJ697" s="16" t="s">
        <v>79</v>
      </c>
      <c r="BK697" s="139">
        <f>ROUND(I697*H697,2)</f>
        <v>0</v>
      </c>
      <c r="BL697" s="16" t="s">
        <v>236</v>
      </c>
      <c r="BM697" s="138" t="s">
        <v>1342</v>
      </c>
    </row>
    <row r="698" spans="2:65" s="1" customFormat="1" ht="11.25">
      <c r="B698" s="31"/>
      <c r="D698" s="140" t="s">
        <v>144</v>
      </c>
      <c r="F698" s="141" t="s">
        <v>1343</v>
      </c>
      <c r="I698" s="142"/>
      <c r="L698" s="31"/>
      <c r="M698" s="143"/>
      <c r="T698" s="52"/>
      <c r="AT698" s="16" t="s">
        <v>144</v>
      </c>
      <c r="AU698" s="16" t="s">
        <v>81</v>
      </c>
    </row>
    <row r="699" spans="2:65" s="1" customFormat="1" ht="21.75" customHeight="1">
      <c r="B699" s="126"/>
      <c r="C699" s="162" t="s">
        <v>1344</v>
      </c>
      <c r="D699" s="162" t="s">
        <v>427</v>
      </c>
      <c r="E699" s="163" t="s">
        <v>1345</v>
      </c>
      <c r="F699" s="164" t="s">
        <v>1346</v>
      </c>
      <c r="G699" s="165" t="s">
        <v>493</v>
      </c>
      <c r="H699" s="166">
        <v>1</v>
      </c>
      <c r="I699" s="167"/>
      <c r="J699" s="168">
        <f>ROUND(I699*H699,2)</f>
        <v>0</v>
      </c>
      <c r="K699" s="164" t="s">
        <v>141</v>
      </c>
      <c r="L699" s="169"/>
      <c r="M699" s="170" t="s">
        <v>3</v>
      </c>
      <c r="N699" s="171" t="s">
        <v>42</v>
      </c>
      <c r="P699" s="136">
        <f>O699*H699</f>
        <v>0</v>
      </c>
      <c r="Q699" s="136">
        <v>1.81E-3</v>
      </c>
      <c r="R699" s="136">
        <f>Q699*H699</f>
        <v>1.81E-3</v>
      </c>
      <c r="S699" s="136">
        <v>0</v>
      </c>
      <c r="T699" s="137">
        <f>S699*H699</f>
        <v>0</v>
      </c>
      <c r="AR699" s="138" t="s">
        <v>342</v>
      </c>
      <c r="AT699" s="138" t="s">
        <v>427</v>
      </c>
      <c r="AU699" s="138" t="s">
        <v>81</v>
      </c>
      <c r="AY699" s="16" t="s">
        <v>135</v>
      </c>
      <c r="BE699" s="139">
        <f>IF(N699="základní",J699,0)</f>
        <v>0</v>
      </c>
      <c r="BF699" s="139">
        <f>IF(N699="snížená",J699,0)</f>
        <v>0</v>
      </c>
      <c r="BG699" s="139">
        <f>IF(N699="zákl. přenesená",J699,0)</f>
        <v>0</v>
      </c>
      <c r="BH699" s="139">
        <f>IF(N699="sníž. přenesená",J699,0)</f>
        <v>0</v>
      </c>
      <c r="BI699" s="139">
        <f>IF(N699="nulová",J699,0)</f>
        <v>0</v>
      </c>
      <c r="BJ699" s="16" t="s">
        <v>79</v>
      </c>
      <c r="BK699" s="139">
        <f>ROUND(I699*H699,2)</f>
        <v>0</v>
      </c>
      <c r="BL699" s="16" t="s">
        <v>236</v>
      </c>
      <c r="BM699" s="138" t="s">
        <v>1347</v>
      </c>
    </row>
    <row r="700" spans="2:65" s="11" customFormat="1" ht="22.9" customHeight="1">
      <c r="B700" s="114"/>
      <c r="D700" s="115" t="s">
        <v>70</v>
      </c>
      <c r="E700" s="124" t="s">
        <v>296</v>
      </c>
      <c r="F700" s="124" t="s">
        <v>297</v>
      </c>
      <c r="I700" s="117"/>
      <c r="J700" s="125">
        <f>BK700</f>
        <v>0</v>
      </c>
      <c r="L700" s="114"/>
      <c r="M700" s="119"/>
      <c r="P700" s="120">
        <f>SUM(P701:P762)</f>
        <v>0</v>
      </c>
      <c r="R700" s="120">
        <f>SUM(R701:R762)</f>
        <v>9.5595584599999999</v>
      </c>
      <c r="T700" s="121">
        <f>SUM(T701:T762)</f>
        <v>0</v>
      </c>
      <c r="AR700" s="115" t="s">
        <v>81</v>
      </c>
      <c r="AT700" s="122" t="s">
        <v>70</v>
      </c>
      <c r="AU700" s="122" t="s">
        <v>79</v>
      </c>
      <c r="AY700" s="115" t="s">
        <v>135</v>
      </c>
      <c r="BK700" s="123">
        <f>SUM(BK701:BK762)</f>
        <v>0</v>
      </c>
    </row>
    <row r="701" spans="2:65" s="1" customFormat="1" ht="16.5" customHeight="1">
      <c r="B701" s="126"/>
      <c r="C701" s="127" t="s">
        <v>1348</v>
      </c>
      <c r="D701" s="127" t="s">
        <v>137</v>
      </c>
      <c r="E701" s="128" t="s">
        <v>1349</v>
      </c>
      <c r="F701" s="129" t="s">
        <v>1350</v>
      </c>
      <c r="G701" s="130" t="s">
        <v>140</v>
      </c>
      <c r="H701" s="131">
        <v>1.345</v>
      </c>
      <c r="I701" s="132"/>
      <c r="J701" s="133">
        <f>ROUND(I701*H701,2)</f>
        <v>0</v>
      </c>
      <c r="K701" s="129" t="s">
        <v>141</v>
      </c>
      <c r="L701" s="31"/>
      <c r="M701" s="134" t="s">
        <v>3</v>
      </c>
      <c r="N701" s="135" t="s">
        <v>42</v>
      </c>
      <c r="P701" s="136">
        <f>O701*H701</f>
        <v>0</v>
      </c>
      <c r="Q701" s="136">
        <v>0</v>
      </c>
      <c r="R701" s="136">
        <f>Q701*H701</f>
        <v>0</v>
      </c>
      <c r="S701" s="136">
        <v>0</v>
      </c>
      <c r="T701" s="137">
        <f>S701*H701</f>
        <v>0</v>
      </c>
      <c r="AR701" s="138" t="s">
        <v>236</v>
      </c>
      <c r="AT701" s="138" t="s">
        <v>137</v>
      </c>
      <c r="AU701" s="138" t="s">
        <v>81</v>
      </c>
      <c r="AY701" s="16" t="s">
        <v>135</v>
      </c>
      <c r="BE701" s="139">
        <f>IF(N701="základní",J701,0)</f>
        <v>0</v>
      </c>
      <c r="BF701" s="139">
        <f>IF(N701="snížená",J701,0)</f>
        <v>0</v>
      </c>
      <c r="BG701" s="139">
        <f>IF(N701="zákl. přenesená",J701,0)</f>
        <v>0</v>
      </c>
      <c r="BH701" s="139">
        <f>IF(N701="sníž. přenesená",J701,0)</f>
        <v>0</v>
      </c>
      <c r="BI701" s="139">
        <f>IF(N701="nulová",J701,0)</f>
        <v>0</v>
      </c>
      <c r="BJ701" s="16" t="s">
        <v>79</v>
      </c>
      <c r="BK701" s="139">
        <f>ROUND(I701*H701,2)</f>
        <v>0</v>
      </c>
      <c r="BL701" s="16" t="s">
        <v>236</v>
      </c>
      <c r="BM701" s="138" t="s">
        <v>1351</v>
      </c>
    </row>
    <row r="702" spans="2:65" s="1" customFormat="1" ht="11.25">
      <c r="B702" s="31"/>
      <c r="D702" s="140" t="s">
        <v>144</v>
      </c>
      <c r="F702" s="141" t="s">
        <v>1352</v>
      </c>
      <c r="I702" s="142"/>
      <c r="L702" s="31"/>
      <c r="M702" s="143"/>
      <c r="T702" s="52"/>
      <c r="AT702" s="16" t="s">
        <v>144</v>
      </c>
      <c r="AU702" s="16" t="s">
        <v>81</v>
      </c>
    </row>
    <row r="703" spans="2:65" s="12" customFormat="1" ht="11.25">
      <c r="B703" s="144"/>
      <c r="D703" s="145" t="s">
        <v>146</v>
      </c>
      <c r="E703" s="146" t="s">
        <v>3</v>
      </c>
      <c r="F703" s="147" t="s">
        <v>1353</v>
      </c>
      <c r="H703" s="148">
        <v>1.345</v>
      </c>
      <c r="I703" s="149"/>
      <c r="L703" s="144"/>
      <c r="M703" s="150"/>
      <c r="T703" s="151"/>
      <c r="AT703" s="146" t="s">
        <v>146</v>
      </c>
      <c r="AU703" s="146" t="s">
        <v>81</v>
      </c>
      <c r="AV703" s="12" t="s">
        <v>81</v>
      </c>
      <c r="AW703" s="12" t="s">
        <v>32</v>
      </c>
      <c r="AX703" s="12" t="s">
        <v>79</v>
      </c>
      <c r="AY703" s="146" t="s">
        <v>135</v>
      </c>
    </row>
    <row r="704" spans="2:65" s="1" customFormat="1" ht="24.2" customHeight="1">
      <c r="B704" s="126"/>
      <c r="C704" s="127" t="s">
        <v>1354</v>
      </c>
      <c r="D704" s="127" t="s">
        <v>137</v>
      </c>
      <c r="E704" s="128" t="s">
        <v>1355</v>
      </c>
      <c r="F704" s="129" t="s">
        <v>1356</v>
      </c>
      <c r="G704" s="130" t="s">
        <v>140</v>
      </c>
      <c r="H704" s="131">
        <v>9.4420000000000002</v>
      </c>
      <c r="I704" s="132"/>
      <c r="J704" s="133">
        <f>ROUND(I704*H704,2)</f>
        <v>0</v>
      </c>
      <c r="K704" s="129" t="s">
        <v>141</v>
      </c>
      <c r="L704" s="31"/>
      <c r="M704" s="134" t="s">
        <v>3</v>
      </c>
      <c r="N704" s="135" t="s">
        <v>42</v>
      </c>
      <c r="P704" s="136">
        <f>O704*H704</f>
        <v>0</v>
      </c>
      <c r="Q704" s="136">
        <v>1.08E-3</v>
      </c>
      <c r="R704" s="136">
        <f>Q704*H704</f>
        <v>1.0197360000000001E-2</v>
      </c>
      <c r="S704" s="136">
        <v>0</v>
      </c>
      <c r="T704" s="137">
        <f>S704*H704</f>
        <v>0</v>
      </c>
      <c r="AR704" s="138" t="s">
        <v>236</v>
      </c>
      <c r="AT704" s="138" t="s">
        <v>137</v>
      </c>
      <c r="AU704" s="138" t="s">
        <v>81</v>
      </c>
      <c r="AY704" s="16" t="s">
        <v>135</v>
      </c>
      <c r="BE704" s="139">
        <f>IF(N704="základní",J704,0)</f>
        <v>0</v>
      </c>
      <c r="BF704" s="139">
        <f>IF(N704="snížená",J704,0)</f>
        <v>0</v>
      </c>
      <c r="BG704" s="139">
        <f>IF(N704="zákl. přenesená",J704,0)</f>
        <v>0</v>
      </c>
      <c r="BH704" s="139">
        <f>IF(N704="sníž. přenesená",J704,0)</f>
        <v>0</v>
      </c>
      <c r="BI704" s="139">
        <f>IF(N704="nulová",J704,0)</f>
        <v>0</v>
      </c>
      <c r="BJ704" s="16" t="s">
        <v>79</v>
      </c>
      <c r="BK704" s="139">
        <f>ROUND(I704*H704,2)</f>
        <v>0</v>
      </c>
      <c r="BL704" s="16" t="s">
        <v>236</v>
      </c>
      <c r="BM704" s="138" t="s">
        <v>1357</v>
      </c>
    </row>
    <row r="705" spans="2:65" s="1" customFormat="1" ht="11.25">
      <c r="B705" s="31"/>
      <c r="D705" s="140" t="s">
        <v>144</v>
      </c>
      <c r="F705" s="141" t="s">
        <v>1358</v>
      </c>
      <c r="I705" s="142"/>
      <c r="L705" s="31"/>
      <c r="M705" s="143"/>
      <c r="T705" s="52"/>
      <c r="AT705" s="16" t="s">
        <v>144</v>
      </c>
      <c r="AU705" s="16" t="s">
        <v>81</v>
      </c>
    </row>
    <row r="706" spans="2:65" s="12" customFormat="1" ht="11.25">
      <c r="B706" s="144"/>
      <c r="D706" s="145" t="s">
        <v>146</v>
      </c>
      <c r="E706" s="146" t="s">
        <v>3</v>
      </c>
      <c r="F706" s="147" t="s">
        <v>1359</v>
      </c>
      <c r="H706" s="148">
        <v>9.4420000000000002</v>
      </c>
      <c r="I706" s="149"/>
      <c r="L706" s="144"/>
      <c r="M706" s="150"/>
      <c r="T706" s="151"/>
      <c r="AT706" s="146" t="s">
        <v>146</v>
      </c>
      <c r="AU706" s="146" t="s">
        <v>81</v>
      </c>
      <c r="AV706" s="12" t="s">
        <v>81</v>
      </c>
      <c r="AW706" s="12" t="s">
        <v>32</v>
      </c>
      <c r="AX706" s="12" t="s">
        <v>79</v>
      </c>
      <c r="AY706" s="146" t="s">
        <v>135</v>
      </c>
    </row>
    <row r="707" spans="2:65" s="1" customFormat="1" ht="37.9" customHeight="1">
      <c r="B707" s="126"/>
      <c r="C707" s="127" t="s">
        <v>1360</v>
      </c>
      <c r="D707" s="127" t="s">
        <v>137</v>
      </c>
      <c r="E707" s="128" t="s">
        <v>1361</v>
      </c>
      <c r="F707" s="129" t="s">
        <v>1362</v>
      </c>
      <c r="G707" s="130" t="s">
        <v>312</v>
      </c>
      <c r="H707" s="131">
        <v>309.89999999999998</v>
      </c>
      <c r="I707" s="132"/>
      <c r="J707" s="133">
        <f>ROUND(I707*H707,2)</f>
        <v>0</v>
      </c>
      <c r="K707" s="129" t="s">
        <v>141</v>
      </c>
      <c r="L707" s="31"/>
      <c r="M707" s="134" t="s">
        <v>3</v>
      </c>
      <c r="N707" s="135" t="s">
        <v>42</v>
      </c>
      <c r="P707" s="136">
        <f>O707*H707</f>
        <v>0</v>
      </c>
      <c r="Q707" s="136">
        <v>0</v>
      </c>
      <c r="R707" s="136">
        <f>Q707*H707</f>
        <v>0</v>
      </c>
      <c r="S707" s="136">
        <v>0</v>
      </c>
      <c r="T707" s="137">
        <f>S707*H707</f>
        <v>0</v>
      </c>
      <c r="AR707" s="138" t="s">
        <v>236</v>
      </c>
      <c r="AT707" s="138" t="s">
        <v>137</v>
      </c>
      <c r="AU707" s="138" t="s">
        <v>81</v>
      </c>
      <c r="AY707" s="16" t="s">
        <v>135</v>
      </c>
      <c r="BE707" s="139">
        <f>IF(N707="základní",J707,0)</f>
        <v>0</v>
      </c>
      <c r="BF707" s="139">
        <f>IF(N707="snížená",J707,0)</f>
        <v>0</v>
      </c>
      <c r="BG707" s="139">
        <f>IF(N707="zákl. přenesená",J707,0)</f>
        <v>0</v>
      </c>
      <c r="BH707" s="139">
        <f>IF(N707="sníž. přenesená",J707,0)</f>
        <v>0</v>
      </c>
      <c r="BI707" s="139">
        <f>IF(N707="nulová",J707,0)</f>
        <v>0</v>
      </c>
      <c r="BJ707" s="16" t="s">
        <v>79</v>
      </c>
      <c r="BK707" s="139">
        <f>ROUND(I707*H707,2)</f>
        <v>0</v>
      </c>
      <c r="BL707" s="16" t="s">
        <v>236</v>
      </c>
      <c r="BM707" s="138" t="s">
        <v>1363</v>
      </c>
    </row>
    <row r="708" spans="2:65" s="1" customFormat="1" ht="11.25">
      <c r="B708" s="31"/>
      <c r="D708" s="140" t="s">
        <v>144</v>
      </c>
      <c r="F708" s="141" t="s">
        <v>1364</v>
      </c>
      <c r="I708" s="142"/>
      <c r="L708" s="31"/>
      <c r="M708" s="143"/>
      <c r="T708" s="52"/>
      <c r="AT708" s="16" t="s">
        <v>144</v>
      </c>
      <c r="AU708" s="16" t="s">
        <v>81</v>
      </c>
    </row>
    <row r="709" spans="2:65" s="12" customFormat="1" ht="11.25">
      <c r="B709" s="144"/>
      <c r="D709" s="145" t="s">
        <v>146</v>
      </c>
      <c r="E709" s="146" t="s">
        <v>3</v>
      </c>
      <c r="F709" s="147" t="s">
        <v>1365</v>
      </c>
      <c r="H709" s="148">
        <v>309.89999999999998</v>
      </c>
      <c r="I709" s="149"/>
      <c r="L709" s="144"/>
      <c r="M709" s="150"/>
      <c r="T709" s="151"/>
      <c r="AT709" s="146" t="s">
        <v>146</v>
      </c>
      <c r="AU709" s="146" t="s">
        <v>81</v>
      </c>
      <c r="AV709" s="12" t="s">
        <v>81</v>
      </c>
      <c r="AW709" s="12" t="s">
        <v>32</v>
      </c>
      <c r="AX709" s="12" t="s">
        <v>79</v>
      </c>
      <c r="AY709" s="146" t="s">
        <v>135</v>
      </c>
    </row>
    <row r="710" spans="2:65" s="1" customFormat="1" ht="16.5" customHeight="1">
      <c r="B710" s="126"/>
      <c r="C710" s="162" t="s">
        <v>1366</v>
      </c>
      <c r="D710" s="162" t="s">
        <v>427</v>
      </c>
      <c r="E710" s="163" t="s">
        <v>1367</v>
      </c>
      <c r="F710" s="164" t="s">
        <v>1368</v>
      </c>
      <c r="G710" s="165" t="s">
        <v>140</v>
      </c>
      <c r="H710" s="166">
        <v>5.48</v>
      </c>
      <c r="I710" s="167"/>
      <c r="J710" s="168">
        <f>ROUND(I710*H710,2)</f>
        <v>0</v>
      </c>
      <c r="K710" s="164" t="s">
        <v>141</v>
      </c>
      <c r="L710" s="169"/>
      <c r="M710" s="170" t="s">
        <v>3</v>
      </c>
      <c r="N710" s="171" t="s">
        <v>42</v>
      </c>
      <c r="P710" s="136">
        <f>O710*H710</f>
        <v>0</v>
      </c>
      <c r="Q710" s="136">
        <v>0.55000000000000004</v>
      </c>
      <c r="R710" s="136">
        <f>Q710*H710</f>
        <v>3.0140000000000007</v>
      </c>
      <c r="S710" s="136">
        <v>0</v>
      </c>
      <c r="T710" s="137">
        <f>S710*H710</f>
        <v>0</v>
      </c>
      <c r="AR710" s="138" t="s">
        <v>342</v>
      </c>
      <c r="AT710" s="138" t="s">
        <v>427</v>
      </c>
      <c r="AU710" s="138" t="s">
        <v>81</v>
      </c>
      <c r="AY710" s="16" t="s">
        <v>135</v>
      </c>
      <c r="BE710" s="139">
        <f>IF(N710="základní",J710,0)</f>
        <v>0</v>
      </c>
      <c r="BF710" s="139">
        <f>IF(N710="snížená",J710,0)</f>
        <v>0</v>
      </c>
      <c r="BG710" s="139">
        <f>IF(N710="zákl. přenesená",J710,0)</f>
        <v>0</v>
      </c>
      <c r="BH710" s="139">
        <f>IF(N710="sníž. přenesená",J710,0)</f>
        <v>0</v>
      </c>
      <c r="BI710" s="139">
        <f>IF(N710="nulová",J710,0)</f>
        <v>0</v>
      </c>
      <c r="BJ710" s="16" t="s">
        <v>79</v>
      </c>
      <c r="BK710" s="139">
        <f>ROUND(I710*H710,2)</f>
        <v>0</v>
      </c>
      <c r="BL710" s="16" t="s">
        <v>236</v>
      </c>
      <c r="BM710" s="138" t="s">
        <v>1369</v>
      </c>
    </row>
    <row r="711" spans="2:65" s="12" customFormat="1" ht="11.25">
      <c r="B711" s="144"/>
      <c r="D711" s="145" t="s">
        <v>146</v>
      </c>
      <c r="E711" s="146" t="s">
        <v>3</v>
      </c>
      <c r="F711" s="147" t="s">
        <v>1370</v>
      </c>
      <c r="H711" s="148">
        <v>5.48</v>
      </c>
      <c r="I711" s="149"/>
      <c r="L711" s="144"/>
      <c r="M711" s="150"/>
      <c r="T711" s="151"/>
      <c r="AT711" s="146" t="s">
        <v>146</v>
      </c>
      <c r="AU711" s="146" t="s">
        <v>81</v>
      </c>
      <c r="AV711" s="12" t="s">
        <v>81</v>
      </c>
      <c r="AW711" s="12" t="s">
        <v>32</v>
      </c>
      <c r="AX711" s="12" t="s">
        <v>79</v>
      </c>
      <c r="AY711" s="146" t="s">
        <v>135</v>
      </c>
    </row>
    <row r="712" spans="2:65" s="1" customFormat="1" ht="24.2" customHeight="1">
      <c r="B712" s="126"/>
      <c r="C712" s="127" t="s">
        <v>1371</v>
      </c>
      <c r="D712" s="127" t="s">
        <v>137</v>
      </c>
      <c r="E712" s="128" t="s">
        <v>1372</v>
      </c>
      <c r="F712" s="129" t="s">
        <v>1373</v>
      </c>
      <c r="G712" s="130" t="s">
        <v>213</v>
      </c>
      <c r="H712" s="131">
        <v>137.6</v>
      </c>
      <c r="I712" s="132"/>
      <c r="J712" s="133">
        <f>ROUND(I712*H712,2)</f>
        <v>0</v>
      </c>
      <c r="K712" s="129" t="s">
        <v>141</v>
      </c>
      <c r="L712" s="31"/>
      <c r="M712" s="134" t="s">
        <v>3</v>
      </c>
      <c r="N712" s="135" t="s">
        <v>42</v>
      </c>
      <c r="P712" s="136">
        <f>O712*H712</f>
        <v>0</v>
      </c>
      <c r="Q712" s="136">
        <v>0</v>
      </c>
      <c r="R712" s="136">
        <f>Q712*H712</f>
        <v>0</v>
      </c>
      <c r="S712" s="136">
        <v>0</v>
      </c>
      <c r="T712" s="137">
        <f>S712*H712</f>
        <v>0</v>
      </c>
      <c r="AR712" s="138" t="s">
        <v>236</v>
      </c>
      <c r="AT712" s="138" t="s">
        <v>137</v>
      </c>
      <c r="AU712" s="138" t="s">
        <v>81</v>
      </c>
      <c r="AY712" s="16" t="s">
        <v>135</v>
      </c>
      <c r="BE712" s="139">
        <f>IF(N712="základní",J712,0)</f>
        <v>0</v>
      </c>
      <c r="BF712" s="139">
        <f>IF(N712="snížená",J712,0)</f>
        <v>0</v>
      </c>
      <c r="BG712" s="139">
        <f>IF(N712="zákl. přenesená",J712,0)</f>
        <v>0</v>
      </c>
      <c r="BH712" s="139">
        <f>IF(N712="sníž. přenesená",J712,0)</f>
        <v>0</v>
      </c>
      <c r="BI712" s="139">
        <f>IF(N712="nulová",J712,0)</f>
        <v>0</v>
      </c>
      <c r="BJ712" s="16" t="s">
        <v>79</v>
      </c>
      <c r="BK712" s="139">
        <f>ROUND(I712*H712,2)</f>
        <v>0</v>
      </c>
      <c r="BL712" s="16" t="s">
        <v>236</v>
      </c>
      <c r="BM712" s="138" t="s">
        <v>1374</v>
      </c>
    </row>
    <row r="713" spans="2:65" s="1" customFormat="1" ht="11.25">
      <c r="B713" s="31"/>
      <c r="D713" s="140" t="s">
        <v>144</v>
      </c>
      <c r="F713" s="141" t="s">
        <v>1375</v>
      </c>
      <c r="I713" s="142"/>
      <c r="L713" s="31"/>
      <c r="M713" s="143"/>
      <c r="T713" s="52"/>
      <c r="AT713" s="16" t="s">
        <v>144</v>
      </c>
      <c r="AU713" s="16" t="s">
        <v>81</v>
      </c>
    </row>
    <row r="714" spans="2:65" s="12" customFormat="1" ht="11.25">
      <c r="B714" s="144"/>
      <c r="D714" s="145" t="s">
        <v>146</v>
      </c>
      <c r="E714" s="146" t="s">
        <v>3</v>
      </c>
      <c r="F714" s="147" t="s">
        <v>1065</v>
      </c>
      <c r="H714" s="148">
        <v>68.8</v>
      </c>
      <c r="I714" s="149"/>
      <c r="L714" s="144"/>
      <c r="M714" s="150"/>
      <c r="T714" s="151"/>
      <c r="AT714" s="146" t="s">
        <v>146</v>
      </c>
      <c r="AU714" s="146" t="s">
        <v>81</v>
      </c>
      <c r="AV714" s="12" t="s">
        <v>81</v>
      </c>
      <c r="AW714" s="12" t="s">
        <v>32</v>
      </c>
      <c r="AX714" s="12" t="s">
        <v>71</v>
      </c>
      <c r="AY714" s="146" t="s">
        <v>135</v>
      </c>
    </row>
    <row r="715" spans="2:65" s="12" customFormat="1" ht="11.25">
      <c r="B715" s="144"/>
      <c r="D715" s="145" t="s">
        <v>146</v>
      </c>
      <c r="E715" s="146" t="s">
        <v>3</v>
      </c>
      <c r="F715" s="147" t="s">
        <v>1065</v>
      </c>
      <c r="H715" s="148">
        <v>68.8</v>
      </c>
      <c r="I715" s="149"/>
      <c r="L715" s="144"/>
      <c r="M715" s="150"/>
      <c r="T715" s="151"/>
      <c r="AT715" s="146" t="s">
        <v>146</v>
      </c>
      <c r="AU715" s="146" t="s">
        <v>81</v>
      </c>
      <c r="AV715" s="12" t="s">
        <v>81</v>
      </c>
      <c r="AW715" s="12" t="s">
        <v>32</v>
      </c>
      <c r="AX715" s="12" t="s">
        <v>71</v>
      </c>
      <c r="AY715" s="146" t="s">
        <v>135</v>
      </c>
    </row>
    <row r="716" spans="2:65" s="13" customFormat="1" ht="11.25">
      <c r="B716" s="152"/>
      <c r="D716" s="145" t="s">
        <v>146</v>
      </c>
      <c r="E716" s="153" t="s">
        <v>3</v>
      </c>
      <c r="F716" s="154" t="s">
        <v>150</v>
      </c>
      <c r="H716" s="155">
        <v>137.6</v>
      </c>
      <c r="I716" s="156"/>
      <c r="L716" s="152"/>
      <c r="M716" s="157"/>
      <c r="T716" s="158"/>
      <c r="AT716" s="153" t="s">
        <v>146</v>
      </c>
      <c r="AU716" s="153" t="s">
        <v>81</v>
      </c>
      <c r="AV716" s="13" t="s">
        <v>142</v>
      </c>
      <c r="AW716" s="13" t="s">
        <v>32</v>
      </c>
      <c r="AX716" s="13" t="s">
        <v>79</v>
      </c>
      <c r="AY716" s="153" t="s">
        <v>135</v>
      </c>
    </row>
    <row r="717" spans="2:65" s="1" customFormat="1" ht="16.5" customHeight="1">
      <c r="B717" s="126"/>
      <c r="C717" s="162" t="s">
        <v>1376</v>
      </c>
      <c r="D717" s="162" t="s">
        <v>427</v>
      </c>
      <c r="E717" s="163" t="s">
        <v>1377</v>
      </c>
      <c r="F717" s="164" t="s">
        <v>1378</v>
      </c>
      <c r="G717" s="165" t="s">
        <v>140</v>
      </c>
      <c r="H717" s="166">
        <v>3.9620000000000002</v>
      </c>
      <c r="I717" s="167"/>
      <c r="J717" s="168">
        <f>ROUND(I717*H717,2)</f>
        <v>0</v>
      </c>
      <c r="K717" s="164" t="s">
        <v>141</v>
      </c>
      <c r="L717" s="169"/>
      <c r="M717" s="170" t="s">
        <v>3</v>
      </c>
      <c r="N717" s="171" t="s">
        <v>42</v>
      </c>
      <c r="P717" s="136">
        <f>O717*H717</f>
        <v>0</v>
      </c>
      <c r="Q717" s="136">
        <v>0.55000000000000004</v>
      </c>
      <c r="R717" s="136">
        <f>Q717*H717</f>
        <v>2.1791000000000005</v>
      </c>
      <c r="S717" s="136">
        <v>0</v>
      </c>
      <c r="T717" s="137">
        <f>S717*H717</f>
        <v>0</v>
      </c>
      <c r="AR717" s="138" t="s">
        <v>342</v>
      </c>
      <c r="AT717" s="138" t="s">
        <v>427</v>
      </c>
      <c r="AU717" s="138" t="s">
        <v>81</v>
      </c>
      <c r="AY717" s="16" t="s">
        <v>135</v>
      </c>
      <c r="BE717" s="139">
        <f>IF(N717="základní",J717,0)</f>
        <v>0</v>
      </c>
      <c r="BF717" s="139">
        <f>IF(N717="snížená",J717,0)</f>
        <v>0</v>
      </c>
      <c r="BG717" s="139">
        <f>IF(N717="zákl. přenesená",J717,0)</f>
        <v>0</v>
      </c>
      <c r="BH717" s="139">
        <f>IF(N717="sníž. přenesená",J717,0)</f>
        <v>0</v>
      </c>
      <c r="BI717" s="139">
        <f>IF(N717="nulová",J717,0)</f>
        <v>0</v>
      </c>
      <c r="BJ717" s="16" t="s">
        <v>79</v>
      </c>
      <c r="BK717" s="139">
        <f>ROUND(I717*H717,2)</f>
        <v>0</v>
      </c>
      <c r="BL717" s="16" t="s">
        <v>236</v>
      </c>
      <c r="BM717" s="138" t="s">
        <v>1379</v>
      </c>
    </row>
    <row r="718" spans="2:65" s="12" customFormat="1" ht="11.25">
      <c r="B718" s="144"/>
      <c r="D718" s="145" t="s">
        <v>146</v>
      </c>
      <c r="E718" s="146" t="s">
        <v>3</v>
      </c>
      <c r="F718" s="147" t="s">
        <v>1380</v>
      </c>
      <c r="H718" s="148">
        <v>1.651</v>
      </c>
      <c r="I718" s="149"/>
      <c r="L718" s="144"/>
      <c r="M718" s="150"/>
      <c r="T718" s="151"/>
      <c r="AT718" s="146" t="s">
        <v>146</v>
      </c>
      <c r="AU718" s="146" t="s">
        <v>81</v>
      </c>
      <c r="AV718" s="12" t="s">
        <v>81</v>
      </c>
      <c r="AW718" s="12" t="s">
        <v>32</v>
      </c>
      <c r="AX718" s="12" t="s">
        <v>71</v>
      </c>
      <c r="AY718" s="146" t="s">
        <v>135</v>
      </c>
    </row>
    <row r="719" spans="2:65" s="12" customFormat="1" ht="11.25">
      <c r="B719" s="144"/>
      <c r="D719" s="145" t="s">
        <v>146</v>
      </c>
      <c r="E719" s="146" t="s">
        <v>3</v>
      </c>
      <c r="F719" s="147" t="s">
        <v>1380</v>
      </c>
      <c r="H719" s="148">
        <v>1.651</v>
      </c>
      <c r="I719" s="149"/>
      <c r="L719" s="144"/>
      <c r="M719" s="150"/>
      <c r="T719" s="151"/>
      <c r="AT719" s="146" t="s">
        <v>146</v>
      </c>
      <c r="AU719" s="146" t="s">
        <v>81</v>
      </c>
      <c r="AV719" s="12" t="s">
        <v>81</v>
      </c>
      <c r="AW719" s="12" t="s">
        <v>32</v>
      </c>
      <c r="AX719" s="12" t="s">
        <v>71</v>
      </c>
      <c r="AY719" s="146" t="s">
        <v>135</v>
      </c>
    </row>
    <row r="720" spans="2:65" s="13" customFormat="1" ht="11.25">
      <c r="B720" s="152"/>
      <c r="D720" s="145" t="s">
        <v>146</v>
      </c>
      <c r="E720" s="153" t="s">
        <v>3</v>
      </c>
      <c r="F720" s="154" t="s">
        <v>150</v>
      </c>
      <c r="H720" s="155">
        <v>3.302</v>
      </c>
      <c r="I720" s="156"/>
      <c r="L720" s="152"/>
      <c r="M720" s="157"/>
      <c r="T720" s="158"/>
      <c r="AT720" s="153" t="s">
        <v>146</v>
      </c>
      <c r="AU720" s="153" t="s">
        <v>81</v>
      </c>
      <c r="AV720" s="13" t="s">
        <v>142</v>
      </c>
      <c r="AW720" s="13" t="s">
        <v>32</v>
      </c>
      <c r="AX720" s="13" t="s">
        <v>79</v>
      </c>
      <c r="AY720" s="153" t="s">
        <v>135</v>
      </c>
    </row>
    <row r="721" spans="2:65" s="12" customFormat="1" ht="11.25">
      <c r="B721" s="144"/>
      <c r="D721" s="145" t="s">
        <v>146</v>
      </c>
      <c r="F721" s="147" t="s">
        <v>1381</v>
      </c>
      <c r="H721" s="148">
        <v>3.9620000000000002</v>
      </c>
      <c r="I721" s="149"/>
      <c r="L721" s="144"/>
      <c r="M721" s="150"/>
      <c r="T721" s="151"/>
      <c r="AT721" s="146" t="s">
        <v>146</v>
      </c>
      <c r="AU721" s="146" t="s">
        <v>81</v>
      </c>
      <c r="AV721" s="12" t="s">
        <v>81</v>
      </c>
      <c r="AW721" s="12" t="s">
        <v>4</v>
      </c>
      <c r="AX721" s="12" t="s">
        <v>79</v>
      </c>
      <c r="AY721" s="146" t="s">
        <v>135</v>
      </c>
    </row>
    <row r="722" spans="2:65" s="1" customFormat="1" ht="16.5" customHeight="1">
      <c r="B722" s="126"/>
      <c r="C722" s="127" t="s">
        <v>1382</v>
      </c>
      <c r="D722" s="127" t="s">
        <v>137</v>
      </c>
      <c r="E722" s="128" t="s">
        <v>1383</v>
      </c>
      <c r="F722" s="129" t="s">
        <v>1384</v>
      </c>
      <c r="G722" s="130" t="s">
        <v>213</v>
      </c>
      <c r="H722" s="131">
        <v>35.1</v>
      </c>
      <c r="I722" s="132"/>
      <c r="J722" s="133">
        <f>ROUND(I722*H722,2)</f>
        <v>0</v>
      </c>
      <c r="K722" s="129" t="s">
        <v>141</v>
      </c>
      <c r="L722" s="31"/>
      <c r="M722" s="134" t="s">
        <v>3</v>
      </c>
      <c r="N722" s="135" t="s">
        <v>42</v>
      </c>
      <c r="P722" s="136">
        <f>O722*H722</f>
        <v>0</v>
      </c>
      <c r="Q722" s="136">
        <v>0</v>
      </c>
      <c r="R722" s="136">
        <f>Q722*H722</f>
        <v>0</v>
      </c>
      <c r="S722" s="136">
        <v>0</v>
      </c>
      <c r="T722" s="137">
        <f>S722*H722</f>
        <v>0</v>
      </c>
      <c r="AR722" s="138" t="s">
        <v>236</v>
      </c>
      <c r="AT722" s="138" t="s">
        <v>137</v>
      </c>
      <c r="AU722" s="138" t="s">
        <v>81</v>
      </c>
      <c r="AY722" s="16" t="s">
        <v>135</v>
      </c>
      <c r="BE722" s="139">
        <f>IF(N722="základní",J722,0)</f>
        <v>0</v>
      </c>
      <c r="BF722" s="139">
        <f>IF(N722="snížená",J722,0)</f>
        <v>0</v>
      </c>
      <c r="BG722" s="139">
        <f>IF(N722="zákl. přenesená",J722,0)</f>
        <v>0</v>
      </c>
      <c r="BH722" s="139">
        <f>IF(N722="sníž. přenesená",J722,0)</f>
        <v>0</v>
      </c>
      <c r="BI722" s="139">
        <f>IF(N722="nulová",J722,0)</f>
        <v>0</v>
      </c>
      <c r="BJ722" s="16" t="s">
        <v>79</v>
      </c>
      <c r="BK722" s="139">
        <f>ROUND(I722*H722,2)</f>
        <v>0</v>
      </c>
      <c r="BL722" s="16" t="s">
        <v>236</v>
      </c>
      <c r="BM722" s="138" t="s">
        <v>1385</v>
      </c>
    </row>
    <row r="723" spans="2:65" s="1" customFormat="1" ht="11.25">
      <c r="B723" s="31"/>
      <c r="D723" s="140" t="s">
        <v>144</v>
      </c>
      <c r="F723" s="141" t="s">
        <v>1386</v>
      </c>
      <c r="I723" s="142"/>
      <c r="L723" s="31"/>
      <c r="M723" s="143"/>
      <c r="T723" s="52"/>
      <c r="AT723" s="16" t="s">
        <v>144</v>
      </c>
      <c r="AU723" s="16" t="s">
        <v>81</v>
      </c>
    </row>
    <row r="724" spans="2:65" s="12" customFormat="1" ht="11.25">
      <c r="B724" s="144"/>
      <c r="D724" s="145" t="s">
        <v>146</v>
      </c>
      <c r="E724" s="146" t="s">
        <v>3</v>
      </c>
      <c r="F724" s="147" t="s">
        <v>1066</v>
      </c>
      <c r="H724" s="148">
        <v>35.1</v>
      </c>
      <c r="I724" s="149"/>
      <c r="L724" s="144"/>
      <c r="M724" s="150"/>
      <c r="T724" s="151"/>
      <c r="AT724" s="146" t="s">
        <v>146</v>
      </c>
      <c r="AU724" s="146" t="s">
        <v>81</v>
      </c>
      <c r="AV724" s="12" t="s">
        <v>81</v>
      </c>
      <c r="AW724" s="12" t="s">
        <v>32</v>
      </c>
      <c r="AX724" s="12" t="s">
        <v>79</v>
      </c>
      <c r="AY724" s="146" t="s">
        <v>135</v>
      </c>
    </row>
    <row r="725" spans="2:65" s="1" customFormat="1" ht="16.5" customHeight="1">
      <c r="B725" s="126"/>
      <c r="C725" s="162" t="s">
        <v>1387</v>
      </c>
      <c r="D725" s="162" t="s">
        <v>427</v>
      </c>
      <c r="E725" s="163" t="s">
        <v>1388</v>
      </c>
      <c r="F725" s="164" t="s">
        <v>1389</v>
      </c>
      <c r="G725" s="165" t="s">
        <v>213</v>
      </c>
      <c r="H725" s="166">
        <v>38.61</v>
      </c>
      <c r="I725" s="167"/>
      <c r="J725" s="168">
        <f>ROUND(I725*H725,2)</f>
        <v>0</v>
      </c>
      <c r="K725" s="164" t="s">
        <v>141</v>
      </c>
      <c r="L725" s="169"/>
      <c r="M725" s="170" t="s">
        <v>3</v>
      </c>
      <c r="N725" s="171" t="s">
        <v>42</v>
      </c>
      <c r="P725" s="136">
        <f>O725*H725</f>
        <v>0</v>
      </c>
      <c r="Q725" s="136">
        <v>1.023E-2</v>
      </c>
      <c r="R725" s="136">
        <f>Q725*H725</f>
        <v>0.39498029999999995</v>
      </c>
      <c r="S725" s="136">
        <v>0</v>
      </c>
      <c r="T725" s="137">
        <f>S725*H725</f>
        <v>0</v>
      </c>
      <c r="AR725" s="138" t="s">
        <v>342</v>
      </c>
      <c r="AT725" s="138" t="s">
        <v>427</v>
      </c>
      <c r="AU725" s="138" t="s">
        <v>81</v>
      </c>
      <c r="AY725" s="16" t="s">
        <v>135</v>
      </c>
      <c r="BE725" s="139">
        <f>IF(N725="základní",J725,0)</f>
        <v>0</v>
      </c>
      <c r="BF725" s="139">
        <f>IF(N725="snížená",J725,0)</f>
        <v>0</v>
      </c>
      <c r="BG725" s="139">
        <f>IF(N725="zákl. přenesená",J725,0)</f>
        <v>0</v>
      </c>
      <c r="BH725" s="139">
        <f>IF(N725="sníž. přenesená",J725,0)</f>
        <v>0</v>
      </c>
      <c r="BI725" s="139">
        <f>IF(N725="nulová",J725,0)</f>
        <v>0</v>
      </c>
      <c r="BJ725" s="16" t="s">
        <v>79</v>
      </c>
      <c r="BK725" s="139">
        <f>ROUND(I725*H725,2)</f>
        <v>0</v>
      </c>
      <c r="BL725" s="16" t="s">
        <v>236</v>
      </c>
      <c r="BM725" s="138" t="s">
        <v>1390</v>
      </c>
    </row>
    <row r="726" spans="2:65" s="12" customFormat="1" ht="11.25">
      <c r="B726" s="144"/>
      <c r="D726" s="145" t="s">
        <v>146</v>
      </c>
      <c r="F726" s="147" t="s">
        <v>1391</v>
      </c>
      <c r="H726" s="148">
        <v>38.61</v>
      </c>
      <c r="I726" s="149"/>
      <c r="L726" s="144"/>
      <c r="M726" s="150"/>
      <c r="T726" s="151"/>
      <c r="AT726" s="146" t="s">
        <v>146</v>
      </c>
      <c r="AU726" s="146" t="s">
        <v>81</v>
      </c>
      <c r="AV726" s="12" t="s">
        <v>81</v>
      </c>
      <c r="AW726" s="12" t="s">
        <v>4</v>
      </c>
      <c r="AX726" s="12" t="s">
        <v>79</v>
      </c>
      <c r="AY726" s="146" t="s">
        <v>135</v>
      </c>
    </row>
    <row r="727" spans="2:65" s="1" customFormat="1" ht="16.5" customHeight="1">
      <c r="B727" s="126"/>
      <c r="C727" s="127" t="s">
        <v>1392</v>
      </c>
      <c r="D727" s="127" t="s">
        <v>137</v>
      </c>
      <c r="E727" s="128" t="s">
        <v>1393</v>
      </c>
      <c r="F727" s="129" t="s">
        <v>1394</v>
      </c>
      <c r="G727" s="130" t="s">
        <v>312</v>
      </c>
      <c r="H727" s="131">
        <v>122.2</v>
      </c>
      <c r="I727" s="132"/>
      <c r="J727" s="133">
        <f>ROUND(I727*H727,2)</f>
        <v>0</v>
      </c>
      <c r="K727" s="129" t="s">
        <v>141</v>
      </c>
      <c r="L727" s="31"/>
      <c r="M727" s="134" t="s">
        <v>3</v>
      </c>
      <c r="N727" s="135" t="s">
        <v>42</v>
      </c>
      <c r="P727" s="136">
        <f>O727*H727</f>
        <v>0</v>
      </c>
      <c r="Q727" s="136">
        <v>1.8000000000000001E-4</v>
      </c>
      <c r="R727" s="136">
        <f>Q727*H727</f>
        <v>2.1996000000000002E-2</v>
      </c>
      <c r="S727" s="136">
        <v>0</v>
      </c>
      <c r="T727" s="137">
        <f>S727*H727</f>
        <v>0</v>
      </c>
      <c r="AR727" s="138" t="s">
        <v>236</v>
      </c>
      <c r="AT727" s="138" t="s">
        <v>137</v>
      </c>
      <c r="AU727" s="138" t="s">
        <v>81</v>
      </c>
      <c r="AY727" s="16" t="s">
        <v>135</v>
      </c>
      <c r="BE727" s="139">
        <f>IF(N727="základní",J727,0)</f>
        <v>0</v>
      </c>
      <c r="BF727" s="139">
        <f>IF(N727="snížená",J727,0)</f>
        <v>0</v>
      </c>
      <c r="BG727" s="139">
        <f>IF(N727="zákl. přenesená",J727,0)</f>
        <v>0</v>
      </c>
      <c r="BH727" s="139">
        <f>IF(N727="sníž. přenesená",J727,0)</f>
        <v>0</v>
      </c>
      <c r="BI727" s="139">
        <f>IF(N727="nulová",J727,0)</f>
        <v>0</v>
      </c>
      <c r="BJ727" s="16" t="s">
        <v>79</v>
      </c>
      <c r="BK727" s="139">
        <f>ROUND(I727*H727,2)</f>
        <v>0</v>
      </c>
      <c r="BL727" s="16" t="s">
        <v>236</v>
      </c>
      <c r="BM727" s="138" t="s">
        <v>1395</v>
      </c>
    </row>
    <row r="728" spans="2:65" s="1" customFormat="1" ht="11.25">
      <c r="B728" s="31"/>
      <c r="D728" s="140" t="s">
        <v>144</v>
      </c>
      <c r="F728" s="141" t="s">
        <v>1396</v>
      </c>
      <c r="I728" s="142"/>
      <c r="L728" s="31"/>
      <c r="M728" s="143"/>
      <c r="T728" s="52"/>
      <c r="AT728" s="16" t="s">
        <v>144</v>
      </c>
      <c r="AU728" s="16" t="s">
        <v>81</v>
      </c>
    </row>
    <row r="729" spans="2:65" s="12" customFormat="1" ht="11.25">
      <c r="B729" s="144"/>
      <c r="D729" s="145" t="s">
        <v>146</v>
      </c>
      <c r="E729" s="146" t="s">
        <v>3</v>
      </c>
      <c r="F729" s="147" t="s">
        <v>1397</v>
      </c>
      <c r="H729" s="148">
        <v>122.2</v>
      </c>
      <c r="I729" s="149"/>
      <c r="L729" s="144"/>
      <c r="M729" s="150"/>
      <c r="T729" s="151"/>
      <c r="AT729" s="146" t="s">
        <v>146</v>
      </c>
      <c r="AU729" s="146" t="s">
        <v>81</v>
      </c>
      <c r="AV729" s="12" t="s">
        <v>81</v>
      </c>
      <c r="AW729" s="12" t="s">
        <v>32</v>
      </c>
      <c r="AX729" s="12" t="s">
        <v>79</v>
      </c>
      <c r="AY729" s="146" t="s">
        <v>135</v>
      </c>
    </row>
    <row r="730" spans="2:65" s="1" customFormat="1" ht="16.5" customHeight="1">
      <c r="B730" s="126"/>
      <c r="C730" s="162" t="s">
        <v>1398</v>
      </c>
      <c r="D730" s="162" t="s">
        <v>427</v>
      </c>
      <c r="E730" s="163" t="s">
        <v>1399</v>
      </c>
      <c r="F730" s="164" t="s">
        <v>1400</v>
      </c>
      <c r="G730" s="165" t="s">
        <v>140</v>
      </c>
      <c r="H730" s="166">
        <v>0.58699999999999997</v>
      </c>
      <c r="I730" s="167"/>
      <c r="J730" s="168">
        <f>ROUND(I730*H730,2)</f>
        <v>0</v>
      </c>
      <c r="K730" s="164" t="s">
        <v>141</v>
      </c>
      <c r="L730" s="169"/>
      <c r="M730" s="170" t="s">
        <v>3</v>
      </c>
      <c r="N730" s="171" t="s">
        <v>42</v>
      </c>
      <c r="P730" s="136">
        <f>O730*H730</f>
        <v>0</v>
      </c>
      <c r="Q730" s="136">
        <v>0.55000000000000004</v>
      </c>
      <c r="R730" s="136">
        <f>Q730*H730</f>
        <v>0.32285000000000003</v>
      </c>
      <c r="S730" s="136">
        <v>0</v>
      </c>
      <c r="T730" s="137">
        <f>S730*H730</f>
        <v>0</v>
      </c>
      <c r="AR730" s="138" t="s">
        <v>342</v>
      </c>
      <c r="AT730" s="138" t="s">
        <v>427</v>
      </c>
      <c r="AU730" s="138" t="s">
        <v>81</v>
      </c>
      <c r="AY730" s="16" t="s">
        <v>135</v>
      </c>
      <c r="BE730" s="139">
        <f>IF(N730="základní",J730,0)</f>
        <v>0</v>
      </c>
      <c r="BF730" s="139">
        <f>IF(N730="snížená",J730,0)</f>
        <v>0</v>
      </c>
      <c r="BG730" s="139">
        <f>IF(N730="zákl. přenesená",J730,0)</f>
        <v>0</v>
      </c>
      <c r="BH730" s="139">
        <f>IF(N730="sníž. přenesená",J730,0)</f>
        <v>0</v>
      </c>
      <c r="BI730" s="139">
        <f>IF(N730="nulová",J730,0)</f>
        <v>0</v>
      </c>
      <c r="BJ730" s="16" t="s">
        <v>79</v>
      </c>
      <c r="BK730" s="139">
        <f>ROUND(I730*H730,2)</f>
        <v>0</v>
      </c>
      <c r="BL730" s="16" t="s">
        <v>236</v>
      </c>
      <c r="BM730" s="138" t="s">
        <v>1401</v>
      </c>
    </row>
    <row r="731" spans="2:65" s="12" customFormat="1" ht="11.25">
      <c r="B731" s="144"/>
      <c r="D731" s="145" t="s">
        <v>146</v>
      </c>
      <c r="E731" s="146" t="s">
        <v>3</v>
      </c>
      <c r="F731" s="147" t="s">
        <v>1402</v>
      </c>
      <c r="H731" s="148">
        <v>0.58699999999999997</v>
      </c>
      <c r="I731" s="149"/>
      <c r="L731" s="144"/>
      <c r="M731" s="150"/>
      <c r="T731" s="151"/>
      <c r="AT731" s="146" t="s">
        <v>146</v>
      </c>
      <c r="AU731" s="146" t="s">
        <v>81</v>
      </c>
      <c r="AV731" s="12" t="s">
        <v>81</v>
      </c>
      <c r="AW731" s="12" t="s">
        <v>32</v>
      </c>
      <c r="AX731" s="12" t="s">
        <v>79</v>
      </c>
      <c r="AY731" s="146" t="s">
        <v>135</v>
      </c>
    </row>
    <row r="732" spans="2:65" s="1" customFormat="1" ht="24.2" customHeight="1">
      <c r="B732" s="126"/>
      <c r="C732" s="127" t="s">
        <v>1403</v>
      </c>
      <c r="D732" s="127" t="s">
        <v>137</v>
      </c>
      <c r="E732" s="128" t="s">
        <v>1404</v>
      </c>
      <c r="F732" s="129" t="s">
        <v>1405</v>
      </c>
      <c r="G732" s="130" t="s">
        <v>140</v>
      </c>
      <c r="H732" s="131">
        <v>10.956</v>
      </c>
      <c r="I732" s="132"/>
      <c r="J732" s="133">
        <f>ROUND(I732*H732,2)</f>
        <v>0</v>
      </c>
      <c r="K732" s="129" t="s">
        <v>141</v>
      </c>
      <c r="L732" s="31"/>
      <c r="M732" s="134" t="s">
        <v>3</v>
      </c>
      <c r="N732" s="135" t="s">
        <v>42</v>
      </c>
      <c r="P732" s="136">
        <f>O732*H732</f>
        <v>0</v>
      </c>
      <c r="Q732" s="136">
        <v>2.2839999999999999E-2</v>
      </c>
      <c r="R732" s="136">
        <f>Q732*H732</f>
        <v>0.25023503999999996</v>
      </c>
      <c r="S732" s="136">
        <v>0</v>
      </c>
      <c r="T732" s="137">
        <f>S732*H732</f>
        <v>0</v>
      </c>
      <c r="AR732" s="138" t="s">
        <v>236</v>
      </c>
      <c r="AT732" s="138" t="s">
        <v>137</v>
      </c>
      <c r="AU732" s="138" t="s">
        <v>81</v>
      </c>
      <c r="AY732" s="16" t="s">
        <v>135</v>
      </c>
      <c r="BE732" s="139">
        <f>IF(N732="základní",J732,0)</f>
        <v>0</v>
      </c>
      <c r="BF732" s="139">
        <f>IF(N732="snížená",J732,0)</f>
        <v>0</v>
      </c>
      <c r="BG732" s="139">
        <f>IF(N732="zákl. přenesená",J732,0)</f>
        <v>0</v>
      </c>
      <c r="BH732" s="139">
        <f>IF(N732="sníž. přenesená",J732,0)</f>
        <v>0</v>
      </c>
      <c r="BI732" s="139">
        <f>IF(N732="nulová",J732,0)</f>
        <v>0</v>
      </c>
      <c r="BJ732" s="16" t="s">
        <v>79</v>
      </c>
      <c r="BK732" s="139">
        <f>ROUND(I732*H732,2)</f>
        <v>0</v>
      </c>
      <c r="BL732" s="16" t="s">
        <v>236</v>
      </c>
      <c r="BM732" s="138" t="s">
        <v>1406</v>
      </c>
    </row>
    <row r="733" spans="2:65" s="1" customFormat="1" ht="11.25">
      <c r="B733" s="31"/>
      <c r="D733" s="140" t="s">
        <v>144</v>
      </c>
      <c r="F733" s="141" t="s">
        <v>1407</v>
      </c>
      <c r="I733" s="142"/>
      <c r="L733" s="31"/>
      <c r="M733" s="143"/>
      <c r="T733" s="52"/>
      <c r="AT733" s="16" t="s">
        <v>144</v>
      </c>
      <c r="AU733" s="16" t="s">
        <v>81</v>
      </c>
    </row>
    <row r="734" spans="2:65" s="12" customFormat="1" ht="11.25">
      <c r="B734" s="144"/>
      <c r="D734" s="145" t="s">
        <v>146</v>
      </c>
      <c r="E734" s="146" t="s">
        <v>3</v>
      </c>
      <c r="F734" s="147" t="s">
        <v>1408</v>
      </c>
      <c r="H734" s="148">
        <v>10.956</v>
      </c>
      <c r="I734" s="149"/>
      <c r="L734" s="144"/>
      <c r="M734" s="150"/>
      <c r="T734" s="151"/>
      <c r="AT734" s="146" t="s">
        <v>146</v>
      </c>
      <c r="AU734" s="146" t="s">
        <v>81</v>
      </c>
      <c r="AV734" s="12" t="s">
        <v>81</v>
      </c>
      <c r="AW734" s="12" t="s">
        <v>32</v>
      </c>
      <c r="AX734" s="12" t="s">
        <v>79</v>
      </c>
      <c r="AY734" s="146" t="s">
        <v>135</v>
      </c>
    </row>
    <row r="735" spans="2:65" s="1" customFormat="1" ht="21.75" customHeight="1">
      <c r="B735" s="126"/>
      <c r="C735" s="127" t="s">
        <v>1409</v>
      </c>
      <c r="D735" s="127" t="s">
        <v>137</v>
      </c>
      <c r="E735" s="128" t="s">
        <v>1410</v>
      </c>
      <c r="F735" s="129" t="s">
        <v>1411</v>
      </c>
      <c r="G735" s="130" t="s">
        <v>213</v>
      </c>
      <c r="H735" s="131">
        <v>28.6</v>
      </c>
      <c r="I735" s="132"/>
      <c r="J735" s="133">
        <f>ROUND(I735*H735,2)</f>
        <v>0</v>
      </c>
      <c r="K735" s="129" t="s">
        <v>141</v>
      </c>
      <c r="L735" s="31"/>
      <c r="M735" s="134" t="s">
        <v>3</v>
      </c>
      <c r="N735" s="135" t="s">
        <v>42</v>
      </c>
      <c r="P735" s="136">
        <f>O735*H735</f>
        <v>0</v>
      </c>
      <c r="Q735" s="136">
        <v>1.1560000000000001E-2</v>
      </c>
      <c r="R735" s="136">
        <f>Q735*H735</f>
        <v>0.33061600000000002</v>
      </c>
      <c r="S735" s="136">
        <v>0</v>
      </c>
      <c r="T735" s="137">
        <f>S735*H735</f>
        <v>0</v>
      </c>
      <c r="AR735" s="138" t="s">
        <v>236</v>
      </c>
      <c r="AT735" s="138" t="s">
        <v>137</v>
      </c>
      <c r="AU735" s="138" t="s">
        <v>81</v>
      </c>
      <c r="AY735" s="16" t="s">
        <v>135</v>
      </c>
      <c r="BE735" s="139">
        <f>IF(N735="základní",J735,0)</f>
        <v>0</v>
      </c>
      <c r="BF735" s="139">
        <f>IF(N735="snížená",J735,0)</f>
        <v>0</v>
      </c>
      <c r="BG735" s="139">
        <f>IF(N735="zákl. přenesená",J735,0)</f>
        <v>0</v>
      </c>
      <c r="BH735" s="139">
        <f>IF(N735="sníž. přenesená",J735,0)</f>
        <v>0</v>
      </c>
      <c r="BI735" s="139">
        <f>IF(N735="nulová",J735,0)</f>
        <v>0</v>
      </c>
      <c r="BJ735" s="16" t="s">
        <v>79</v>
      </c>
      <c r="BK735" s="139">
        <f>ROUND(I735*H735,2)</f>
        <v>0</v>
      </c>
      <c r="BL735" s="16" t="s">
        <v>236</v>
      </c>
      <c r="BM735" s="138" t="s">
        <v>1412</v>
      </c>
    </row>
    <row r="736" spans="2:65" s="1" customFormat="1" ht="11.25">
      <c r="B736" s="31"/>
      <c r="D736" s="140" t="s">
        <v>144</v>
      </c>
      <c r="F736" s="141" t="s">
        <v>1413</v>
      </c>
      <c r="I736" s="142"/>
      <c r="L736" s="31"/>
      <c r="M736" s="143"/>
      <c r="T736" s="52"/>
      <c r="AT736" s="16" t="s">
        <v>144</v>
      </c>
      <c r="AU736" s="16" t="s">
        <v>81</v>
      </c>
    </row>
    <row r="737" spans="2:65" s="1" customFormat="1" ht="19.5">
      <c r="B737" s="31"/>
      <c r="D737" s="145" t="s">
        <v>1203</v>
      </c>
      <c r="F737" s="172" t="s">
        <v>1204</v>
      </c>
      <c r="I737" s="142"/>
      <c r="L737" s="31"/>
      <c r="M737" s="143"/>
      <c r="T737" s="52"/>
      <c r="AT737" s="16" t="s">
        <v>1203</v>
      </c>
      <c r="AU737" s="16" t="s">
        <v>81</v>
      </c>
    </row>
    <row r="738" spans="2:65" s="12" customFormat="1" ht="11.25">
      <c r="B738" s="144"/>
      <c r="D738" s="145" t="s">
        <v>146</v>
      </c>
      <c r="E738" s="146" t="s">
        <v>3</v>
      </c>
      <c r="F738" s="147" t="s">
        <v>1216</v>
      </c>
      <c r="H738" s="148">
        <v>9.6</v>
      </c>
      <c r="I738" s="149"/>
      <c r="L738" s="144"/>
      <c r="M738" s="150"/>
      <c r="T738" s="151"/>
      <c r="AT738" s="146" t="s">
        <v>146</v>
      </c>
      <c r="AU738" s="146" t="s">
        <v>81</v>
      </c>
      <c r="AV738" s="12" t="s">
        <v>81</v>
      </c>
      <c r="AW738" s="12" t="s">
        <v>32</v>
      </c>
      <c r="AX738" s="12" t="s">
        <v>71</v>
      </c>
      <c r="AY738" s="146" t="s">
        <v>135</v>
      </c>
    </row>
    <row r="739" spans="2:65" s="12" customFormat="1" ht="11.25">
      <c r="B739" s="144"/>
      <c r="D739" s="145" t="s">
        <v>146</v>
      </c>
      <c r="E739" s="146" t="s">
        <v>3</v>
      </c>
      <c r="F739" s="147" t="s">
        <v>1217</v>
      </c>
      <c r="H739" s="148">
        <v>19</v>
      </c>
      <c r="I739" s="149"/>
      <c r="L739" s="144"/>
      <c r="M739" s="150"/>
      <c r="T739" s="151"/>
      <c r="AT739" s="146" t="s">
        <v>146</v>
      </c>
      <c r="AU739" s="146" t="s">
        <v>81</v>
      </c>
      <c r="AV739" s="12" t="s">
        <v>81</v>
      </c>
      <c r="AW739" s="12" t="s">
        <v>32</v>
      </c>
      <c r="AX739" s="12" t="s">
        <v>71</v>
      </c>
      <c r="AY739" s="146" t="s">
        <v>135</v>
      </c>
    </row>
    <row r="740" spans="2:65" s="13" customFormat="1" ht="11.25">
      <c r="B740" s="152"/>
      <c r="D740" s="145" t="s">
        <v>146</v>
      </c>
      <c r="E740" s="153" t="s">
        <v>3</v>
      </c>
      <c r="F740" s="154" t="s">
        <v>150</v>
      </c>
      <c r="H740" s="155">
        <v>28.6</v>
      </c>
      <c r="I740" s="156"/>
      <c r="L740" s="152"/>
      <c r="M740" s="157"/>
      <c r="T740" s="158"/>
      <c r="AT740" s="153" t="s">
        <v>146</v>
      </c>
      <c r="AU740" s="153" t="s">
        <v>81</v>
      </c>
      <c r="AV740" s="13" t="s">
        <v>142</v>
      </c>
      <c r="AW740" s="13" t="s">
        <v>32</v>
      </c>
      <c r="AX740" s="13" t="s">
        <v>79</v>
      </c>
      <c r="AY740" s="153" t="s">
        <v>135</v>
      </c>
    </row>
    <row r="741" spans="2:65" s="1" customFormat="1" ht="16.5" customHeight="1">
      <c r="B741" s="126"/>
      <c r="C741" s="127" t="s">
        <v>1414</v>
      </c>
      <c r="D741" s="127" t="s">
        <v>137</v>
      </c>
      <c r="E741" s="128" t="s">
        <v>1415</v>
      </c>
      <c r="F741" s="129" t="s">
        <v>1416</v>
      </c>
      <c r="G741" s="130" t="s">
        <v>213</v>
      </c>
      <c r="H741" s="131">
        <v>28.6</v>
      </c>
      <c r="I741" s="132"/>
      <c r="J741" s="133">
        <f>ROUND(I741*H741,2)</f>
        <v>0</v>
      </c>
      <c r="K741" s="129" t="s">
        <v>141</v>
      </c>
      <c r="L741" s="31"/>
      <c r="M741" s="134" t="s">
        <v>3</v>
      </c>
      <c r="N741" s="135" t="s">
        <v>42</v>
      </c>
      <c r="P741" s="136">
        <f>O741*H741</f>
        <v>0</v>
      </c>
      <c r="Q741" s="136">
        <v>1.8000000000000001E-4</v>
      </c>
      <c r="R741" s="136">
        <f>Q741*H741</f>
        <v>5.1480000000000007E-3</v>
      </c>
      <c r="S741" s="136">
        <v>0</v>
      </c>
      <c r="T741" s="137">
        <f>S741*H741</f>
        <v>0</v>
      </c>
      <c r="AR741" s="138" t="s">
        <v>236</v>
      </c>
      <c r="AT741" s="138" t="s">
        <v>137</v>
      </c>
      <c r="AU741" s="138" t="s">
        <v>81</v>
      </c>
      <c r="AY741" s="16" t="s">
        <v>135</v>
      </c>
      <c r="BE741" s="139">
        <f>IF(N741="základní",J741,0)</f>
        <v>0</v>
      </c>
      <c r="BF741" s="139">
        <f>IF(N741="snížená",J741,0)</f>
        <v>0</v>
      </c>
      <c r="BG741" s="139">
        <f>IF(N741="zákl. přenesená",J741,0)</f>
        <v>0</v>
      </c>
      <c r="BH741" s="139">
        <f>IF(N741="sníž. přenesená",J741,0)</f>
        <v>0</v>
      </c>
      <c r="BI741" s="139">
        <f>IF(N741="nulová",J741,0)</f>
        <v>0</v>
      </c>
      <c r="BJ741" s="16" t="s">
        <v>79</v>
      </c>
      <c r="BK741" s="139">
        <f>ROUND(I741*H741,2)</f>
        <v>0</v>
      </c>
      <c r="BL741" s="16" t="s">
        <v>236</v>
      </c>
      <c r="BM741" s="138" t="s">
        <v>1417</v>
      </c>
    </row>
    <row r="742" spans="2:65" s="1" customFormat="1" ht="11.25">
      <c r="B742" s="31"/>
      <c r="D742" s="140" t="s">
        <v>144</v>
      </c>
      <c r="F742" s="141" t="s">
        <v>1418</v>
      </c>
      <c r="I742" s="142"/>
      <c r="L742" s="31"/>
      <c r="M742" s="143"/>
      <c r="T742" s="52"/>
      <c r="AT742" s="16" t="s">
        <v>144</v>
      </c>
      <c r="AU742" s="16" t="s">
        <v>81</v>
      </c>
    </row>
    <row r="743" spans="2:65" s="1" customFormat="1" ht="21.75" customHeight="1">
      <c r="B743" s="126"/>
      <c r="C743" s="127" t="s">
        <v>1419</v>
      </c>
      <c r="D743" s="127" t="s">
        <v>137</v>
      </c>
      <c r="E743" s="128" t="s">
        <v>1420</v>
      </c>
      <c r="F743" s="129" t="s">
        <v>1421</v>
      </c>
      <c r="G743" s="130" t="s">
        <v>213</v>
      </c>
      <c r="H743" s="131">
        <v>148.32</v>
      </c>
      <c r="I743" s="132"/>
      <c r="J743" s="133">
        <f>ROUND(I743*H743,2)</f>
        <v>0</v>
      </c>
      <c r="K743" s="129" t="s">
        <v>141</v>
      </c>
      <c r="L743" s="31"/>
      <c r="M743" s="134" t="s">
        <v>3</v>
      </c>
      <c r="N743" s="135" t="s">
        <v>42</v>
      </c>
      <c r="P743" s="136">
        <f>O743*H743</f>
        <v>0</v>
      </c>
      <c r="Q743" s="136">
        <v>1.389E-2</v>
      </c>
      <c r="R743" s="136">
        <f>Q743*H743</f>
        <v>2.0601647999999999</v>
      </c>
      <c r="S743" s="136">
        <v>0</v>
      </c>
      <c r="T743" s="137">
        <f>S743*H743</f>
        <v>0</v>
      </c>
      <c r="AR743" s="138" t="s">
        <v>236</v>
      </c>
      <c r="AT743" s="138" t="s">
        <v>137</v>
      </c>
      <c r="AU743" s="138" t="s">
        <v>81</v>
      </c>
      <c r="AY743" s="16" t="s">
        <v>135</v>
      </c>
      <c r="BE743" s="139">
        <f>IF(N743="základní",J743,0)</f>
        <v>0</v>
      </c>
      <c r="BF743" s="139">
        <f>IF(N743="snížená",J743,0)</f>
        <v>0</v>
      </c>
      <c r="BG743" s="139">
        <f>IF(N743="zákl. přenesená",J743,0)</f>
        <v>0</v>
      </c>
      <c r="BH743" s="139">
        <f>IF(N743="sníž. přenesená",J743,0)</f>
        <v>0</v>
      </c>
      <c r="BI743" s="139">
        <f>IF(N743="nulová",J743,0)</f>
        <v>0</v>
      </c>
      <c r="BJ743" s="16" t="s">
        <v>79</v>
      </c>
      <c r="BK743" s="139">
        <f>ROUND(I743*H743,2)</f>
        <v>0</v>
      </c>
      <c r="BL743" s="16" t="s">
        <v>236</v>
      </c>
      <c r="BM743" s="138" t="s">
        <v>1422</v>
      </c>
    </row>
    <row r="744" spans="2:65" s="1" customFormat="1" ht="11.25">
      <c r="B744" s="31"/>
      <c r="D744" s="140" t="s">
        <v>144</v>
      </c>
      <c r="F744" s="141" t="s">
        <v>1423</v>
      </c>
      <c r="I744" s="142"/>
      <c r="L744" s="31"/>
      <c r="M744" s="143"/>
      <c r="T744" s="52"/>
      <c r="AT744" s="16" t="s">
        <v>144</v>
      </c>
      <c r="AU744" s="16" t="s">
        <v>81</v>
      </c>
    </row>
    <row r="745" spans="2:65" s="12" customFormat="1" ht="11.25">
      <c r="B745" s="144"/>
      <c r="D745" s="145" t="s">
        <v>146</v>
      </c>
      <c r="E745" s="146" t="s">
        <v>3</v>
      </c>
      <c r="F745" s="147" t="s">
        <v>1424</v>
      </c>
      <c r="H745" s="148">
        <v>148.32</v>
      </c>
      <c r="I745" s="149"/>
      <c r="L745" s="144"/>
      <c r="M745" s="150"/>
      <c r="T745" s="151"/>
      <c r="AT745" s="146" t="s">
        <v>146</v>
      </c>
      <c r="AU745" s="146" t="s">
        <v>81</v>
      </c>
      <c r="AV745" s="12" t="s">
        <v>81</v>
      </c>
      <c r="AW745" s="12" t="s">
        <v>32</v>
      </c>
      <c r="AX745" s="12" t="s">
        <v>79</v>
      </c>
      <c r="AY745" s="146" t="s">
        <v>135</v>
      </c>
    </row>
    <row r="746" spans="2:65" s="1" customFormat="1" ht="21.75" customHeight="1">
      <c r="B746" s="126"/>
      <c r="C746" s="127" t="s">
        <v>1425</v>
      </c>
      <c r="D746" s="127" t="s">
        <v>137</v>
      </c>
      <c r="E746" s="128" t="s">
        <v>1426</v>
      </c>
      <c r="F746" s="129" t="s">
        <v>1427</v>
      </c>
      <c r="G746" s="130" t="s">
        <v>213</v>
      </c>
      <c r="H746" s="131">
        <v>25.08</v>
      </c>
      <c r="I746" s="132"/>
      <c r="J746" s="133">
        <f>ROUND(I746*H746,2)</f>
        <v>0</v>
      </c>
      <c r="K746" s="129" t="s">
        <v>141</v>
      </c>
      <c r="L746" s="31"/>
      <c r="M746" s="134" t="s">
        <v>3</v>
      </c>
      <c r="N746" s="135" t="s">
        <v>42</v>
      </c>
      <c r="P746" s="136">
        <f>O746*H746</f>
        <v>0</v>
      </c>
      <c r="Q746" s="136">
        <v>1.5720000000000001E-2</v>
      </c>
      <c r="R746" s="136">
        <f>Q746*H746</f>
        <v>0.39425759999999999</v>
      </c>
      <c r="S746" s="136">
        <v>0</v>
      </c>
      <c r="T746" s="137">
        <f>S746*H746</f>
        <v>0</v>
      </c>
      <c r="AR746" s="138" t="s">
        <v>236</v>
      </c>
      <c r="AT746" s="138" t="s">
        <v>137</v>
      </c>
      <c r="AU746" s="138" t="s">
        <v>81</v>
      </c>
      <c r="AY746" s="16" t="s">
        <v>135</v>
      </c>
      <c r="BE746" s="139">
        <f>IF(N746="základní",J746,0)</f>
        <v>0</v>
      </c>
      <c r="BF746" s="139">
        <f>IF(N746="snížená",J746,0)</f>
        <v>0</v>
      </c>
      <c r="BG746" s="139">
        <f>IF(N746="zákl. přenesená",J746,0)</f>
        <v>0</v>
      </c>
      <c r="BH746" s="139">
        <f>IF(N746="sníž. přenesená",J746,0)</f>
        <v>0</v>
      </c>
      <c r="BI746" s="139">
        <f>IF(N746="nulová",J746,0)</f>
        <v>0</v>
      </c>
      <c r="BJ746" s="16" t="s">
        <v>79</v>
      </c>
      <c r="BK746" s="139">
        <f>ROUND(I746*H746,2)</f>
        <v>0</v>
      </c>
      <c r="BL746" s="16" t="s">
        <v>236</v>
      </c>
      <c r="BM746" s="138" t="s">
        <v>1428</v>
      </c>
    </row>
    <row r="747" spans="2:65" s="1" customFormat="1" ht="11.25">
      <c r="B747" s="31"/>
      <c r="D747" s="140" t="s">
        <v>144</v>
      </c>
      <c r="F747" s="141" t="s">
        <v>1429</v>
      </c>
      <c r="I747" s="142"/>
      <c r="L747" s="31"/>
      <c r="M747" s="143"/>
      <c r="T747" s="52"/>
      <c r="AT747" s="16" t="s">
        <v>144</v>
      </c>
      <c r="AU747" s="16" t="s">
        <v>81</v>
      </c>
    </row>
    <row r="748" spans="2:65" s="12" customFormat="1" ht="11.25">
      <c r="B748" s="144"/>
      <c r="D748" s="145" t="s">
        <v>146</v>
      </c>
      <c r="E748" s="146" t="s">
        <v>3</v>
      </c>
      <c r="F748" s="147" t="s">
        <v>1430</v>
      </c>
      <c r="H748" s="148">
        <v>25.08</v>
      </c>
      <c r="I748" s="149"/>
      <c r="L748" s="144"/>
      <c r="M748" s="150"/>
      <c r="T748" s="151"/>
      <c r="AT748" s="146" t="s">
        <v>146</v>
      </c>
      <c r="AU748" s="146" t="s">
        <v>81</v>
      </c>
      <c r="AV748" s="12" t="s">
        <v>81</v>
      </c>
      <c r="AW748" s="12" t="s">
        <v>32</v>
      </c>
      <c r="AX748" s="12" t="s">
        <v>79</v>
      </c>
      <c r="AY748" s="146" t="s">
        <v>135</v>
      </c>
    </row>
    <row r="749" spans="2:65" s="1" customFormat="1" ht="21.75" customHeight="1">
      <c r="B749" s="126"/>
      <c r="C749" s="127" t="s">
        <v>1431</v>
      </c>
      <c r="D749" s="127" t="s">
        <v>137</v>
      </c>
      <c r="E749" s="128" t="s">
        <v>1432</v>
      </c>
      <c r="F749" s="129" t="s">
        <v>1433</v>
      </c>
      <c r="G749" s="130" t="s">
        <v>312</v>
      </c>
      <c r="H749" s="131">
        <v>61.6</v>
      </c>
      <c r="I749" s="132"/>
      <c r="J749" s="133">
        <f>ROUND(I749*H749,2)</f>
        <v>0</v>
      </c>
      <c r="K749" s="129" t="s">
        <v>141</v>
      </c>
      <c r="L749" s="31"/>
      <c r="M749" s="134" t="s">
        <v>3</v>
      </c>
      <c r="N749" s="135" t="s">
        <v>42</v>
      </c>
      <c r="P749" s="136">
        <f>O749*H749</f>
        <v>0</v>
      </c>
      <c r="Q749" s="136">
        <v>0</v>
      </c>
      <c r="R749" s="136">
        <f>Q749*H749</f>
        <v>0</v>
      </c>
      <c r="S749" s="136">
        <v>0</v>
      </c>
      <c r="T749" s="137">
        <f>S749*H749</f>
        <v>0</v>
      </c>
      <c r="AR749" s="138" t="s">
        <v>236</v>
      </c>
      <c r="AT749" s="138" t="s">
        <v>137</v>
      </c>
      <c r="AU749" s="138" t="s">
        <v>81</v>
      </c>
      <c r="AY749" s="16" t="s">
        <v>135</v>
      </c>
      <c r="BE749" s="139">
        <f>IF(N749="základní",J749,0)</f>
        <v>0</v>
      </c>
      <c r="BF749" s="139">
        <f>IF(N749="snížená",J749,0)</f>
        <v>0</v>
      </c>
      <c r="BG749" s="139">
        <f>IF(N749="zákl. přenesená",J749,0)</f>
        <v>0</v>
      </c>
      <c r="BH749" s="139">
        <f>IF(N749="sníž. přenesená",J749,0)</f>
        <v>0</v>
      </c>
      <c r="BI749" s="139">
        <f>IF(N749="nulová",J749,0)</f>
        <v>0</v>
      </c>
      <c r="BJ749" s="16" t="s">
        <v>79</v>
      </c>
      <c r="BK749" s="139">
        <f>ROUND(I749*H749,2)</f>
        <v>0</v>
      </c>
      <c r="BL749" s="16" t="s">
        <v>236</v>
      </c>
      <c r="BM749" s="138" t="s">
        <v>1434</v>
      </c>
    </row>
    <row r="750" spans="2:65" s="1" customFormat="1" ht="11.25">
      <c r="B750" s="31"/>
      <c r="D750" s="140" t="s">
        <v>144</v>
      </c>
      <c r="F750" s="141" t="s">
        <v>1435</v>
      </c>
      <c r="I750" s="142"/>
      <c r="L750" s="31"/>
      <c r="M750" s="143"/>
      <c r="T750" s="52"/>
      <c r="AT750" s="16" t="s">
        <v>144</v>
      </c>
      <c r="AU750" s="16" t="s">
        <v>81</v>
      </c>
    </row>
    <row r="751" spans="2:65" s="12" customFormat="1" ht="11.25">
      <c r="B751" s="144"/>
      <c r="D751" s="145" t="s">
        <v>146</v>
      </c>
      <c r="E751" s="146" t="s">
        <v>3</v>
      </c>
      <c r="F751" s="147" t="s">
        <v>1436</v>
      </c>
      <c r="H751" s="148">
        <v>3.9</v>
      </c>
      <c r="I751" s="149"/>
      <c r="L751" s="144"/>
      <c r="M751" s="150"/>
      <c r="T751" s="151"/>
      <c r="AT751" s="146" t="s">
        <v>146</v>
      </c>
      <c r="AU751" s="146" t="s">
        <v>81</v>
      </c>
      <c r="AV751" s="12" t="s">
        <v>81</v>
      </c>
      <c r="AW751" s="12" t="s">
        <v>32</v>
      </c>
      <c r="AX751" s="12" t="s">
        <v>71</v>
      </c>
      <c r="AY751" s="146" t="s">
        <v>135</v>
      </c>
    </row>
    <row r="752" spans="2:65" s="12" customFormat="1" ht="11.25">
      <c r="B752" s="144"/>
      <c r="D752" s="145" t="s">
        <v>146</v>
      </c>
      <c r="E752" s="146" t="s">
        <v>3</v>
      </c>
      <c r="F752" s="147" t="s">
        <v>1437</v>
      </c>
      <c r="H752" s="148">
        <v>57.7</v>
      </c>
      <c r="I752" s="149"/>
      <c r="L752" s="144"/>
      <c r="M752" s="150"/>
      <c r="T752" s="151"/>
      <c r="AT752" s="146" t="s">
        <v>146</v>
      </c>
      <c r="AU752" s="146" t="s">
        <v>81</v>
      </c>
      <c r="AV752" s="12" t="s">
        <v>81</v>
      </c>
      <c r="AW752" s="12" t="s">
        <v>32</v>
      </c>
      <c r="AX752" s="12" t="s">
        <v>71</v>
      </c>
      <c r="AY752" s="146" t="s">
        <v>135</v>
      </c>
    </row>
    <row r="753" spans="2:65" s="13" customFormat="1" ht="11.25">
      <c r="B753" s="152"/>
      <c r="D753" s="145" t="s">
        <v>146</v>
      </c>
      <c r="E753" s="153" t="s">
        <v>3</v>
      </c>
      <c r="F753" s="154" t="s">
        <v>150</v>
      </c>
      <c r="H753" s="155">
        <v>61.6</v>
      </c>
      <c r="I753" s="156"/>
      <c r="L753" s="152"/>
      <c r="M753" s="157"/>
      <c r="T753" s="158"/>
      <c r="AT753" s="153" t="s">
        <v>146</v>
      </c>
      <c r="AU753" s="153" t="s">
        <v>81</v>
      </c>
      <c r="AV753" s="13" t="s">
        <v>142</v>
      </c>
      <c r="AW753" s="13" t="s">
        <v>32</v>
      </c>
      <c r="AX753" s="13" t="s">
        <v>79</v>
      </c>
      <c r="AY753" s="153" t="s">
        <v>135</v>
      </c>
    </row>
    <row r="754" spans="2:65" s="1" customFormat="1" ht="16.5" customHeight="1">
      <c r="B754" s="126"/>
      <c r="C754" s="162" t="s">
        <v>1438</v>
      </c>
      <c r="D754" s="162" t="s">
        <v>427</v>
      </c>
      <c r="E754" s="163" t="s">
        <v>1439</v>
      </c>
      <c r="F754" s="164" t="s">
        <v>1440</v>
      </c>
      <c r="G754" s="165" t="s">
        <v>140</v>
      </c>
      <c r="H754" s="166">
        <v>0.1</v>
      </c>
      <c r="I754" s="167"/>
      <c r="J754" s="168">
        <f>ROUND(I754*H754,2)</f>
        <v>0</v>
      </c>
      <c r="K754" s="164" t="s">
        <v>141</v>
      </c>
      <c r="L754" s="169"/>
      <c r="M754" s="170" t="s">
        <v>3</v>
      </c>
      <c r="N754" s="171" t="s">
        <v>42</v>
      </c>
      <c r="P754" s="136">
        <f>O754*H754</f>
        <v>0</v>
      </c>
      <c r="Q754" s="136">
        <v>0.55000000000000004</v>
      </c>
      <c r="R754" s="136">
        <f>Q754*H754</f>
        <v>5.5000000000000007E-2</v>
      </c>
      <c r="S754" s="136">
        <v>0</v>
      </c>
      <c r="T754" s="137">
        <f>S754*H754</f>
        <v>0</v>
      </c>
      <c r="AR754" s="138" t="s">
        <v>342</v>
      </c>
      <c r="AT754" s="138" t="s">
        <v>427</v>
      </c>
      <c r="AU754" s="138" t="s">
        <v>81</v>
      </c>
      <c r="AY754" s="16" t="s">
        <v>135</v>
      </c>
      <c r="BE754" s="139">
        <f>IF(N754="základní",J754,0)</f>
        <v>0</v>
      </c>
      <c r="BF754" s="139">
        <f>IF(N754="snížená",J754,0)</f>
        <v>0</v>
      </c>
      <c r="BG754" s="139">
        <f>IF(N754="zákl. přenesená",J754,0)</f>
        <v>0</v>
      </c>
      <c r="BH754" s="139">
        <f>IF(N754="sníž. přenesená",J754,0)</f>
        <v>0</v>
      </c>
      <c r="BI754" s="139">
        <f>IF(N754="nulová",J754,0)</f>
        <v>0</v>
      </c>
      <c r="BJ754" s="16" t="s">
        <v>79</v>
      </c>
      <c r="BK754" s="139">
        <f>ROUND(I754*H754,2)</f>
        <v>0</v>
      </c>
      <c r="BL754" s="16" t="s">
        <v>236</v>
      </c>
      <c r="BM754" s="138" t="s">
        <v>1441</v>
      </c>
    </row>
    <row r="755" spans="2:65" s="12" customFormat="1" ht="11.25">
      <c r="B755" s="144"/>
      <c r="D755" s="145" t="s">
        <v>146</v>
      </c>
      <c r="E755" s="146" t="s">
        <v>3</v>
      </c>
      <c r="F755" s="147" t="s">
        <v>1442</v>
      </c>
      <c r="H755" s="148">
        <v>0.1</v>
      </c>
      <c r="I755" s="149"/>
      <c r="L755" s="144"/>
      <c r="M755" s="150"/>
      <c r="T755" s="151"/>
      <c r="AT755" s="146" t="s">
        <v>146</v>
      </c>
      <c r="AU755" s="146" t="s">
        <v>81</v>
      </c>
      <c r="AV755" s="12" t="s">
        <v>81</v>
      </c>
      <c r="AW755" s="12" t="s">
        <v>32</v>
      </c>
      <c r="AX755" s="12" t="s">
        <v>79</v>
      </c>
      <c r="AY755" s="146" t="s">
        <v>135</v>
      </c>
    </row>
    <row r="756" spans="2:65" s="1" customFormat="1" ht="16.5" customHeight="1">
      <c r="B756" s="126"/>
      <c r="C756" s="162" t="s">
        <v>1443</v>
      </c>
      <c r="D756" s="162" t="s">
        <v>427</v>
      </c>
      <c r="E756" s="163" t="s">
        <v>1444</v>
      </c>
      <c r="F756" s="164" t="s">
        <v>1445</v>
      </c>
      <c r="G756" s="165" t="s">
        <v>140</v>
      </c>
      <c r="H756" s="166">
        <v>0.92300000000000004</v>
      </c>
      <c r="I756" s="167"/>
      <c r="J756" s="168">
        <f>ROUND(I756*H756,2)</f>
        <v>0</v>
      </c>
      <c r="K756" s="164" t="s">
        <v>141</v>
      </c>
      <c r="L756" s="169"/>
      <c r="M756" s="170" t="s">
        <v>3</v>
      </c>
      <c r="N756" s="171" t="s">
        <v>42</v>
      </c>
      <c r="P756" s="136">
        <f>O756*H756</f>
        <v>0</v>
      </c>
      <c r="Q756" s="136">
        <v>0.55000000000000004</v>
      </c>
      <c r="R756" s="136">
        <f>Q756*H756</f>
        <v>0.50765000000000005</v>
      </c>
      <c r="S756" s="136">
        <v>0</v>
      </c>
      <c r="T756" s="137">
        <f>S756*H756</f>
        <v>0</v>
      </c>
      <c r="AR756" s="138" t="s">
        <v>342</v>
      </c>
      <c r="AT756" s="138" t="s">
        <v>427</v>
      </c>
      <c r="AU756" s="138" t="s">
        <v>81</v>
      </c>
      <c r="AY756" s="16" t="s">
        <v>135</v>
      </c>
      <c r="BE756" s="139">
        <f>IF(N756="základní",J756,0)</f>
        <v>0</v>
      </c>
      <c r="BF756" s="139">
        <f>IF(N756="snížená",J756,0)</f>
        <v>0</v>
      </c>
      <c r="BG756" s="139">
        <f>IF(N756="zákl. přenesená",J756,0)</f>
        <v>0</v>
      </c>
      <c r="BH756" s="139">
        <f>IF(N756="sníž. přenesená",J756,0)</f>
        <v>0</v>
      </c>
      <c r="BI756" s="139">
        <f>IF(N756="nulová",J756,0)</f>
        <v>0</v>
      </c>
      <c r="BJ756" s="16" t="s">
        <v>79</v>
      </c>
      <c r="BK756" s="139">
        <f>ROUND(I756*H756,2)</f>
        <v>0</v>
      </c>
      <c r="BL756" s="16" t="s">
        <v>236</v>
      </c>
      <c r="BM756" s="138" t="s">
        <v>1446</v>
      </c>
    </row>
    <row r="757" spans="2:65" s="12" customFormat="1" ht="11.25">
      <c r="B757" s="144"/>
      <c r="D757" s="145" t="s">
        <v>146</v>
      </c>
      <c r="E757" s="146" t="s">
        <v>3</v>
      </c>
      <c r="F757" s="147" t="s">
        <v>1447</v>
      </c>
      <c r="H757" s="148">
        <v>0.92300000000000004</v>
      </c>
      <c r="I757" s="149"/>
      <c r="L757" s="144"/>
      <c r="M757" s="150"/>
      <c r="T757" s="151"/>
      <c r="AT757" s="146" t="s">
        <v>146</v>
      </c>
      <c r="AU757" s="146" t="s">
        <v>81</v>
      </c>
      <c r="AV757" s="12" t="s">
        <v>81</v>
      </c>
      <c r="AW757" s="12" t="s">
        <v>32</v>
      </c>
      <c r="AX757" s="12" t="s">
        <v>79</v>
      </c>
      <c r="AY757" s="146" t="s">
        <v>135</v>
      </c>
    </row>
    <row r="758" spans="2:65" s="1" customFormat="1" ht="16.5" customHeight="1">
      <c r="B758" s="126"/>
      <c r="C758" s="127" t="s">
        <v>1448</v>
      </c>
      <c r="D758" s="127" t="s">
        <v>137</v>
      </c>
      <c r="E758" s="128" t="s">
        <v>1449</v>
      </c>
      <c r="F758" s="129" t="s">
        <v>1450</v>
      </c>
      <c r="G758" s="130" t="s">
        <v>140</v>
      </c>
      <c r="H758" s="131">
        <v>4.9130000000000003</v>
      </c>
      <c r="I758" s="132"/>
      <c r="J758" s="133">
        <f>ROUND(I758*H758,2)</f>
        <v>0</v>
      </c>
      <c r="K758" s="129" t="s">
        <v>141</v>
      </c>
      <c r="L758" s="31"/>
      <c r="M758" s="134" t="s">
        <v>3</v>
      </c>
      <c r="N758" s="135" t="s">
        <v>42</v>
      </c>
      <c r="P758" s="136">
        <f>O758*H758</f>
        <v>0</v>
      </c>
      <c r="Q758" s="136">
        <v>2.7200000000000002E-3</v>
      </c>
      <c r="R758" s="136">
        <f>Q758*H758</f>
        <v>1.3363360000000001E-2</v>
      </c>
      <c r="S758" s="136">
        <v>0</v>
      </c>
      <c r="T758" s="137">
        <f>S758*H758</f>
        <v>0</v>
      </c>
      <c r="AR758" s="138" t="s">
        <v>236</v>
      </c>
      <c r="AT758" s="138" t="s">
        <v>137</v>
      </c>
      <c r="AU758" s="138" t="s">
        <v>81</v>
      </c>
      <c r="AY758" s="16" t="s">
        <v>135</v>
      </c>
      <c r="BE758" s="139">
        <f>IF(N758="základní",J758,0)</f>
        <v>0</v>
      </c>
      <c r="BF758" s="139">
        <f>IF(N758="snížená",J758,0)</f>
        <v>0</v>
      </c>
      <c r="BG758" s="139">
        <f>IF(N758="zákl. přenesená",J758,0)</f>
        <v>0</v>
      </c>
      <c r="BH758" s="139">
        <f>IF(N758="sníž. přenesená",J758,0)</f>
        <v>0</v>
      </c>
      <c r="BI758" s="139">
        <f>IF(N758="nulová",J758,0)</f>
        <v>0</v>
      </c>
      <c r="BJ758" s="16" t="s">
        <v>79</v>
      </c>
      <c r="BK758" s="139">
        <f>ROUND(I758*H758,2)</f>
        <v>0</v>
      </c>
      <c r="BL758" s="16" t="s">
        <v>236</v>
      </c>
      <c r="BM758" s="138" t="s">
        <v>1451</v>
      </c>
    </row>
    <row r="759" spans="2:65" s="1" customFormat="1" ht="11.25">
      <c r="B759" s="31"/>
      <c r="D759" s="140" t="s">
        <v>144</v>
      </c>
      <c r="F759" s="141" t="s">
        <v>1452</v>
      </c>
      <c r="I759" s="142"/>
      <c r="L759" s="31"/>
      <c r="M759" s="143"/>
      <c r="T759" s="52"/>
      <c r="AT759" s="16" t="s">
        <v>144</v>
      </c>
      <c r="AU759" s="16" t="s">
        <v>81</v>
      </c>
    </row>
    <row r="760" spans="2:65" s="12" customFormat="1" ht="11.25">
      <c r="B760" s="144"/>
      <c r="D760" s="145" t="s">
        <v>146</v>
      </c>
      <c r="E760" s="146" t="s">
        <v>3</v>
      </c>
      <c r="F760" s="147" t="s">
        <v>1453</v>
      </c>
      <c r="H760" s="148">
        <v>4.9130000000000003</v>
      </c>
      <c r="I760" s="149"/>
      <c r="L760" s="144"/>
      <c r="M760" s="150"/>
      <c r="T760" s="151"/>
      <c r="AT760" s="146" t="s">
        <v>146</v>
      </c>
      <c r="AU760" s="146" t="s">
        <v>81</v>
      </c>
      <c r="AV760" s="12" t="s">
        <v>81</v>
      </c>
      <c r="AW760" s="12" t="s">
        <v>32</v>
      </c>
      <c r="AX760" s="12" t="s">
        <v>79</v>
      </c>
      <c r="AY760" s="146" t="s">
        <v>135</v>
      </c>
    </row>
    <row r="761" spans="2:65" s="1" customFormat="1" ht="24.2" customHeight="1">
      <c r="B761" s="126"/>
      <c r="C761" s="127" t="s">
        <v>1454</v>
      </c>
      <c r="D761" s="127" t="s">
        <v>137</v>
      </c>
      <c r="E761" s="128" t="s">
        <v>1455</v>
      </c>
      <c r="F761" s="129" t="s">
        <v>1456</v>
      </c>
      <c r="G761" s="130" t="s">
        <v>186</v>
      </c>
      <c r="H761" s="131">
        <v>9.56</v>
      </c>
      <c r="I761" s="132"/>
      <c r="J761" s="133">
        <f>ROUND(I761*H761,2)</f>
        <v>0</v>
      </c>
      <c r="K761" s="129" t="s">
        <v>141</v>
      </c>
      <c r="L761" s="31"/>
      <c r="M761" s="134" t="s">
        <v>3</v>
      </c>
      <c r="N761" s="135" t="s">
        <v>42</v>
      </c>
      <c r="P761" s="136">
        <f>O761*H761</f>
        <v>0</v>
      </c>
      <c r="Q761" s="136">
        <v>0</v>
      </c>
      <c r="R761" s="136">
        <f>Q761*H761</f>
        <v>0</v>
      </c>
      <c r="S761" s="136">
        <v>0</v>
      </c>
      <c r="T761" s="137">
        <f>S761*H761</f>
        <v>0</v>
      </c>
      <c r="AR761" s="138" t="s">
        <v>236</v>
      </c>
      <c r="AT761" s="138" t="s">
        <v>137</v>
      </c>
      <c r="AU761" s="138" t="s">
        <v>81</v>
      </c>
      <c r="AY761" s="16" t="s">
        <v>135</v>
      </c>
      <c r="BE761" s="139">
        <f>IF(N761="základní",J761,0)</f>
        <v>0</v>
      </c>
      <c r="BF761" s="139">
        <f>IF(N761="snížená",J761,0)</f>
        <v>0</v>
      </c>
      <c r="BG761" s="139">
        <f>IF(N761="zákl. přenesená",J761,0)</f>
        <v>0</v>
      </c>
      <c r="BH761" s="139">
        <f>IF(N761="sníž. přenesená",J761,0)</f>
        <v>0</v>
      </c>
      <c r="BI761" s="139">
        <f>IF(N761="nulová",J761,0)</f>
        <v>0</v>
      </c>
      <c r="BJ761" s="16" t="s">
        <v>79</v>
      </c>
      <c r="BK761" s="139">
        <f>ROUND(I761*H761,2)</f>
        <v>0</v>
      </c>
      <c r="BL761" s="16" t="s">
        <v>236</v>
      </c>
      <c r="BM761" s="138" t="s">
        <v>1457</v>
      </c>
    </row>
    <row r="762" spans="2:65" s="1" customFormat="1" ht="11.25">
      <c r="B762" s="31"/>
      <c r="D762" s="140" t="s">
        <v>144</v>
      </c>
      <c r="F762" s="141" t="s">
        <v>1458</v>
      </c>
      <c r="I762" s="142"/>
      <c r="L762" s="31"/>
      <c r="M762" s="143"/>
      <c r="T762" s="52"/>
      <c r="AT762" s="16" t="s">
        <v>144</v>
      </c>
      <c r="AU762" s="16" t="s">
        <v>81</v>
      </c>
    </row>
    <row r="763" spans="2:65" s="11" customFormat="1" ht="22.9" customHeight="1">
      <c r="B763" s="114"/>
      <c r="D763" s="115" t="s">
        <v>70</v>
      </c>
      <c r="E763" s="124" t="s">
        <v>360</v>
      </c>
      <c r="F763" s="124" t="s">
        <v>361</v>
      </c>
      <c r="I763" s="117"/>
      <c r="J763" s="125">
        <f>BK763</f>
        <v>0</v>
      </c>
      <c r="L763" s="114"/>
      <c r="M763" s="119"/>
      <c r="P763" s="120">
        <f>SUM(P764:P811)</f>
        <v>0</v>
      </c>
      <c r="R763" s="120">
        <f>SUM(R764:R811)</f>
        <v>8.6827570300000012</v>
      </c>
      <c r="T763" s="121">
        <f>SUM(T764:T811)</f>
        <v>0</v>
      </c>
      <c r="AR763" s="115" t="s">
        <v>81</v>
      </c>
      <c r="AT763" s="122" t="s">
        <v>70</v>
      </c>
      <c r="AU763" s="122" t="s">
        <v>79</v>
      </c>
      <c r="AY763" s="115" t="s">
        <v>135</v>
      </c>
      <c r="BK763" s="123">
        <f>SUM(BK764:BK811)</f>
        <v>0</v>
      </c>
    </row>
    <row r="764" spans="2:65" s="1" customFormat="1" ht="33" customHeight="1">
      <c r="B764" s="126"/>
      <c r="C764" s="127" t="s">
        <v>1459</v>
      </c>
      <c r="D764" s="127" t="s">
        <v>137</v>
      </c>
      <c r="E764" s="128" t="s">
        <v>1460</v>
      </c>
      <c r="F764" s="129" t="s">
        <v>1461</v>
      </c>
      <c r="G764" s="130" t="s">
        <v>213</v>
      </c>
      <c r="H764" s="131">
        <v>63.6</v>
      </c>
      <c r="I764" s="132"/>
      <c r="J764" s="133">
        <f>ROUND(I764*H764,2)</f>
        <v>0</v>
      </c>
      <c r="K764" s="129" t="s">
        <v>141</v>
      </c>
      <c r="L764" s="31"/>
      <c r="M764" s="134" t="s">
        <v>3</v>
      </c>
      <c r="N764" s="135" t="s">
        <v>42</v>
      </c>
      <c r="P764" s="136">
        <f>O764*H764</f>
        <v>0</v>
      </c>
      <c r="Q764" s="136">
        <v>4.5710000000000001E-2</v>
      </c>
      <c r="R764" s="136">
        <f>Q764*H764</f>
        <v>2.9071560000000001</v>
      </c>
      <c r="S764" s="136">
        <v>0</v>
      </c>
      <c r="T764" s="137">
        <f>S764*H764</f>
        <v>0</v>
      </c>
      <c r="AR764" s="138" t="s">
        <v>236</v>
      </c>
      <c r="AT764" s="138" t="s">
        <v>137</v>
      </c>
      <c r="AU764" s="138" t="s">
        <v>81</v>
      </c>
      <c r="AY764" s="16" t="s">
        <v>135</v>
      </c>
      <c r="BE764" s="139">
        <f>IF(N764="základní",J764,0)</f>
        <v>0</v>
      </c>
      <c r="BF764" s="139">
        <f>IF(N764="snížená",J764,0)</f>
        <v>0</v>
      </c>
      <c r="BG764" s="139">
        <f>IF(N764="zákl. přenesená",J764,0)</f>
        <v>0</v>
      </c>
      <c r="BH764" s="139">
        <f>IF(N764="sníž. přenesená",J764,0)</f>
        <v>0</v>
      </c>
      <c r="BI764" s="139">
        <f>IF(N764="nulová",J764,0)</f>
        <v>0</v>
      </c>
      <c r="BJ764" s="16" t="s">
        <v>79</v>
      </c>
      <c r="BK764" s="139">
        <f>ROUND(I764*H764,2)</f>
        <v>0</v>
      </c>
      <c r="BL764" s="16" t="s">
        <v>236</v>
      </c>
      <c r="BM764" s="138" t="s">
        <v>1462</v>
      </c>
    </row>
    <row r="765" spans="2:65" s="1" customFormat="1" ht="11.25">
      <c r="B765" s="31"/>
      <c r="D765" s="140" t="s">
        <v>144</v>
      </c>
      <c r="F765" s="141" t="s">
        <v>1463</v>
      </c>
      <c r="I765" s="142"/>
      <c r="L765" s="31"/>
      <c r="M765" s="143"/>
      <c r="T765" s="52"/>
      <c r="AT765" s="16" t="s">
        <v>144</v>
      </c>
      <c r="AU765" s="16" t="s">
        <v>81</v>
      </c>
    </row>
    <row r="766" spans="2:65" s="12" customFormat="1" ht="11.25">
      <c r="B766" s="144"/>
      <c r="D766" s="145" t="s">
        <v>146</v>
      </c>
      <c r="E766" s="146" t="s">
        <v>3</v>
      </c>
      <c r="F766" s="147" t="s">
        <v>1464</v>
      </c>
      <c r="H766" s="148">
        <v>75.400000000000006</v>
      </c>
      <c r="I766" s="149"/>
      <c r="L766" s="144"/>
      <c r="M766" s="150"/>
      <c r="T766" s="151"/>
      <c r="AT766" s="146" t="s">
        <v>146</v>
      </c>
      <c r="AU766" s="146" t="s">
        <v>81</v>
      </c>
      <c r="AV766" s="12" t="s">
        <v>81</v>
      </c>
      <c r="AW766" s="12" t="s">
        <v>32</v>
      </c>
      <c r="AX766" s="12" t="s">
        <v>71</v>
      </c>
      <c r="AY766" s="146" t="s">
        <v>135</v>
      </c>
    </row>
    <row r="767" spans="2:65" s="12" customFormat="1" ht="11.25">
      <c r="B767" s="144"/>
      <c r="D767" s="145" t="s">
        <v>146</v>
      </c>
      <c r="E767" s="146" t="s">
        <v>3</v>
      </c>
      <c r="F767" s="147" t="s">
        <v>1465</v>
      </c>
      <c r="H767" s="148">
        <v>-11.8</v>
      </c>
      <c r="I767" s="149"/>
      <c r="L767" s="144"/>
      <c r="M767" s="150"/>
      <c r="T767" s="151"/>
      <c r="AT767" s="146" t="s">
        <v>146</v>
      </c>
      <c r="AU767" s="146" t="s">
        <v>81</v>
      </c>
      <c r="AV767" s="12" t="s">
        <v>81</v>
      </c>
      <c r="AW767" s="12" t="s">
        <v>32</v>
      </c>
      <c r="AX767" s="12" t="s">
        <v>71</v>
      </c>
      <c r="AY767" s="146" t="s">
        <v>135</v>
      </c>
    </row>
    <row r="768" spans="2:65" s="13" customFormat="1" ht="11.25">
      <c r="B768" s="152"/>
      <c r="D768" s="145" t="s">
        <v>146</v>
      </c>
      <c r="E768" s="153" t="s">
        <v>3</v>
      </c>
      <c r="F768" s="154" t="s">
        <v>150</v>
      </c>
      <c r="H768" s="155">
        <v>63.6</v>
      </c>
      <c r="I768" s="156"/>
      <c r="L768" s="152"/>
      <c r="M768" s="157"/>
      <c r="T768" s="158"/>
      <c r="AT768" s="153" t="s">
        <v>146</v>
      </c>
      <c r="AU768" s="153" t="s">
        <v>81</v>
      </c>
      <c r="AV768" s="13" t="s">
        <v>142</v>
      </c>
      <c r="AW768" s="13" t="s">
        <v>32</v>
      </c>
      <c r="AX768" s="13" t="s">
        <v>79</v>
      </c>
      <c r="AY768" s="153" t="s">
        <v>135</v>
      </c>
    </row>
    <row r="769" spans="2:65" s="1" customFormat="1" ht="33" customHeight="1">
      <c r="B769" s="126"/>
      <c r="C769" s="127" t="s">
        <v>1466</v>
      </c>
      <c r="D769" s="127" t="s">
        <v>137</v>
      </c>
      <c r="E769" s="128" t="s">
        <v>1467</v>
      </c>
      <c r="F769" s="129" t="s">
        <v>1468</v>
      </c>
      <c r="G769" s="130" t="s">
        <v>213</v>
      </c>
      <c r="H769" s="131">
        <v>59.5</v>
      </c>
      <c r="I769" s="132"/>
      <c r="J769" s="133">
        <f>ROUND(I769*H769,2)</f>
        <v>0</v>
      </c>
      <c r="K769" s="129" t="s">
        <v>141</v>
      </c>
      <c r="L769" s="31"/>
      <c r="M769" s="134" t="s">
        <v>3</v>
      </c>
      <c r="N769" s="135" t="s">
        <v>42</v>
      </c>
      <c r="P769" s="136">
        <f>O769*H769</f>
        <v>0</v>
      </c>
      <c r="Q769" s="136">
        <v>1.1820000000000001E-2</v>
      </c>
      <c r="R769" s="136">
        <f>Q769*H769</f>
        <v>0.70329000000000008</v>
      </c>
      <c r="S769" s="136">
        <v>0</v>
      </c>
      <c r="T769" s="137">
        <f>S769*H769</f>
        <v>0</v>
      </c>
      <c r="AR769" s="138" t="s">
        <v>236</v>
      </c>
      <c r="AT769" s="138" t="s">
        <v>137</v>
      </c>
      <c r="AU769" s="138" t="s">
        <v>81</v>
      </c>
      <c r="AY769" s="16" t="s">
        <v>135</v>
      </c>
      <c r="BE769" s="139">
        <f>IF(N769="základní",J769,0)</f>
        <v>0</v>
      </c>
      <c r="BF769" s="139">
        <f>IF(N769="snížená",J769,0)</f>
        <v>0</v>
      </c>
      <c r="BG769" s="139">
        <f>IF(N769="zákl. přenesená",J769,0)</f>
        <v>0</v>
      </c>
      <c r="BH769" s="139">
        <f>IF(N769="sníž. přenesená",J769,0)</f>
        <v>0</v>
      </c>
      <c r="BI769" s="139">
        <f>IF(N769="nulová",J769,0)</f>
        <v>0</v>
      </c>
      <c r="BJ769" s="16" t="s">
        <v>79</v>
      </c>
      <c r="BK769" s="139">
        <f>ROUND(I769*H769,2)</f>
        <v>0</v>
      </c>
      <c r="BL769" s="16" t="s">
        <v>236</v>
      </c>
      <c r="BM769" s="138" t="s">
        <v>1469</v>
      </c>
    </row>
    <row r="770" spans="2:65" s="1" customFormat="1" ht="11.25">
      <c r="B770" s="31"/>
      <c r="D770" s="140" t="s">
        <v>144</v>
      </c>
      <c r="F770" s="141" t="s">
        <v>1470</v>
      </c>
      <c r="I770" s="142"/>
      <c r="L770" s="31"/>
      <c r="M770" s="143"/>
      <c r="T770" s="52"/>
      <c r="AT770" s="16" t="s">
        <v>144</v>
      </c>
      <c r="AU770" s="16" t="s">
        <v>81</v>
      </c>
    </row>
    <row r="771" spans="2:65" s="1" customFormat="1" ht="19.5">
      <c r="B771" s="31"/>
      <c r="D771" s="145" t="s">
        <v>1203</v>
      </c>
      <c r="F771" s="172" t="s">
        <v>1204</v>
      </c>
      <c r="I771" s="142"/>
      <c r="L771" s="31"/>
      <c r="M771" s="143"/>
      <c r="T771" s="52"/>
      <c r="AT771" s="16" t="s">
        <v>1203</v>
      </c>
      <c r="AU771" s="16" t="s">
        <v>81</v>
      </c>
    </row>
    <row r="772" spans="2:65" s="12" customFormat="1" ht="11.25">
      <c r="B772" s="144"/>
      <c r="D772" s="145" t="s">
        <v>146</v>
      </c>
      <c r="E772" s="146" t="s">
        <v>3</v>
      </c>
      <c r="F772" s="147" t="s">
        <v>1471</v>
      </c>
      <c r="H772" s="148">
        <v>7.54</v>
      </c>
      <c r="I772" s="149"/>
      <c r="L772" s="144"/>
      <c r="M772" s="150"/>
      <c r="T772" s="151"/>
      <c r="AT772" s="146" t="s">
        <v>146</v>
      </c>
      <c r="AU772" s="146" t="s">
        <v>81</v>
      </c>
      <c r="AV772" s="12" t="s">
        <v>81</v>
      </c>
      <c r="AW772" s="12" t="s">
        <v>32</v>
      </c>
      <c r="AX772" s="12" t="s">
        <v>71</v>
      </c>
      <c r="AY772" s="146" t="s">
        <v>135</v>
      </c>
    </row>
    <row r="773" spans="2:65" s="12" customFormat="1" ht="11.25">
      <c r="B773" s="144"/>
      <c r="D773" s="145" t="s">
        <v>146</v>
      </c>
      <c r="E773" s="146" t="s">
        <v>3</v>
      </c>
      <c r="F773" s="147" t="s">
        <v>1472</v>
      </c>
      <c r="H773" s="148">
        <v>18.98</v>
      </c>
      <c r="I773" s="149"/>
      <c r="L773" s="144"/>
      <c r="M773" s="150"/>
      <c r="T773" s="151"/>
      <c r="AT773" s="146" t="s">
        <v>146</v>
      </c>
      <c r="AU773" s="146" t="s">
        <v>81</v>
      </c>
      <c r="AV773" s="12" t="s">
        <v>81</v>
      </c>
      <c r="AW773" s="12" t="s">
        <v>32</v>
      </c>
      <c r="AX773" s="12" t="s">
        <v>71</v>
      </c>
      <c r="AY773" s="146" t="s">
        <v>135</v>
      </c>
    </row>
    <row r="774" spans="2:65" s="12" customFormat="1" ht="11.25">
      <c r="B774" s="144"/>
      <c r="D774" s="145" t="s">
        <v>146</v>
      </c>
      <c r="E774" s="146" t="s">
        <v>3</v>
      </c>
      <c r="F774" s="147" t="s">
        <v>1205</v>
      </c>
      <c r="H774" s="148">
        <v>20.62</v>
      </c>
      <c r="I774" s="149"/>
      <c r="L774" s="144"/>
      <c r="M774" s="150"/>
      <c r="T774" s="151"/>
      <c r="AT774" s="146" t="s">
        <v>146</v>
      </c>
      <c r="AU774" s="146" t="s">
        <v>81</v>
      </c>
      <c r="AV774" s="12" t="s">
        <v>81</v>
      </c>
      <c r="AW774" s="12" t="s">
        <v>32</v>
      </c>
      <c r="AX774" s="12" t="s">
        <v>71</v>
      </c>
      <c r="AY774" s="146" t="s">
        <v>135</v>
      </c>
    </row>
    <row r="775" spans="2:65" s="12" customFormat="1" ht="11.25">
      <c r="B775" s="144"/>
      <c r="D775" s="145" t="s">
        <v>146</v>
      </c>
      <c r="E775" s="146" t="s">
        <v>3</v>
      </c>
      <c r="F775" s="147" t="s">
        <v>1208</v>
      </c>
      <c r="H775" s="148">
        <v>5.46</v>
      </c>
      <c r="I775" s="149"/>
      <c r="L775" s="144"/>
      <c r="M775" s="150"/>
      <c r="T775" s="151"/>
      <c r="AT775" s="146" t="s">
        <v>146</v>
      </c>
      <c r="AU775" s="146" t="s">
        <v>81</v>
      </c>
      <c r="AV775" s="12" t="s">
        <v>81</v>
      </c>
      <c r="AW775" s="12" t="s">
        <v>32</v>
      </c>
      <c r="AX775" s="12" t="s">
        <v>71</v>
      </c>
      <c r="AY775" s="146" t="s">
        <v>135</v>
      </c>
    </row>
    <row r="776" spans="2:65" s="12" customFormat="1" ht="11.25">
      <c r="B776" s="144"/>
      <c r="D776" s="145" t="s">
        <v>146</v>
      </c>
      <c r="E776" s="146" t="s">
        <v>3</v>
      </c>
      <c r="F776" s="147" t="s">
        <v>1473</v>
      </c>
      <c r="H776" s="148">
        <v>4.37</v>
      </c>
      <c r="I776" s="149"/>
      <c r="L776" s="144"/>
      <c r="M776" s="150"/>
      <c r="T776" s="151"/>
      <c r="AT776" s="146" t="s">
        <v>146</v>
      </c>
      <c r="AU776" s="146" t="s">
        <v>81</v>
      </c>
      <c r="AV776" s="12" t="s">
        <v>81</v>
      </c>
      <c r="AW776" s="12" t="s">
        <v>32</v>
      </c>
      <c r="AX776" s="12" t="s">
        <v>71</v>
      </c>
      <c r="AY776" s="146" t="s">
        <v>135</v>
      </c>
    </row>
    <row r="777" spans="2:65" s="12" customFormat="1" ht="11.25">
      <c r="B777" s="144"/>
      <c r="D777" s="145" t="s">
        <v>146</v>
      </c>
      <c r="E777" s="146" t="s">
        <v>3</v>
      </c>
      <c r="F777" s="147" t="s">
        <v>1474</v>
      </c>
      <c r="H777" s="148">
        <v>2.5299999999999998</v>
      </c>
      <c r="I777" s="149"/>
      <c r="L777" s="144"/>
      <c r="M777" s="150"/>
      <c r="T777" s="151"/>
      <c r="AT777" s="146" t="s">
        <v>146</v>
      </c>
      <c r="AU777" s="146" t="s">
        <v>81</v>
      </c>
      <c r="AV777" s="12" t="s">
        <v>81</v>
      </c>
      <c r="AW777" s="12" t="s">
        <v>32</v>
      </c>
      <c r="AX777" s="12" t="s">
        <v>71</v>
      </c>
      <c r="AY777" s="146" t="s">
        <v>135</v>
      </c>
    </row>
    <row r="778" spans="2:65" s="13" customFormat="1" ht="11.25">
      <c r="B778" s="152"/>
      <c r="D778" s="145" t="s">
        <v>146</v>
      </c>
      <c r="E778" s="153" t="s">
        <v>3</v>
      </c>
      <c r="F778" s="154" t="s">
        <v>150</v>
      </c>
      <c r="H778" s="155">
        <v>59.5</v>
      </c>
      <c r="I778" s="156"/>
      <c r="L778" s="152"/>
      <c r="M778" s="157"/>
      <c r="T778" s="158"/>
      <c r="AT778" s="153" t="s">
        <v>146</v>
      </c>
      <c r="AU778" s="153" t="s">
        <v>81</v>
      </c>
      <c r="AV778" s="13" t="s">
        <v>142</v>
      </c>
      <c r="AW778" s="13" t="s">
        <v>32</v>
      </c>
      <c r="AX778" s="13" t="s">
        <v>79</v>
      </c>
      <c r="AY778" s="153" t="s">
        <v>135</v>
      </c>
    </row>
    <row r="779" spans="2:65" s="1" customFormat="1" ht="24.2" customHeight="1">
      <c r="B779" s="126"/>
      <c r="C779" s="127" t="s">
        <v>1475</v>
      </c>
      <c r="D779" s="127" t="s">
        <v>137</v>
      </c>
      <c r="E779" s="128" t="s">
        <v>1476</v>
      </c>
      <c r="F779" s="129" t="s">
        <v>1477</v>
      </c>
      <c r="G779" s="130" t="s">
        <v>213</v>
      </c>
      <c r="H779" s="131">
        <v>65.8</v>
      </c>
      <c r="I779" s="132"/>
      <c r="J779" s="133">
        <f>ROUND(I779*H779,2)</f>
        <v>0</v>
      </c>
      <c r="K779" s="129" t="s">
        <v>141</v>
      </c>
      <c r="L779" s="31"/>
      <c r="M779" s="134" t="s">
        <v>3</v>
      </c>
      <c r="N779" s="135" t="s">
        <v>42</v>
      </c>
      <c r="P779" s="136">
        <f>O779*H779</f>
        <v>0</v>
      </c>
      <c r="Q779" s="136">
        <v>1.3860000000000001E-2</v>
      </c>
      <c r="R779" s="136">
        <f>Q779*H779</f>
        <v>0.91198800000000002</v>
      </c>
      <c r="S779" s="136">
        <v>0</v>
      </c>
      <c r="T779" s="137">
        <f>S779*H779</f>
        <v>0</v>
      </c>
      <c r="AR779" s="138" t="s">
        <v>236</v>
      </c>
      <c r="AT779" s="138" t="s">
        <v>137</v>
      </c>
      <c r="AU779" s="138" t="s">
        <v>81</v>
      </c>
      <c r="AY779" s="16" t="s">
        <v>135</v>
      </c>
      <c r="BE779" s="139">
        <f>IF(N779="základní",J779,0)</f>
        <v>0</v>
      </c>
      <c r="BF779" s="139">
        <f>IF(N779="snížená",J779,0)</f>
        <v>0</v>
      </c>
      <c r="BG779" s="139">
        <f>IF(N779="zákl. přenesená",J779,0)</f>
        <v>0</v>
      </c>
      <c r="BH779" s="139">
        <f>IF(N779="sníž. přenesená",J779,0)</f>
        <v>0</v>
      </c>
      <c r="BI779" s="139">
        <f>IF(N779="nulová",J779,0)</f>
        <v>0</v>
      </c>
      <c r="BJ779" s="16" t="s">
        <v>79</v>
      </c>
      <c r="BK779" s="139">
        <f>ROUND(I779*H779,2)</f>
        <v>0</v>
      </c>
      <c r="BL779" s="16" t="s">
        <v>236</v>
      </c>
      <c r="BM779" s="138" t="s">
        <v>1478</v>
      </c>
    </row>
    <row r="780" spans="2:65" s="1" customFormat="1" ht="11.25">
      <c r="B780" s="31"/>
      <c r="D780" s="140" t="s">
        <v>144</v>
      </c>
      <c r="F780" s="141" t="s">
        <v>1479</v>
      </c>
      <c r="I780" s="142"/>
      <c r="L780" s="31"/>
      <c r="M780" s="143"/>
      <c r="T780" s="52"/>
      <c r="AT780" s="16" t="s">
        <v>144</v>
      </c>
      <c r="AU780" s="16" t="s">
        <v>81</v>
      </c>
    </row>
    <row r="781" spans="2:65" s="1" customFormat="1" ht="19.5">
      <c r="B781" s="31"/>
      <c r="D781" s="145" t="s">
        <v>1203</v>
      </c>
      <c r="F781" s="172" t="s">
        <v>1204</v>
      </c>
      <c r="I781" s="142"/>
      <c r="L781" s="31"/>
      <c r="M781" s="143"/>
      <c r="T781" s="52"/>
      <c r="AT781" s="16" t="s">
        <v>1203</v>
      </c>
      <c r="AU781" s="16" t="s">
        <v>81</v>
      </c>
    </row>
    <row r="782" spans="2:65" s="12" customFormat="1" ht="11.25">
      <c r="B782" s="144"/>
      <c r="D782" s="145" t="s">
        <v>146</v>
      </c>
      <c r="E782" s="146" t="s">
        <v>3</v>
      </c>
      <c r="F782" s="147" t="s">
        <v>1480</v>
      </c>
      <c r="H782" s="148">
        <v>65.8</v>
      </c>
      <c r="I782" s="149"/>
      <c r="L782" s="144"/>
      <c r="M782" s="150"/>
      <c r="T782" s="151"/>
      <c r="AT782" s="146" t="s">
        <v>146</v>
      </c>
      <c r="AU782" s="146" t="s">
        <v>81</v>
      </c>
      <c r="AV782" s="12" t="s">
        <v>81</v>
      </c>
      <c r="AW782" s="12" t="s">
        <v>32</v>
      </c>
      <c r="AX782" s="12" t="s">
        <v>79</v>
      </c>
      <c r="AY782" s="146" t="s">
        <v>135</v>
      </c>
    </row>
    <row r="783" spans="2:65" s="1" customFormat="1" ht="24.2" customHeight="1">
      <c r="B783" s="126"/>
      <c r="C783" s="127" t="s">
        <v>1481</v>
      </c>
      <c r="D783" s="127" t="s">
        <v>137</v>
      </c>
      <c r="E783" s="128" t="s">
        <v>1482</v>
      </c>
      <c r="F783" s="129" t="s">
        <v>1483</v>
      </c>
      <c r="G783" s="130" t="s">
        <v>213</v>
      </c>
      <c r="H783" s="131">
        <v>38</v>
      </c>
      <c r="I783" s="132"/>
      <c r="J783" s="133">
        <f>ROUND(I783*H783,2)</f>
        <v>0</v>
      </c>
      <c r="K783" s="129" t="s">
        <v>141</v>
      </c>
      <c r="L783" s="31"/>
      <c r="M783" s="134" t="s">
        <v>3</v>
      </c>
      <c r="N783" s="135" t="s">
        <v>42</v>
      </c>
      <c r="P783" s="136">
        <f>O783*H783</f>
        <v>0</v>
      </c>
      <c r="Q783" s="136">
        <v>1.217E-2</v>
      </c>
      <c r="R783" s="136">
        <f>Q783*H783</f>
        <v>0.46245999999999998</v>
      </c>
      <c r="S783" s="136">
        <v>0</v>
      </c>
      <c r="T783" s="137">
        <f>S783*H783</f>
        <v>0</v>
      </c>
      <c r="AR783" s="138" t="s">
        <v>236</v>
      </c>
      <c r="AT783" s="138" t="s">
        <v>137</v>
      </c>
      <c r="AU783" s="138" t="s">
        <v>81</v>
      </c>
      <c r="AY783" s="16" t="s">
        <v>135</v>
      </c>
      <c r="BE783" s="139">
        <f>IF(N783="základní",J783,0)</f>
        <v>0</v>
      </c>
      <c r="BF783" s="139">
        <f>IF(N783="snížená",J783,0)</f>
        <v>0</v>
      </c>
      <c r="BG783" s="139">
        <f>IF(N783="zákl. přenesená",J783,0)</f>
        <v>0</v>
      </c>
      <c r="BH783" s="139">
        <f>IF(N783="sníž. přenesená",J783,0)</f>
        <v>0</v>
      </c>
      <c r="BI783" s="139">
        <f>IF(N783="nulová",J783,0)</f>
        <v>0</v>
      </c>
      <c r="BJ783" s="16" t="s">
        <v>79</v>
      </c>
      <c r="BK783" s="139">
        <f>ROUND(I783*H783,2)</f>
        <v>0</v>
      </c>
      <c r="BL783" s="16" t="s">
        <v>236</v>
      </c>
      <c r="BM783" s="138" t="s">
        <v>1484</v>
      </c>
    </row>
    <row r="784" spans="2:65" s="1" customFormat="1" ht="11.25">
      <c r="B784" s="31"/>
      <c r="D784" s="140" t="s">
        <v>144</v>
      </c>
      <c r="F784" s="141" t="s">
        <v>1485</v>
      </c>
      <c r="I784" s="142"/>
      <c r="L784" s="31"/>
      <c r="M784" s="143"/>
      <c r="T784" s="52"/>
      <c r="AT784" s="16" t="s">
        <v>144</v>
      </c>
      <c r="AU784" s="16" t="s">
        <v>81</v>
      </c>
    </row>
    <row r="785" spans="2:65" s="12" customFormat="1" ht="11.25">
      <c r="B785" s="144"/>
      <c r="D785" s="145" t="s">
        <v>146</v>
      </c>
      <c r="E785" s="146" t="s">
        <v>3</v>
      </c>
      <c r="F785" s="147" t="s">
        <v>1486</v>
      </c>
      <c r="H785" s="148">
        <v>38</v>
      </c>
      <c r="I785" s="149"/>
      <c r="L785" s="144"/>
      <c r="M785" s="150"/>
      <c r="T785" s="151"/>
      <c r="AT785" s="146" t="s">
        <v>146</v>
      </c>
      <c r="AU785" s="146" t="s">
        <v>81</v>
      </c>
      <c r="AV785" s="12" t="s">
        <v>81</v>
      </c>
      <c r="AW785" s="12" t="s">
        <v>32</v>
      </c>
      <c r="AX785" s="12" t="s">
        <v>79</v>
      </c>
      <c r="AY785" s="146" t="s">
        <v>135</v>
      </c>
    </row>
    <row r="786" spans="2:65" s="1" customFormat="1" ht="24.2" customHeight="1">
      <c r="B786" s="126"/>
      <c r="C786" s="127" t="s">
        <v>1487</v>
      </c>
      <c r="D786" s="127" t="s">
        <v>137</v>
      </c>
      <c r="E786" s="128" t="s">
        <v>1488</v>
      </c>
      <c r="F786" s="129" t="s">
        <v>1489</v>
      </c>
      <c r="G786" s="130" t="s">
        <v>213</v>
      </c>
      <c r="H786" s="131">
        <v>146.5</v>
      </c>
      <c r="I786" s="132"/>
      <c r="J786" s="133">
        <f>ROUND(I786*H786,2)</f>
        <v>0</v>
      </c>
      <c r="K786" s="129" t="s">
        <v>141</v>
      </c>
      <c r="L786" s="31"/>
      <c r="M786" s="134" t="s">
        <v>3</v>
      </c>
      <c r="N786" s="135" t="s">
        <v>42</v>
      </c>
      <c r="P786" s="136">
        <f>O786*H786</f>
        <v>0</v>
      </c>
      <c r="Q786" s="136">
        <v>0</v>
      </c>
      <c r="R786" s="136">
        <f>Q786*H786</f>
        <v>0</v>
      </c>
      <c r="S786" s="136">
        <v>0</v>
      </c>
      <c r="T786" s="137">
        <f>S786*H786</f>
        <v>0</v>
      </c>
      <c r="AR786" s="138" t="s">
        <v>236</v>
      </c>
      <c r="AT786" s="138" t="s">
        <v>137</v>
      </c>
      <c r="AU786" s="138" t="s">
        <v>81</v>
      </c>
      <c r="AY786" s="16" t="s">
        <v>135</v>
      </c>
      <c r="BE786" s="139">
        <f>IF(N786="základní",J786,0)</f>
        <v>0</v>
      </c>
      <c r="BF786" s="139">
        <f>IF(N786="snížená",J786,0)</f>
        <v>0</v>
      </c>
      <c r="BG786" s="139">
        <f>IF(N786="zákl. přenesená",J786,0)</f>
        <v>0</v>
      </c>
      <c r="BH786" s="139">
        <f>IF(N786="sníž. přenesená",J786,0)</f>
        <v>0</v>
      </c>
      <c r="BI786" s="139">
        <f>IF(N786="nulová",J786,0)</f>
        <v>0</v>
      </c>
      <c r="BJ786" s="16" t="s">
        <v>79</v>
      </c>
      <c r="BK786" s="139">
        <f>ROUND(I786*H786,2)</f>
        <v>0</v>
      </c>
      <c r="BL786" s="16" t="s">
        <v>236</v>
      </c>
      <c r="BM786" s="138" t="s">
        <v>1490</v>
      </c>
    </row>
    <row r="787" spans="2:65" s="1" customFormat="1" ht="11.25">
      <c r="B787" s="31"/>
      <c r="D787" s="140" t="s">
        <v>144</v>
      </c>
      <c r="F787" s="141" t="s">
        <v>1491</v>
      </c>
      <c r="I787" s="142"/>
      <c r="L787" s="31"/>
      <c r="M787" s="143"/>
      <c r="T787" s="52"/>
      <c r="AT787" s="16" t="s">
        <v>144</v>
      </c>
      <c r="AU787" s="16" t="s">
        <v>81</v>
      </c>
    </row>
    <row r="788" spans="2:65" s="12" customFormat="1" ht="11.25">
      <c r="B788" s="144"/>
      <c r="D788" s="145" t="s">
        <v>146</v>
      </c>
      <c r="E788" s="146" t="s">
        <v>3</v>
      </c>
      <c r="F788" s="147" t="s">
        <v>1292</v>
      </c>
      <c r="H788" s="148">
        <v>77.7</v>
      </c>
      <c r="I788" s="149"/>
      <c r="L788" s="144"/>
      <c r="M788" s="150"/>
      <c r="T788" s="151"/>
      <c r="AT788" s="146" t="s">
        <v>146</v>
      </c>
      <c r="AU788" s="146" t="s">
        <v>81</v>
      </c>
      <c r="AV788" s="12" t="s">
        <v>81</v>
      </c>
      <c r="AW788" s="12" t="s">
        <v>32</v>
      </c>
      <c r="AX788" s="12" t="s">
        <v>71</v>
      </c>
      <c r="AY788" s="146" t="s">
        <v>135</v>
      </c>
    </row>
    <row r="789" spans="2:65" s="12" customFormat="1" ht="11.25">
      <c r="B789" s="144"/>
      <c r="D789" s="145" t="s">
        <v>146</v>
      </c>
      <c r="E789" s="146" t="s">
        <v>3</v>
      </c>
      <c r="F789" s="147" t="s">
        <v>1492</v>
      </c>
      <c r="H789" s="148">
        <v>30.8</v>
      </c>
      <c r="I789" s="149"/>
      <c r="L789" s="144"/>
      <c r="M789" s="150"/>
      <c r="T789" s="151"/>
      <c r="AT789" s="146" t="s">
        <v>146</v>
      </c>
      <c r="AU789" s="146" t="s">
        <v>81</v>
      </c>
      <c r="AV789" s="12" t="s">
        <v>81</v>
      </c>
      <c r="AW789" s="12" t="s">
        <v>32</v>
      </c>
      <c r="AX789" s="12" t="s">
        <v>71</v>
      </c>
      <c r="AY789" s="146" t="s">
        <v>135</v>
      </c>
    </row>
    <row r="790" spans="2:65" s="12" customFormat="1" ht="11.25">
      <c r="B790" s="144"/>
      <c r="D790" s="145" t="s">
        <v>146</v>
      </c>
      <c r="E790" s="146" t="s">
        <v>3</v>
      </c>
      <c r="F790" s="147" t="s">
        <v>1486</v>
      </c>
      <c r="H790" s="148">
        <v>38</v>
      </c>
      <c r="I790" s="149"/>
      <c r="L790" s="144"/>
      <c r="M790" s="150"/>
      <c r="T790" s="151"/>
      <c r="AT790" s="146" t="s">
        <v>146</v>
      </c>
      <c r="AU790" s="146" t="s">
        <v>81</v>
      </c>
      <c r="AV790" s="12" t="s">
        <v>81</v>
      </c>
      <c r="AW790" s="12" t="s">
        <v>32</v>
      </c>
      <c r="AX790" s="12" t="s">
        <v>71</v>
      </c>
      <c r="AY790" s="146" t="s">
        <v>135</v>
      </c>
    </row>
    <row r="791" spans="2:65" s="13" customFormat="1" ht="11.25">
      <c r="B791" s="152"/>
      <c r="D791" s="145" t="s">
        <v>146</v>
      </c>
      <c r="E791" s="153" t="s">
        <v>3</v>
      </c>
      <c r="F791" s="154" t="s">
        <v>150</v>
      </c>
      <c r="H791" s="155">
        <v>146.5</v>
      </c>
      <c r="I791" s="156"/>
      <c r="L791" s="152"/>
      <c r="M791" s="157"/>
      <c r="T791" s="158"/>
      <c r="AT791" s="153" t="s">
        <v>146</v>
      </c>
      <c r="AU791" s="153" t="s">
        <v>81</v>
      </c>
      <c r="AV791" s="13" t="s">
        <v>142</v>
      </c>
      <c r="AW791" s="13" t="s">
        <v>32</v>
      </c>
      <c r="AX791" s="13" t="s">
        <v>79</v>
      </c>
      <c r="AY791" s="153" t="s">
        <v>135</v>
      </c>
    </row>
    <row r="792" spans="2:65" s="1" customFormat="1" ht="16.5" customHeight="1">
      <c r="B792" s="126"/>
      <c r="C792" s="162" t="s">
        <v>1493</v>
      </c>
      <c r="D792" s="162" t="s">
        <v>427</v>
      </c>
      <c r="E792" s="163" t="s">
        <v>1494</v>
      </c>
      <c r="F792" s="164" t="s">
        <v>1495</v>
      </c>
      <c r="G792" s="165" t="s">
        <v>213</v>
      </c>
      <c r="H792" s="166">
        <v>164.59299999999999</v>
      </c>
      <c r="I792" s="167"/>
      <c r="J792" s="168">
        <f>ROUND(I792*H792,2)</f>
        <v>0</v>
      </c>
      <c r="K792" s="164" t="s">
        <v>141</v>
      </c>
      <c r="L792" s="169"/>
      <c r="M792" s="170" t="s">
        <v>3</v>
      </c>
      <c r="N792" s="171" t="s">
        <v>42</v>
      </c>
      <c r="P792" s="136">
        <f>O792*H792</f>
        <v>0</v>
      </c>
      <c r="Q792" s="136">
        <v>1.1E-4</v>
      </c>
      <c r="R792" s="136">
        <f>Q792*H792</f>
        <v>1.810523E-2</v>
      </c>
      <c r="S792" s="136">
        <v>0</v>
      </c>
      <c r="T792" s="137">
        <f>S792*H792</f>
        <v>0</v>
      </c>
      <c r="AR792" s="138" t="s">
        <v>342</v>
      </c>
      <c r="AT792" s="138" t="s">
        <v>427</v>
      </c>
      <c r="AU792" s="138" t="s">
        <v>81</v>
      </c>
      <c r="AY792" s="16" t="s">
        <v>135</v>
      </c>
      <c r="BE792" s="139">
        <f>IF(N792="základní",J792,0)</f>
        <v>0</v>
      </c>
      <c r="BF792" s="139">
        <f>IF(N792="snížená",J792,0)</f>
        <v>0</v>
      </c>
      <c r="BG792" s="139">
        <f>IF(N792="zákl. přenesená",J792,0)</f>
        <v>0</v>
      </c>
      <c r="BH792" s="139">
        <f>IF(N792="sníž. přenesená",J792,0)</f>
        <v>0</v>
      </c>
      <c r="BI792" s="139">
        <f>IF(N792="nulová",J792,0)</f>
        <v>0</v>
      </c>
      <c r="BJ792" s="16" t="s">
        <v>79</v>
      </c>
      <c r="BK792" s="139">
        <f>ROUND(I792*H792,2)</f>
        <v>0</v>
      </c>
      <c r="BL792" s="16" t="s">
        <v>236</v>
      </c>
      <c r="BM792" s="138" t="s">
        <v>1496</v>
      </c>
    </row>
    <row r="793" spans="2:65" s="12" customFormat="1" ht="11.25">
      <c r="B793" s="144"/>
      <c r="D793" s="145" t="s">
        <v>146</v>
      </c>
      <c r="F793" s="147" t="s">
        <v>1497</v>
      </c>
      <c r="H793" s="148">
        <v>164.59299999999999</v>
      </c>
      <c r="I793" s="149"/>
      <c r="L793" s="144"/>
      <c r="M793" s="150"/>
      <c r="T793" s="151"/>
      <c r="AT793" s="146" t="s">
        <v>146</v>
      </c>
      <c r="AU793" s="146" t="s">
        <v>81</v>
      </c>
      <c r="AV793" s="12" t="s">
        <v>81</v>
      </c>
      <c r="AW793" s="12" t="s">
        <v>4</v>
      </c>
      <c r="AX793" s="12" t="s">
        <v>79</v>
      </c>
      <c r="AY793" s="146" t="s">
        <v>135</v>
      </c>
    </row>
    <row r="794" spans="2:65" s="1" customFormat="1" ht="24.2" customHeight="1">
      <c r="B794" s="126"/>
      <c r="C794" s="127" t="s">
        <v>1498</v>
      </c>
      <c r="D794" s="127" t="s">
        <v>137</v>
      </c>
      <c r="E794" s="128" t="s">
        <v>1499</v>
      </c>
      <c r="F794" s="129" t="s">
        <v>1500</v>
      </c>
      <c r="G794" s="130" t="s">
        <v>213</v>
      </c>
      <c r="H794" s="131">
        <v>77.7</v>
      </c>
      <c r="I794" s="132"/>
      <c r="J794" s="133">
        <f>ROUND(I794*H794,2)</f>
        <v>0</v>
      </c>
      <c r="K794" s="129" t="s">
        <v>141</v>
      </c>
      <c r="L794" s="31"/>
      <c r="M794" s="134" t="s">
        <v>3</v>
      </c>
      <c r="N794" s="135" t="s">
        <v>42</v>
      </c>
      <c r="P794" s="136">
        <f>O794*H794</f>
        <v>0</v>
      </c>
      <c r="Q794" s="136">
        <v>0</v>
      </c>
      <c r="R794" s="136">
        <f>Q794*H794</f>
        <v>0</v>
      </c>
      <c r="S794" s="136">
        <v>0</v>
      </c>
      <c r="T794" s="137">
        <f>S794*H794</f>
        <v>0</v>
      </c>
      <c r="AR794" s="138" t="s">
        <v>236</v>
      </c>
      <c r="AT794" s="138" t="s">
        <v>137</v>
      </c>
      <c r="AU794" s="138" t="s">
        <v>81</v>
      </c>
      <c r="AY794" s="16" t="s">
        <v>135</v>
      </c>
      <c r="BE794" s="139">
        <f>IF(N794="základní",J794,0)</f>
        <v>0</v>
      </c>
      <c r="BF794" s="139">
        <f>IF(N794="snížená",J794,0)</f>
        <v>0</v>
      </c>
      <c r="BG794" s="139">
        <f>IF(N794="zákl. přenesená",J794,0)</f>
        <v>0</v>
      </c>
      <c r="BH794" s="139">
        <f>IF(N794="sníž. přenesená",J794,0)</f>
        <v>0</v>
      </c>
      <c r="BI794" s="139">
        <f>IF(N794="nulová",J794,0)</f>
        <v>0</v>
      </c>
      <c r="BJ794" s="16" t="s">
        <v>79</v>
      </c>
      <c r="BK794" s="139">
        <f>ROUND(I794*H794,2)</f>
        <v>0</v>
      </c>
      <c r="BL794" s="16" t="s">
        <v>236</v>
      </c>
      <c r="BM794" s="138" t="s">
        <v>1501</v>
      </c>
    </row>
    <row r="795" spans="2:65" s="1" customFormat="1" ht="11.25">
      <c r="B795" s="31"/>
      <c r="D795" s="140" t="s">
        <v>144</v>
      </c>
      <c r="F795" s="141" t="s">
        <v>1502</v>
      </c>
      <c r="I795" s="142"/>
      <c r="L795" s="31"/>
      <c r="M795" s="143"/>
      <c r="T795" s="52"/>
      <c r="AT795" s="16" t="s">
        <v>144</v>
      </c>
      <c r="AU795" s="16" t="s">
        <v>81</v>
      </c>
    </row>
    <row r="796" spans="2:65" s="12" customFormat="1" ht="11.25">
      <c r="B796" s="144"/>
      <c r="D796" s="145" t="s">
        <v>146</v>
      </c>
      <c r="E796" s="146" t="s">
        <v>3</v>
      </c>
      <c r="F796" s="147" t="s">
        <v>1292</v>
      </c>
      <c r="H796" s="148">
        <v>77.7</v>
      </c>
      <c r="I796" s="149"/>
      <c r="L796" s="144"/>
      <c r="M796" s="150"/>
      <c r="T796" s="151"/>
      <c r="AT796" s="146" t="s">
        <v>146</v>
      </c>
      <c r="AU796" s="146" t="s">
        <v>81</v>
      </c>
      <c r="AV796" s="12" t="s">
        <v>81</v>
      </c>
      <c r="AW796" s="12" t="s">
        <v>32</v>
      </c>
      <c r="AX796" s="12" t="s">
        <v>79</v>
      </c>
      <c r="AY796" s="146" t="s">
        <v>135</v>
      </c>
    </row>
    <row r="797" spans="2:65" s="1" customFormat="1" ht="16.5" customHeight="1">
      <c r="B797" s="126"/>
      <c r="C797" s="162" t="s">
        <v>1503</v>
      </c>
      <c r="D797" s="162" t="s">
        <v>427</v>
      </c>
      <c r="E797" s="163" t="s">
        <v>1504</v>
      </c>
      <c r="F797" s="164" t="s">
        <v>1505</v>
      </c>
      <c r="G797" s="165" t="s">
        <v>213</v>
      </c>
      <c r="H797" s="166">
        <v>79.254000000000005</v>
      </c>
      <c r="I797" s="167"/>
      <c r="J797" s="168">
        <f>ROUND(I797*H797,2)</f>
        <v>0</v>
      </c>
      <c r="K797" s="164" t="s">
        <v>141</v>
      </c>
      <c r="L797" s="169"/>
      <c r="M797" s="170" t="s">
        <v>3</v>
      </c>
      <c r="N797" s="171" t="s">
        <v>42</v>
      </c>
      <c r="P797" s="136">
        <f>O797*H797</f>
        <v>0</v>
      </c>
      <c r="Q797" s="136">
        <v>1.4E-3</v>
      </c>
      <c r="R797" s="136">
        <f>Q797*H797</f>
        <v>0.1109556</v>
      </c>
      <c r="S797" s="136">
        <v>0</v>
      </c>
      <c r="T797" s="137">
        <f>S797*H797</f>
        <v>0</v>
      </c>
      <c r="AR797" s="138" t="s">
        <v>342</v>
      </c>
      <c r="AT797" s="138" t="s">
        <v>427</v>
      </c>
      <c r="AU797" s="138" t="s">
        <v>81</v>
      </c>
      <c r="AY797" s="16" t="s">
        <v>135</v>
      </c>
      <c r="BE797" s="139">
        <f>IF(N797="základní",J797,0)</f>
        <v>0</v>
      </c>
      <c r="BF797" s="139">
        <f>IF(N797="snížená",J797,0)</f>
        <v>0</v>
      </c>
      <c r="BG797" s="139">
        <f>IF(N797="zákl. přenesená",J797,0)</f>
        <v>0</v>
      </c>
      <c r="BH797" s="139">
        <f>IF(N797="sníž. přenesená",J797,0)</f>
        <v>0</v>
      </c>
      <c r="BI797" s="139">
        <f>IF(N797="nulová",J797,0)</f>
        <v>0</v>
      </c>
      <c r="BJ797" s="16" t="s">
        <v>79</v>
      </c>
      <c r="BK797" s="139">
        <f>ROUND(I797*H797,2)</f>
        <v>0</v>
      </c>
      <c r="BL797" s="16" t="s">
        <v>236</v>
      </c>
      <c r="BM797" s="138" t="s">
        <v>1506</v>
      </c>
    </row>
    <row r="798" spans="2:65" s="12" customFormat="1" ht="11.25">
      <c r="B798" s="144"/>
      <c r="D798" s="145" t="s">
        <v>146</v>
      </c>
      <c r="F798" s="147" t="s">
        <v>1297</v>
      </c>
      <c r="H798" s="148">
        <v>79.254000000000005</v>
      </c>
      <c r="I798" s="149"/>
      <c r="L798" s="144"/>
      <c r="M798" s="150"/>
      <c r="T798" s="151"/>
      <c r="AT798" s="146" t="s">
        <v>146</v>
      </c>
      <c r="AU798" s="146" t="s">
        <v>81</v>
      </c>
      <c r="AV798" s="12" t="s">
        <v>81</v>
      </c>
      <c r="AW798" s="12" t="s">
        <v>4</v>
      </c>
      <c r="AX798" s="12" t="s">
        <v>79</v>
      </c>
      <c r="AY798" s="146" t="s">
        <v>135</v>
      </c>
    </row>
    <row r="799" spans="2:65" s="1" customFormat="1" ht="16.5" customHeight="1">
      <c r="B799" s="126"/>
      <c r="C799" s="127" t="s">
        <v>1507</v>
      </c>
      <c r="D799" s="127" t="s">
        <v>137</v>
      </c>
      <c r="E799" s="128" t="s">
        <v>1508</v>
      </c>
      <c r="F799" s="129" t="s">
        <v>1509</v>
      </c>
      <c r="G799" s="130" t="s">
        <v>213</v>
      </c>
      <c r="H799" s="131">
        <v>47.36</v>
      </c>
      <c r="I799" s="132"/>
      <c r="J799" s="133">
        <f>ROUND(I799*H799,2)</f>
        <v>0</v>
      </c>
      <c r="K799" s="129" t="s">
        <v>141</v>
      </c>
      <c r="L799" s="31"/>
      <c r="M799" s="134" t="s">
        <v>3</v>
      </c>
      <c r="N799" s="135" t="s">
        <v>42</v>
      </c>
      <c r="P799" s="136">
        <f>O799*H799</f>
        <v>0</v>
      </c>
      <c r="Q799" s="136">
        <v>1E-4</v>
      </c>
      <c r="R799" s="136">
        <f>Q799*H799</f>
        <v>4.7359999999999998E-3</v>
      </c>
      <c r="S799" s="136">
        <v>0</v>
      </c>
      <c r="T799" s="137">
        <f>S799*H799</f>
        <v>0</v>
      </c>
      <c r="AR799" s="138" t="s">
        <v>236</v>
      </c>
      <c r="AT799" s="138" t="s">
        <v>137</v>
      </c>
      <c r="AU799" s="138" t="s">
        <v>81</v>
      </c>
      <c r="AY799" s="16" t="s">
        <v>135</v>
      </c>
      <c r="BE799" s="139">
        <f>IF(N799="základní",J799,0)</f>
        <v>0</v>
      </c>
      <c r="BF799" s="139">
        <f>IF(N799="snížená",J799,0)</f>
        <v>0</v>
      </c>
      <c r="BG799" s="139">
        <f>IF(N799="zákl. přenesená",J799,0)</f>
        <v>0</v>
      </c>
      <c r="BH799" s="139">
        <f>IF(N799="sníž. přenesená",J799,0)</f>
        <v>0</v>
      </c>
      <c r="BI799" s="139">
        <f>IF(N799="nulová",J799,0)</f>
        <v>0</v>
      </c>
      <c r="BJ799" s="16" t="s">
        <v>79</v>
      </c>
      <c r="BK799" s="139">
        <f>ROUND(I799*H799,2)</f>
        <v>0</v>
      </c>
      <c r="BL799" s="16" t="s">
        <v>236</v>
      </c>
      <c r="BM799" s="138" t="s">
        <v>1510</v>
      </c>
    </row>
    <row r="800" spans="2:65" s="1" customFormat="1" ht="11.25">
      <c r="B800" s="31"/>
      <c r="D800" s="140" t="s">
        <v>144</v>
      </c>
      <c r="F800" s="141" t="s">
        <v>1511</v>
      </c>
      <c r="I800" s="142"/>
      <c r="L800" s="31"/>
      <c r="M800" s="143"/>
      <c r="T800" s="52"/>
      <c r="AT800" s="16" t="s">
        <v>144</v>
      </c>
      <c r="AU800" s="16" t="s">
        <v>81</v>
      </c>
    </row>
    <row r="801" spans="2:65" s="12" customFormat="1" ht="11.25">
      <c r="B801" s="144"/>
      <c r="D801" s="145" t="s">
        <v>146</v>
      </c>
      <c r="E801" s="146" t="s">
        <v>3</v>
      </c>
      <c r="F801" s="147" t="s">
        <v>1512</v>
      </c>
      <c r="H801" s="148">
        <v>47.36</v>
      </c>
      <c r="I801" s="149"/>
      <c r="L801" s="144"/>
      <c r="M801" s="150"/>
      <c r="T801" s="151"/>
      <c r="AT801" s="146" t="s">
        <v>146</v>
      </c>
      <c r="AU801" s="146" t="s">
        <v>81</v>
      </c>
      <c r="AV801" s="12" t="s">
        <v>81</v>
      </c>
      <c r="AW801" s="12" t="s">
        <v>32</v>
      </c>
      <c r="AX801" s="12" t="s">
        <v>79</v>
      </c>
      <c r="AY801" s="146" t="s">
        <v>135</v>
      </c>
    </row>
    <row r="802" spans="2:65" s="1" customFormat="1" ht="24.2" customHeight="1">
      <c r="B802" s="126"/>
      <c r="C802" s="127" t="s">
        <v>1513</v>
      </c>
      <c r="D802" s="127" t="s">
        <v>137</v>
      </c>
      <c r="E802" s="128" t="s">
        <v>1514</v>
      </c>
      <c r="F802" s="129" t="s">
        <v>1515</v>
      </c>
      <c r="G802" s="130" t="s">
        <v>213</v>
      </c>
      <c r="H802" s="131">
        <v>108.5</v>
      </c>
      <c r="I802" s="132"/>
      <c r="J802" s="133">
        <f>ROUND(I802*H802,2)</f>
        <v>0</v>
      </c>
      <c r="K802" s="129" t="s">
        <v>141</v>
      </c>
      <c r="L802" s="31"/>
      <c r="M802" s="134" t="s">
        <v>3</v>
      </c>
      <c r="N802" s="135" t="s">
        <v>42</v>
      </c>
      <c r="P802" s="136">
        <f>O802*H802</f>
        <v>0</v>
      </c>
      <c r="Q802" s="136">
        <v>1.315E-2</v>
      </c>
      <c r="R802" s="136">
        <f>Q802*H802</f>
        <v>1.4267750000000001</v>
      </c>
      <c r="S802" s="136">
        <v>0</v>
      </c>
      <c r="T802" s="137">
        <f>S802*H802</f>
        <v>0</v>
      </c>
      <c r="AR802" s="138" t="s">
        <v>236</v>
      </c>
      <c r="AT802" s="138" t="s">
        <v>137</v>
      </c>
      <c r="AU802" s="138" t="s">
        <v>81</v>
      </c>
      <c r="AY802" s="16" t="s">
        <v>135</v>
      </c>
      <c r="BE802" s="139">
        <f>IF(N802="základní",J802,0)</f>
        <v>0</v>
      </c>
      <c r="BF802" s="139">
        <f>IF(N802="snížená",J802,0)</f>
        <v>0</v>
      </c>
      <c r="BG802" s="139">
        <f>IF(N802="zákl. přenesená",J802,0)</f>
        <v>0</v>
      </c>
      <c r="BH802" s="139">
        <f>IF(N802="sníž. přenesená",J802,0)</f>
        <v>0</v>
      </c>
      <c r="BI802" s="139">
        <f>IF(N802="nulová",J802,0)</f>
        <v>0</v>
      </c>
      <c r="BJ802" s="16" t="s">
        <v>79</v>
      </c>
      <c r="BK802" s="139">
        <f>ROUND(I802*H802,2)</f>
        <v>0</v>
      </c>
      <c r="BL802" s="16" t="s">
        <v>236</v>
      </c>
      <c r="BM802" s="138" t="s">
        <v>1516</v>
      </c>
    </row>
    <row r="803" spans="2:65" s="1" customFormat="1" ht="11.25">
      <c r="B803" s="31"/>
      <c r="D803" s="140" t="s">
        <v>144</v>
      </c>
      <c r="F803" s="141" t="s">
        <v>1517</v>
      </c>
      <c r="I803" s="142"/>
      <c r="L803" s="31"/>
      <c r="M803" s="143"/>
      <c r="T803" s="52"/>
      <c r="AT803" s="16" t="s">
        <v>144</v>
      </c>
      <c r="AU803" s="16" t="s">
        <v>81</v>
      </c>
    </row>
    <row r="804" spans="2:65" s="12" customFormat="1" ht="11.25">
      <c r="B804" s="144"/>
      <c r="D804" s="145" t="s">
        <v>146</v>
      </c>
      <c r="E804" s="146" t="s">
        <v>3</v>
      </c>
      <c r="F804" s="147" t="s">
        <v>1292</v>
      </c>
      <c r="H804" s="148">
        <v>77.7</v>
      </c>
      <c r="I804" s="149"/>
      <c r="L804" s="144"/>
      <c r="M804" s="150"/>
      <c r="T804" s="151"/>
      <c r="AT804" s="146" t="s">
        <v>146</v>
      </c>
      <c r="AU804" s="146" t="s">
        <v>81</v>
      </c>
      <c r="AV804" s="12" t="s">
        <v>81</v>
      </c>
      <c r="AW804" s="12" t="s">
        <v>32</v>
      </c>
      <c r="AX804" s="12" t="s">
        <v>71</v>
      </c>
      <c r="AY804" s="146" t="s">
        <v>135</v>
      </c>
    </row>
    <row r="805" spans="2:65" s="12" customFormat="1" ht="11.25">
      <c r="B805" s="144"/>
      <c r="D805" s="145" t="s">
        <v>146</v>
      </c>
      <c r="E805" s="146" t="s">
        <v>3</v>
      </c>
      <c r="F805" s="147" t="s">
        <v>1492</v>
      </c>
      <c r="H805" s="148">
        <v>30.8</v>
      </c>
      <c r="I805" s="149"/>
      <c r="L805" s="144"/>
      <c r="M805" s="150"/>
      <c r="T805" s="151"/>
      <c r="AT805" s="146" t="s">
        <v>146</v>
      </c>
      <c r="AU805" s="146" t="s">
        <v>81</v>
      </c>
      <c r="AV805" s="12" t="s">
        <v>81</v>
      </c>
      <c r="AW805" s="12" t="s">
        <v>32</v>
      </c>
      <c r="AX805" s="12" t="s">
        <v>71</v>
      </c>
      <c r="AY805" s="146" t="s">
        <v>135</v>
      </c>
    </row>
    <row r="806" spans="2:65" s="13" customFormat="1" ht="11.25">
      <c r="B806" s="152"/>
      <c r="D806" s="145" t="s">
        <v>146</v>
      </c>
      <c r="E806" s="153" t="s">
        <v>3</v>
      </c>
      <c r="F806" s="154" t="s">
        <v>150</v>
      </c>
      <c r="H806" s="155">
        <v>108.5</v>
      </c>
      <c r="I806" s="156"/>
      <c r="L806" s="152"/>
      <c r="M806" s="157"/>
      <c r="T806" s="158"/>
      <c r="AT806" s="153" t="s">
        <v>146</v>
      </c>
      <c r="AU806" s="153" t="s">
        <v>81</v>
      </c>
      <c r="AV806" s="13" t="s">
        <v>142</v>
      </c>
      <c r="AW806" s="13" t="s">
        <v>32</v>
      </c>
      <c r="AX806" s="13" t="s">
        <v>79</v>
      </c>
      <c r="AY806" s="153" t="s">
        <v>135</v>
      </c>
    </row>
    <row r="807" spans="2:65" s="1" customFormat="1" ht="24.2" customHeight="1">
      <c r="B807" s="126"/>
      <c r="C807" s="127" t="s">
        <v>1518</v>
      </c>
      <c r="D807" s="127" t="s">
        <v>137</v>
      </c>
      <c r="E807" s="128" t="s">
        <v>1519</v>
      </c>
      <c r="F807" s="129" t="s">
        <v>1520</v>
      </c>
      <c r="G807" s="130" t="s">
        <v>213</v>
      </c>
      <c r="H807" s="131">
        <v>74.16</v>
      </c>
      <c r="I807" s="132"/>
      <c r="J807" s="133">
        <f>ROUND(I807*H807,2)</f>
        <v>0</v>
      </c>
      <c r="K807" s="129" t="s">
        <v>141</v>
      </c>
      <c r="L807" s="31"/>
      <c r="M807" s="134" t="s">
        <v>3</v>
      </c>
      <c r="N807" s="135" t="s">
        <v>42</v>
      </c>
      <c r="P807" s="136">
        <f>O807*H807</f>
        <v>0</v>
      </c>
      <c r="Q807" s="136">
        <v>2.8819999999999998E-2</v>
      </c>
      <c r="R807" s="136">
        <f>Q807*H807</f>
        <v>2.1372911999999999</v>
      </c>
      <c r="S807" s="136">
        <v>0</v>
      </c>
      <c r="T807" s="137">
        <f>S807*H807</f>
        <v>0</v>
      </c>
      <c r="AR807" s="138" t="s">
        <v>236</v>
      </c>
      <c r="AT807" s="138" t="s">
        <v>137</v>
      </c>
      <c r="AU807" s="138" t="s">
        <v>81</v>
      </c>
      <c r="AY807" s="16" t="s">
        <v>135</v>
      </c>
      <c r="BE807" s="139">
        <f>IF(N807="základní",J807,0)</f>
        <v>0</v>
      </c>
      <c r="BF807" s="139">
        <f>IF(N807="snížená",J807,0)</f>
        <v>0</v>
      </c>
      <c r="BG807" s="139">
        <f>IF(N807="zákl. přenesená",J807,0)</f>
        <v>0</v>
      </c>
      <c r="BH807" s="139">
        <f>IF(N807="sníž. přenesená",J807,0)</f>
        <v>0</v>
      </c>
      <c r="BI807" s="139">
        <f>IF(N807="nulová",J807,0)</f>
        <v>0</v>
      </c>
      <c r="BJ807" s="16" t="s">
        <v>79</v>
      </c>
      <c r="BK807" s="139">
        <f>ROUND(I807*H807,2)</f>
        <v>0</v>
      </c>
      <c r="BL807" s="16" t="s">
        <v>236</v>
      </c>
      <c r="BM807" s="138" t="s">
        <v>1521</v>
      </c>
    </row>
    <row r="808" spans="2:65" s="1" customFormat="1" ht="11.25">
      <c r="B808" s="31"/>
      <c r="D808" s="140" t="s">
        <v>144</v>
      </c>
      <c r="F808" s="141" t="s">
        <v>1522</v>
      </c>
      <c r="I808" s="142"/>
      <c r="L808" s="31"/>
      <c r="M808" s="143"/>
      <c r="T808" s="52"/>
      <c r="AT808" s="16" t="s">
        <v>144</v>
      </c>
      <c r="AU808" s="16" t="s">
        <v>81</v>
      </c>
    </row>
    <row r="809" spans="2:65" s="12" customFormat="1" ht="11.25">
      <c r="B809" s="144"/>
      <c r="D809" s="145" t="s">
        <v>146</v>
      </c>
      <c r="E809" s="146" t="s">
        <v>3</v>
      </c>
      <c r="F809" s="147" t="s">
        <v>1523</v>
      </c>
      <c r="H809" s="148">
        <v>74.16</v>
      </c>
      <c r="I809" s="149"/>
      <c r="L809" s="144"/>
      <c r="M809" s="150"/>
      <c r="T809" s="151"/>
      <c r="AT809" s="146" t="s">
        <v>146</v>
      </c>
      <c r="AU809" s="146" t="s">
        <v>81</v>
      </c>
      <c r="AV809" s="12" t="s">
        <v>81</v>
      </c>
      <c r="AW809" s="12" t="s">
        <v>32</v>
      </c>
      <c r="AX809" s="12" t="s">
        <v>79</v>
      </c>
      <c r="AY809" s="146" t="s">
        <v>135</v>
      </c>
    </row>
    <row r="810" spans="2:65" s="1" customFormat="1" ht="37.9" customHeight="1">
      <c r="B810" s="126"/>
      <c r="C810" s="127" t="s">
        <v>1524</v>
      </c>
      <c r="D810" s="127" t="s">
        <v>137</v>
      </c>
      <c r="E810" s="128" t="s">
        <v>1525</v>
      </c>
      <c r="F810" s="129" t="s">
        <v>1526</v>
      </c>
      <c r="G810" s="130" t="s">
        <v>186</v>
      </c>
      <c r="H810" s="131">
        <v>8.6829999999999998</v>
      </c>
      <c r="I810" s="132"/>
      <c r="J810" s="133">
        <f>ROUND(I810*H810,2)</f>
        <v>0</v>
      </c>
      <c r="K810" s="129" t="s">
        <v>141</v>
      </c>
      <c r="L810" s="31"/>
      <c r="M810" s="134" t="s">
        <v>3</v>
      </c>
      <c r="N810" s="135" t="s">
        <v>42</v>
      </c>
      <c r="P810" s="136">
        <f>O810*H810</f>
        <v>0</v>
      </c>
      <c r="Q810" s="136">
        <v>0</v>
      </c>
      <c r="R810" s="136">
        <f>Q810*H810</f>
        <v>0</v>
      </c>
      <c r="S810" s="136">
        <v>0</v>
      </c>
      <c r="T810" s="137">
        <f>S810*H810</f>
        <v>0</v>
      </c>
      <c r="AR810" s="138" t="s">
        <v>236</v>
      </c>
      <c r="AT810" s="138" t="s">
        <v>137</v>
      </c>
      <c r="AU810" s="138" t="s">
        <v>81</v>
      </c>
      <c r="AY810" s="16" t="s">
        <v>135</v>
      </c>
      <c r="BE810" s="139">
        <f>IF(N810="základní",J810,0)</f>
        <v>0</v>
      </c>
      <c r="BF810" s="139">
        <f>IF(N810="snížená",J810,0)</f>
        <v>0</v>
      </c>
      <c r="BG810" s="139">
        <f>IF(N810="zákl. přenesená",J810,0)</f>
        <v>0</v>
      </c>
      <c r="BH810" s="139">
        <f>IF(N810="sníž. přenesená",J810,0)</f>
        <v>0</v>
      </c>
      <c r="BI810" s="139">
        <f>IF(N810="nulová",J810,0)</f>
        <v>0</v>
      </c>
      <c r="BJ810" s="16" t="s">
        <v>79</v>
      </c>
      <c r="BK810" s="139">
        <f>ROUND(I810*H810,2)</f>
        <v>0</v>
      </c>
      <c r="BL810" s="16" t="s">
        <v>236</v>
      </c>
      <c r="BM810" s="138" t="s">
        <v>1527</v>
      </c>
    </row>
    <row r="811" spans="2:65" s="1" customFormat="1" ht="11.25">
      <c r="B811" s="31"/>
      <c r="D811" s="140" t="s">
        <v>144</v>
      </c>
      <c r="F811" s="141" t="s">
        <v>1528</v>
      </c>
      <c r="I811" s="142"/>
      <c r="L811" s="31"/>
      <c r="M811" s="143"/>
      <c r="T811" s="52"/>
      <c r="AT811" s="16" t="s">
        <v>144</v>
      </c>
      <c r="AU811" s="16" t="s">
        <v>81</v>
      </c>
    </row>
    <row r="812" spans="2:65" s="11" customFormat="1" ht="22.9" customHeight="1">
      <c r="B812" s="114"/>
      <c r="D812" s="115" t="s">
        <v>70</v>
      </c>
      <c r="E812" s="124" t="s">
        <v>368</v>
      </c>
      <c r="F812" s="124" t="s">
        <v>369</v>
      </c>
      <c r="I812" s="117"/>
      <c r="J812" s="125">
        <f>BK812</f>
        <v>0</v>
      </c>
      <c r="L812" s="114"/>
      <c r="M812" s="119"/>
      <c r="P812" s="120">
        <f>SUM(P813:P875)</f>
        <v>0</v>
      </c>
      <c r="R812" s="120">
        <f>SUM(R813:R875)</f>
        <v>0.86678299999999986</v>
      </c>
      <c r="T812" s="121">
        <f>SUM(T813:T875)</f>
        <v>0</v>
      </c>
      <c r="AR812" s="115" t="s">
        <v>81</v>
      </c>
      <c r="AT812" s="122" t="s">
        <v>70</v>
      </c>
      <c r="AU812" s="122" t="s">
        <v>79</v>
      </c>
      <c r="AY812" s="115" t="s">
        <v>135</v>
      </c>
      <c r="BK812" s="123">
        <f>SUM(BK813:BK875)</f>
        <v>0</v>
      </c>
    </row>
    <row r="813" spans="2:65" s="1" customFormat="1" ht="24.2" customHeight="1">
      <c r="B813" s="126"/>
      <c r="C813" s="127" t="s">
        <v>1529</v>
      </c>
      <c r="D813" s="127" t="s">
        <v>137</v>
      </c>
      <c r="E813" s="128" t="s">
        <v>1530</v>
      </c>
      <c r="F813" s="129" t="s">
        <v>1531</v>
      </c>
      <c r="G813" s="130" t="s">
        <v>213</v>
      </c>
      <c r="H813" s="131">
        <v>2.5</v>
      </c>
      <c r="I813" s="132"/>
      <c r="J813" s="133">
        <f>ROUND(I813*H813,2)</f>
        <v>0</v>
      </c>
      <c r="K813" s="129" t="s">
        <v>141</v>
      </c>
      <c r="L813" s="31"/>
      <c r="M813" s="134" t="s">
        <v>3</v>
      </c>
      <c r="N813" s="135" t="s">
        <v>42</v>
      </c>
      <c r="P813" s="136">
        <f>O813*H813</f>
        <v>0</v>
      </c>
      <c r="Q813" s="136">
        <v>0</v>
      </c>
      <c r="R813" s="136">
        <f>Q813*H813</f>
        <v>0</v>
      </c>
      <c r="S813" s="136">
        <v>0</v>
      </c>
      <c r="T813" s="137">
        <f>S813*H813</f>
        <v>0</v>
      </c>
      <c r="AR813" s="138" t="s">
        <v>236</v>
      </c>
      <c r="AT813" s="138" t="s">
        <v>137</v>
      </c>
      <c r="AU813" s="138" t="s">
        <v>81</v>
      </c>
      <c r="AY813" s="16" t="s">
        <v>135</v>
      </c>
      <c r="BE813" s="139">
        <f>IF(N813="základní",J813,0)</f>
        <v>0</v>
      </c>
      <c r="BF813" s="139">
        <f>IF(N813="snížená",J813,0)</f>
        <v>0</v>
      </c>
      <c r="BG813" s="139">
        <f>IF(N813="zákl. přenesená",J813,0)</f>
        <v>0</v>
      </c>
      <c r="BH813" s="139">
        <f>IF(N813="sníž. přenesená",J813,0)</f>
        <v>0</v>
      </c>
      <c r="BI813" s="139">
        <f>IF(N813="nulová",J813,0)</f>
        <v>0</v>
      </c>
      <c r="BJ813" s="16" t="s">
        <v>79</v>
      </c>
      <c r="BK813" s="139">
        <f>ROUND(I813*H813,2)</f>
        <v>0</v>
      </c>
      <c r="BL813" s="16" t="s">
        <v>236</v>
      </c>
      <c r="BM813" s="138" t="s">
        <v>1532</v>
      </c>
    </row>
    <row r="814" spans="2:65" s="1" customFormat="1" ht="11.25">
      <c r="B814" s="31"/>
      <c r="D814" s="140" t="s">
        <v>144</v>
      </c>
      <c r="F814" s="141" t="s">
        <v>1533</v>
      </c>
      <c r="I814" s="142"/>
      <c r="L814" s="31"/>
      <c r="M814" s="143"/>
      <c r="T814" s="52"/>
      <c r="AT814" s="16" t="s">
        <v>144</v>
      </c>
      <c r="AU814" s="16" t="s">
        <v>81</v>
      </c>
    </row>
    <row r="815" spans="2:65" s="12" customFormat="1" ht="11.25">
      <c r="B815" s="144"/>
      <c r="D815" s="145" t="s">
        <v>146</v>
      </c>
      <c r="E815" s="146" t="s">
        <v>3</v>
      </c>
      <c r="F815" s="147" t="s">
        <v>1534</v>
      </c>
      <c r="H815" s="148">
        <v>1.5</v>
      </c>
      <c r="I815" s="149"/>
      <c r="L815" s="144"/>
      <c r="M815" s="150"/>
      <c r="T815" s="151"/>
      <c r="AT815" s="146" t="s">
        <v>146</v>
      </c>
      <c r="AU815" s="146" t="s">
        <v>81</v>
      </c>
      <c r="AV815" s="12" t="s">
        <v>81</v>
      </c>
      <c r="AW815" s="12" t="s">
        <v>32</v>
      </c>
      <c r="AX815" s="12" t="s">
        <v>71</v>
      </c>
      <c r="AY815" s="146" t="s">
        <v>135</v>
      </c>
    </row>
    <row r="816" spans="2:65" s="12" customFormat="1" ht="11.25">
      <c r="B816" s="144"/>
      <c r="D816" s="145" t="s">
        <v>146</v>
      </c>
      <c r="E816" s="146" t="s">
        <v>3</v>
      </c>
      <c r="F816" s="147" t="s">
        <v>1535</v>
      </c>
      <c r="H816" s="148">
        <v>1</v>
      </c>
      <c r="I816" s="149"/>
      <c r="L816" s="144"/>
      <c r="M816" s="150"/>
      <c r="T816" s="151"/>
      <c r="AT816" s="146" t="s">
        <v>146</v>
      </c>
      <c r="AU816" s="146" t="s">
        <v>81</v>
      </c>
      <c r="AV816" s="12" t="s">
        <v>81</v>
      </c>
      <c r="AW816" s="12" t="s">
        <v>32</v>
      </c>
      <c r="AX816" s="12" t="s">
        <v>71</v>
      </c>
      <c r="AY816" s="146" t="s">
        <v>135</v>
      </c>
    </row>
    <row r="817" spans="2:65" s="13" customFormat="1" ht="11.25">
      <c r="B817" s="152"/>
      <c r="D817" s="145" t="s">
        <v>146</v>
      </c>
      <c r="E817" s="153" t="s">
        <v>3</v>
      </c>
      <c r="F817" s="154" t="s">
        <v>150</v>
      </c>
      <c r="H817" s="155">
        <v>2.5</v>
      </c>
      <c r="I817" s="156"/>
      <c r="L817" s="152"/>
      <c r="M817" s="157"/>
      <c r="T817" s="158"/>
      <c r="AT817" s="153" t="s">
        <v>146</v>
      </c>
      <c r="AU817" s="153" t="s">
        <v>81</v>
      </c>
      <c r="AV817" s="13" t="s">
        <v>142</v>
      </c>
      <c r="AW817" s="13" t="s">
        <v>32</v>
      </c>
      <c r="AX817" s="13" t="s">
        <v>79</v>
      </c>
      <c r="AY817" s="153" t="s">
        <v>135</v>
      </c>
    </row>
    <row r="818" spans="2:65" s="1" customFormat="1" ht="16.5" customHeight="1">
      <c r="B818" s="126"/>
      <c r="C818" s="162" t="s">
        <v>1536</v>
      </c>
      <c r="D818" s="162" t="s">
        <v>427</v>
      </c>
      <c r="E818" s="163" t="s">
        <v>1537</v>
      </c>
      <c r="F818" s="164" t="s">
        <v>1538</v>
      </c>
      <c r="G818" s="165" t="s">
        <v>213</v>
      </c>
      <c r="H818" s="166">
        <v>2.5</v>
      </c>
      <c r="I818" s="167"/>
      <c r="J818" s="168">
        <f>ROUND(I818*H818,2)</f>
        <v>0</v>
      </c>
      <c r="K818" s="164" t="s">
        <v>141</v>
      </c>
      <c r="L818" s="169"/>
      <c r="M818" s="170" t="s">
        <v>3</v>
      </c>
      <c r="N818" s="171" t="s">
        <v>42</v>
      </c>
      <c r="P818" s="136">
        <f>O818*H818</f>
        <v>0</v>
      </c>
      <c r="Q818" s="136">
        <v>7.4999999999999997E-3</v>
      </c>
      <c r="R818" s="136">
        <f>Q818*H818</f>
        <v>1.8749999999999999E-2</v>
      </c>
      <c r="S818" s="136">
        <v>0</v>
      </c>
      <c r="T818" s="137">
        <f>S818*H818</f>
        <v>0</v>
      </c>
      <c r="AR818" s="138" t="s">
        <v>342</v>
      </c>
      <c r="AT818" s="138" t="s">
        <v>427</v>
      </c>
      <c r="AU818" s="138" t="s">
        <v>81</v>
      </c>
      <c r="AY818" s="16" t="s">
        <v>135</v>
      </c>
      <c r="BE818" s="139">
        <f>IF(N818="základní",J818,0)</f>
        <v>0</v>
      </c>
      <c r="BF818" s="139">
        <f>IF(N818="snížená",J818,0)</f>
        <v>0</v>
      </c>
      <c r="BG818" s="139">
        <f>IF(N818="zákl. přenesená",J818,0)</f>
        <v>0</v>
      </c>
      <c r="BH818" s="139">
        <f>IF(N818="sníž. přenesená",J818,0)</f>
        <v>0</v>
      </c>
      <c r="BI818" s="139">
        <f>IF(N818="nulová",J818,0)</f>
        <v>0</v>
      </c>
      <c r="BJ818" s="16" t="s">
        <v>79</v>
      </c>
      <c r="BK818" s="139">
        <f>ROUND(I818*H818,2)</f>
        <v>0</v>
      </c>
      <c r="BL818" s="16" t="s">
        <v>236</v>
      </c>
      <c r="BM818" s="138" t="s">
        <v>1539</v>
      </c>
    </row>
    <row r="819" spans="2:65" s="1" customFormat="1" ht="24.2" customHeight="1">
      <c r="B819" s="126"/>
      <c r="C819" s="127" t="s">
        <v>1540</v>
      </c>
      <c r="D819" s="127" t="s">
        <v>137</v>
      </c>
      <c r="E819" s="128" t="s">
        <v>1541</v>
      </c>
      <c r="F819" s="129" t="s">
        <v>1542</v>
      </c>
      <c r="G819" s="130" t="s">
        <v>213</v>
      </c>
      <c r="H819" s="131">
        <v>172.7</v>
      </c>
      <c r="I819" s="132"/>
      <c r="J819" s="133">
        <f>ROUND(I819*H819,2)</f>
        <v>0</v>
      </c>
      <c r="K819" s="129" t="s">
        <v>141</v>
      </c>
      <c r="L819" s="31"/>
      <c r="M819" s="134" t="s">
        <v>3</v>
      </c>
      <c r="N819" s="135" t="s">
        <v>42</v>
      </c>
      <c r="P819" s="136">
        <f>O819*H819</f>
        <v>0</v>
      </c>
      <c r="Q819" s="136">
        <v>2.6700000000000001E-3</v>
      </c>
      <c r="R819" s="136">
        <f>Q819*H819</f>
        <v>0.46110899999999999</v>
      </c>
      <c r="S819" s="136">
        <v>0</v>
      </c>
      <c r="T819" s="137">
        <f>S819*H819</f>
        <v>0</v>
      </c>
      <c r="AR819" s="138" t="s">
        <v>236</v>
      </c>
      <c r="AT819" s="138" t="s">
        <v>137</v>
      </c>
      <c r="AU819" s="138" t="s">
        <v>81</v>
      </c>
      <c r="AY819" s="16" t="s">
        <v>135</v>
      </c>
      <c r="BE819" s="139">
        <f>IF(N819="základní",J819,0)</f>
        <v>0</v>
      </c>
      <c r="BF819" s="139">
        <f>IF(N819="snížená",J819,0)</f>
        <v>0</v>
      </c>
      <c r="BG819" s="139">
        <f>IF(N819="zákl. přenesená",J819,0)</f>
        <v>0</v>
      </c>
      <c r="BH819" s="139">
        <f>IF(N819="sníž. přenesená",J819,0)</f>
        <v>0</v>
      </c>
      <c r="BI819" s="139">
        <f>IF(N819="nulová",J819,0)</f>
        <v>0</v>
      </c>
      <c r="BJ819" s="16" t="s">
        <v>79</v>
      </c>
      <c r="BK819" s="139">
        <f>ROUND(I819*H819,2)</f>
        <v>0</v>
      </c>
      <c r="BL819" s="16" t="s">
        <v>236</v>
      </c>
      <c r="BM819" s="138" t="s">
        <v>1543</v>
      </c>
    </row>
    <row r="820" spans="2:65" s="1" customFormat="1" ht="11.25">
      <c r="B820" s="31"/>
      <c r="D820" s="140" t="s">
        <v>144</v>
      </c>
      <c r="F820" s="141" t="s">
        <v>1544</v>
      </c>
      <c r="I820" s="142"/>
      <c r="L820" s="31"/>
      <c r="M820" s="143"/>
      <c r="T820" s="52"/>
      <c r="AT820" s="16" t="s">
        <v>144</v>
      </c>
      <c r="AU820" s="16" t="s">
        <v>81</v>
      </c>
    </row>
    <row r="821" spans="2:65" s="12" customFormat="1" ht="11.25">
      <c r="B821" s="144"/>
      <c r="D821" s="145" t="s">
        <v>146</v>
      </c>
      <c r="E821" s="146" t="s">
        <v>3</v>
      </c>
      <c r="F821" s="147" t="s">
        <v>1065</v>
      </c>
      <c r="H821" s="148">
        <v>68.8</v>
      </c>
      <c r="I821" s="149"/>
      <c r="L821" s="144"/>
      <c r="M821" s="150"/>
      <c r="T821" s="151"/>
      <c r="AT821" s="146" t="s">
        <v>146</v>
      </c>
      <c r="AU821" s="146" t="s">
        <v>81</v>
      </c>
      <c r="AV821" s="12" t="s">
        <v>81</v>
      </c>
      <c r="AW821" s="12" t="s">
        <v>32</v>
      </c>
      <c r="AX821" s="12" t="s">
        <v>71</v>
      </c>
      <c r="AY821" s="146" t="s">
        <v>135</v>
      </c>
    </row>
    <row r="822" spans="2:65" s="12" customFormat="1" ht="11.25">
      <c r="B822" s="144"/>
      <c r="D822" s="145" t="s">
        <v>146</v>
      </c>
      <c r="E822" s="146" t="s">
        <v>3</v>
      </c>
      <c r="F822" s="147" t="s">
        <v>1065</v>
      </c>
      <c r="H822" s="148">
        <v>68.8</v>
      </c>
      <c r="I822" s="149"/>
      <c r="L822" s="144"/>
      <c r="M822" s="150"/>
      <c r="T822" s="151"/>
      <c r="AT822" s="146" t="s">
        <v>146</v>
      </c>
      <c r="AU822" s="146" t="s">
        <v>81</v>
      </c>
      <c r="AV822" s="12" t="s">
        <v>81</v>
      </c>
      <c r="AW822" s="12" t="s">
        <v>32</v>
      </c>
      <c r="AX822" s="12" t="s">
        <v>71</v>
      </c>
      <c r="AY822" s="146" t="s">
        <v>135</v>
      </c>
    </row>
    <row r="823" spans="2:65" s="12" customFormat="1" ht="11.25">
      <c r="B823" s="144"/>
      <c r="D823" s="145" t="s">
        <v>146</v>
      </c>
      <c r="E823" s="146" t="s">
        <v>3</v>
      </c>
      <c r="F823" s="147" t="s">
        <v>1066</v>
      </c>
      <c r="H823" s="148">
        <v>35.1</v>
      </c>
      <c r="I823" s="149"/>
      <c r="L823" s="144"/>
      <c r="M823" s="150"/>
      <c r="T823" s="151"/>
      <c r="AT823" s="146" t="s">
        <v>146</v>
      </c>
      <c r="AU823" s="146" t="s">
        <v>81</v>
      </c>
      <c r="AV823" s="12" t="s">
        <v>81</v>
      </c>
      <c r="AW823" s="12" t="s">
        <v>32</v>
      </c>
      <c r="AX823" s="12" t="s">
        <v>71</v>
      </c>
      <c r="AY823" s="146" t="s">
        <v>135</v>
      </c>
    </row>
    <row r="824" spans="2:65" s="13" customFormat="1" ht="11.25">
      <c r="B824" s="152"/>
      <c r="D824" s="145" t="s">
        <v>146</v>
      </c>
      <c r="E824" s="153" t="s">
        <v>3</v>
      </c>
      <c r="F824" s="154" t="s">
        <v>150</v>
      </c>
      <c r="H824" s="155">
        <v>172.7</v>
      </c>
      <c r="I824" s="156"/>
      <c r="L824" s="152"/>
      <c r="M824" s="157"/>
      <c r="T824" s="158"/>
      <c r="AT824" s="153" t="s">
        <v>146</v>
      </c>
      <c r="AU824" s="153" t="s">
        <v>81</v>
      </c>
      <c r="AV824" s="13" t="s">
        <v>142</v>
      </c>
      <c r="AW824" s="13" t="s">
        <v>32</v>
      </c>
      <c r="AX824" s="13" t="s">
        <v>79</v>
      </c>
      <c r="AY824" s="153" t="s">
        <v>135</v>
      </c>
    </row>
    <row r="825" spans="2:65" s="1" customFormat="1" ht="21.75" customHeight="1">
      <c r="B825" s="126"/>
      <c r="C825" s="127" t="s">
        <v>1545</v>
      </c>
      <c r="D825" s="127" t="s">
        <v>137</v>
      </c>
      <c r="E825" s="128" t="s">
        <v>1546</v>
      </c>
      <c r="F825" s="129" t="s">
        <v>1547</v>
      </c>
      <c r="G825" s="130" t="s">
        <v>312</v>
      </c>
      <c r="H825" s="131">
        <v>32</v>
      </c>
      <c r="I825" s="132"/>
      <c r="J825" s="133">
        <f>ROUND(I825*H825,2)</f>
        <v>0</v>
      </c>
      <c r="K825" s="129" t="s">
        <v>141</v>
      </c>
      <c r="L825" s="31"/>
      <c r="M825" s="134" t="s">
        <v>3</v>
      </c>
      <c r="N825" s="135" t="s">
        <v>42</v>
      </c>
      <c r="P825" s="136">
        <f>O825*H825</f>
        <v>0</v>
      </c>
      <c r="Q825" s="136">
        <v>2.8700000000000002E-3</v>
      </c>
      <c r="R825" s="136">
        <f>Q825*H825</f>
        <v>9.1840000000000005E-2</v>
      </c>
      <c r="S825" s="136">
        <v>0</v>
      </c>
      <c r="T825" s="137">
        <f>S825*H825</f>
        <v>0</v>
      </c>
      <c r="AR825" s="138" t="s">
        <v>236</v>
      </c>
      <c r="AT825" s="138" t="s">
        <v>137</v>
      </c>
      <c r="AU825" s="138" t="s">
        <v>81</v>
      </c>
      <c r="AY825" s="16" t="s">
        <v>135</v>
      </c>
      <c r="BE825" s="139">
        <f>IF(N825="základní",J825,0)</f>
        <v>0</v>
      </c>
      <c r="BF825" s="139">
        <f>IF(N825="snížená",J825,0)</f>
        <v>0</v>
      </c>
      <c r="BG825" s="139">
        <f>IF(N825="zákl. přenesená",J825,0)</f>
        <v>0</v>
      </c>
      <c r="BH825" s="139">
        <f>IF(N825="sníž. přenesená",J825,0)</f>
        <v>0</v>
      </c>
      <c r="BI825" s="139">
        <f>IF(N825="nulová",J825,0)</f>
        <v>0</v>
      </c>
      <c r="BJ825" s="16" t="s">
        <v>79</v>
      </c>
      <c r="BK825" s="139">
        <f>ROUND(I825*H825,2)</f>
        <v>0</v>
      </c>
      <c r="BL825" s="16" t="s">
        <v>236</v>
      </c>
      <c r="BM825" s="138" t="s">
        <v>1548</v>
      </c>
    </row>
    <row r="826" spans="2:65" s="1" customFormat="1" ht="11.25">
      <c r="B826" s="31"/>
      <c r="D826" s="140" t="s">
        <v>144</v>
      </c>
      <c r="F826" s="141" t="s">
        <v>1549</v>
      </c>
      <c r="I826" s="142"/>
      <c r="L826" s="31"/>
      <c r="M826" s="143"/>
      <c r="T826" s="52"/>
      <c r="AT826" s="16" t="s">
        <v>144</v>
      </c>
      <c r="AU826" s="16" t="s">
        <v>81</v>
      </c>
    </row>
    <row r="827" spans="2:65" s="12" customFormat="1" ht="11.25">
      <c r="B827" s="144"/>
      <c r="D827" s="145" t="s">
        <v>146</v>
      </c>
      <c r="E827" s="146" t="s">
        <v>3</v>
      </c>
      <c r="F827" s="147" t="s">
        <v>1550</v>
      </c>
      <c r="H827" s="148">
        <v>7</v>
      </c>
      <c r="I827" s="149"/>
      <c r="L827" s="144"/>
      <c r="M827" s="150"/>
      <c r="T827" s="151"/>
      <c r="AT827" s="146" t="s">
        <v>146</v>
      </c>
      <c r="AU827" s="146" t="s">
        <v>81</v>
      </c>
      <c r="AV827" s="12" t="s">
        <v>81</v>
      </c>
      <c r="AW827" s="12" t="s">
        <v>32</v>
      </c>
      <c r="AX827" s="12" t="s">
        <v>71</v>
      </c>
      <c r="AY827" s="146" t="s">
        <v>135</v>
      </c>
    </row>
    <row r="828" spans="2:65" s="12" customFormat="1" ht="11.25">
      <c r="B828" s="144"/>
      <c r="D828" s="145" t="s">
        <v>146</v>
      </c>
      <c r="E828" s="146" t="s">
        <v>3</v>
      </c>
      <c r="F828" s="147" t="s">
        <v>1551</v>
      </c>
      <c r="H828" s="148">
        <v>15</v>
      </c>
      <c r="I828" s="149"/>
      <c r="L828" s="144"/>
      <c r="M828" s="150"/>
      <c r="T828" s="151"/>
      <c r="AT828" s="146" t="s">
        <v>146</v>
      </c>
      <c r="AU828" s="146" t="s">
        <v>81</v>
      </c>
      <c r="AV828" s="12" t="s">
        <v>81</v>
      </c>
      <c r="AW828" s="12" t="s">
        <v>32</v>
      </c>
      <c r="AX828" s="12" t="s">
        <v>71</v>
      </c>
      <c r="AY828" s="146" t="s">
        <v>135</v>
      </c>
    </row>
    <row r="829" spans="2:65" s="12" customFormat="1" ht="11.25">
      <c r="B829" s="144"/>
      <c r="D829" s="145" t="s">
        <v>146</v>
      </c>
      <c r="E829" s="146" t="s">
        <v>3</v>
      </c>
      <c r="F829" s="147" t="s">
        <v>1552</v>
      </c>
      <c r="H829" s="148">
        <v>10</v>
      </c>
      <c r="I829" s="149"/>
      <c r="L829" s="144"/>
      <c r="M829" s="150"/>
      <c r="T829" s="151"/>
      <c r="AT829" s="146" t="s">
        <v>146</v>
      </c>
      <c r="AU829" s="146" t="s">
        <v>81</v>
      </c>
      <c r="AV829" s="12" t="s">
        <v>81</v>
      </c>
      <c r="AW829" s="12" t="s">
        <v>32</v>
      </c>
      <c r="AX829" s="12" t="s">
        <v>71</v>
      </c>
      <c r="AY829" s="146" t="s">
        <v>135</v>
      </c>
    </row>
    <row r="830" spans="2:65" s="13" customFormat="1" ht="11.25">
      <c r="B830" s="152"/>
      <c r="D830" s="145" t="s">
        <v>146</v>
      </c>
      <c r="E830" s="153" t="s">
        <v>3</v>
      </c>
      <c r="F830" s="154" t="s">
        <v>150</v>
      </c>
      <c r="H830" s="155">
        <v>32</v>
      </c>
      <c r="I830" s="156"/>
      <c r="L830" s="152"/>
      <c r="M830" s="157"/>
      <c r="T830" s="158"/>
      <c r="AT830" s="153" t="s">
        <v>146</v>
      </c>
      <c r="AU830" s="153" t="s">
        <v>81</v>
      </c>
      <c r="AV830" s="13" t="s">
        <v>142</v>
      </c>
      <c r="AW830" s="13" t="s">
        <v>32</v>
      </c>
      <c r="AX830" s="13" t="s">
        <v>79</v>
      </c>
      <c r="AY830" s="153" t="s">
        <v>135</v>
      </c>
    </row>
    <row r="831" spans="2:65" s="1" customFormat="1" ht="24.2" customHeight="1">
      <c r="B831" s="126"/>
      <c r="C831" s="127" t="s">
        <v>1553</v>
      </c>
      <c r="D831" s="127" t="s">
        <v>137</v>
      </c>
      <c r="E831" s="128" t="s">
        <v>1554</v>
      </c>
      <c r="F831" s="129" t="s">
        <v>1555</v>
      </c>
      <c r="G831" s="130" t="s">
        <v>312</v>
      </c>
      <c r="H831" s="131">
        <v>9</v>
      </c>
      <c r="I831" s="132"/>
      <c r="J831" s="133">
        <f>ROUND(I831*H831,2)</f>
        <v>0</v>
      </c>
      <c r="K831" s="129" t="s">
        <v>141</v>
      </c>
      <c r="L831" s="31"/>
      <c r="M831" s="134" t="s">
        <v>3</v>
      </c>
      <c r="N831" s="135" t="s">
        <v>42</v>
      </c>
      <c r="P831" s="136">
        <f>O831*H831</f>
        <v>0</v>
      </c>
      <c r="Q831" s="136">
        <v>5.6499999999999996E-3</v>
      </c>
      <c r="R831" s="136">
        <f>Q831*H831</f>
        <v>5.0849999999999999E-2</v>
      </c>
      <c r="S831" s="136">
        <v>0</v>
      </c>
      <c r="T831" s="137">
        <f>S831*H831</f>
        <v>0</v>
      </c>
      <c r="AR831" s="138" t="s">
        <v>236</v>
      </c>
      <c r="AT831" s="138" t="s">
        <v>137</v>
      </c>
      <c r="AU831" s="138" t="s">
        <v>81</v>
      </c>
      <c r="AY831" s="16" t="s">
        <v>135</v>
      </c>
      <c r="BE831" s="139">
        <f>IF(N831="základní",J831,0)</f>
        <v>0</v>
      </c>
      <c r="BF831" s="139">
        <f>IF(N831="snížená",J831,0)</f>
        <v>0</v>
      </c>
      <c r="BG831" s="139">
        <f>IF(N831="zákl. přenesená",J831,0)</f>
        <v>0</v>
      </c>
      <c r="BH831" s="139">
        <f>IF(N831="sníž. přenesená",J831,0)</f>
        <v>0</v>
      </c>
      <c r="BI831" s="139">
        <f>IF(N831="nulová",J831,0)</f>
        <v>0</v>
      </c>
      <c r="BJ831" s="16" t="s">
        <v>79</v>
      </c>
      <c r="BK831" s="139">
        <f>ROUND(I831*H831,2)</f>
        <v>0</v>
      </c>
      <c r="BL831" s="16" t="s">
        <v>236</v>
      </c>
      <c r="BM831" s="138" t="s">
        <v>1556</v>
      </c>
    </row>
    <row r="832" spans="2:65" s="1" customFormat="1" ht="11.25">
      <c r="B832" s="31"/>
      <c r="D832" s="140" t="s">
        <v>144</v>
      </c>
      <c r="F832" s="141" t="s">
        <v>1557</v>
      </c>
      <c r="I832" s="142"/>
      <c r="L832" s="31"/>
      <c r="M832" s="143"/>
      <c r="T832" s="52"/>
      <c r="AT832" s="16" t="s">
        <v>144</v>
      </c>
      <c r="AU832" s="16" t="s">
        <v>81</v>
      </c>
    </row>
    <row r="833" spans="2:65" s="12" customFormat="1" ht="11.25">
      <c r="B833" s="144"/>
      <c r="D833" s="145" t="s">
        <v>146</v>
      </c>
      <c r="E833" s="146" t="s">
        <v>3</v>
      </c>
      <c r="F833" s="147" t="s">
        <v>1558</v>
      </c>
      <c r="H833" s="148">
        <v>8</v>
      </c>
      <c r="I833" s="149"/>
      <c r="L833" s="144"/>
      <c r="M833" s="150"/>
      <c r="T833" s="151"/>
      <c r="AT833" s="146" t="s">
        <v>146</v>
      </c>
      <c r="AU833" s="146" t="s">
        <v>81</v>
      </c>
      <c r="AV833" s="12" t="s">
        <v>81</v>
      </c>
      <c r="AW833" s="12" t="s">
        <v>32</v>
      </c>
      <c r="AX833" s="12" t="s">
        <v>71</v>
      </c>
      <c r="AY833" s="146" t="s">
        <v>135</v>
      </c>
    </row>
    <row r="834" spans="2:65" s="12" customFormat="1" ht="11.25">
      <c r="B834" s="144"/>
      <c r="D834" s="145" t="s">
        <v>146</v>
      </c>
      <c r="E834" s="146" t="s">
        <v>3</v>
      </c>
      <c r="F834" s="147" t="s">
        <v>1559</v>
      </c>
      <c r="H834" s="148">
        <v>1</v>
      </c>
      <c r="I834" s="149"/>
      <c r="L834" s="144"/>
      <c r="M834" s="150"/>
      <c r="T834" s="151"/>
      <c r="AT834" s="146" t="s">
        <v>146</v>
      </c>
      <c r="AU834" s="146" t="s">
        <v>81</v>
      </c>
      <c r="AV834" s="12" t="s">
        <v>81</v>
      </c>
      <c r="AW834" s="12" t="s">
        <v>32</v>
      </c>
      <c r="AX834" s="12" t="s">
        <v>71</v>
      </c>
      <c r="AY834" s="146" t="s">
        <v>135</v>
      </c>
    </row>
    <row r="835" spans="2:65" s="13" customFormat="1" ht="11.25">
      <c r="B835" s="152"/>
      <c r="D835" s="145" t="s">
        <v>146</v>
      </c>
      <c r="E835" s="153" t="s">
        <v>3</v>
      </c>
      <c r="F835" s="154" t="s">
        <v>150</v>
      </c>
      <c r="H835" s="155">
        <v>9</v>
      </c>
      <c r="I835" s="156"/>
      <c r="L835" s="152"/>
      <c r="M835" s="157"/>
      <c r="T835" s="158"/>
      <c r="AT835" s="153" t="s">
        <v>146</v>
      </c>
      <c r="AU835" s="153" t="s">
        <v>81</v>
      </c>
      <c r="AV835" s="13" t="s">
        <v>142</v>
      </c>
      <c r="AW835" s="13" t="s">
        <v>32</v>
      </c>
      <c r="AX835" s="13" t="s">
        <v>79</v>
      </c>
      <c r="AY835" s="153" t="s">
        <v>135</v>
      </c>
    </row>
    <row r="836" spans="2:65" s="1" customFormat="1" ht="24.2" customHeight="1">
      <c r="B836" s="126"/>
      <c r="C836" s="127" t="s">
        <v>1560</v>
      </c>
      <c r="D836" s="127" t="s">
        <v>137</v>
      </c>
      <c r="E836" s="128" t="s">
        <v>1561</v>
      </c>
      <c r="F836" s="129" t="s">
        <v>1562</v>
      </c>
      <c r="G836" s="130" t="s">
        <v>312</v>
      </c>
      <c r="H836" s="131">
        <v>14.6</v>
      </c>
      <c r="I836" s="132"/>
      <c r="J836" s="133">
        <f>ROUND(I836*H836,2)</f>
        <v>0</v>
      </c>
      <c r="K836" s="129" t="s">
        <v>141</v>
      </c>
      <c r="L836" s="31"/>
      <c r="M836" s="134" t="s">
        <v>3</v>
      </c>
      <c r="N836" s="135" t="s">
        <v>42</v>
      </c>
      <c r="P836" s="136">
        <f>O836*H836</f>
        <v>0</v>
      </c>
      <c r="Q836" s="136">
        <v>3.62E-3</v>
      </c>
      <c r="R836" s="136">
        <f>Q836*H836</f>
        <v>5.2851999999999996E-2</v>
      </c>
      <c r="S836" s="136">
        <v>0</v>
      </c>
      <c r="T836" s="137">
        <f>S836*H836</f>
        <v>0</v>
      </c>
      <c r="AR836" s="138" t="s">
        <v>236</v>
      </c>
      <c r="AT836" s="138" t="s">
        <v>137</v>
      </c>
      <c r="AU836" s="138" t="s">
        <v>81</v>
      </c>
      <c r="AY836" s="16" t="s">
        <v>135</v>
      </c>
      <c r="BE836" s="139">
        <f>IF(N836="základní",J836,0)</f>
        <v>0</v>
      </c>
      <c r="BF836" s="139">
        <f>IF(N836="snížená",J836,0)</f>
        <v>0</v>
      </c>
      <c r="BG836" s="139">
        <f>IF(N836="zákl. přenesená",J836,0)</f>
        <v>0</v>
      </c>
      <c r="BH836" s="139">
        <f>IF(N836="sníž. přenesená",J836,0)</f>
        <v>0</v>
      </c>
      <c r="BI836" s="139">
        <f>IF(N836="nulová",J836,0)</f>
        <v>0</v>
      </c>
      <c r="BJ836" s="16" t="s">
        <v>79</v>
      </c>
      <c r="BK836" s="139">
        <f>ROUND(I836*H836,2)</f>
        <v>0</v>
      </c>
      <c r="BL836" s="16" t="s">
        <v>236</v>
      </c>
      <c r="BM836" s="138" t="s">
        <v>1563</v>
      </c>
    </row>
    <row r="837" spans="2:65" s="1" customFormat="1" ht="11.25">
      <c r="B837" s="31"/>
      <c r="D837" s="140" t="s">
        <v>144</v>
      </c>
      <c r="F837" s="141" t="s">
        <v>1564</v>
      </c>
      <c r="I837" s="142"/>
      <c r="L837" s="31"/>
      <c r="M837" s="143"/>
      <c r="T837" s="52"/>
      <c r="AT837" s="16" t="s">
        <v>144</v>
      </c>
      <c r="AU837" s="16" t="s">
        <v>81</v>
      </c>
    </row>
    <row r="838" spans="2:65" s="12" customFormat="1" ht="11.25">
      <c r="B838" s="144"/>
      <c r="D838" s="145" t="s">
        <v>146</v>
      </c>
      <c r="E838" s="146" t="s">
        <v>3</v>
      </c>
      <c r="F838" s="147" t="s">
        <v>1565</v>
      </c>
      <c r="H838" s="148">
        <v>2</v>
      </c>
      <c r="I838" s="149"/>
      <c r="L838" s="144"/>
      <c r="M838" s="150"/>
      <c r="T838" s="151"/>
      <c r="AT838" s="146" t="s">
        <v>146</v>
      </c>
      <c r="AU838" s="146" t="s">
        <v>81</v>
      </c>
      <c r="AV838" s="12" t="s">
        <v>81</v>
      </c>
      <c r="AW838" s="12" t="s">
        <v>32</v>
      </c>
      <c r="AX838" s="12" t="s">
        <v>71</v>
      </c>
      <c r="AY838" s="146" t="s">
        <v>135</v>
      </c>
    </row>
    <row r="839" spans="2:65" s="12" customFormat="1" ht="11.25">
      <c r="B839" s="144"/>
      <c r="D839" s="145" t="s">
        <v>146</v>
      </c>
      <c r="E839" s="146" t="s">
        <v>3</v>
      </c>
      <c r="F839" s="147" t="s">
        <v>1566</v>
      </c>
      <c r="H839" s="148">
        <v>1.2</v>
      </c>
      <c r="I839" s="149"/>
      <c r="L839" s="144"/>
      <c r="M839" s="150"/>
      <c r="T839" s="151"/>
      <c r="AT839" s="146" t="s">
        <v>146</v>
      </c>
      <c r="AU839" s="146" t="s">
        <v>81</v>
      </c>
      <c r="AV839" s="12" t="s">
        <v>81</v>
      </c>
      <c r="AW839" s="12" t="s">
        <v>32</v>
      </c>
      <c r="AX839" s="12" t="s">
        <v>71</v>
      </c>
      <c r="AY839" s="146" t="s">
        <v>135</v>
      </c>
    </row>
    <row r="840" spans="2:65" s="12" customFormat="1" ht="11.25">
      <c r="B840" s="144"/>
      <c r="D840" s="145" t="s">
        <v>146</v>
      </c>
      <c r="E840" s="146" t="s">
        <v>3</v>
      </c>
      <c r="F840" s="147" t="s">
        <v>1567</v>
      </c>
      <c r="H840" s="148">
        <v>1.5</v>
      </c>
      <c r="I840" s="149"/>
      <c r="L840" s="144"/>
      <c r="M840" s="150"/>
      <c r="T840" s="151"/>
      <c r="AT840" s="146" t="s">
        <v>146</v>
      </c>
      <c r="AU840" s="146" t="s">
        <v>81</v>
      </c>
      <c r="AV840" s="12" t="s">
        <v>81</v>
      </c>
      <c r="AW840" s="12" t="s">
        <v>32</v>
      </c>
      <c r="AX840" s="12" t="s">
        <v>71</v>
      </c>
      <c r="AY840" s="146" t="s">
        <v>135</v>
      </c>
    </row>
    <row r="841" spans="2:65" s="12" customFormat="1" ht="11.25">
      <c r="B841" s="144"/>
      <c r="D841" s="145" t="s">
        <v>146</v>
      </c>
      <c r="E841" s="146" t="s">
        <v>3</v>
      </c>
      <c r="F841" s="147" t="s">
        <v>1568</v>
      </c>
      <c r="H841" s="148">
        <v>2.6</v>
      </c>
      <c r="I841" s="149"/>
      <c r="L841" s="144"/>
      <c r="M841" s="150"/>
      <c r="T841" s="151"/>
      <c r="AT841" s="146" t="s">
        <v>146</v>
      </c>
      <c r="AU841" s="146" t="s">
        <v>81</v>
      </c>
      <c r="AV841" s="12" t="s">
        <v>81</v>
      </c>
      <c r="AW841" s="12" t="s">
        <v>32</v>
      </c>
      <c r="AX841" s="12" t="s">
        <v>71</v>
      </c>
      <c r="AY841" s="146" t="s">
        <v>135</v>
      </c>
    </row>
    <row r="842" spans="2:65" s="12" customFormat="1" ht="11.25">
      <c r="B842" s="144"/>
      <c r="D842" s="145" t="s">
        <v>146</v>
      </c>
      <c r="E842" s="146" t="s">
        <v>3</v>
      </c>
      <c r="F842" s="147" t="s">
        <v>1569</v>
      </c>
      <c r="H842" s="148">
        <v>7.3</v>
      </c>
      <c r="I842" s="149"/>
      <c r="L842" s="144"/>
      <c r="M842" s="150"/>
      <c r="T842" s="151"/>
      <c r="AT842" s="146" t="s">
        <v>146</v>
      </c>
      <c r="AU842" s="146" t="s">
        <v>81</v>
      </c>
      <c r="AV842" s="12" t="s">
        <v>81</v>
      </c>
      <c r="AW842" s="12" t="s">
        <v>32</v>
      </c>
      <c r="AX842" s="12" t="s">
        <v>71</v>
      </c>
      <c r="AY842" s="146" t="s">
        <v>135</v>
      </c>
    </row>
    <row r="843" spans="2:65" s="13" customFormat="1" ht="11.25">
      <c r="B843" s="152"/>
      <c r="D843" s="145" t="s">
        <v>146</v>
      </c>
      <c r="E843" s="153" t="s">
        <v>3</v>
      </c>
      <c r="F843" s="154" t="s">
        <v>150</v>
      </c>
      <c r="H843" s="155">
        <v>14.6</v>
      </c>
      <c r="I843" s="156"/>
      <c r="L843" s="152"/>
      <c r="M843" s="157"/>
      <c r="T843" s="158"/>
      <c r="AT843" s="153" t="s">
        <v>146</v>
      </c>
      <c r="AU843" s="153" t="s">
        <v>81</v>
      </c>
      <c r="AV843" s="13" t="s">
        <v>142</v>
      </c>
      <c r="AW843" s="13" t="s">
        <v>32</v>
      </c>
      <c r="AX843" s="13" t="s">
        <v>79</v>
      </c>
      <c r="AY843" s="153" t="s">
        <v>135</v>
      </c>
    </row>
    <row r="844" spans="2:65" s="1" customFormat="1" ht="21.75" customHeight="1">
      <c r="B844" s="126"/>
      <c r="C844" s="127" t="s">
        <v>1570</v>
      </c>
      <c r="D844" s="127" t="s">
        <v>137</v>
      </c>
      <c r="E844" s="128" t="s">
        <v>1571</v>
      </c>
      <c r="F844" s="129" t="s">
        <v>1572</v>
      </c>
      <c r="G844" s="130" t="s">
        <v>312</v>
      </c>
      <c r="H844" s="131">
        <v>16.100000000000001</v>
      </c>
      <c r="I844" s="132"/>
      <c r="J844" s="133">
        <f>ROUND(I844*H844,2)</f>
        <v>0</v>
      </c>
      <c r="K844" s="129" t="s">
        <v>141</v>
      </c>
      <c r="L844" s="31"/>
      <c r="M844" s="134" t="s">
        <v>3</v>
      </c>
      <c r="N844" s="135" t="s">
        <v>42</v>
      </c>
      <c r="P844" s="136">
        <f>O844*H844</f>
        <v>0</v>
      </c>
      <c r="Q844" s="136">
        <v>2.33E-3</v>
      </c>
      <c r="R844" s="136">
        <f>Q844*H844</f>
        <v>3.7513000000000005E-2</v>
      </c>
      <c r="S844" s="136">
        <v>0</v>
      </c>
      <c r="T844" s="137">
        <f>S844*H844</f>
        <v>0</v>
      </c>
      <c r="AR844" s="138" t="s">
        <v>236</v>
      </c>
      <c r="AT844" s="138" t="s">
        <v>137</v>
      </c>
      <c r="AU844" s="138" t="s">
        <v>81</v>
      </c>
      <c r="AY844" s="16" t="s">
        <v>135</v>
      </c>
      <c r="BE844" s="139">
        <f>IF(N844="základní",J844,0)</f>
        <v>0</v>
      </c>
      <c r="BF844" s="139">
        <f>IF(N844="snížená",J844,0)</f>
        <v>0</v>
      </c>
      <c r="BG844" s="139">
        <f>IF(N844="zákl. přenesená",J844,0)</f>
        <v>0</v>
      </c>
      <c r="BH844" s="139">
        <f>IF(N844="sníž. přenesená",J844,0)</f>
        <v>0</v>
      </c>
      <c r="BI844" s="139">
        <f>IF(N844="nulová",J844,0)</f>
        <v>0</v>
      </c>
      <c r="BJ844" s="16" t="s">
        <v>79</v>
      </c>
      <c r="BK844" s="139">
        <f>ROUND(I844*H844,2)</f>
        <v>0</v>
      </c>
      <c r="BL844" s="16" t="s">
        <v>236</v>
      </c>
      <c r="BM844" s="138" t="s">
        <v>1573</v>
      </c>
    </row>
    <row r="845" spans="2:65" s="1" customFormat="1" ht="11.25">
      <c r="B845" s="31"/>
      <c r="D845" s="140" t="s">
        <v>144</v>
      </c>
      <c r="F845" s="141" t="s">
        <v>1574</v>
      </c>
      <c r="I845" s="142"/>
      <c r="L845" s="31"/>
      <c r="M845" s="143"/>
      <c r="T845" s="52"/>
      <c r="AT845" s="16" t="s">
        <v>144</v>
      </c>
      <c r="AU845" s="16" t="s">
        <v>81</v>
      </c>
    </row>
    <row r="846" spans="2:65" s="12" customFormat="1" ht="11.25">
      <c r="B846" s="144"/>
      <c r="D846" s="145" t="s">
        <v>146</v>
      </c>
      <c r="E846" s="146" t="s">
        <v>3</v>
      </c>
      <c r="F846" s="147" t="s">
        <v>1575</v>
      </c>
      <c r="H846" s="148">
        <v>1.2</v>
      </c>
      <c r="I846" s="149"/>
      <c r="L846" s="144"/>
      <c r="M846" s="150"/>
      <c r="T846" s="151"/>
      <c r="AT846" s="146" t="s">
        <v>146</v>
      </c>
      <c r="AU846" s="146" t="s">
        <v>81</v>
      </c>
      <c r="AV846" s="12" t="s">
        <v>81</v>
      </c>
      <c r="AW846" s="12" t="s">
        <v>32</v>
      </c>
      <c r="AX846" s="12" t="s">
        <v>71</v>
      </c>
      <c r="AY846" s="146" t="s">
        <v>135</v>
      </c>
    </row>
    <row r="847" spans="2:65" s="12" customFormat="1" ht="11.25">
      <c r="B847" s="144"/>
      <c r="D847" s="145" t="s">
        <v>146</v>
      </c>
      <c r="E847" s="146" t="s">
        <v>3</v>
      </c>
      <c r="F847" s="147" t="s">
        <v>1576</v>
      </c>
      <c r="H847" s="148">
        <v>1.2</v>
      </c>
      <c r="I847" s="149"/>
      <c r="L847" s="144"/>
      <c r="M847" s="150"/>
      <c r="T847" s="151"/>
      <c r="AT847" s="146" t="s">
        <v>146</v>
      </c>
      <c r="AU847" s="146" t="s">
        <v>81</v>
      </c>
      <c r="AV847" s="12" t="s">
        <v>81</v>
      </c>
      <c r="AW847" s="12" t="s">
        <v>32</v>
      </c>
      <c r="AX847" s="12" t="s">
        <v>71</v>
      </c>
      <c r="AY847" s="146" t="s">
        <v>135</v>
      </c>
    </row>
    <row r="848" spans="2:65" s="12" customFormat="1" ht="11.25">
      <c r="B848" s="144"/>
      <c r="D848" s="145" t="s">
        <v>146</v>
      </c>
      <c r="E848" s="146" t="s">
        <v>3</v>
      </c>
      <c r="F848" s="147" t="s">
        <v>1577</v>
      </c>
      <c r="H848" s="148">
        <v>1.1000000000000001</v>
      </c>
      <c r="I848" s="149"/>
      <c r="L848" s="144"/>
      <c r="M848" s="150"/>
      <c r="T848" s="151"/>
      <c r="AT848" s="146" t="s">
        <v>146</v>
      </c>
      <c r="AU848" s="146" t="s">
        <v>81</v>
      </c>
      <c r="AV848" s="12" t="s">
        <v>81</v>
      </c>
      <c r="AW848" s="12" t="s">
        <v>32</v>
      </c>
      <c r="AX848" s="12" t="s">
        <v>71</v>
      </c>
      <c r="AY848" s="146" t="s">
        <v>135</v>
      </c>
    </row>
    <row r="849" spans="2:65" s="12" customFormat="1" ht="11.25">
      <c r="B849" s="144"/>
      <c r="D849" s="145" t="s">
        <v>146</v>
      </c>
      <c r="E849" s="146" t="s">
        <v>3</v>
      </c>
      <c r="F849" s="147" t="s">
        <v>1578</v>
      </c>
      <c r="H849" s="148">
        <v>12.6</v>
      </c>
      <c r="I849" s="149"/>
      <c r="L849" s="144"/>
      <c r="M849" s="150"/>
      <c r="T849" s="151"/>
      <c r="AT849" s="146" t="s">
        <v>146</v>
      </c>
      <c r="AU849" s="146" t="s">
        <v>81</v>
      </c>
      <c r="AV849" s="12" t="s">
        <v>81</v>
      </c>
      <c r="AW849" s="12" t="s">
        <v>32</v>
      </c>
      <c r="AX849" s="12" t="s">
        <v>71</v>
      </c>
      <c r="AY849" s="146" t="s">
        <v>135</v>
      </c>
    </row>
    <row r="850" spans="2:65" s="13" customFormat="1" ht="11.25">
      <c r="B850" s="152"/>
      <c r="D850" s="145" t="s">
        <v>146</v>
      </c>
      <c r="E850" s="153" t="s">
        <v>3</v>
      </c>
      <c r="F850" s="154" t="s">
        <v>150</v>
      </c>
      <c r="H850" s="155">
        <v>16.100000000000001</v>
      </c>
      <c r="I850" s="156"/>
      <c r="L850" s="152"/>
      <c r="M850" s="157"/>
      <c r="T850" s="158"/>
      <c r="AT850" s="153" t="s">
        <v>146</v>
      </c>
      <c r="AU850" s="153" t="s">
        <v>81</v>
      </c>
      <c r="AV850" s="13" t="s">
        <v>142</v>
      </c>
      <c r="AW850" s="13" t="s">
        <v>32</v>
      </c>
      <c r="AX850" s="13" t="s">
        <v>79</v>
      </c>
      <c r="AY850" s="153" t="s">
        <v>135</v>
      </c>
    </row>
    <row r="851" spans="2:65" s="1" customFormat="1" ht="24.2" customHeight="1">
      <c r="B851" s="126"/>
      <c r="C851" s="127" t="s">
        <v>1579</v>
      </c>
      <c r="D851" s="127" t="s">
        <v>137</v>
      </c>
      <c r="E851" s="128" t="s">
        <v>1580</v>
      </c>
      <c r="F851" s="129" t="s">
        <v>1581</v>
      </c>
      <c r="G851" s="130" t="s">
        <v>312</v>
      </c>
      <c r="H851" s="131">
        <v>7.4</v>
      </c>
      <c r="I851" s="132"/>
      <c r="J851" s="133">
        <f>ROUND(I851*H851,2)</f>
        <v>0</v>
      </c>
      <c r="K851" s="129" t="s">
        <v>141</v>
      </c>
      <c r="L851" s="31"/>
      <c r="M851" s="134" t="s">
        <v>3</v>
      </c>
      <c r="N851" s="135" t="s">
        <v>42</v>
      </c>
      <c r="P851" s="136">
        <f>O851*H851</f>
        <v>0</v>
      </c>
      <c r="Q851" s="136">
        <v>2.2000000000000001E-3</v>
      </c>
      <c r="R851" s="136">
        <f>Q851*H851</f>
        <v>1.6280000000000003E-2</v>
      </c>
      <c r="S851" s="136">
        <v>0</v>
      </c>
      <c r="T851" s="137">
        <f>S851*H851</f>
        <v>0</v>
      </c>
      <c r="AR851" s="138" t="s">
        <v>236</v>
      </c>
      <c r="AT851" s="138" t="s">
        <v>137</v>
      </c>
      <c r="AU851" s="138" t="s">
        <v>81</v>
      </c>
      <c r="AY851" s="16" t="s">
        <v>135</v>
      </c>
      <c r="BE851" s="139">
        <f>IF(N851="základní",J851,0)</f>
        <v>0</v>
      </c>
      <c r="BF851" s="139">
        <f>IF(N851="snížená",J851,0)</f>
        <v>0</v>
      </c>
      <c r="BG851" s="139">
        <f>IF(N851="zákl. přenesená",J851,0)</f>
        <v>0</v>
      </c>
      <c r="BH851" s="139">
        <f>IF(N851="sníž. přenesená",J851,0)</f>
        <v>0</v>
      </c>
      <c r="BI851" s="139">
        <f>IF(N851="nulová",J851,0)</f>
        <v>0</v>
      </c>
      <c r="BJ851" s="16" t="s">
        <v>79</v>
      </c>
      <c r="BK851" s="139">
        <f>ROUND(I851*H851,2)</f>
        <v>0</v>
      </c>
      <c r="BL851" s="16" t="s">
        <v>236</v>
      </c>
      <c r="BM851" s="138" t="s">
        <v>1582</v>
      </c>
    </row>
    <row r="852" spans="2:65" s="1" customFormat="1" ht="11.25">
      <c r="B852" s="31"/>
      <c r="D852" s="140" t="s">
        <v>144</v>
      </c>
      <c r="F852" s="141" t="s">
        <v>1583</v>
      </c>
      <c r="I852" s="142"/>
      <c r="L852" s="31"/>
      <c r="M852" s="143"/>
      <c r="T852" s="52"/>
      <c r="AT852" s="16" t="s">
        <v>144</v>
      </c>
      <c r="AU852" s="16" t="s">
        <v>81</v>
      </c>
    </row>
    <row r="853" spans="2:65" s="12" customFormat="1" ht="11.25">
      <c r="B853" s="144"/>
      <c r="D853" s="145" t="s">
        <v>146</v>
      </c>
      <c r="E853" s="146" t="s">
        <v>3</v>
      </c>
      <c r="F853" s="147" t="s">
        <v>1584</v>
      </c>
      <c r="H853" s="148">
        <v>7.4</v>
      </c>
      <c r="I853" s="149"/>
      <c r="L853" s="144"/>
      <c r="M853" s="150"/>
      <c r="T853" s="151"/>
      <c r="AT853" s="146" t="s">
        <v>146</v>
      </c>
      <c r="AU853" s="146" t="s">
        <v>81</v>
      </c>
      <c r="AV853" s="12" t="s">
        <v>81</v>
      </c>
      <c r="AW853" s="12" t="s">
        <v>32</v>
      </c>
      <c r="AX853" s="12" t="s">
        <v>79</v>
      </c>
      <c r="AY853" s="146" t="s">
        <v>135</v>
      </c>
    </row>
    <row r="854" spans="2:65" s="1" customFormat="1" ht="24.2" customHeight="1">
      <c r="B854" s="126"/>
      <c r="C854" s="127" t="s">
        <v>1585</v>
      </c>
      <c r="D854" s="127" t="s">
        <v>137</v>
      </c>
      <c r="E854" s="128" t="s">
        <v>1586</v>
      </c>
      <c r="F854" s="129" t="s">
        <v>1587</v>
      </c>
      <c r="G854" s="130" t="s">
        <v>312</v>
      </c>
      <c r="H854" s="131">
        <v>7</v>
      </c>
      <c r="I854" s="132"/>
      <c r="J854" s="133">
        <f>ROUND(I854*H854,2)</f>
        <v>0</v>
      </c>
      <c r="K854" s="129" t="s">
        <v>141</v>
      </c>
      <c r="L854" s="31"/>
      <c r="M854" s="134" t="s">
        <v>3</v>
      </c>
      <c r="N854" s="135" t="s">
        <v>42</v>
      </c>
      <c r="P854" s="136">
        <f>O854*H854</f>
        <v>0</v>
      </c>
      <c r="Q854" s="136">
        <v>2.8900000000000002E-3</v>
      </c>
      <c r="R854" s="136">
        <f>Q854*H854</f>
        <v>2.0230000000000001E-2</v>
      </c>
      <c r="S854" s="136">
        <v>0</v>
      </c>
      <c r="T854" s="137">
        <f>S854*H854</f>
        <v>0</v>
      </c>
      <c r="AR854" s="138" t="s">
        <v>236</v>
      </c>
      <c r="AT854" s="138" t="s">
        <v>137</v>
      </c>
      <c r="AU854" s="138" t="s">
        <v>81</v>
      </c>
      <c r="AY854" s="16" t="s">
        <v>135</v>
      </c>
      <c r="BE854" s="139">
        <f>IF(N854="základní",J854,0)</f>
        <v>0</v>
      </c>
      <c r="BF854" s="139">
        <f>IF(N854="snížená",J854,0)</f>
        <v>0</v>
      </c>
      <c r="BG854" s="139">
        <f>IF(N854="zákl. přenesená",J854,0)</f>
        <v>0</v>
      </c>
      <c r="BH854" s="139">
        <f>IF(N854="sníž. přenesená",J854,0)</f>
        <v>0</v>
      </c>
      <c r="BI854" s="139">
        <f>IF(N854="nulová",J854,0)</f>
        <v>0</v>
      </c>
      <c r="BJ854" s="16" t="s">
        <v>79</v>
      </c>
      <c r="BK854" s="139">
        <f>ROUND(I854*H854,2)</f>
        <v>0</v>
      </c>
      <c r="BL854" s="16" t="s">
        <v>236</v>
      </c>
      <c r="BM854" s="138" t="s">
        <v>1588</v>
      </c>
    </row>
    <row r="855" spans="2:65" s="1" customFormat="1" ht="11.25">
      <c r="B855" s="31"/>
      <c r="D855" s="140" t="s">
        <v>144</v>
      </c>
      <c r="F855" s="141" t="s">
        <v>1589</v>
      </c>
      <c r="I855" s="142"/>
      <c r="L855" s="31"/>
      <c r="M855" s="143"/>
      <c r="T855" s="52"/>
      <c r="AT855" s="16" t="s">
        <v>144</v>
      </c>
      <c r="AU855" s="16" t="s">
        <v>81</v>
      </c>
    </row>
    <row r="856" spans="2:65" s="12" customFormat="1" ht="11.25">
      <c r="B856" s="144"/>
      <c r="D856" s="145" t="s">
        <v>146</v>
      </c>
      <c r="E856" s="146" t="s">
        <v>3</v>
      </c>
      <c r="F856" s="147" t="s">
        <v>1590</v>
      </c>
      <c r="H856" s="148">
        <v>7</v>
      </c>
      <c r="I856" s="149"/>
      <c r="L856" s="144"/>
      <c r="M856" s="150"/>
      <c r="T856" s="151"/>
      <c r="AT856" s="146" t="s">
        <v>146</v>
      </c>
      <c r="AU856" s="146" t="s">
        <v>81</v>
      </c>
      <c r="AV856" s="12" t="s">
        <v>81</v>
      </c>
      <c r="AW856" s="12" t="s">
        <v>32</v>
      </c>
      <c r="AX856" s="12" t="s">
        <v>79</v>
      </c>
      <c r="AY856" s="146" t="s">
        <v>135</v>
      </c>
    </row>
    <row r="857" spans="2:65" s="1" customFormat="1" ht="33" customHeight="1">
      <c r="B857" s="126"/>
      <c r="C857" s="127" t="s">
        <v>1591</v>
      </c>
      <c r="D857" s="127" t="s">
        <v>137</v>
      </c>
      <c r="E857" s="128" t="s">
        <v>1592</v>
      </c>
      <c r="F857" s="129" t="s">
        <v>1593</v>
      </c>
      <c r="G857" s="130" t="s">
        <v>493</v>
      </c>
      <c r="H857" s="131">
        <v>5</v>
      </c>
      <c r="I857" s="132"/>
      <c r="J857" s="133">
        <f>ROUND(I857*H857,2)</f>
        <v>0</v>
      </c>
      <c r="K857" s="129" t="s">
        <v>141</v>
      </c>
      <c r="L857" s="31"/>
      <c r="M857" s="134" t="s">
        <v>3</v>
      </c>
      <c r="N857" s="135" t="s">
        <v>42</v>
      </c>
      <c r="P857" s="136">
        <f>O857*H857</f>
        <v>0</v>
      </c>
      <c r="Q857" s="136">
        <v>9.0799999999999995E-3</v>
      </c>
      <c r="R857" s="136">
        <f>Q857*H857</f>
        <v>4.5399999999999996E-2</v>
      </c>
      <c r="S857" s="136">
        <v>0</v>
      </c>
      <c r="T857" s="137">
        <f>S857*H857</f>
        <v>0</v>
      </c>
      <c r="AR857" s="138" t="s">
        <v>236</v>
      </c>
      <c r="AT857" s="138" t="s">
        <v>137</v>
      </c>
      <c r="AU857" s="138" t="s">
        <v>81</v>
      </c>
      <c r="AY857" s="16" t="s">
        <v>135</v>
      </c>
      <c r="BE857" s="139">
        <f>IF(N857="základní",J857,0)</f>
        <v>0</v>
      </c>
      <c r="BF857" s="139">
        <f>IF(N857="snížená",J857,0)</f>
        <v>0</v>
      </c>
      <c r="BG857" s="139">
        <f>IF(N857="zákl. přenesená",J857,0)</f>
        <v>0</v>
      </c>
      <c r="BH857" s="139">
        <f>IF(N857="sníž. přenesená",J857,0)</f>
        <v>0</v>
      </c>
      <c r="BI857" s="139">
        <f>IF(N857="nulová",J857,0)</f>
        <v>0</v>
      </c>
      <c r="BJ857" s="16" t="s">
        <v>79</v>
      </c>
      <c r="BK857" s="139">
        <f>ROUND(I857*H857,2)</f>
        <v>0</v>
      </c>
      <c r="BL857" s="16" t="s">
        <v>236</v>
      </c>
      <c r="BM857" s="138" t="s">
        <v>1594</v>
      </c>
    </row>
    <row r="858" spans="2:65" s="1" customFormat="1" ht="11.25">
      <c r="B858" s="31"/>
      <c r="D858" s="140" t="s">
        <v>144</v>
      </c>
      <c r="F858" s="141" t="s">
        <v>1595</v>
      </c>
      <c r="I858" s="142"/>
      <c r="L858" s="31"/>
      <c r="M858" s="143"/>
      <c r="T858" s="52"/>
      <c r="AT858" s="16" t="s">
        <v>144</v>
      </c>
      <c r="AU858" s="16" t="s">
        <v>81</v>
      </c>
    </row>
    <row r="859" spans="2:65" s="1" customFormat="1" ht="21.75" customHeight="1">
      <c r="B859" s="126"/>
      <c r="C859" s="127" t="s">
        <v>1596</v>
      </c>
      <c r="D859" s="127" t="s">
        <v>137</v>
      </c>
      <c r="E859" s="128" t="s">
        <v>1597</v>
      </c>
      <c r="F859" s="129" t="s">
        <v>1598</v>
      </c>
      <c r="G859" s="130" t="s">
        <v>312</v>
      </c>
      <c r="H859" s="131">
        <v>22.6</v>
      </c>
      <c r="I859" s="132"/>
      <c r="J859" s="133">
        <f>ROUND(I859*H859,2)</f>
        <v>0</v>
      </c>
      <c r="K859" s="129" t="s">
        <v>141</v>
      </c>
      <c r="L859" s="31"/>
      <c r="M859" s="134" t="s">
        <v>3</v>
      </c>
      <c r="N859" s="135" t="s">
        <v>42</v>
      </c>
      <c r="P859" s="136">
        <f>O859*H859</f>
        <v>0</v>
      </c>
      <c r="Q859" s="136">
        <v>2.7399999999999998E-3</v>
      </c>
      <c r="R859" s="136">
        <f>Q859*H859</f>
        <v>6.1924E-2</v>
      </c>
      <c r="S859" s="136">
        <v>0</v>
      </c>
      <c r="T859" s="137">
        <f>S859*H859</f>
        <v>0</v>
      </c>
      <c r="AR859" s="138" t="s">
        <v>236</v>
      </c>
      <c r="AT859" s="138" t="s">
        <v>137</v>
      </c>
      <c r="AU859" s="138" t="s">
        <v>81</v>
      </c>
      <c r="AY859" s="16" t="s">
        <v>135</v>
      </c>
      <c r="BE859" s="139">
        <f>IF(N859="základní",J859,0)</f>
        <v>0</v>
      </c>
      <c r="BF859" s="139">
        <f>IF(N859="snížená",J859,0)</f>
        <v>0</v>
      </c>
      <c r="BG859" s="139">
        <f>IF(N859="zákl. přenesená",J859,0)</f>
        <v>0</v>
      </c>
      <c r="BH859" s="139">
        <f>IF(N859="sníž. přenesená",J859,0)</f>
        <v>0</v>
      </c>
      <c r="BI859" s="139">
        <f>IF(N859="nulová",J859,0)</f>
        <v>0</v>
      </c>
      <c r="BJ859" s="16" t="s">
        <v>79</v>
      </c>
      <c r="BK859" s="139">
        <f>ROUND(I859*H859,2)</f>
        <v>0</v>
      </c>
      <c r="BL859" s="16" t="s">
        <v>236</v>
      </c>
      <c r="BM859" s="138" t="s">
        <v>1599</v>
      </c>
    </row>
    <row r="860" spans="2:65" s="1" customFormat="1" ht="11.25">
      <c r="B860" s="31"/>
      <c r="D860" s="140" t="s">
        <v>144</v>
      </c>
      <c r="F860" s="141" t="s">
        <v>1600</v>
      </c>
      <c r="I860" s="142"/>
      <c r="L860" s="31"/>
      <c r="M860" s="143"/>
      <c r="T860" s="52"/>
      <c r="AT860" s="16" t="s">
        <v>144</v>
      </c>
      <c r="AU860" s="16" t="s">
        <v>81</v>
      </c>
    </row>
    <row r="861" spans="2:65" s="12" customFormat="1" ht="11.25">
      <c r="B861" s="144"/>
      <c r="D861" s="145" t="s">
        <v>146</v>
      </c>
      <c r="E861" s="146" t="s">
        <v>3</v>
      </c>
      <c r="F861" s="147" t="s">
        <v>1601</v>
      </c>
      <c r="H861" s="148">
        <v>4.5</v>
      </c>
      <c r="I861" s="149"/>
      <c r="L861" s="144"/>
      <c r="M861" s="150"/>
      <c r="T861" s="151"/>
      <c r="AT861" s="146" t="s">
        <v>146</v>
      </c>
      <c r="AU861" s="146" t="s">
        <v>81</v>
      </c>
      <c r="AV861" s="12" t="s">
        <v>81</v>
      </c>
      <c r="AW861" s="12" t="s">
        <v>32</v>
      </c>
      <c r="AX861" s="12" t="s">
        <v>71</v>
      </c>
      <c r="AY861" s="146" t="s">
        <v>135</v>
      </c>
    </row>
    <row r="862" spans="2:65" s="12" customFormat="1" ht="11.25">
      <c r="B862" s="144"/>
      <c r="D862" s="145" t="s">
        <v>146</v>
      </c>
      <c r="E862" s="146" t="s">
        <v>3</v>
      </c>
      <c r="F862" s="147" t="s">
        <v>1602</v>
      </c>
      <c r="H862" s="148">
        <v>7.5</v>
      </c>
      <c r="I862" s="149"/>
      <c r="L862" s="144"/>
      <c r="M862" s="150"/>
      <c r="T862" s="151"/>
      <c r="AT862" s="146" t="s">
        <v>146</v>
      </c>
      <c r="AU862" s="146" t="s">
        <v>81</v>
      </c>
      <c r="AV862" s="12" t="s">
        <v>81</v>
      </c>
      <c r="AW862" s="12" t="s">
        <v>32</v>
      </c>
      <c r="AX862" s="12" t="s">
        <v>71</v>
      </c>
      <c r="AY862" s="146" t="s">
        <v>135</v>
      </c>
    </row>
    <row r="863" spans="2:65" s="12" customFormat="1" ht="11.25">
      <c r="B863" s="144"/>
      <c r="D863" s="145" t="s">
        <v>146</v>
      </c>
      <c r="E863" s="146" t="s">
        <v>3</v>
      </c>
      <c r="F863" s="147" t="s">
        <v>1603</v>
      </c>
      <c r="H863" s="148">
        <v>2.6</v>
      </c>
      <c r="I863" s="149"/>
      <c r="L863" s="144"/>
      <c r="M863" s="150"/>
      <c r="T863" s="151"/>
      <c r="AT863" s="146" t="s">
        <v>146</v>
      </c>
      <c r="AU863" s="146" t="s">
        <v>81</v>
      </c>
      <c r="AV863" s="12" t="s">
        <v>81</v>
      </c>
      <c r="AW863" s="12" t="s">
        <v>32</v>
      </c>
      <c r="AX863" s="12" t="s">
        <v>71</v>
      </c>
      <c r="AY863" s="146" t="s">
        <v>135</v>
      </c>
    </row>
    <row r="864" spans="2:65" s="12" customFormat="1" ht="11.25">
      <c r="B864" s="144"/>
      <c r="D864" s="145" t="s">
        <v>146</v>
      </c>
      <c r="E864" s="146" t="s">
        <v>3</v>
      </c>
      <c r="F864" s="147" t="s">
        <v>1604</v>
      </c>
      <c r="H864" s="148">
        <v>8</v>
      </c>
      <c r="I864" s="149"/>
      <c r="L864" s="144"/>
      <c r="M864" s="150"/>
      <c r="T864" s="151"/>
      <c r="AT864" s="146" t="s">
        <v>146</v>
      </c>
      <c r="AU864" s="146" t="s">
        <v>81</v>
      </c>
      <c r="AV864" s="12" t="s">
        <v>81</v>
      </c>
      <c r="AW864" s="12" t="s">
        <v>32</v>
      </c>
      <c r="AX864" s="12" t="s">
        <v>71</v>
      </c>
      <c r="AY864" s="146" t="s">
        <v>135</v>
      </c>
    </row>
    <row r="865" spans="2:65" s="13" customFormat="1" ht="11.25">
      <c r="B865" s="152"/>
      <c r="D865" s="145" t="s">
        <v>146</v>
      </c>
      <c r="E865" s="153" t="s">
        <v>3</v>
      </c>
      <c r="F865" s="154" t="s">
        <v>150</v>
      </c>
      <c r="H865" s="155">
        <v>22.6</v>
      </c>
      <c r="I865" s="156"/>
      <c r="L865" s="152"/>
      <c r="M865" s="157"/>
      <c r="T865" s="158"/>
      <c r="AT865" s="153" t="s">
        <v>146</v>
      </c>
      <c r="AU865" s="153" t="s">
        <v>81</v>
      </c>
      <c r="AV865" s="13" t="s">
        <v>142</v>
      </c>
      <c r="AW865" s="13" t="s">
        <v>32</v>
      </c>
      <c r="AX865" s="13" t="s">
        <v>79</v>
      </c>
      <c r="AY865" s="153" t="s">
        <v>135</v>
      </c>
    </row>
    <row r="866" spans="2:65" s="1" customFormat="1" ht="24.2" customHeight="1">
      <c r="B866" s="126"/>
      <c r="C866" s="127" t="s">
        <v>1605</v>
      </c>
      <c r="D866" s="127" t="s">
        <v>137</v>
      </c>
      <c r="E866" s="128" t="s">
        <v>1606</v>
      </c>
      <c r="F866" s="129" t="s">
        <v>1607</v>
      </c>
      <c r="G866" s="130" t="s">
        <v>493</v>
      </c>
      <c r="H866" s="131">
        <v>2</v>
      </c>
      <c r="I866" s="132"/>
      <c r="J866" s="133">
        <f>ROUND(I866*H866,2)</f>
        <v>0</v>
      </c>
      <c r="K866" s="129" t="s">
        <v>141</v>
      </c>
      <c r="L866" s="31"/>
      <c r="M866" s="134" t="s">
        <v>3</v>
      </c>
      <c r="N866" s="135" t="s">
        <v>42</v>
      </c>
      <c r="P866" s="136">
        <f>O866*H866</f>
        <v>0</v>
      </c>
      <c r="Q866" s="136">
        <v>2.9999999999999997E-4</v>
      </c>
      <c r="R866" s="136">
        <f>Q866*H866</f>
        <v>5.9999999999999995E-4</v>
      </c>
      <c r="S866" s="136">
        <v>0</v>
      </c>
      <c r="T866" s="137">
        <f>S866*H866</f>
        <v>0</v>
      </c>
      <c r="AR866" s="138" t="s">
        <v>236</v>
      </c>
      <c r="AT866" s="138" t="s">
        <v>137</v>
      </c>
      <c r="AU866" s="138" t="s">
        <v>81</v>
      </c>
      <c r="AY866" s="16" t="s">
        <v>135</v>
      </c>
      <c r="BE866" s="139">
        <f>IF(N866="základní",J866,0)</f>
        <v>0</v>
      </c>
      <c r="BF866" s="139">
        <f>IF(N866="snížená",J866,0)</f>
        <v>0</v>
      </c>
      <c r="BG866" s="139">
        <f>IF(N866="zákl. přenesená",J866,0)</f>
        <v>0</v>
      </c>
      <c r="BH866" s="139">
        <f>IF(N866="sníž. přenesená",J866,0)</f>
        <v>0</v>
      </c>
      <c r="BI866" s="139">
        <f>IF(N866="nulová",J866,0)</f>
        <v>0</v>
      </c>
      <c r="BJ866" s="16" t="s">
        <v>79</v>
      </c>
      <c r="BK866" s="139">
        <f>ROUND(I866*H866,2)</f>
        <v>0</v>
      </c>
      <c r="BL866" s="16" t="s">
        <v>236</v>
      </c>
      <c r="BM866" s="138" t="s">
        <v>1608</v>
      </c>
    </row>
    <row r="867" spans="2:65" s="1" customFormat="1" ht="11.25">
      <c r="B867" s="31"/>
      <c r="D867" s="140" t="s">
        <v>144</v>
      </c>
      <c r="F867" s="141" t="s">
        <v>1609</v>
      </c>
      <c r="I867" s="142"/>
      <c r="L867" s="31"/>
      <c r="M867" s="143"/>
      <c r="T867" s="52"/>
      <c r="AT867" s="16" t="s">
        <v>144</v>
      </c>
      <c r="AU867" s="16" t="s">
        <v>81</v>
      </c>
    </row>
    <row r="868" spans="2:65" s="12" customFormat="1" ht="11.25">
      <c r="B868" s="144"/>
      <c r="D868" s="145" t="s">
        <v>146</v>
      </c>
      <c r="E868" s="146" t="s">
        <v>3</v>
      </c>
      <c r="F868" s="147" t="s">
        <v>1610</v>
      </c>
      <c r="H868" s="148">
        <v>1</v>
      </c>
      <c r="I868" s="149"/>
      <c r="L868" s="144"/>
      <c r="M868" s="150"/>
      <c r="T868" s="151"/>
      <c r="AT868" s="146" t="s">
        <v>146</v>
      </c>
      <c r="AU868" s="146" t="s">
        <v>81</v>
      </c>
      <c r="AV868" s="12" t="s">
        <v>81</v>
      </c>
      <c r="AW868" s="12" t="s">
        <v>32</v>
      </c>
      <c r="AX868" s="12" t="s">
        <v>71</v>
      </c>
      <c r="AY868" s="146" t="s">
        <v>135</v>
      </c>
    </row>
    <row r="869" spans="2:65" s="12" customFormat="1" ht="11.25">
      <c r="B869" s="144"/>
      <c r="D869" s="145" t="s">
        <v>146</v>
      </c>
      <c r="E869" s="146" t="s">
        <v>3</v>
      </c>
      <c r="F869" s="147" t="s">
        <v>1611</v>
      </c>
      <c r="H869" s="148">
        <v>1</v>
      </c>
      <c r="I869" s="149"/>
      <c r="L869" s="144"/>
      <c r="M869" s="150"/>
      <c r="T869" s="151"/>
      <c r="AT869" s="146" t="s">
        <v>146</v>
      </c>
      <c r="AU869" s="146" t="s">
        <v>81</v>
      </c>
      <c r="AV869" s="12" t="s">
        <v>81</v>
      </c>
      <c r="AW869" s="12" t="s">
        <v>32</v>
      </c>
      <c r="AX869" s="12" t="s">
        <v>71</v>
      </c>
      <c r="AY869" s="146" t="s">
        <v>135</v>
      </c>
    </row>
    <row r="870" spans="2:65" s="13" customFormat="1" ht="11.25">
      <c r="B870" s="152"/>
      <c r="D870" s="145" t="s">
        <v>146</v>
      </c>
      <c r="E870" s="153" t="s">
        <v>3</v>
      </c>
      <c r="F870" s="154" t="s">
        <v>150</v>
      </c>
      <c r="H870" s="155">
        <v>2</v>
      </c>
      <c r="I870" s="156"/>
      <c r="L870" s="152"/>
      <c r="M870" s="157"/>
      <c r="T870" s="158"/>
      <c r="AT870" s="153" t="s">
        <v>146</v>
      </c>
      <c r="AU870" s="153" t="s">
        <v>81</v>
      </c>
      <c r="AV870" s="13" t="s">
        <v>142</v>
      </c>
      <c r="AW870" s="13" t="s">
        <v>32</v>
      </c>
      <c r="AX870" s="13" t="s">
        <v>79</v>
      </c>
      <c r="AY870" s="153" t="s">
        <v>135</v>
      </c>
    </row>
    <row r="871" spans="2:65" s="1" customFormat="1" ht="24.2" customHeight="1">
      <c r="B871" s="126"/>
      <c r="C871" s="127" t="s">
        <v>1612</v>
      </c>
      <c r="D871" s="127" t="s">
        <v>137</v>
      </c>
      <c r="E871" s="128" t="s">
        <v>1613</v>
      </c>
      <c r="F871" s="129" t="s">
        <v>1614</v>
      </c>
      <c r="G871" s="130" t="s">
        <v>312</v>
      </c>
      <c r="H871" s="131">
        <v>8.5</v>
      </c>
      <c r="I871" s="132"/>
      <c r="J871" s="133">
        <f>ROUND(I871*H871,2)</f>
        <v>0</v>
      </c>
      <c r="K871" s="129" t="s">
        <v>141</v>
      </c>
      <c r="L871" s="31"/>
      <c r="M871" s="134" t="s">
        <v>3</v>
      </c>
      <c r="N871" s="135" t="s">
        <v>42</v>
      </c>
      <c r="P871" s="136">
        <f>O871*H871</f>
        <v>0</v>
      </c>
      <c r="Q871" s="136">
        <v>1.1100000000000001E-3</v>
      </c>
      <c r="R871" s="136">
        <f>Q871*H871</f>
        <v>9.4350000000000007E-3</v>
      </c>
      <c r="S871" s="136">
        <v>0</v>
      </c>
      <c r="T871" s="137">
        <f>S871*H871</f>
        <v>0</v>
      </c>
      <c r="AR871" s="138" t="s">
        <v>236</v>
      </c>
      <c r="AT871" s="138" t="s">
        <v>137</v>
      </c>
      <c r="AU871" s="138" t="s">
        <v>81</v>
      </c>
      <c r="AY871" s="16" t="s">
        <v>135</v>
      </c>
      <c r="BE871" s="139">
        <f>IF(N871="základní",J871,0)</f>
        <v>0</v>
      </c>
      <c r="BF871" s="139">
        <f>IF(N871="snížená",J871,0)</f>
        <v>0</v>
      </c>
      <c r="BG871" s="139">
        <f>IF(N871="zákl. přenesená",J871,0)</f>
        <v>0</v>
      </c>
      <c r="BH871" s="139">
        <f>IF(N871="sníž. přenesená",J871,0)</f>
        <v>0</v>
      </c>
      <c r="BI871" s="139">
        <f>IF(N871="nulová",J871,0)</f>
        <v>0</v>
      </c>
      <c r="BJ871" s="16" t="s">
        <v>79</v>
      </c>
      <c r="BK871" s="139">
        <f>ROUND(I871*H871,2)</f>
        <v>0</v>
      </c>
      <c r="BL871" s="16" t="s">
        <v>236</v>
      </c>
      <c r="BM871" s="138" t="s">
        <v>1615</v>
      </c>
    </row>
    <row r="872" spans="2:65" s="1" customFormat="1" ht="11.25">
      <c r="B872" s="31"/>
      <c r="D872" s="140" t="s">
        <v>144</v>
      </c>
      <c r="F872" s="141" t="s">
        <v>1616</v>
      </c>
      <c r="I872" s="142"/>
      <c r="L872" s="31"/>
      <c r="M872" s="143"/>
      <c r="T872" s="52"/>
      <c r="AT872" s="16" t="s">
        <v>144</v>
      </c>
      <c r="AU872" s="16" t="s">
        <v>81</v>
      </c>
    </row>
    <row r="873" spans="2:65" s="12" customFormat="1" ht="11.25">
      <c r="B873" s="144"/>
      <c r="D873" s="145" t="s">
        <v>146</v>
      </c>
      <c r="E873" s="146" t="s">
        <v>3</v>
      </c>
      <c r="F873" s="147" t="s">
        <v>1617</v>
      </c>
      <c r="H873" s="148">
        <v>5</v>
      </c>
      <c r="I873" s="149"/>
      <c r="L873" s="144"/>
      <c r="M873" s="150"/>
      <c r="T873" s="151"/>
      <c r="AT873" s="146" t="s">
        <v>146</v>
      </c>
      <c r="AU873" s="146" t="s">
        <v>81</v>
      </c>
      <c r="AV873" s="12" t="s">
        <v>81</v>
      </c>
      <c r="AW873" s="12" t="s">
        <v>32</v>
      </c>
      <c r="AX873" s="12" t="s">
        <v>71</v>
      </c>
      <c r="AY873" s="146" t="s">
        <v>135</v>
      </c>
    </row>
    <row r="874" spans="2:65" s="12" customFormat="1" ht="11.25">
      <c r="B874" s="144"/>
      <c r="D874" s="145" t="s">
        <v>146</v>
      </c>
      <c r="E874" s="146" t="s">
        <v>3</v>
      </c>
      <c r="F874" s="147" t="s">
        <v>1618</v>
      </c>
      <c r="H874" s="148">
        <v>3.5</v>
      </c>
      <c r="I874" s="149"/>
      <c r="L874" s="144"/>
      <c r="M874" s="150"/>
      <c r="T874" s="151"/>
      <c r="AT874" s="146" t="s">
        <v>146</v>
      </c>
      <c r="AU874" s="146" t="s">
        <v>81</v>
      </c>
      <c r="AV874" s="12" t="s">
        <v>81</v>
      </c>
      <c r="AW874" s="12" t="s">
        <v>32</v>
      </c>
      <c r="AX874" s="12" t="s">
        <v>71</v>
      </c>
      <c r="AY874" s="146" t="s">
        <v>135</v>
      </c>
    </row>
    <row r="875" spans="2:65" s="13" customFormat="1" ht="11.25">
      <c r="B875" s="152"/>
      <c r="D875" s="145" t="s">
        <v>146</v>
      </c>
      <c r="E875" s="153" t="s">
        <v>3</v>
      </c>
      <c r="F875" s="154" t="s">
        <v>150</v>
      </c>
      <c r="H875" s="155">
        <v>8.5</v>
      </c>
      <c r="I875" s="156"/>
      <c r="L875" s="152"/>
      <c r="M875" s="157"/>
      <c r="T875" s="158"/>
      <c r="AT875" s="153" t="s">
        <v>146</v>
      </c>
      <c r="AU875" s="153" t="s">
        <v>81</v>
      </c>
      <c r="AV875" s="13" t="s">
        <v>142</v>
      </c>
      <c r="AW875" s="13" t="s">
        <v>32</v>
      </c>
      <c r="AX875" s="13" t="s">
        <v>79</v>
      </c>
      <c r="AY875" s="153" t="s">
        <v>135</v>
      </c>
    </row>
    <row r="876" spans="2:65" s="11" customFormat="1" ht="22.9" customHeight="1">
      <c r="B876" s="114"/>
      <c r="D876" s="115" t="s">
        <v>70</v>
      </c>
      <c r="E876" s="124" t="s">
        <v>1619</v>
      </c>
      <c r="F876" s="124" t="s">
        <v>1620</v>
      </c>
      <c r="I876" s="117"/>
      <c r="J876" s="125">
        <f>BK876</f>
        <v>0</v>
      </c>
      <c r="L876" s="114"/>
      <c r="M876" s="119"/>
      <c r="P876" s="120">
        <f>SUM(P877:P1052)</f>
        <v>0</v>
      </c>
      <c r="R876" s="120">
        <f>SUM(R877:R1052)</f>
        <v>1.8043205799999984</v>
      </c>
      <c r="T876" s="121">
        <f>SUM(T877:T1052)</f>
        <v>0</v>
      </c>
      <c r="AR876" s="115" t="s">
        <v>81</v>
      </c>
      <c r="AT876" s="122" t="s">
        <v>70</v>
      </c>
      <c r="AU876" s="122" t="s">
        <v>79</v>
      </c>
      <c r="AY876" s="115" t="s">
        <v>135</v>
      </c>
      <c r="BK876" s="123">
        <f>SUM(BK877:BK1052)</f>
        <v>0</v>
      </c>
    </row>
    <row r="877" spans="2:65" s="1" customFormat="1" ht="16.5" customHeight="1">
      <c r="B877" s="126"/>
      <c r="C877" s="127" t="s">
        <v>1621</v>
      </c>
      <c r="D877" s="127" t="s">
        <v>137</v>
      </c>
      <c r="E877" s="128" t="s">
        <v>1622</v>
      </c>
      <c r="F877" s="129" t="s">
        <v>1623</v>
      </c>
      <c r="G877" s="130" t="s">
        <v>312</v>
      </c>
      <c r="H877" s="131">
        <v>15</v>
      </c>
      <c r="I877" s="132"/>
      <c r="J877" s="133">
        <f>ROUND(I877*H877,2)</f>
        <v>0</v>
      </c>
      <c r="K877" s="129" t="s">
        <v>141</v>
      </c>
      <c r="L877" s="31"/>
      <c r="M877" s="134" t="s">
        <v>3</v>
      </c>
      <c r="N877" s="135" t="s">
        <v>42</v>
      </c>
      <c r="P877" s="136">
        <f>O877*H877</f>
        <v>0</v>
      </c>
      <c r="Q877" s="136">
        <v>0</v>
      </c>
      <c r="R877" s="136">
        <f>Q877*H877</f>
        <v>0</v>
      </c>
      <c r="S877" s="136">
        <v>0</v>
      </c>
      <c r="T877" s="137">
        <f>S877*H877</f>
        <v>0</v>
      </c>
      <c r="AR877" s="138" t="s">
        <v>236</v>
      </c>
      <c r="AT877" s="138" t="s">
        <v>137</v>
      </c>
      <c r="AU877" s="138" t="s">
        <v>81</v>
      </c>
      <c r="AY877" s="16" t="s">
        <v>135</v>
      </c>
      <c r="BE877" s="139">
        <f>IF(N877="základní",J877,0)</f>
        <v>0</v>
      </c>
      <c r="BF877" s="139">
        <f>IF(N877="snížená",J877,0)</f>
        <v>0</v>
      </c>
      <c r="BG877" s="139">
        <f>IF(N877="zákl. přenesená",J877,0)</f>
        <v>0</v>
      </c>
      <c r="BH877" s="139">
        <f>IF(N877="sníž. přenesená",J877,0)</f>
        <v>0</v>
      </c>
      <c r="BI877" s="139">
        <f>IF(N877="nulová",J877,0)</f>
        <v>0</v>
      </c>
      <c r="BJ877" s="16" t="s">
        <v>79</v>
      </c>
      <c r="BK877" s="139">
        <f>ROUND(I877*H877,2)</f>
        <v>0</v>
      </c>
      <c r="BL877" s="16" t="s">
        <v>236</v>
      </c>
      <c r="BM877" s="138" t="s">
        <v>1624</v>
      </c>
    </row>
    <row r="878" spans="2:65" s="1" customFormat="1" ht="11.25">
      <c r="B878" s="31"/>
      <c r="D878" s="140" t="s">
        <v>144</v>
      </c>
      <c r="F878" s="141" t="s">
        <v>1625</v>
      </c>
      <c r="I878" s="142"/>
      <c r="L878" s="31"/>
      <c r="M878" s="143"/>
      <c r="T878" s="52"/>
      <c r="AT878" s="16" t="s">
        <v>144</v>
      </c>
      <c r="AU878" s="16" t="s">
        <v>81</v>
      </c>
    </row>
    <row r="879" spans="2:65" s="1" customFormat="1" ht="19.5">
      <c r="B879" s="31"/>
      <c r="D879" s="145" t="s">
        <v>1203</v>
      </c>
      <c r="F879" s="172" t="s">
        <v>1626</v>
      </c>
      <c r="I879" s="142"/>
      <c r="L879" s="31"/>
      <c r="M879" s="143"/>
      <c r="T879" s="52"/>
      <c r="AT879" s="16" t="s">
        <v>1203</v>
      </c>
      <c r="AU879" s="16" t="s">
        <v>81</v>
      </c>
    </row>
    <row r="880" spans="2:65" s="12" customFormat="1" ht="11.25">
      <c r="B880" s="144"/>
      <c r="D880" s="145" t="s">
        <v>146</v>
      </c>
      <c r="E880" s="146" t="s">
        <v>3</v>
      </c>
      <c r="F880" s="147" t="s">
        <v>1627</v>
      </c>
      <c r="H880" s="148">
        <v>15</v>
      </c>
      <c r="I880" s="149"/>
      <c r="L880" s="144"/>
      <c r="M880" s="150"/>
      <c r="T880" s="151"/>
      <c r="AT880" s="146" t="s">
        <v>146</v>
      </c>
      <c r="AU880" s="146" t="s">
        <v>81</v>
      </c>
      <c r="AV880" s="12" t="s">
        <v>81</v>
      </c>
      <c r="AW880" s="12" t="s">
        <v>32</v>
      </c>
      <c r="AX880" s="12" t="s">
        <v>79</v>
      </c>
      <c r="AY880" s="146" t="s">
        <v>135</v>
      </c>
    </row>
    <row r="881" spans="2:65" s="1" customFormat="1" ht="16.5" customHeight="1">
      <c r="B881" s="126"/>
      <c r="C881" s="162" t="s">
        <v>1628</v>
      </c>
      <c r="D881" s="162" t="s">
        <v>427</v>
      </c>
      <c r="E881" s="163" t="s">
        <v>1629</v>
      </c>
      <c r="F881" s="164" t="s">
        <v>1630</v>
      </c>
      <c r="G881" s="165" t="s">
        <v>312</v>
      </c>
      <c r="H881" s="166">
        <v>15</v>
      </c>
      <c r="I881" s="167"/>
      <c r="J881" s="168">
        <f>ROUND(I881*H881,2)</f>
        <v>0</v>
      </c>
      <c r="K881" s="164" t="s">
        <v>141</v>
      </c>
      <c r="L881" s="169"/>
      <c r="M881" s="170" t="s">
        <v>3</v>
      </c>
      <c r="N881" s="171" t="s">
        <v>42</v>
      </c>
      <c r="P881" s="136">
        <f>O881*H881</f>
        <v>0</v>
      </c>
      <c r="Q881" s="136">
        <v>1.0399999999999999E-3</v>
      </c>
      <c r="R881" s="136">
        <f>Q881*H881</f>
        <v>1.5599999999999999E-2</v>
      </c>
      <c r="S881" s="136">
        <v>0</v>
      </c>
      <c r="T881" s="137">
        <f>S881*H881</f>
        <v>0</v>
      </c>
      <c r="AR881" s="138" t="s">
        <v>342</v>
      </c>
      <c r="AT881" s="138" t="s">
        <v>427</v>
      </c>
      <c r="AU881" s="138" t="s">
        <v>81</v>
      </c>
      <c r="AY881" s="16" t="s">
        <v>135</v>
      </c>
      <c r="BE881" s="139">
        <f>IF(N881="základní",J881,0)</f>
        <v>0</v>
      </c>
      <c r="BF881" s="139">
        <f>IF(N881="snížená",J881,0)</f>
        <v>0</v>
      </c>
      <c r="BG881" s="139">
        <f>IF(N881="zákl. přenesená",J881,0)</f>
        <v>0</v>
      </c>
      <c r="BH881" s="139">
        <f>IF(N881="sníž. přenesená",J881,0)</f>
        <v>0</v>
      </c>
      <c r="BI881" s="139">
        <f>IF(N881="nulová",J881,0)</f>
        <v>0</v>
      </c>
      <c r="BJ881" s="16" t="s">
        <v>79</v>
      </c>
      <c r="BK881" s="139">
        <f>ROUND(I881*H881,2)</f>
        <v>0</v>
      </c>
      <c r="BL881" s="16" t="s">
        <v>236</v>
      </c>
      <c r="BM881" s="138" t="s">
        <v>1631</v>
      </c>
    </row>
    <row r="882" spans="2:65" s="1" customFormat="1" ht="19.5">
      <c r="B882" s="31"/>
      <c r="D882" s="145" t="s">
        <v>1203</v>
      </c>
      <c r="F882" s="172" t="s">
        <v>1632</v>
      </c>
      <c r="I882" s="142"/>
      <c r="L882" s="31"/>
      <c r="M882" s="143"/>
      <c r="T882" s="52"/>
      <c r="AT882" s="16" t="s">
        <v>1203</v>
      </c>
      <c r="AU882" s="16" t="s">
        <v>81</v>
      </c>
    </row>
    <row r="883" spans="2:65" s="1" customFormat="1" ht="16.5" customHeight="1">
      <c r="B883" s="126"/>
      <c r="C883" s="127" t="s">
        <v>1633</v>
      </c>
      <c r="D883" s="127" t="s">
        <v>137</v>
      </c>
      <c r="E883" s="128" t="s">
        <v>1634</v>
      </c>
      <c r="F883" s="129" t="s">
        <v>1635</v>
      </c>
      <c r="G883" s="130" t="s">
        <v>493</v>
      </c>
      <c r="H883" s="131">
        <v>1</v>
      </c>
      <c r="I883" s="132"/>
      <c r="J883" s="133">
        <f>ROUND(I883*H883,2)</f>
        <v>0</v>
      </c>
      <c r="K883" s="129" t="s">
        <v>141</v>
      </c>
      <c r="L883" s="31"/>
      <c r="M883" s="134" t="s">
        <v>3</v>
      </c>
      <c r="N883" s="135" t="s">
        <v>42</v>
      </c>
      <c r="P883" s="136">
        <f>O883*H883</f>
        <v>0</v>
      </c>
      <c r="Q883" s="136">
        <v>4.2000000000000002E-4</v>
      </c>
      <c r="R883" s="136">
        <f>Q883*H883</f>
        <v>4.2000000000000002E-4</v>
      </c>
      <c r="S883" s="136">
        <v>0</v>
      </c>
      <c r="T883" s="137">
        <f>S883*H883</f>
        <v>0</v>
      </c>
      <c r="AR883" s="138" t="s">
        <v>236</v>
      </c>
      <c r="AT883" s="138" t="s">
        <v>137</v>
      </c>
      <c r="AU883" s="138" t="s">
        <v>81</v>
      </c>
      <c r="AY883" s="16" t="s">
        <v>135</v>
      </c>
      <c r="BE883" s="139">
        <f>IF(N883="základní",J883,0)</f>
        <v>0</v>
      </c>
      <c r="BF883" s="139">
        <f>IF(N883="snížená",J883,0)</f>
        <v>0</v>
      </c>
      <c r="BG883" s="139">
        <f>IF(N883="zákl. přenesená",J883,0)</f>
        <v>0</v>
      </c>
      <c r="BH883" s="139">
        <f>IF(N883="sníž. přenesená",J883,0)</f>
        <v>0</v>
      </c>
      <c r="BI883" s="139">
        <f>IF(N883="nulová",J883,0)</f>
        <v>0</v>
      </c>
      <c r="BJ883" s="16" t="s">
        <v>79</v>
      </c>
      <c r="BK883" s="139">
        <f>ROUND(I883*H883,2)</f>
        <v>0</v>
      </c>
      <c r="BL883" s="16" t="s">
        <v>236</v>
      </c>
      <c r="BM883" s="138" t="s">
        <v>1636</v>
      </c>
    </row>
    <row r="884" spans="2:65" s="1" customFormat="1" ht="11.25">
      <c r="B884" s="31"/>
      <c r="D884" s="140" t="s">
        <v>144</v>
      </c>
      <c r="F884" s="141" t="s">
        <v>1637</v>
      </c>
      <c r="I884" s="142"/>
      <c r="L884" s="31"/>
      <c r="M884" s="143"/>
      <c r="T884" s="52"/>
      <c r="AT884" s="16" t="s">
        <v>144</v>
      </c>
      <c r="AU884" s="16" t="s">
        <v>81</v>
      </c>
    </row>
    <row r="885" spans="2:65" s="12" customFormat="1" ht="11.25">
      <c r="B885" s="144"/>
      <c r="D885" s="145" t="s">
        <v>146</v>
      </c>
      <c r="E885" s="146" t="s">
        <v>3</v>
      </c>
      <c r="F885" s="147" t="s">
        <v>1638</v>
      </c>
      <c r="H885" s="148">
        <v>1</v>
      </c>
      <c r="I885" s="149"/>
      <c r="L885" s="144"/>
      <c r="M885" s="150"/>
      <c r="T885" s="151"/>
      <c r="AT885" s="146" t="s">
        <v>146</v>
      </c>
      <c r="AU885" s="146" t="s">
        <v>81</v>
      </c>
      <c r="AV885" s="12" t="s">
        <v>81</v>
      </c>
      <c r="AW885" s="12" t="s">
        <v>32</v>
      </c>
      <c r="AX885" s="12" t="s">
        <v>79</v>
      </c>
      <c r="AY885" s="146" t="s">
        <v>135</v>
      </c>
    </row>
    <row r="886" spans="2:65" s="1" customFormat="1" ht="16.5" customHeight="1">
      <c r="B886" s="126"/>
      <c r="C886" s="162" t="s">
        <v>1639</v>
      </c>
      <c r="D886" s="162" t="s">
        <v>427</v>
      </c>
      <c r="E886" s="163" t="s">
        <v>1640</v>
      </c>
      <c r="F886" s="164" t="s">
        <v>1641</v>
      </c>
      <c r="G886" s="165" t="s">
        <v>493</v>
      </c>
      <c r="H886" s="166">
        <v>1</v>
      </c>
      <c r="I886" s="167"/>
      <c r="J886" s="168">
        <f>ROUND(I886*H886,2)</f>
        <v>0</v>
      </c>
      <c r="K886" s="164" t="s">
        <v>3</v>
      </c>
      <c r="L886" s="169"/>
      <c r="M886" s="170" t="s">
        <v>3</v>
      </c>
      <c r="N886" s="171" t="s">
        <v>42</v>
      </c>
      <c r="P886" s="136">
        <f>O886*H886</f>
        <v>0</v>
      </c>
      <c r="Q886" s="136">
        <v>0.03</v>
      </c>
      <c r="R886" s="136">
        <f>Q886*H886</f>
        <v>0.03</v>
      </c>
      <c r="S886" s="136">
        <v>0</v>
      </c>
      <c r="T886" s="137">
        <f>S886*H886</f>
        <v>0</v>
      </c>
      <c r="AR886" s="138" t="s">
        <v>342</v>
      </c>
      <c r="AT886" s="138" t="s">
        <v>427</v>
      </c>
      <c r="AU886" s="138" t="s">
        <v>81</v>
      </c>
      <c r="AY886" s="16" t="s">
        <v>135</v>
      </c>
      <c r="BE886" s="139">
        <f>IF(N886="základní",J886,0)</f>
        <v>0</v>
      </c>
      <c r="BF886" s="139">
        <f>IF(N886="snížená",J886,0)</f>
        <v>0</v>
      </c>
      <c r="BG886" s="139">
        <f>IF(N886="zákl. přenesená",J886,0)</f>
        <v>0</v>
      </c>
      <c r="BH886" s="139">
        <f>IF(N886="sníž. přenesená",J886,0)</f>
        <v>0</v>
      </c>
      <c r="BI886" s="139">
        <f>IF(N886="nulová",J886,0)</f>
        <v>0</v>
      </c>
      <c r="BJ886" s="16" t="s">
        <v>79</v>
      </c>
      <c r="BK886" s="139">
        <f>ROUND(I886*H886,2)</f>
        <v>0</v>
      </c>
      <c r="BL886" s="16" t="s">
        <v>236</v>
      </c>
      <c r="BM886" s="138" t="s">
        <v>1642</v>
      </c>
    </row>
    <row r="887" spans="2:65" s="1" customFormat="1" ht="19.5">
      <c r="B887" s="31"/>
      <c r="D887" s="145" t="s">
        <v>1203</v>
      </c>
      <c r="F887" s="172" t="s">
        <v>1643</v>
      </c>
      <c r="I887" s="142"/>
      <c r="L887" s="31"/>
      <c r="M887" s="143"/>
      <c r="T887" s="52"/>
      <c r="AT887" s="16" t="s">
        <v>1203</v>
      </c>
      <c r="AU887" s="16" t="s">
        <v>81</v>
      </c>
    </row>
    <row r="888" spans="2:65" s="1" customFormat="1" ht="21.75" customHeight="1">
      <c r="B888" s="126"/>
      <c r="C888" s="127" t="s">
        <v>1644</v>
      </c>
      <c r="D888" s="127" t="s">
        <v>137</v>
      </c>
      <c r="E888" s="128" t="s">
        <v>1645</v>
      </c>
      <c r="F888" s="129" t="s">
        <v>1646</v>
      </c>
      <c r="G888" s="130" t="s">
        <v>213</v>
      </c>
      <c r="H888" s="131">
        <v>19.850999999999999</v>
      </c>
      <c r="I888" s="132"/>
      <c r="J888" s="133">
        <f>ROUND(I888*H888,2)</f>
        <v>0</v>
      </c>
      <c r="K888" s="129" t="s">
        <v>141</v>
      </c>
      <c r="L888" s="31"/>
      <c r="M888" s="134" t="s">
        <v>3</v>
      </c>
      <c r="N888" s="135" t="s">
        <v>42</v>
      </c>
      <c r="P888" s="136">
        <f>O888*H888</f>
        <v>0</v>
      </c>
      <c r="Q888" s="136">
        <v>2.5999999999999998E-4</v>
      </c>
      <c r="R888" s="136">
        <f>Q888*H888</f>
        <v>5.1612599999999991E-3</v>
      </c>
      <c r="S888" s="136">
        <v>0</v>
      </c>
      <c r="T888" s="137">
        <f>S888*H888</f>
        <v>0</v>
      </c>
      <c r="AR888" s="138" t="s">
        <v>236</v>
      </c>
      <c r="AT888" s="138" t="s">
        <v>137</v>
      </c>
      <c r="AU888" s="138" t="s">
        <v>81</v>
      </c>
      <c r="AY888" s="16" t="s">
        <v>135</v>
      </c>
      <c r="BE888" s="139">
        <f>IF(N888="základní",J888,0)</f>
        <v>0</v>
      </c>
      <c r="BF888" s="139">
        <f>IF(N888="snížená",J888,0)</f>
        <v>0</v>
      </c>
      <c r="BG888" s="139">
        <f>IF(N888="zákl. přenesená",J888,0)</f>
        <v>0</v>
      </c>
      <c r="BH888" s="139">
        <f>IF(N888="sníž. přenesená",J888,0)</f>
        <v>0</v>
      </c>
      <c r="BI888" s="139">
        <f>IF(N888="nulová",J888,0)</f>
        <v>0</v>
      </c>
      <c r="BJ888" s="16" t="s">
        <v>79</v>
      </c>
      <c r="BK888" s="139">
        <f>ROUND(I888*H888,2)</f>
        <v>0</v>
      </c>
      <c r="BL888" s="16" t="s">
        <v>236</v>
      </c>
      <c r="BM888" s="138" t="s">
        <v>1647</v>
      </c>
    </row>
    <row r="889" spans="2:65" s="1" customFormat="1" ht="11.25">
      <c r="B889" s="31"/>
      <c r="D889" s="140" t="s">
        <v>144</v>
      </c>
      <c r="F889" s="141" t="s">
        <v>1648</v>
      </c>
      <c r="I889" s="142"/>
      <c r="L889" s="31"/>
      <c r="M889" s="143"/>
      <c r="T889" s="52"/>
      <c r="AT889" s="16" t="s">
        <v>144</v>
      </c>
      <c r="AU889" s="16" t="s">
        <v>81</v>
      </c>
    </row>
    <row r="890" spans="2:65" s="12" customFormat="1" ht="11.25">
      <c r="B890" s="144"/>
      <c r="D890" s="145" t="s">
        <v>146</v>
      </c>
      <c r="E890" s="146" t="s">
        <v>3</v>
      </c>
      <c r="F890" s="147" t="s">
        <v>1649</v>
      </c>
      <c r="H890" s="148">
        <v>1.421</v>
      </c>
      <c r="I890" s="149"/>
      <c r="L890" s="144"/>
      <c r="M890" s="150"/>
      <c r="T890" s="151"/>
      <c r="AT890" s="146" t="s">
        <v>146</v>
      </c>
      <c r="AU890" s="146" t="s">
        <v>81</v>
      </c>
      <c r="AV890" s="12" t="s">
        <v>81</v>
      </c>
      <c r="AW890" s="12" t="s">
        <v>32</v>
      </c>
      <c r="AX890" s="12" t="s">
        <v>71</v>
      </c>
      <c r="AY890" s="146" t="s">
        <v>135</v>
      </c>
    </row>
    <row r="891" spans="2:65" s="12" customFormat="1" ht="11.25">
      <c r="B891" s="144"/>
      <c r="D891" s="145" t="s">
        <v>146</v>
      </c>
      <c r="E891" s="146" t="s">
        <v>3</v>
      </c>
      <c r="F891" s="147" t="s">
        <v>1650</v>
      </c>
      <c r="H891" s="148">
        <v>1.421</v>
      </c>
      <c r="I891" s="149"/>
      <c r="L891" s="144"/>
      <c r="M891" s="150"/>
      <c r="T891" s="151"/>
      <c r="AT891" s="146" t="s">
        <v>146</v>
      </c>
      <c r="AU891" s="146" t="s">
        <v>81</v>
      </c>
      <c r="AV891" s="12" t="s">
        <v>81</v>
      </c>
      <c r="AW891" s="12" t="s">
        <v>32</v>
      </c>
      <c r="AX891" s="12" t="s">
        <v>71</v>
      </c>
      <c r="AY891" s="146" t="s">
        <v>135</v>
      </c>
    </row>
    <row r="892" spans="2:65" s="12" customFormat="1" ht="11.25">
      <c r="B892" s="144"/>
      <c r="D892" s="145" t="s">
        <v>146</v>
      </c>
      <c r="E892" s="146" t="s">
        <v>3</v>
      </c>
      <c r="F892" s="147" t="s">
        <v>1651</v>
      </c>
      <c r="H892" s="148">
        <v>1.704</v>
      </c>
      <c r="I892" s="149"/>
      <c r="L892" s="144"/>
      <c r="M892" s="150"/>
      <c r="T892" s="151"/>
      <c r="AT892" s="146" t="s">
        <v>146</v>
      </c>
      <c r="AU892" s="146" t="s">
        <v>81</v>
      </c>
      <c r="AV892" s="12" t="s">
        <v>81</v>
      </c>
      <c r="AW892" s="12" t="s">
        <v>32</v>
      </c>
      <c r="AX892" s="12" t="s">
        <v>71</v>
      </c>
      <c r="AY892" s="146" t="s">
        <v>135</v>
      </c>
    </row>
    <row r="893" spans="2:65" s="12" customFormat="1" ht="11.25">
      <c r="B893" s="144"/>
      <c r="D893" s="145" t="s">
        <v>146</v>
      </c>
      <c r="E893" s="146" t="s">
        <v>3</v>
      </c>
      <c r="F893" s="147" t="s">
        <v>1652</v>
      </c>
      <c r="H893" s="148">
        <v>2.13</v>
      </c>
      <c r="I893" s="149"/>
      <c r="L893" s="144"/>
      <c r="M893" s="150"/>
      <c r="T893" s="151"/>
      <c r="AT893" s="146" t="s">
        <v>146</v>
      </c>
      <c r="AU893" s="146" t="s">
        <v>81</v>
      </c>
      <c r="AV893" s="12" t="s">
        <v>81</v>
      </c>
      <c r="AW893" s="12" t="s">
        <v>32</v>
      </c>
      <c r="AX893" s="12" t="s">
        <v>71</v>
      </c>
      <c r="AY893" s="146" t="s">
        <v>135</v>
      </c>
    </row>
    <row r="894" spans="2:65" s="12" customFormat="1" ht="11.25">
      <c r="B894" s="144"/>
      <c r="D894" s="145" t="s">
        <v>146</v>
      </c>
      <c r="E894" s="146" t="s">
        <v>3</v>
      </c>
      <c r="F894" s="147" t="s">
        <v>1653</v>
      </c>
      <c r="H894" s="148">
        <v>9.625</v>
      </c>
      <c r="I894" s="149"/>
      <c r="L894" s="144"/>
      <c r="M894" s="150"/>
      <c r="T894" s="151"/>
      <c r="AT894" s="146" t="s">
        <v>146</v>
      </c>
      <c r="AU894" s="146" t="s">
        <v>81</v>
      </c>
      <c r="AV894" s="12" t="s">
        <v>81</v>
      </c>
      <c r="AW894" s="12" t="s">
        <v>32</v>
      </c>
      <c r="AX894" s="12" t="s">
        <v>71</v>
      </c>
      <c r="AY894" s="146" t="s">
        <v>135</v>
      </c>
    </row>
    <row r="895" spans="2:65" s="12" customFormat="1" ht="11.25">
      <c r="B895" s="144"/>
      <c r="D895" s="145" t="s">
        <v>146</v>
      </c>
      <c r="E895" s="146" t="s">
        <v>3</v>
      </c>
      <c r="F895" s="147" t="s">
        <v>1654</v>
      </c>
      <c r="H895" s="148">
        <v>1.7749999999999999</v>
      </c>
      <c r="I895" s="149"/>
      <c r="L895" s="144"/>
      <c r="M895" s="150"/>
      <c r="T895" s="151"/>
      <c r="AT895" s="146" t="s">
        <v>146</v>
      </c>
      <c r="AU895" s="146" t="s">
        <v>81</v>
      </c>
      <c r="AV895" s="12" t="s">
        <v>81</v>
      </c>
      <c r="AW895" s="12" t="s">
        <v>32</v>
      </c>
      <c r="AX895" s="12" t="s">
        <v>71</v>
      </c>
      <c r="AY895" s="146" t="s">
        <v>135</v>
      </c>
    </row>
    <row r="896" spans="2:65" s="12" customFormat="1" ht="11.25">
      <c r="B896" s="144"/>
      <c r="D896" s="145" t="s">
        <v>146</v>
      </c>
      <c r="E896" s="146" t="s">
        <v>3</v>
      </c>
      <c r="F896" s="147" t="s">
        <v>1655</v>
      </c>
      <c r="H896" s="148">
        <v>1.7749999999999999</v>
      </c>
      <c r="I896" s="149"/>
      <c r="L896" s="144"/>
      <c r="M896" s="150"/>
      <c r="T896" s="151"/>
      <c r="AT896" s="146" t="s">
        <v>146</v>
      </c>
      <c r="AU896" s="146" t="s">
        <v>81</v>
      </c>
      <c r="AV896" s="12" t="s">
        <v>81</v>
      </c>
      <c r="AW896" s="12" t="s">
        <v>32</v>
      </c>
      <c r="AX896" s="12" t="s">
        <v>71</v>
      </c>
      <c r="AY896" s="146" t="s">
        <v>135</v>
      </c>
    </row>
    <row r="897" spans="2:65" s="13" customFormat="1" ht="11.25">
      <c r="B897" s="152"/>
      <c r="D897" s="145" t="s">
        <v>146</v>
      </c>
      <c r="E897" s="153" t="s">
        <v>3</v>
      </c>
      <c r="F897" s="154" t="s">
        <v>150</v>
      </c>
      <c r="H897" s="155">
        <v>19.850999999999999</v>
      </c>
      <c r="I897" s="156"/>
      <c r="L897" s="152"/>
      <c r="M897" s="157"/>
      <c r="T897" s="158"/>
      <c r="AT897" s="153" t="s">
        <v>146</v>
      </c>
      <c r="AU897" s="153" t="s">
        <v>81</v>
      </c>
      <c r="AV897" s="13" t="s">
        <v>142</v>
      </c>
      <c r="AW897" s="13" t="s">
        <v>32</v>
      </c>
      <c r="AX897" s="13" t="s">
        <v>79</v>
      </c>
      <c r="AY897" s="153" t="s">
        <v>135</v>
      </c>
    </row>
    <row r="898" spans="2:65" s="1" customFormat="1" ht="16.5" customHeight="1">
      <c r="B898" s="126"/>
      <c r="C898" s="162" t="s">
        <v>1656</v>
      </c>
      <c r="D898" s="162" t="s">
        <v>427</v>
      </c>
      <c r="E898" s="163" t="s">
        <v>1657</v>
      </c>
      <c r="F898" s="164" t="s">
        <v>1658</v>
      </c>
      <c r="G898" s="165" t="s">
        <v>213</v>
      </c>
      <c r="H898" s="166">
        <v>19.850999999999999</v>
      </c>
      <c r="I898" s="167"/>
      <c r="J898" s="168">
        <f>ROUND(I898*H898,2)</f>
        <v>0</v>
      </c>
      <c r="K898" s="164" t="s">
        <v>141</v>
      </c>
      <c r="L898" s="169"/>
      <c r="M898" s="170" t="s">
        <v>3</v>
      </c>
      <c r="N898" s="171" t="s">
        <v>42</v>
      </c>
      <c r="P898" s="136">
        <f>O898*H898</f>
        <v>0</v>
      </c>
      <c r="Q898" s="136">
        <v>3.9579999999999997E-2</v>
      </c>
      <c r="R898" s="136">
        <f>Q898*H898</f>
        <v>0.78570257999999993</v>
      </c>
      <c r="S898" s="136">
        <v>0</v>
      </c>
      <c r="T898" s="137">
        <f>S898*H898</f>
        <v>0</v>
      </c>
      <c r="AR898" s="138" t="s">
        <v>342</v>
      </c>
      <c r="AT898" s="138" t="s">
        <v>427</v>
      </c>
      <c r="AU898" s="138" t="s">
        <v>81</v>
      </c>
      <c r="AY898" s="16" t="s">
        <v>135</v>
      </c>
      <c r="BE898" s="139">
        <f>IF(N898="základní",J898,0)</f>
        <v>0</v>
      </c>
      <c r="BF898" s="139">
        <f>IF(N898="snížená",J898,0)</f>
        <v>0</v>
      </c>
      <c r="BG898" s="139">
        <f>IF(N898="zákl. přenesená",J898,0)</f>
        <v>0</v>
      </c>
      <c r="BH898" s="139">
        <f>IF(N898="sníž. přenesená",J898,0)</f>
        <v>0</v>
      </c>
      <c r="BI898" s="139">
        <f>IF(N898="nulová",J898,0)</f>
        <v>0</v>
      </c>
      <c r="BJ898" s="16" t="s">
        <v>79</v>
      </c>
      <c r="BK898" s="139">
        <f>ROUND(I898*H898,2)</f>
        <v>0</v>
      </c>
      <c r="BL898" s="16" t="s">
        <v>236</v>
      </c>
      <c r="BM898" s="138" t="s">
        <v>1659</v>
      </c>
    </row>
    <row r="899" spans="2:65" s="1" customFormat="1" ht="21.75" customHeight="1">
      <c r="B899" s="126"/>
      <c r="C899" s="127" t="s">
        <v>1660</v>
      </c>
      <c r="D899" s="127" t="s">
        <v>137</v>
      </c>
      <c r="E899" s="128" t="s">
        <v>1661</v>
      </c>
      <c r="F899" s="129" t="s">
        <v>1662</v>
      </c>
      <c r="G899" s="130" t="s">
        <v>213</v>
      </c>
      <c r="H899" s="131">
        <v>2.75</v>
      </c>
      <c r="I899" s="132"/>
      <c r="J899" s="133">
        <f>ROUND(I899*H899,2)</f>
        <v>0</v>
      </c>
      <c r="K899" s="129" t="s">
        <v>141</v>
      </c>
      <c r="L899" s="31"/>
      <c r="M899" s="134" t="s">
        <v>3</v>
      </c>
      <c r="N899" s="135" t="s">
        <v>42</v>
      </c>
      <c r="P899" s="136">
        <f>O899*H899</f>
        <v>0</v>
      </c>
      <c r="Q899" s="136">
        <v>2.5000000000000001E-4</v>
      </c>
      <c r="R899" s="136">
        <f>Q899*H899</f>
        <v>6.8749999999999996E-4</v>
      </c>
      <c r="S899" s="136">
        <v>0</v>
      </c>
      <c r="T899" s="137">
        <f>S899*H899</f>
        <v>0</v>
      </c>
      <c r="AR899" s="138" t="s">
        <v>236</v>
      </c>
      <c r="AT899" s="138" t="s">
        <v>137</v>
      </c>
      <c r="AU899" s="138" t="s">
        <v>81</v>
      </c>
      <c r="AY899" s="16" t="s">
        <v>135</v>
      </c>
      <c r="BE899" s="139">
        <f>IF(N899="základní",J899,0)</f>
        <v>0</v>
      </c>
      <c r="BF899" s="139">
        <f>IF(N899="snížená",J899,0)</f>
        <v>0</v>
      </c>
      <c r="BG899" s="139">
        <f>IF(N899="zákl. přenesená",J899,0)</f>
        <v>0</v>
      </c>
      <c r="BH899" s="139">
        <f>IF(N899="sníž. přenesená",J899,0)</f>
        <v>0</v>
      </c>
      <c r="BI899" s="139">
        <f>IF(N899="nulová",J899,0)</f>
        <v>0</v>
      </c>
      <c r="BJ899" s="16" t="s">
        <v>79</v>
      </c>
      <c r="BK899" s="139">
        <f>ROUND(I899*H899,2)</f>
        <v>0</v>
      </c>
      <c r="BL899" s="16" t="s">
        <v>236</v>
      </c>
      <c r="BM899" s="138" t="s">
        <v>1663</v>
      </c>
    </row>
    <row r="900" spans="2:65" s="1" customFormat="1" ht="11.25">
      <c r="B900" s="31"/>
      <c r="D900" s="140" t="s">
        <v>144</v>
      </c>
      <c r="F900" s="141" t="s">
        <v>1664</v>
      </c>
      <c r="I900" s="142"/>
      <c r="L900" s="31"/>
      <c r="M900" s="143"/>
      <c r="T900" s="52"/>
      <c r="AT900" s="16" t="s">
        <v>144</v>
      </c>
      <c r="AU900" s="16" t="s">
        <v>81</v>
      </c>
    </row>
    <row r="901" spans="2:65" s="12" customFormat="1" ht="11.25">
      <c r="B901" s="144"/>
      <c r="D901" s="145" t="s">
        <v>146</v>
      </c>
      <c r="E901" s="146" t="s">
        <v>3</v>
      </c>
      <c r="F901" s="147" t="s">
        <v>1665</v>
      </c>
      <c r="H901" s="148">
        <v>2.75</v>
      </c>
      <c r="I901" s="149"/>
      <c r="L901" s="144"/>
      <c r="M901" s="150"/>
      <c r="T901" s="151"/>
      <c r="AT901" s="146" t="s">
        <v>146</v>
      </c>
      <c r="AU901" s="146" t="s">
        <v>81</v>
      </c>
      <c r="AV901" s="12" t="s">
        <v>81</v>
      </c>
      <c r="AW901" s="12" t="s">
        <v>32</v>
      </c>
      <c r="AX901" s="12" t="s">
        <v>79</v>
      </c>
      <c r="AY901" s="146" t="s">
        <v>135</v>
      </c>
    </row>
    <row r="902" spans="2:65" s="1" customFormat="1" ht="16.5" customHeight="1">
      <c r="B902" s="126"/>
      <c r="C902" s="162" t="s">
        <v>1666</v>
      </c>
      <c r="D902" s="162" t="s">
        <v>427</v>
      </c>
      <c r="E902" s="163" t="s">
        <v>1667</v>
      </c>
      <c r="F902" s="164" t="s">
        <v>1668</v>
      </c>
      <c r="G902" s="165" t="s">
        <v>213</v>
      </c>
      <c r="H902" s="166">
        <v>2.75</v>
      </c>
      <c r="I902" s="167"/>
      <c r="J902" s="168">
        <f>ROUND(I902*H902,2)</f>
        <v>0</v>
      </c>
      <c r="K902" s="164" t="s">
        <v>141</v>
      </c>
      <c r="L902" s="169"/>
      <c r="M902" s="170" t="s">
        <v>3</v>
      </c>
      <c r="N902" s="171" t="s">
        <v>42</v>
      </c>
      <c r="P902" s="136">
        <f>O902*H902</f>
        <v>0</v>
      </c>
      <c r="Q902" s="136">
        <v>3.7960000000000001E-2</v>
      </c>
      <c r="R902" s="136">
        <f>Q902*H902</f>
        <v>0.10439</v>
      </c>
      <c r="S902" s="136">
        <v>0</v>
      </c>
      <c r="T902" s="137">
        <f>S902*H902</f>
        <v>0</v>
      </c>
      <c r="AR902" s="138" t="s">
        <v>342</v>
      </c>
      <c r="AT902" s="138" t="s">
        <v>427</v>
      </c>
      <c r="AU902" s="138" t="s">
        <v>81</v>
      </c>
      <c r="AY902" s="16" t="s">
        <v>135</v>
      </c>
      <c r="BE902" s="139">
        <f>IF(N902="základní",J902,0)</f>
        <v>0</v>
      </c>
      <c r="BF902" s="139">
        <f>IF(N902="snížená",J902,0)</f>
        <v>0</v>
      </c>
      <c r="BG902" s="139">
        <f>IF(N902="zákl. přenesená",J902,0)</f>
        <v>0</v>
      </c>
      <c r="BH902" s="139">
        <f>IF(N902="sníž. přenesená",J902,0)</f>
        <v>0</v>
      </c>
      <c r="BI902" s="139">
        <f>IF(N902="nulová",J902,0)</f>
        <v>0</v>
      </c>
      <c r="BJ902" s="16" t="s">
        <v>79</v>
      </c>
      <c r="BK902" s="139">
        <f>ROUND(I902*H902,2)</f>
        <v>0</v>
      </c>
      <c r="BL902" s="16" t="s">
        <v>236</v>
      </c>
      <c r="BM902" s="138" t="s">
        <v>1669</v>
      </c>
    </row>
    <row r="903" spans="2:65" s="1" customFormat="1" ht="24.2" customHeight="1">
      <c r="B903" s="126"/>
      <c r="C903" s="127" t="s">
        <v>1670</v>
      </c>
      <c r="D903" s="127" t="s">
        <v>137</v>
      </c>
      <c r="E903" s="128" t="s">
        <v>1671</v>
      </c>
      <c r="F903" s="129" t="s">
        <v>1672</v>
      </c>
      <c r="G903" s="130" t="s">
        <v>493</v>
      </c>
      <c r="H903" s="131">
        <v>1</v>
      </c>
      <c r="I903" s="132"/>
      <c r="J903" s="133">
        <f>ROUND(I903*H903,2)</f>
        <v>0</v>
      </c>
      <c r="K903" s="129" t="s">
        <v>141</v>
      </c>
      <c r="L903" s="31"/>
      <c r="M903" s="134" t="s">
        <v>3</v>
      </c>
      <c r="N903" s="135" t="s">
        <v>42</v>
      </c>
      <c r="P903" s="136">
        <f>O903*H903</f>
        <v>0</v>
      </c>
      <c r="Q903" s="136">
        <v>0</v>
      </c>
      <c r="R903" s="136">
        <f>Q903*H903</f>
        <v>0</v>
      </c>
      <c r="S903" s="136">
        <v>0</v>
      </c>
      <c r="T903" s="137">
        <f>S903*H903</f>
        <v>0</v>
      </c>
      <c r="AR903" s="138" t="s">
        <v>236</v>
      </c>
      <c r="AT903" s="138" t="s">
        <v>137</v>
      </c>
      <c r="AU903" s="138" t="s">
        <v>81</v>
      </c>
      <c r="AY903" s="16" t="s">
        <v>135</v>
      </c>
      <c r="BE903" s="139">
        <f>IF(N903="základní",J903,0)</f>
        <v>0</v>
      </c>
      <c r="BF903" s="139">
        <f>IF(N903="snížená",J903,0)</f>
        <v>0</v>
      </c>
      <c r="BG903" s="139">
        <f>IF(N903="zákl. přenesená",J903,0)</f>
        <v>0</v>
      </c>
      <c r="BH903" s="139">
        <f>IF(N903="sníž. přenesená",J903,0)</f>
        <v>0</v>
      </c>
      <c r="BI903" s="139">
        <f>IF(N903="nulová",J903,0)</f>
        <v>0</v>
      </c>
      <c r="BJ903" s="16" t="s">
        <v>79</v>
      </c>
      <c r="BK903" s="139">
        <f>ROUND(I903*H903,2)</f>
        <v>0</v>
      </c>
      <c r="BL903" s="16" t="s">
        <v>236</v>
      </c>
      <c r="BM903" s="138" t="s">
        <v>1673</v>
      </c>
    </row>
    <row r="904" spans="2:65" s="1" customFormat="1" ht="11.25">
      <c r="B904" s="31"/>
      <c r="D904" s="140" t="s">
        <v>144</v>
      </c>
      <c r="F904" s="141" t="s">
        <v>1674</v>
      </c>
      <c r="I904" s="142"/>
      <c r="L904" s="31"/>
      <c r="M904" s="143"/>
      <c r="T904" s="52"/>
      <c r="AT904" s="16" t="s">
        <v>144</v>
      </c>
      <c r="AU904" s="16" t="s">
        <v>81</v>
      </c>
    </row>
    <row r="905" spans="2:65" s="12" customFormat="1" ht="11.25">
      <c r="B905" s="144"/>
      <c r="D905" s="145" t="s">
        <v>146</v>
      </c>
      <c r="E905" s="146" t="s">
        <v>3</v>
      </c>
      <c r="F905" s="147" t="s">
        <v>961</v>
      </c>
      <c r="H905" s="148">
        <v>1</v>
      </c>
      <c r="I905" s="149"/>
      <c r="L905" s="144"/>
      <c r="M905" s="150"/>
      <c r="T905" s="151"/>
      <c r="AT905" s="146" t="s">
        <v>146</v>
      </c>
      <c r="AU905" s="146" t="s">
        <v>81</v>
      </c>
      <c r="AV905" s="12" t="s">
        <v>81</v>
      </c>
      <c r="AW905" s="12" t="s">
        <v>32</v>
      </c>
      <c r="AX905" s="12" t="s">
        <v>79</v>
      </c>
      <c r="AY905" s="146" t="s">
        <v>135</v>
      </c>
    </row>
    <row r="906" spans="2:65" s="1" customFormat="1" ht="16.5" customHeight="1">
      <c r="B906" s="126"/>
      <c r="C906" s="162" t="s">
        <v>1675</v>
      </c>
      <c r="D906" s="162" t="s">
        <v>427</v>
      </c>
      <c r="E906" s="163" t="s">
        <v>1676</v>
      </c>
      <c r="F906" s="164" t="s">
        <v>1677</v>
      </c>
      <c r="G906" s="165" t="s">
        <v>493</v>
      </c>
      <c r="H906" s="166">
        <v>1</v>
      </c>
      <c r="I906" s="167"/>
      <c r="J906" s="168">
        <f>ROUND(I906*H906,2)</f>
        <v>0</v>
      </c>
      <c r="K906" s="164" t="s">
        <v>141</v>
      </c>
      <c r="L906" s="169"/>
      <c r="M906" s="170" t="s">
        <v>3</v>
      </c>
      <c r="N906" s="171" t="s">
        <v>42</v>
      </c>
      <c r="P906" s="136">
        <f>O906*H906</f>
        <v>0</v>
      </c>
      <c r="Q906" s="136">
        <v>1.4500000000000001E-2</v>
      </c>
      <c r="R906" s="136">
        <f>Q906*H906</f>
        <v>1.4500000000000001E-2</v>
      </c>
      <c r="S906" s="136">
        <v>0</v>
      </c>
      <c r="T906" s="137">
        <f>S906*H906</f>
        <v>0</v>
      </c>
      <c r="AR906" s="138" t="s">
        <v>342</v>
      </c>
      <c r="AT906" s="138" t="s">
        <v>427</v>
      </c>
      <c r="AU906" s="138" t="s">
        <v>81</v>
      </c>
      <c r="AY906" s="16" t="s">
        <v>135</v>
      </c>
      <c r="BE906" s="139">
        <f>IF(N906="základní",J906,0)</f>
        <v>0</v>
      </c>
      <c r="BF906" s="139">
        <f>IF(N906="snížená",J906,0)</f>
        <v>0</v>
      </c>
      <c r="BG906" s="139">
        <f>IF(N906="zákl. přenesená",J906,0)</f>
        <v>0</v>
      </c>
      <c r="BH906" s="139">
        <f>IF(N906="sníž. přenesená",J906,0)</f>
        <v>0</v>
      </c>
      <c r="BI906" s="139">
        <f>IF(N906="nulová",J906,0)</f>
        <v>0</v>
      </c>
      <c r="BJ906" s="16" t="s">
        <v>79</v>
      </c>
      <c r="BK906" s="139">
        <f>ROUND(I906*H906,2)</f>
        <v>0</v>
      </c>
      <c r="BL906" s="16" t="s">
        <v>236</v>
      </c>
      <c r="BM906" s="138" t="s">
        <v>1678</v>
      </c>
    </row>
    <row r="907" spans="2:65" s="1" customFormat="1" ht="19.5">
      <c r="B907" s="31"/>
      <c r="D907" s="145" t="s">
        <v>1203</v>
      </c>
      <c r="F907" s="172" t="s">
        <v>1679</v>
      </c>
      <c r="I907" s="142"/>
      <c r="L907" s="31"/>
      <c r="M907" s="143"/>
      <c r="T907" s="52"/>
      <c r="AT907" s="16" t="s">
        <v>1203</v>
      </c>
      <c r="AU907" s="16" t="s">
        <v>81</v>
      </c>
    </row>
    <row r="908" spans="2:65" s="1" customFormat="1" ht="24.2" customHeight="1">
      <c r="B908" s="126"/>
      <c r="C908" s="127" t="s">
        <v>1680</v>
      </c>
      <c r="D908" s="127" t="s">
        <v>137</v>
      </c>
      <c r="E908" s="128" t="s">
        <v>1671</v>
      </c>
      <c r="F908" s="129" t="s">
        <v>1672</v>
      </c>
      <c r="G908" s="130" t="s">
        <v>493</v>
      </c>
      <c r="H908" s="131">
        <v>1</v>
      </c>
      <c r="I908" s="132"/>
      <c r="J908" s="133">
        <f>ROUND(I908*H908,2)</f>
        <v>0</v>
      </c>
      <c r="K908" s="129" t="s">
        <v>141</v>
      </c>
      <c r="L908" s="31"/>
      <c r="M908" s="134" t="s">
        <v>3</v>
      </c>
      <c r="N908" s="135" t="s">
        <v>42</v>
      </c>
      <c r="P908" s="136">
        <f>O908*H908</f>
        <v>0</v>
      </c>
      <c r="Q908" s="136">
        <v>0</v>
      </c>
      <c r="R908" s="136">
        <f>Q908*H908</f>
        <v>0</v>
      </c>
      <c r="S908" s="136">
        <v>0</v>
      </c>
      <c r="T908" s="137">
        <f>S908*H908</f>
        <v>0</v>
      </c>
      <c r="AR908" s="138" t="s">
        <v>236</v>
      </c>
      <c r="AT908" s="138" t="s">
        <v>137</v>
      </c>
      <c r="AU908" s="138" t="s">
        <v>81</v>
      </c>
      <c r="AY908" s="16" t="s">
        <v>135</v>
      </c>
      <c r="BE908" s="139">
        <f>IF(N908="základní",J908,0)</f>
        <v>0</v>
      </c>
      <c r="BF908" s="139">
        <f>IF(N908="snížená",J908,0)</f>
        <v>0</v>
      </c>
      <c r="BG908" s="139">
        <f>IF(N908="zákl. přenesená",J908,0)</f>
        <v>0</v>
      </c>
      <c r="BH908" s="139">
        <f>IF(N908="sníž. přenesená",J908,0)</f>
        <v>0</v>
      </c>
      <c r="BI908" s="139">
        <f>IF(N908="nulová",J908,0)</f>
        <v>0</v>
      </c>
      <c r="BJ908" s="16" t="s">
        <v>79</v>
      </c>
      <c r="BK908" s="139">
        <f>ROUND(I908*H908,2)</f>
        <v>0</v>
      </c>
      <c r="BL908" s="16" t="s">
        <v>236</v>
      </c>
      <c r="BM908" s="138" t="s">
        <v>1681</v>
      </c>
    </row>
    <row r="909" spans="2:65" s="1" customFormat="1" ht="11.25">
      <c r="B909" s="31"/>
      <c r="D909" s="140" t="s">
        <v>144</v>
      </c>
      <c r="F909" s="141" t="s">
        <v>1674</v>
      </c>
      <c r="I909" s="142"/>
      <c r="L909" s="31"/>
      <c r="M909" s="143"/>
      <c r="T909" s="52"/>
      <c r="AT909" s="16" t="s">
        <v>144</v>
      </c>
      <c r="AU909" s="16" t="s">
        <v>81</v>
      </c>
    </row>
    <row r="910" spans="2:65" s="12" customFormat="1" ht="11.25">
      <c r="B910" s="144"/>
      <c r="D910" s="145" t="s">
        <v>146</v>
      </c>
      <c r="E910" s="146" t="s">
        <v>3</v>
      </c>
      <c r="F910" s="147" t="s">
        <v>967</v>
      </c>
      <c r="H910" s="148">
        <v>1</v>
      </c>
      <c r="I910" s="149"/>
      <c r="L910" s="144"/>
      <c r="M910" s="150"/>
      <c r="T910" s="151"/>
      <c r="AT910" s="146" t="s">
        <v>146</v>
      </c>
      <c r="AU910" s="146" t="s">
        <v>81</v>
      </c>
      <c r="AV910" s="12" t="s">
        <v>81</v>
      </c>
      <c r="AW910" s="12" t="s">
        <v>32</v>
      </c>
      <c r="AX910" s="12" t="s">
        <v>79</v>
      </c>
      <c r="AY910" s="146" t="s">
        <v>135</v>
      </c>
    </row>
    <row r="911" spans="2:65" s="1" customFormat="1" ht="16.5" customHeight="1">
      <c r="B911" s="126"/>
      <c r="C911" s="162" t="s">
        <v>1682</v>
      </c>
      <c r="D911" s="162" t="s">
        <v>427</v>
      </c>
      <c r="E911" s="163" t="s">
        <v>1676</v>
      </c>
      <c r="F911" s="164" t="s">
        <v>1677</v>
      </c>
      <c r="G911" s="165" t="s">
        <v>493</v>
      </c>
      <c r="H911" s="166">
        <v>1</v>
      </c>
      <c r="I911" s="167"/>
      <c r="J911" s="168">
        <f>ROUND(I911*H911,2)</f>
        <v>0</v>
      </c>
      <c r="K911" s="164" t="s">
        <v>141</v>
      </c>
      <c r="L911" s="169"/>
      <c r="M911" s="170" t="s">
        <v>3</v>
      </c>
      <c r="N911" s="171" t="s">
        <v>42</v>
      </c>
      <c r="P911" s="136">
        <f>O911*H911</f>
        <v>0</v>
      </c>
      <c r="Q911" s="136">
        <v>1.4500000000000001E-2</v>
      </c>
      <c r="R911" s="136">
        <f>Q911*H911</f>
        <v>1.4500000000000001E-2</v>
      </c>
      <c r="S911" s="136">
        <v>0</v>
      </c>
      <c r="T911" s="137">
        <f>S911*H911</f>
        <v>0</v>
      </c>
      <c r="AR911" s="138" t="s">
        <v>342</v>
      </c>
      <c r="AT911" s="138" t="s">
        <v>427</v>
      </c>
      <c r="AU911" s="138" t="s">
        <v>81</v>
      </c>
      <c r="AY911" s="16" t="s">
        <v>135</v>
      </c>
      <c r="BE911" s="139">
        <f>IF(N911="základní",J911,0)</f>
        <v>0</v>
      </c>
      <c r="BF911" s="139">
        <f>IF(N911="snížená",J911,0)</f>
        <v>0</v>
      </c>
      <c r="BG911" s="139">
        <f>IF(N911="zákl. přenesená",J911,0)</f>
        <v>0</v>
      </c>
      <c r="BH911" s="139">
        <f>IF(N911="sníž. přenesená",J911,0)</f>
        <v>0</v>
      </c>
      <c r="BI911" s="139">
        <f>IF(N911="nulová",J911,0)</f>
        <v>0</v>
      </c>
      <c r="BJ911" s="16" t="s">
        <v>79</v>
      </c>
      <c r="BK911" s="139">
        <f>ROUND(I911*H911,2)</f>
        <v>0</v>
      </c>
      <c r="BL911" s="16" t="s">
        <v>236</v>
      </c>
      <c r="BM911" s="138" t="s">
        <v>1683</v>
      </c>
    </row>
    <row r="912" spans="2:65" s="1" customFormat="1" ht="19.5">
      <c r="B912" s="31"/>
      <c r="D912" s="145" t="s">
        <v>1203</v>
      </c>
      <c r="F912" s="172" t="s">
        <v>1684</v>
      </c>
      <c r="I912" s="142"/>
      <c r="L912" s="31"/>
      <c r="M912" s="143"/>
      <c r="T912" s="52"/>
      <c r="AT912" s="16" t="s">
        <v>1203</v>
      </c>
      <c r="AU912" s="16" t="s">
        <v>81</v>
      </c>
    </row>
    <row r="913" spans="2:65" s="1" customFormat="1" ht="24.2" customHeight="1">
      <c r="B913" s="126"/>
      <c r="C913" s="127" t="s">
        <v>1685</v>
      </c>
      <c r="D913" s="127" t="s">
        <v>137</v>
      </c>
      <c r="E913" s="128" t="s">
        <v>1671</v>
      </c>
      <c r="F913" s="129" t="s">
        <v>1672</v>
      </c>
      <c r="G913" s="130" t="s">
        <v>493</v>
      </c>
      <c r="H913" s="131">
        <v>1</v>
      </c>
      <c r="I913" s="132"/>
      <c r="J913" s="133">
        <f>ROUND(I913*H913,2)</f>
        <v>0</v>
      </c>
      <c r="K913" s="129" t="s">
        <v>141</v>
      </c>
      <c r="L913" s="31"/>
      <c r="M913" s="134" t="s">
        <v>3</v>
      </c>
      <c r="N913" s="135" t="s">
        <v>42</v>
      </c>
      <c r="P913" s="136">
        <f>O913*H913</f>
        <v>0</v>
      </c>
      <c r="Q913" s="136">
        <v>0</v>
      </c>
      <c r="R913" s="136">
        <f>Q913*H913</f>
        <v>0</v>
      </c>
      <c r="S913" s="136">
        <v>0</v>
      </c>
      <c r="T913" s="137">
        <f>S913*H913</f>
        <v>0</v>
      </c>
      <c r="AR913" s="138" t="s">
        <v>236</v>
      </c>
      <c r="AT913" s="138" t="s">
        <v>137</v>
      </c>
      <c r="AU913" s="138" t="s">
        <v>81</v>
      </c>
      <c r="AY913" s="16" t="s">
        <v>135</v>
      </c>
      <c r="BE913" s="139">
        <f>IF(N913="základní",J913,0)</f>
        <v>0</v>
      </c>
      <c r="BF913" s="139">
        <f>IF(N913="snížená",J913,0)</f>
        <v>0</v>
      </c>
      <c r="BG913" s="139">
        <f>IF(N913="zákl. přenesená",J913,0)</f>
        <v>0</v>
      </c>
      <c r="BH913" s="139">
        <f>IF(N913="sníž. přenesená",J913,0)</f>
        <v>0</v>
      </c>
      <c r="BI913" s="139">
        <f>IF(N913="nulová",J913,0)</f>
        <v>0</v>
      </c>
      <c r="BJ913" s="16" t="s">
        <v>79</v>
      </c>
      <c r="BK913" s="139">
        <f>ROUND(I913*H913,2)</f>
        <v>0</v>
      </c>
      <c r="BL913" s="16" t="s">
        <v>236</v>
      </c>
      <c r="BM913" s="138" t="s">
        <v>1686</v>
      </c>
    </row>
    <row r="914" spans="2:65" s="1" customFormat="1" ht="11.25">
      <c r="B914" s="31"/>
      <c r="D914" s="140" t="s">
        <v>144</v>
      </c>
      <c r="F914" s="141" t="s">
        <v>1674</v>
      </c>
      <c r="I914" s="142"/>
      <c r="L914" s="31"/>
      <c r="M914" s="143"/>
      <c r="T914" s="52"/>
      <c r="AT914" s="16" t="s">
        <v>144</v>
      </c>
      <c r="AU914" s="16" t="s">
        <v>81</v>
      </c>
    </row>
    <row r="915" spans="2:65" s="12" customFormat="1" ht="11.25">
      <c r="B915" s="144"/>
      <c r="D915" s="145" t="s">
        <v>146</v>
      </c>
      <c r="E915" s="146" t="s">
        <v>3</v>
      </c>
      <c r="F915" s="147" t="s">
        <v>962</v>
      </c>
      <c r="H915" s="148">
        <v>1</v>
      </c>
      <c r="I915" s="149"/>
      <c r="L915" s="144"/>
      <c r="M915" s="150"/>
      <c r="T915" s="151"/>
      <c r="AT915" s="146" t="s">
        <v>146</v>
      </c>
      <c r="AU915" s="146" t="s">
        <v>81</v>
      </c>
      <c r="AV915" s="12" t="s">
        <v>81</v>
      </c>
      <c r="AW915" s="12" t="s">
        <v>32</v>
      </c>
      <c r="AX915" s="12" t="s">
        <v>79</v>
      </c>
      <c r="AY915" s="146" t="s">
        <v>135</v>
      </c>
    </row>
    <row r="916" spans="2:65" s="1" customFormat="1" ht="16.5" customHeight="1">
      <c r="B916" s="126"/>
      <c r="C916" s="162" t="s">
        <v>1687</v>
      </c>
      <c r="D916" s="162" t="s">
        <v>427</v>
      </c>
      <c r="E916" s="163" t="s">
        <v>1676</v>
      </c>
      <c r="F916" s="164" t="s">
        <v>1677</v>
      </c>
      <c r="G916" s="165" t="s">
        <v>493</v>
      </c>
      <c r="H916" s="166">
        <v>1</v>
      </c>
      <c r="I916" s="167"/>
      <c r="J916" s="168">
        <f>ROUND(I916*H916,2)</f>
        <v>0</v>
      </c>
      <c r="K916" s="164" t="s">
        <v>141</v>
      </c>
      <c r="L916" s="169"/>
      <c r="M916" s="170" t="s">
        <v>3</v>
      </c>
      <c r="N916" s="171" t="s">
        <v>42</v>
      </c>
      <c r="P916" s="136">
        <f>O916*H916</f>
        <v>0</v>
      </c>
      <c r="Q916" s="136">
        <v>1.4500000000000001E-2</v>
      </c>
      <c r="R916" s="136">
        <f>Q916*H916</f>
        <v>1.4500000000000001E-2</v>
      </c>
      <c r="S916" s="136">
        <v>0</v>
      </c>
      <c r="T916" s="137">
        <f>S916*H916</f>
        <v>0</v>
      </c>
      <c r="AR916" s="138" t="s">
        <v>342</v>
      </c>
      <c r="AT916" s="138" t="s">
        <v>427</v>
      </c>
      <c r="AU916" s="138" t="s">
        <v>81</v>
      </c>
      <c r="AY916" s="16" t="s">
        <v>135</v>
      </c>
      <c r="BE916" s="139">
        <f>IF(N916="základní",J916,0)</f>
        <v>0</v>
      </c>
      <c r="BF916" s="139">
        <f>IF(N916="snížená",J916,0)</f>
        <v>0</v>
      </c>
      <c r="BG916" s="139">
        <f>IF(N916="zákl. přenesená",J916,0)</f>
        <v>0</v>
      </c>
      <c r="BH916" s="139">
        <f>IF(N916="sníž. přenesená",J916,0)</f>
        <v>0</v>
      </c>
      <c r="BI916" s="139">
        <f>IF(N916="nulová",J916,0)</f>
        <v>0</v>
      </c>
      <c r="BJ916" s="16" t="s">
        <v>79</v>
      </c>
      <c r="BK916" s="139">
        <f>ROUND(I916*H916,2)</f>
        <v>0</v>
      </c>
      <c r="BL916" s="16" t="s">
        <v>236</v>
      </c>
      <c r="BM916" s="138" t="s">
        <v>1688</v>
      </c>
    </row>
    <row r="917" spans="2:65" s="1" customFormat="1" ht="19.5">
      <c r="B917" s="31"/>
      <c r="D917" s="145" t="s">
        <v>1203</v>
      </c>
      <c r="F917" s="172" t="s">
        <v>1689</v>
      </c>
      <c r="I917" s="142"/>
      <c r="L917" s="31"/>
      <c r="M917" s="143"/>
      <c r="T917" s="52"/>
      <c r="AT917" s="16" t="s">
        <v>1203</v>
      </c>
      <c r="AU917" s="16" t="s">
        <v>81</v>
      </c>
    </row>
    <row r="918" spans="2:65" s="1" customFormat="1" ht="24.2" customHeight="1">
      <c r="B918" s="126"/>
      <c r="C918" s="127" t="s">
        <v>1690</v>
      </c>
      <c r="D918" s="127" t="s">
        <v>137</v>
      </c>
      <c r="E918" s="128" t="s">
        <v>1671</v>
      </c>
      <c r="F918" s="129" t="s">
        <v>1672</v>
      </c>
      <c r="G918" s="130" t="s">
        <v>493</v>
      </c>
      <c r="H918" s="131">
        <v>2</v>
      </c>
      <c r="I918" s="132"/>
      <c r="J918" s="133">
        <f>ROUND(I918*H918,2)</f>
        <v>0</v>
      </c>
      <c r="K918" s="129" t="s">
        <v>141</v>
      </c>
      <c r="L918" s="31"/>
      <c r="M918" s="134" t="s">
        <v>3</v>
      </c>
      <c r="N918" s="135" t="s">
        <v>42</v>
      </c>
      <c r="P918" s="136">
        <f>O918*H918</f>
        <v>0</v>
      </c>
      <c r="Q918" s="136">
        <v>0</v>
      </c>
      <c r="R918" s="136">
        <f>Q918*H918</f>
        <v>0</v>
      </c>
      <c r="S918" s="136">
        <v>0</v>
      </c>
      <c r="T918" s="137">
        <f>S918*H918</f>
        <v>0</v>
      </c>
      <c r="AR918" s="138" t="s">
        <v>236</v>
      </c>
      <c r="AT918" s="138" t="s">
        <v>137</v>
      </c>
      <c r="AU918" s="138" t="s">
        <v>81</v>
      </c>
      <c r="AY918" s="16" t="s">
        <v>135</v>
      </c>
      <c r="BE918" s="139">
        <f>IF(N918="základní",J918,0)</f>
        <v>0</v>
      </c>
      <c r="BF918" s="139">
        <f>IF(N918="snížená",J918,0)</f>
        <v>0</v>
      </c>
      <c r="BG918" s="139">
        <f>IF(N918="zákl. přenesená",J918,0)</f>
        <v>0</v>
      </c>
      <c r="BH918" s="139">
        <f>IF(N918="sníž. přenesená",J918,0)</f>
        <v>0</v>
      </c>
      <c r="BI918" s="139">
        <f>IF(N918="nulová",J918,0)</f>
        <v>0</v>
      </c>
      <c r="BJ918" s="16" t="s">
        <v>79</v>
      </c>
      <c r="BK918" s="139">
        <f>ROUND(I918*H918,2)</f>
        <v>0</v>
      </c>
      <c r="BL918" s="16" t="s">
        <v>236</v>
      </c>
      <c r="BM918" s="138" t="s">
        <v>1691</v>
      </c>
    </row>
    <row r="919" spans="2:65" s="1" customFormat="1" ht="11.25">
      <c r="B919" s="31"/>
      <c r="D919" s="140" t="s">
        <v>144</v>
      </c>
      <c r="F919" s="141" t="s">
        <v>1674</v>
      </c>
      <c r="I919" s="142"/>
      <c r="L919" s="31"/>
      <c r="M919" s="143"/>
      <c r="T919" s="52"/>
      <c r="AT919" s="16" t="s">
        <v>144</v>
      </c>
      <c r="AU919" s="16" t="s">
        <v>81</v>
      </c>
    </row>
    <row r="920" spans="2:65" s="12" customFormat="1" ht="11.25">
      <c r="B920" s="144"/>
      <c r="D920" s="145" t="s">
        <v>146</v>
      </c>
      <c r="E920" s="146" t="s">
        <v>3</v>
      </c>
      <c r="F920" s="147" t="s">
        <v>968</v>
      </c>
      <c r="H920" s="148">
        <v>2</v>
      </c>
      <c r="I920" s="149"/>
      <c r="L920" s="144"/>
      <c r="M920" s="150"/>
      <c r="T920" s="151"/>
      <c r="AT920" s="146" t="s">
        <v>146</v>
      </c>
      <c r="AU920" s="146" t="s">
        <v>81</v>
      </c>
      <c r="AV920" s="12" t="s">
        <v>81</v>
      </c>
      <c r="AW920" s="12" t="s">
        <v>32</v>
      </c>
      <c r="AX920" s="12" t="s">
        <v>79</v>
      </c>
      <c r="AY920" s="146" t="s">
        <v>135</v>
      </c>
    </row>
    <row r="921" spans="2:65" s="1" customFormat="1" ht="16.5" customHeight="1">
      <c r="B921" s="126"/>
      <c r="C921" s="162" t="s">
        <v>1692</v>
      </c>
      <c r="D921" s="162" t="s">
        <v>427</v>
      </c>
      <c r="E921" s="163" t="s">
        <v>1676</v>
      </c>
      <c r="F921" s="164" t="s">
        <v>1677</v>
      </c>
      <c r="G921" s="165" t="s">
        <v>493</v>
      </c>
      <c r="H921" s="166">
        <v>2</v>
      </c>
      <c r="I921" s="167"/>
      <c r="J921" s="168">
        <f>ROUND(I921*H921,2)</f>
        <v>0</v>
      </c>
      <c r="K921" s="164" t="s">
        <v>141</v>
      </c>
      <c r="L921" s="169"/>
      <c r="M921" s="170" t="s">
        <v>3</v>
      </c>
      <c r="N921" s="171" t="s">
        <v>42</v>
      </c>
      <c r="P921" s="136">
        <f>O921*H921</f>
        <v>0</v>
      </c>
      <c r="Q921" s="136">
        <v>1.4500000000000001E-2</v>
      </c>
      <c r="R921" s="136">
        <f>Q921*H921</f>
        <v>2.9000000000000001E-2</v>
      </c>
      <c r="S921" s="136">
        <v>0</v>
      </c>
      <c r="T921" s="137">
        <f>S921*H921</f>
        <v>0</v>
      </c>
      <c r="AR921" s="138" t="s">
        <v>342</v>
      </c>
      <c r="AT921" s="138" t="s">
        <v>427</v>
      </c>
      <c r="AU921" s="138" t="s">
        <v>81</v>
      </c>
      <c r="AY921" s="16" t="s">
        <v>135</v>
      </c>
      <c r="BE921" s="139">
        <f>IF(N921="základní",J921,0)</f>
        <v>0</v>
      </c>
      <c r="BF921" s="139">
        <f>IF(N921="snížená",J921,0)</f>
        <v>0</v>
      </c>
      <c r="BG921" s="139">
        <f>IF(N921="zákl. přenesená",J921,0)</f>
        <v>0</v>
      </c>
      <c r="BH921" s="139">
        <f>IF(N921="sníž. přenesená",J921,0)</f>
        <v>0</v>
      </c>
      <c r="BI921" s="139">
        <f>IF(N921="nulová",J921,0)</f>
        <v>0</v>
      </c>
      <c r="BJ921" s="16" t="s">
        <v>79</v>
      </c>
      <c r="BK921" s="139">
        <f>ROUND(I921*H921,2)</f>
        <v>0</v>
      </c>
      <c r="BL921" s="16" t="s">
        <v>236</v>
      </c>
      <c r="BM921" s="138" t="s">
        <v>1693</v>
      </c>
    </row>
    <row r="922" spans="2:65" s="1" customFormat="1" ht="19.5">
      <c r="B922" s="31"/>
      <c r="D922" s="145" t="s">
        <v>1203</v>
      </c>
      <c r="F922" s="172" t="s">
        <v>1694</v>
      </c>
      <c r="I922" s="142"/>
      <c r="L922" s="31"/>
      <c r="M922" s="143"/>
      <c r="T922" s="52"/>
      <c r="AT922" s="16" t="s">
        <v>1203</v>
      </c>
      <c r="AU922" s="16" t="s">
        <v>81</v>
      </c>
    </row>
    <row r="923" spans="2:65" s="1" customFormat="1" ht="24.2" customHeight="1">
      <c r="B923" s="126"/>
      <c r="C923" s="127" t="s">
        <v>1695</v>
      </c>
      <c r="D923" s="127" t="s">
        <v>137</v>
      </c>
      <c r="E923" s="128" t="s">
        <v>1696</v>
      </c>
      <c r="F923" s="129" t="s">
        <v>1697</v>
      </c>
      <c r="G923" s="130" t="s">
        <v>493</v>
      </c>
      <c r="H923" s="131">
        <v>1</v>
      </c>
      <c r="I923" s="132"/>
      <c r="J923" s="133">
        <f>ROUND(I923*H923,2)</f>
        <v>0</v>
      </c>
      <c r="K923" s="129" t="s">
        <v>141</v>
      </c>
      <c r="L923" s="31"/>
      <c r="M923" s="134" t="s">
        <v>3</v>
      </c>
      <c r="N923" s="135" t="s">
        <v>42</v>
      </c>
      <c r="P923" s="136">
        <f>O923*H923</f>
        <v>0</v>
      </c>
      <c r="Q923" s="136">
        <v>0</v>
      </c>
      <c r="R923" s="136">
        <f>Q923*H923</f>
        <v>0</v>
      </c>
      <c r="S923" s="136">
        <v>0</v>
      </c>
      <c r="T923" s="137">
        <f>S923*H923</f>
        <v>0</v>
      </c>
      <c r="AR923" s="138" t="s">
        <v>236</v>
      </c>
      <c r="AT923" s="138" t="s">
        <v>137</v>
      </c>
      <c r="AU923" s="138" t="s">
        <v>81</v>
      </c>
      <c r="AY923" s="16" t="s">
        <v>135</v>
      </c>
      <c r="BE923" s="139">
        <f>IF(N923="základní",J923,0)</f>
        <v>0</v>
      </c>
      <c r="BF923" s="139">
        <f>IF(N923="snížená",J923,0)</f>
        <v>0</v>
      </c>
      <c r="BG923" s="139">
        <f>IF(N923="zákl. přenesená",J923,0)</f>
        <v>0</v>
      </c>
      <c r="BH923" s="139">
        <f>IF(N923="sníž. přenesená",J923,0)</f>
        <v>0</v>
      </c>
      <c r="BI923" s="139">
        <f>IF(N923="nulová",J923,0)</f>
        <v>0</v>
      </c>
      <c r="BJ923" s="16" t="s">
        <v>79</v>
      </c>
      <c r="BK923" s="139">
        <f>ROUND(I923*H923,2)</f>
        <v>0</v>
      </c>
      <c r="BL923" s="16" t="s">
        <v>236</v>
      </c>
      <c r="BM923" s="138" t="s">
        <v>1698</v>
      </c>
    </row>
    <row r="924" spans="2:65" s="1" customFormat="1" ht="11.25">
      <c r="B924" s="31"/>
      <c r="D924" s="140" t="s">
        <v>144</v>
      </c>
      <c r="F924" s="141" t="s">
        <v>1699</v>
      </c>
      <c r="I924" s="142"/>
      <c r="L924" s="31"/>
      <c r="M924" s="143"/>
      <c r="T924" s="52"/>
      <c r="AT924" s="16" t="s">
        <v>144</v>
      </c>
      <c r="AU924" s="16" t="s">
        <v>81</v>
      </c>
    </row>
    <row r="925" spans="2:65" s="12" customFormat="1" ht="11.25">
      <c r="B925" s="144"/>
      <c r="D925" s="145" t="s">
        <v>146</v>
      </c>
      <c r="E925" s="146" t="s">
        <v>3</v>
      </c>
      <c r="F925" s="147" t="s">
        <v>940</v>
      </c>
      <c r="H925" s="148">
        <v>1</v>
      </c>
      <c r="I925" s="149"/>
      <c r="L925" s="144"/>
      <c r="M925" s="150"/>
      <c r="T925" s="151"/>
      <c r="AT925" s="146" t="s">
        <v>146</v>
      </c>
      <c r="AU925" s="146" t="s">
        <v>81</v>
      </c>
      <c r="AV925" s="12" t="s">
        <v>81</v>
      </c>
      <c r="AW925" s="12" t="s">
        <v>32</v>
      </c>
      <c r="AX925" s="12" t="s">
        <v>79</v>
      </c>
      <c r="AY925" s="146" t="s">
        <v>135</v>
      </c>
    </row>
    <row r="926" spans="2:65" s="1" customFormat="1" ht="16.5" customHeight="1">
      <c r="B926" s="126"/>
      <c r="C926" s="162" t="s">
        <v>1700</v>
      </c>
      <c r="D926" s="162" t="s">
        <v>427</v>
      </c>
      <c r="E926" s="163" t="s">
        <v>1701</v>
      </c>
      <c r="F926" s="164" t="s">
        <v>1702</v>
      </c>
      <c r="G926" s="165" t="s">
        <v>493</v>
      </c>
      <c r="H926" s="166">
        <v>1</v>
      </c>
      <c r="I926" s="167"/>
      <c r="J926" s="168">
        <f>ROUND(I926*H926,2)</f>
        <v>0</v>
      </c>
      <c r="K926" s="164" t="s">
        <v>141</v>
      </c>
      <c r="L926" s="169"/>
      <c r="M926" s="170" t="s">
        <v>3</v>
      </c>
      <c r="N926" s="171" t="s">
        <v>42</v>
      </c>
      <c r="P926" s="136">
        <f>O926*H926</f>
        <v>0</v>
      </c>
      <c r="Q926" s="136">
        <v>1.7000000000000001E-2</v>
      </c>
      <c r="R926" s="136">
        <f>Q926*H926</f>
        <v>1.7000000000000001E-2</v>
      </c>
      <c r="S926" s="136">
        <v>0</v>
      </c>
      <c r="T926" s="137">
        <f>S926*H926</f>
        <v>0</v>
      </c>
      <c r="AR926" s="138" t="s">
        <v>342</v>
      </c>
      <c r="AT926" s="138" t="s">
        <v>427</v>
      </c>
      <c r="AU926" s="138" t="s">
        <v>81</v>
      </c>
      <c r="AY926" s="16" t="s">
        <v>135</v>
      </c>
      <c r="BE926" s="139">
        <f>IF(N926="základní",J926,0)</f>
        <v>0</v>
      </c>
      <c r="BF926" s="139">
        <f>IF(N926="snížená",J926,0)</f>
        <v>0</v>
      </c>
      <c r="BG926" s="139">
        <f>IF(N926="zákl. přenesená",J926,0)</f>
        <v>0</v>
      </c>
      <c r="BH926" s="139">
        <f>IF(N926="sníž. přenesená",J926,0)</f>
        <v>0</v>
      </c>
      <c r="BI926" s="139">
        <f>IF(N926="nulová",J926,0)</f>
        <v>0</v>
      </c>
      <c r="BJ926" s="16" t="s">
        <v>79</v>
      </c>
      <c r="BK926" s="139">
        <f>ROUND(I926*H926,2)</f>
        <v>0</v>
      </c>
      <c r="BL926" s="16" t="s">
        <v>236</v>
      </c>
      <c r="BM926" s="138" t="s">
        <v>1703</v>
      </c>
    </row>
    <row r="927" spans="2:65" s="1" customFormat="1" ht="19.5">
      <c r="B927" s="31"/>
      <c r="D927" s="145" t="s">
        <v>1203</v>
      </c>
      <c r="F927" s="172" t="s">
        <v>1704</v>
      </c>
      <c r="I927" s="142"/>
      <c r="L927" s="31"/>
      <c r="M927" s="143"/>
      <c r="T927" s="52"/>
      <c r="AT927" s="16" t="s">
        <v>1203</v>
      </c>
      <c r="AU927" s="16" t="s">
        <v>81</v>
      </c>
    </row>
    <row r="928" spans="2:65" s="1" customFormat="1" ht="24.2" customHeight="1">
      <c r="B928" s="126"/>
      <c r="C928" s="127" t="s">
        <v>1705</v>
      </c>
      <c r="D928" s="127" t="s">
        <v>137</v>
      </c>
      <c r="E928" s="128" t="s">
        <v>1696</v>
      </c>
      <c r="F928" s="129" t="s">
        <v>1697</v>
      </c>
      <c r="G928" s="130" t="s">
        <v>493</v>
      </c>
      <c r="H928" s="131">
        <v>1</v>
      </c>
      <c r="I928" s="132"/>
      <c r="J928" s="133">
        <f>ROUND(I928*H928,2)</f>
        <v>0</v>
      </c>
      <c r="K928" s="129" t="s">
        <v>141</v>
      </c>
      <c r="L928" s="31"/>
      <c r="M928" s="134" t="s">
        <v>3</v>
      </c>
      <c r="N928" s="135" t="s">
        <v>42</v>
      </c>
      <c r="P928" s="136">
        <f>O928*H928</f>
        <v>0</v>
      </c>
      <c r="Q928" s="136">
        <v>0</v>
      </c>
      <c r="R928" s="136">
        <f>Q928*H928</f>
        <v>0</v>
      </c>
      <c r="S928" s="136">
        <v>0</v>
      </c>
      <c r="T928" s="137">
        <f>S928*H928</f>
        <v>0</v>
      </c>
      <c r="AR928" s="138" t="s">
        <v>236</v>
      </c>
      <c r="AT928" s="138" t="s">
        <v>137</v>
      </c>
      <c r="AU928" s="138" t="s">
        <v>81</v>
      </c>
      <c r="AY928" s="16" t="s">
        <v>135</v>
      </c>
      <c r="BE928" s="139">
        <f>IF(N928="základní",J928,0)</f>
        <v>0</v>
      </c>
      <c r="BF928" s="139">
        <f>IF(N928="snížená",J928,0)</f>
        <v>0</v>
      </c>
      <c r="BG928" s="139">
        <f>IF(N928="zákl. přenesená",J928,0)</f>
        <v>0</v>
      </c>
      <c r="BH928" s="139">
        <f>IF(N928="sníž. přenesená",J928,0)</f>
        <v>0</v>
      </c>
      <c r="BI928" s="139">
        <f>IF(N928="nulová",J928,0)</f>
        <v>0</v>
      </c>
      <c r="BJ928" s="16" t="s">
        <v>79</v>
      </c>
      <c r="BK928" s="139">
        <f>ROUND(I928*H928,2)</f>
        <v>0</v>
      </c>
      <c r="BL928" s="16" t="s">
        <v>236</v>
      </c>
      <c r="BM928" s="138" t="s">
        <v>1706</v>
      </c>
    </row>
    <row r="929" spans="2:65" s="1" customFormat="1" ht="11.25">
      <c r="B929" s="31"/>
      <c r="D929" s="140" t="s">
        <v>144</v>
      </c>
      <c r="F929" s="141" t="s">
        <v>1699</v>
      </c>
      <c r="I929" s="142"/>
      <c r="L929" s="31"/>
      <c r="M929" s="143"/>
      <c r="T929" s="52"/>
      <c r="AT929" s="16" t="s">
        <v>144</v>
      </c>
      <c r="AU929" s="16" t="s">
        <v>81</v>
      </c>
    </row>
    <row r="930" spans="2:65" s="12" customFormat="1" ht="11.25">
      <c r="B930" s="144"/>
      <c r="D930" s="145" t="s">
        <v>146</v>
      </c>
      <c r="E930" s="146" t="s">
        <v>3</v>
      </c>
      <c r="F930" s="147" t="s">
        <v>941</v>
      </c>
      <c r="H930" s="148">
        <v>1</v>
      </c>
      <c r="I930" s="149"/>
      <c r="L930" s="144"/>
      <c r="M930" s="150"/>
      <c r="T930" s="151"/>
      <c r="AT930" s="146" t="s">
        <v>146</v>
      </c>
      <c r="AU930" s="146" t="s">
        <v>81</v>
      </c>
      <c r="AV930" s="12" t="s">
        <v>81</v>
      </c>
      <c r="AW930" s="12" t="s">
        <v>32</v>
      </c>
      <c r="AX930" s="12" t="s">
        <v>79</v>
      </c>
      <c r="AY930" s="146" t="s">
        <v>135</v>
      </c>
    </row>
    <row r="931" spans="2:65" s="1" customFormat="1" ht="16.5" customHeight="1">
      <c r="B931" s="126"/>
      <c r="C931" s="162" t="s">
        <v>1707</v>
      </c>
      <c r="D931" s="162" t="s">
        <v>427</v>
      </c>
      <c r="E931" s="163" t="s">
        <v>1701</v>
      </c>
      <c r="F931" s="164" t="s">
        <v>1702</v>
      </c>
      <c r="G931" s="165" t="s">
        <v>493</v>
      </c>
      <c r="H931" s="166">
        <v>1</v>
      </c>
      <c r="I931" s="167"/>
      <c r="J931" s="168">
        <f>ROUND(I931*H931,2)</f>
        <v>0</v>
      </c>
      <c r="K931" s="164" t="s">
        <v>141</v>
      </c>
      <c r="L931" s="169"/>
      <c r="M931" s="170" t="s">
        <v>3</v>
      </c>
      <c r="N931" s="171" t="s">
        <v>42</v>
      </c>
      <c r="P931" s="136">
        <f>O931*H931</f>
        <v>0</v>
      </c>
      <c r="Q931" s="136">
        <v>1.7000000000000001E-2</v>
      </c>
      <c r="R931" s="136">
        <f>Q931*H931</f>
        <v>1.7000000000000001E-2</v>
      </c>
      <c r="S931" s="136">
        <v>0</v>
      </c>
      <c r="T931" s="137">
        <f>S931*H931</f>
        <v>0</v>
      </c>
      <c r="AR931" s="138" t="s">
        <v>342</v>
      </c>
      <c r="AT931" s="138" t="s">
        <v>427</v>
      </c>
      <c r="AU931" s="138" t="s">
        <v>81</v>
      </c>
      <c r="AY931" s="16" t="s">
        <v>135</v>
      </c>
      <c r="BE931" s="139">
        <f>IF(N931="základní",J931,0)</f>
        <v>0</v>
      </c>
      <c r="BF931" s="139">
        <f>IF(N931="snížená",J931,0)</f>
        <v>0</v>
      </c>
      <c r="BG931" s="139">
        <f>IF(N931="zákl. přenesená",J931,0)</f>
        <v>0</v>
      </c>
      <c r="BH931" s="139">
        <f>IF(N931="sníž. přenesená",J931,0)</f>
        <v>0</v>
      </c>
      <c r="BI931" s="139">
        <f>IF(N931="nulová",J931,0)</f>
        <v>0</v>
      </c>
      <c r="BJ931" s="16" t="s">
        <v>79</v>
      </c>
      <c r="BK931" s="139">
        <f>ROUND(I931*H931,2)</f>
        <v>0</v>
      </c>
      <c r="BL931" s="16" t="s">
        <v>236</v>
      </c>
      <c r="BM931" s="138" t="s">
        <v>1708</v>
      </c>
    </row>
    <row r="932" spans="2:65" s="1" customFormat="1" ht="19.5">
      <c r="B932" s="31"/>
      <c r="D932" s="145" t="s">
        <v>1203</v>
      </c>
      <c r="F932" s="172" t="s">
        <v>1709</v>
      </c>
      <c r="I932" s="142"/>
      <c r="L932" s="31"/>
      <c r="M932" s="143"/>
      <c r="T932" s="52"/>
      <c r="AT932" s="16" t="s">
        <v>1203</v>
      </c>
      <c r="AU932" s="16" t="s">
        <v>81</v>
      </c>
    </row>
    <row r="933" spans="2:65" s="1" customFormat="1" ht="24.2" customHeight="1">
      <c r="B933" s="126"/>
      <c r="C933" s="127" t="s">
        <v>1710</v>
      </c>
      <c r="D933" s="127" t="s">
        <v>137</v>
      </c>
      <c r="E933" s="128" t="s">
        <v>1696</v>
      </c>
      <c r="F933" s="129" t="s">
        <v>1697</v>
      </c>
      <c r="G933" s="130" t="s">
        <v>493</v>
      </c>
      <c r="H933" s="131">
        <v>1</v>
      </c>
      <c r="I933" s="132"/>
      <c r="J933" s="133">
        <f>ROUND(I933*H933,2)</f>
        <v>0</v>
      </c>
      <c r="K933" s="129" t="s">
        <v>141</v>
      </c>
      <c r="L933" s="31"/>
      <c r="M933" s="134" t="s">
        <v>3</v>
      </c>
      <c r="N933" s="135" t="s">
        <v>42</v>
      </c>
      <c r="P933" s="136">
        <f>O933*H933</f>
        <v>0</v>
      </c>
      <c r="Q933" s="136">
        <v>0</v>
      </c>
      <c r="R933" s="136">
        <f>Q933*H933</f>
        <v>0</v>
      </c>
      <c r="S933" s="136">
        <v>0</v>
      </c>
      <c r="T933" s="137">
        <f>S933*H933</f>
        <v>0</v>
      </c>
      <c r="AR933" s="138" t="s">
        <v>236</v>
      </c>
      <c r="AT933" s="138" t="s">
        <v>137</v>
      </c>
      <c r="AU933" s="138" t="s">
        <v>81</v>
      </c>
      <c r="AY933" s="16" t="s">
        <v>135</v>
      </c>
      <c r="BE933" s="139">
        <f>IF(N933="základní",J933,0)</f>
        <v>0</v>
      </c>
      <c r="BF933" s="139">
        <f>IF(N933="snížená",J933,0)</f>
        <v>0</v>
      </c>
      <c r="BG933" s="139">
        <f>IF(N933="zákl. přenesená",J933,0)</f>
        <v>0</v>
      </c>
      <c r="BH933" s="139">
        <f>IF(N933="sníž. přenesená",J933,0)</f>
        <v>0</v>
      </c>
      <c r="BI933" s="139">
        <f>IF(N933="nulová",J933,0)</f>
        <v>0</v>
      </c>
      <c r="BJ933" s="16" t="s">
        <v>79</v>
      </c>
      <c r="BK933" s="139">
        <f>ROUND(I933*H933,2)</f>
        <v>0</v>
      </c>
      <c r="BL933" s="16" t="s">
        <v>236</v>
      </c>
      <c r="BM933" s="138" t="s">
        <v>1711</v>
      </c>
    </row>
    <row r="934" spans="2:65" s="1" customFormat="1" ht="11.25">
      <c r="B934" s="31"/>
      <c r="D934" s="140" t="s">
        <v>144</v>
      </c>
      <c r="F934" s="141" t="s">
        <v>1699</v>
      </c>
      <c r="I934" s="142"/>
      <c r="L934" s="31"/>
      <c r="M934" s="143"/>
      <c r="T934" s="52"/>
      <c r="AT934" s="16" t="s">
        <v>144</v>
      </c>
      <c r="AU934" s="16" t="s">
        <v>81</v>
      </c>
    </row>
    <row r="935" spans="2:65" s="12" customFormat="1" ht="11.25">
      <c r="B935" s="144"/>
      <c r="D935" s="145" t="s">
        <v>146</v>
      </c>
      <c r="E935" s="146" t="s">
        <v>3</v>
      </c>
      <c r="F935" s="147" t="s">
        <v>942</v>
      </c>
      <c r="H935" s="148">
        <v>1</v>
      </c>
      <c r="I935" s="149"/>
      <c r="L935" s="144"/>
      <c r="M935" s="150"/>
      <c r="T935" s="151"/>
      <c r="AT935" s="146" t="s">
        <v>146</v>
      </c>
      <c r="AU935" s="146" t="s">
        <v>81</v>
      </c>
      <c r="AV935" s="12" t="s">
        <v>81</v>
      </c>
      <c r="AW935" s="12" t="s">
        <v>32</v>
      </c>
      <c r="AX935" s="12" t="s">
        <v>79</v>
      </c>
      <c r="AY935" s="146" t="s">
        <v>135</v>
      </c>
    </row>
    <row r="936" spans="2:65" s="1" customFormat="1" ht="16.5" customHeight="1">
      <c r="B936" s="126"/>
      <c r="C936" s="162" t="s">
        <v>1712</v>
      </c>
      <c r="D936" s="162" t="s">
        <v>427</v>
      </c>
      <c r="E936" s="163" t="s">
        <v>1701</v>
      </c>
      <c r="F936" s="164" t="s">
        <v>1702</v>
      </c>
      <c r="G936" s="165" t="s">
        <v>493</v>
      </c>
      <c r="H936" s="166">
        <v>1</v>
      </c>
      <c r="I936" s="167"/>
      <c r="J936" s="168">
        <f>ROUND(I936*H936,2)</f>
        <v>0</v>
      </c>
      <c r="K936" s="164" t="s">
        <v>141</v>
      </c>
      <c r="L936" s="169"/>
      <c r="M936" s="170" t="s">
        <v>3</v>
      </c>
      <c r="N936" s="171" t="s">
        <v>42</v>
      </c>
      <c r="P936" s="136">
        <f>O936*H936</f>
        <v>0</v>
      </c>
      <c r="Q936" s="136">
        <v>1.7000000000000001E-2</v>
      </c>
      <c r="R936" s="136">
        <f>Q936*H936</f>
        <v>1.7000000000000001E-2</v>
      </c>
      <c r="S936" s="136">
        <v>0</v>
      </c>
      <c r="T936" s="137">
        <f>S936*H936</f>
        <v>0</v>
      </c>
      <c r="AR936" s="138" t="s">
        <v>342</v>
      </c>
      <c r="AT936" s="138" t="s">
        <v>427</v>
      </c>
      <c r="AU936" s="138" t="s">
        <v>81</v>
      </c>
      <c r="AY936" s="16" t="s">
        <v>135</v>
      </c>
      <c r="BE936" s="139">
        <f>IF(N936="základní",J936,0)</f>
        <v>0</v>
      </c>
      <c r="BF936" s="139">
        <f>IF(N936="snížená",J936,0)</f>
        <v>0</v>
      </c>
      <c r="BG936" s="139">
        <f>IF(N936="zákl. přenesená",J936,0)</f>
        <v>0</v>
      </c>
      <c r="BH936" s="139">
        <f>IF(N936="sníž. přenesená",J936,0)</f>
        <v>0</v>
      </c>
      <c r="BI936" s="139">
        <f>IF(N936="nulová",J936,0)</f>
        <v>0</v>
      </c>
      <c r="BJ936" s="16" t="s">
        <v>79</v>
      </c>
      <c r="BK936" s="139">
        <f>ROUND(I936*H936,2)</f>
        <v>0</v>
      </c>
      <c r="BL936" s="16" t="s">
        <v>236</v>
      </c>
      <c r="BM936" s="138" t="s">
        <v>1713</v>
      </c>
    </row>
    <row r="937" spans="2:65" s="1" customFormat="1" ht="19.5">
      <c r="B937" s="31"/>
      <c r="D937" s="145" t="s">
        <v>1203</v>
      </c>
      <c r="F937" s="172" t="s">
        <v>1714</v>
      </c>
      <c r="I937" s="142"/>
      <c r="L937" s="31"/>
      <c r="M937" s="143"/>
      <c r="T937" s="52"/>
      <c r="AT937" s="16" t="s">
        <v>1203</v>
      </c>
      <c r="AU937" s="16" t="s">
        <v>81</v>
      </c>
    </row>
    <row r="938" spans="2:65" s="1" customFormat="1" ht="24.2" customHeight="1">
      <c r="B938" s="126"/>
      <c r="C938" s="127" t="s">
        <v>1715</v>
      </c>
      <c r="D938" s="127" t="s">
        <v>137</v>
      </c>
      <c r="E938" s="128" t="s">
        <v>1696</v>
      </c>
      <c r="F938" s="129" t="s">
        <v>1697</v>
      </c>
      <c r="G938" s="130" t="s">
        <v>493</v>
      </c>
      <c r="H938" s="131">
        <v>1</v>
      </c>
      <c r="I938" s="132"/>
      <c r="J938" s="133">
        <f>ROUND(I938*H938,2)</f>
        <v>0</v>
      </c>
      <c r="K938" s="129" t="s">
        <v>141</v>
      </c>
      <c r="L938" s="31"/>
      <c r="M938" s="134" t="s">
        <v>3</v>
      </c>
      <c r="N938" s="135" t="s">
        <v>42</v>
      </c>
      <c r="P938" s="136">
        <f>O938*H938</f>
        <v>0</v>
      </c>
      <c r="Q938" s="136">
        <v>0</v>
      </c>
      <c r="R938" s="136">
        <f>Q938*H938</f>
        <v>0</v>
      </c>
      <c r="S938" s="136">
        <v>0</v>
      </c>
      <c r="T938" s="137">
        <f>S938*H938</f>
        <v>0</v>
      </c>
      <c r="AR938" s="138" t="s">
        <v>236</v>
      </c>
      <c r="AT938" s="138" t="s">
        <v>137</v>
      </c>
      <c r="AU938" s="138" t="s">
        <v>81</v>
      </c>
      <c r="AY938" s="16" t="s">
        <v>135</v>
      </c>
      <c r="BE938" s="139">
        <f>IF(N938="základní",J938,0)</f>
        <v>0</v>
      </c>
      <c r="BF938" s="139">
        <f>IF(N938="snížená",J938,0)</f>
        <v>0</v>
      </c>
      <c r="BG938" s="139">
        <f>IF(N938="zákl. přenesená",J938,0)</f>
        <v>0</v>
      </c>
      <c r="BH938" s="139">
        <f>IF(N938="sníž. přenesená",J938,0)</f>
        <v>0</v>
      </c>
      <c r="BI938" s="139">
        <f>IF(N938="nulová",J938,0)</f>
        <v>0</v>
      </c>
      <c r="BJ938" s="16" t="s">
        <v>79</v>
      </c>
      <c r="BK938" s="139">
        <f>ROUND(I938*H938,2)</f>
        <v>0</v>
      </c>
      <c r="BL938" s="16" t="s">
        <v>236</v>
      </c>
      <c r="BM938" s="138" t="s">
        <v>1716</v>
      </c>
    </row>
    <row r="939" spans="2:65" s="1" customFormat="1" ht="11.25">
      <c r="B939" s="31"/>
      <c r="D939" s="140" t="s">
        <v>144</v>
      </c>
      <c r="F939" s="141" t="s">
        <v>1699</v>
      </c>
      <c r="I939" s="142"/>
      <c r="L939" s="31"/>
      <c r="M939" s="143"/>
      <c r="T939" s="52"/>
      <c r="AT939" s="16" t="s">
        <v>144</v>
      </c>
      <c r="AU939" s="16" t="s">
        <v>81</v>
      </c>
    </row>
    <row r="940" spans="2:65" s="12" customFormat="1" ht="11.25">
      <c r="B940" s="144"/>
      <c r="D940" s="145" t="s">
        <v>146</v>
      </c>
      <c r="E940" s="146" t="s">
        <v>3</v>
      </c>
      <c r="F940" s="147" t="s">
        <v>943</v>
      </c>
      <c r="H940" s="148">
        <v>1</v>
      </c>
      <c r="I940" s="149"/>
      <c r="L940" s="144"/>
      <c r="M940" s="150"/>
      <c r="T940" s="151"/>
      <c r="AT940" s="146" t="s">
        <v>146</v>
      </c>
      <c r="AU940" s="146" t="s">
        <v>81</v>
      </c>
      <c r="AV940" s="12" t="s">
        <v>81</v>
      </c>
      <c r="AW940" s="12" t="s">
        <v>32</v>
      </c>
      <c r="AX940" s="12" t="s">
        <v>79</v>
      </c>
      <c r="AY940" s="146" t="s">
        <v>135</v>
      </c>
    </row>
    <row r="941" spans="2:65" s="1" customFormat="1" ht="16.5" customHeight="1">
      <c r="B941" s="126"/>
      <c r="C941" s="162" t="s">
        <v>1717</v>
      </c>
      <c r="D941" s="162" t="s">
        <v>427</v>
      </c>
      <c r="E941" s="163" t="s">
        <v>1701</v>
      </c>
      <c r="F941" s="164" t="s">
        <v>1702</v>
      </c>
      <c r="G941" s="165" t="s">
        <v>493</v>
      </c>
      <c r="H941" s="166">
        <v>1</v>
      </c>
      <c r="I941" s="167"/>
      <c r="J941" s="168">
        <f>ROUND(I941*H941,2)</f>
        <v>0</v>
      </c>
      <c r="K941" s="164" t="s">
        <v>141</v>
      </c>
      <c r="L941" s="169"/>
      <c r="M941" s="170" t="s">
        <v>3</v>
      </c>
      <c r="N941" s="171" t="s">
        <v>42</v>
      </c>
      <c r="P941" s="136">
        <f>O941*H941</f>
        <v>0</v>
      </c>
      <c r="Q941" s="136">
        <v>1.7000000000000001E-2</v>
      </c>
      <c r="R941" s="136">
        <f>Q941*H941</f>
        <v>1.7000000000000001E-2</v>
      </c>
      <c r="S941" s="136">
        <v>0</v>
      </c>
      <c r="T941" s="137">
        <f>S941*H941</f>
        <v>0</v>
      </c>
      <c r="AR941" s="138" t="s">
        <v>342</v>
      </c>
      <c r="AT941" s="138" t="s">
        <v>427</v>
      </c>
      <c r="AU941" s="138" t="s">
        <v>81</v>
      </c>
      <c r="AY941" s="16" t="s">
        <v>135</v>
      </c>
      <c r="BE941" s="139">
        <f>IF(N941="základní",J941,0)</f>
        <v>0</v>
      </c>
      <c r="BF941" s="139">
        <f>IF(N941="snížená",J941,0)</f>
        <v>0</v>
      </c>
      <c r="BG941" s="139">
        <f>IF(N941="zákl. přenesená",J941,0)</f>
        <v>0</v>
      </c>
      <c r="BH941" s="139">
        <f>IF(N941="sníž. přenesená",J941,0)</f>
        <v>0</v>
      </c>
      <c r="BI941" s="139">
        <f>IF(N941="nulová",J941,0)</f>
        <v>0</v>
      </c>
      <c r="BJ941" s="16" t="s">
        <v>79</v>
      </c>
      <c r="BK941" s="139">
        <f>ROUND(I941*H941,2)</f>
        <v>0</v>
      </c>
      <c r="BL941" s="16" t="s">
        <v>236</v>
      </c>
      <c r="BM941" s="138" t="s">
        <v>1718</v>
      </c>
    </row>
    <row r="942" spans="2:65" s="1" customFormat="1" ht="19.5">
      <c r="B942" s="31"/>
      <c r="D942" s="145" t="s">
        <v>1203</v>
      </c>
      <c r="F942" s="172" t="s">
        <v>1719</v>
      </c>
      <c r="I942" s="142"/>
      <c r="L942" s="31"/>
      <c r="M942" s="143"/>
      <c r="T942" s="52"/>
      <c r="AT942" s="16" t="s">
        <v>1203</v>
      </c>
      <c r="AU942" s="16" t="s">
        <v>81</v>
      </c>
    </row>
    <row r="943" spans="2:65" s="1" customFormat="1" ht="24.2" customHeight="1">
      <c r="B943" s="126"/>
      <c r="C943" s="127" t="s">
        <v>1720</v>
      </c>
      <c r="D943" s="127" t="s">
        <v>137</v>
      </c>
      <c r="E943" s="128" t="s">
        <v>1696</v>
      </c>
      <c r="F943" s="129" t="s">
        <v>1697</v>
      </c>
      <c r="G943" s="130" t="s">
        <v>493</v>
      </c>
      <c r="H943" s="131">
        <v>1</v>
      </c>
      <c r="I943" s="132"/>
      <c r="J943" s="133">
        <f>ROUND(I943*H943,2)</f>
        <v>0</v>
      </c>
      <c r="K943" s="129" t="s">
        <v>141</v>
      </c>
      <c r="L943" s="31"/>
      <c r="M943" s="134" t="s">
        <v>3</v>
      </c>
      <c r="N943" s="135" t="s">
        <v>42</v>
      </c>
      <c r="P943" s="136">
        <f>O943*H943</f>
        <v>0</v>
      </c>
      <c r="Q943" s="136">
        <v>0</v>
      </c>
      <c r="R943" s="136">
        <f>Q943*H943</f>
        <v>0</v>
      </c>
      <c r="S943" s="136">
        <v>0</v>
      </c>
      <c r="T943" s="137">
        <f>S943*H943</f>
        <v>0</v>
      </c>
      <c r="AR943" s="138" t="s">
        <v>236</v>
      </c>
      <c r="AT943" s="138" t="s">
        <v>137</v>
      </c>
      <c r="AU943" s="138" t="s">
        <v>81</v>
      </c>
      <c r="AY943" s="16" t="s">
        <v>135</v>
      </c>
      <c r="BE943" s="139">
        <f>IF(N943="základní",J943,0)</f>
        <v>0</v>
      </c>
      <c r="BF943" s="139">
        <f>IF(N943="snížená",J943,0)</f>
        <v>0</v>
      </c>
      <c r="BG943" s="139">
        <f>IF(N943="zákl. přenesená",J943,0)</f>
        <v>0</v>
      </c>
      <c r="BH943" s="139">
        <f>IF(N943="sníž. přenesená",J943,0)</f>
        <v>0</v>
      </c>
      <c r="BI943" s="139">
        <f>IF(N943="nulová",J943,0)</f>
        <v>0</v>
      </c>
      <c r="BJ943" s="16" t="s">
        <v>79</v>
      </c>
      <c r="BK943" s="139">
        <f>ROUND(I943*H943,2)</f>
        <v>0</v>
      </c>
      <c r="BL943" s="16" t="s">
        <v>236</v>
      </c>
      <c r="BM943" s="138" t="s">
        <v>1721</v>
      </c>
    </row>
    <row r="944" spans="2:65" s="1" customFormat="1" ht="11.25">
      <c r="B944" s="31"/>
      <c r="D944" s="140" t="s">
        <v>144</v>
      </c>
      <c r="F944" s="141" t="s">
        <v>1699</v>
      </c>
      <c r="I944" s="142"/>
      <c r="L944" s="31"/>
      <c r="M944" s="143"/>
      <c r="T944" s="52"/>
      <c r="AT944" s="16" t="s">
        <v>144</v>
      </c>
      <c r="AU944" s="16" t="s">
        <v>81</v>
      </c>
    </row>
    <row r="945" spans="2:65" s="12" customFormat="1" ht="11.25">
      <c r="B945" s="144"/>
      <c r="D945" s="145" t="s">
        <v>146</v>
      </c>
      <c r="E945" s="146" t="s">
        <v>3</v>
      </c>
      <c r="F945" s="147" t="s">
        <v>944</v>
      </c>
      <c r="H945" s="148">
        <v>1</v>
      </c>
      <c r="I945" s="149"/>
      <c r="L945" s="144"/>
      <c r="M945" s="150"/>
      <c r="T945" s="151"/>
      <c r="AT945" s="146" t="s">
        <v>146</v>
      </c>
      <c r="AU945" s="146" t="s">
        <v>81</v>
      </c>
      <c r="AV945" s="12" t="s">
        <v>81</v>
      </c>
      <c r="AW945" s="12" t="s">
        <v>32</v>
      </c>
      <c r="AX945" s="12" t="s">
        <v>79</v>
      </c>
      <c r="AY945" s="146" t="s">
        <v>135</v>
      </c>
    </row>
    <row r="946" spans="2:65" s="1" customFormat="1" ht="16.5" customHeight="1">
      <c r="B946" s="126"/>
      <c r="C946" s="162" t="s">
        <v>1722</v>
      </c>
      <c r="D946" s="162" t="s">
        <v>427</v>
      </c>
      <c r="E946" s="163" t="s">
        <v>1701</v>
      </c>
      <c r="F946" s="164" t="s">
        <v>1702</v>
      </c>
      <c r="G946" s="165" t="s">
        <v>493</v>
      </c>
      <c r="H946" s="166">
        <v>1</v>
      </c>
      <c r="I946" s="167"/>
      <c r="J946" s="168">
        <f>ROUND(I946*H946,2)</f>
        <v>0</v>
      </c>
      <c r="K946" s="164" t="s">
        <v>141</v>
      </c>
      <c r="L946" s="169"/>
      <c r="M946" s="170" t="s">
        <v>3</v>
      </c>
      <c r="N946" s="171" t="s">
        <v>42</v>
      </c>
      <c r="P946" s="136">
        <f>O946*H946</f>
        <v>0</v>
      </c>
      <c r="Q946" s="136">
        <v>1.7000000000000001E-2</v>
      </c>
      <c r="R946" s="136">
        <f>Q946*H946</f>
        <v>1.7000000000000001E-2</v>
      </c>
      <c r="S946" s="136">
        <v>0</v>
      </c>
      <c r="T946" s="137">
        <f>S946*H946</f>
        <v>0</v>
      </c>
      <c r="AR946" s="138" t="s">
        <v>342</v>
      </c>
      <c r="AT946" s="138" t="s">
        <v>427</v>
      </c>
      <c r="AU946" s="138" t="s">
        <v>81</v>
      </c>
      <c r="AY946" s="16" t="s">
        <v>135</v>
      </c>
      <c r="BE946" s="139">
        <f>IF(N946="základní",J946,0)</f>
        <v>0</v>
      </c>
      <c r="BF946" s="139">
        <f>IF(N946="snížená",J946,0)</f>
        <v>0</v>
      </c>
      <c r="BG946" s="139">
        <f>IF(N946="zákl. přenesená",J946,0)</f>
        <v>0</v>
      </c>
      <c r="BH946" s="139">
        <f>IF(N946="sníž. přenesená",J946,0)</f>
        <v>0</v>
      </c>
      <c r="BI946" s="139">
        <f>IF(N946="nulová",J946,0)</f>
        <v>0</v>
      </c>
      <c r="BJ946" s="16" t="s">
        <v>79</v>
      </c>
      <c r="BK946" s="139">
        <f>ROUND(I946*H946,2)</f>
        <v>0</v>
      </c>
      <c r="BL946" s="16" t="s">
        <v>236</v>
      </c>
      <c r="BM946" s="138" t="s">
        <v>1723</v>
      </c>
    </row>
    <row r="947" spans="2:65" s="1" customFormat="1" ht="19.5">
      <c r="B947" s="31"/>
      <c r="D947" s="145" t="s">
        <v>1203</v>
      </c>
      <c r="F947" s="172" t="s">
        <v>1724</v>
      </c>
      <c r="I947" s="142"/>
      <c r="L947" s="31"/>
      <c r="M947" s="143"/>
      <c r="T947" s="52"/>
      <c r="AT947" s="16" t="s">
        <v>1203</v>
      </c>
      <c r="AU947" s="16" t="s">
        <v>81</v>
      </c>
    </row>
    <row r="948" spans="2:65" s="1" customFormat="1" ht="24.2" customHeight="1">
      <c r="B948" s="126"/>
      <c r="C948" s="127" t="s">
        <v>1725</v>
      </c>
      <c r="D948" s="127" t="s">
        <v>137</v>
      </c>
      <c r="E948" s="128" t="s">
        <v>1696</v>
      </c>
      <c r="F948" s="129" t="s">
        <v>1697</v>
      </c>
      <c r="G948" s="130" t="s">
        <v>493</v>
      </c>
      <c r="H948" s="131">
        <v>1</v>
      </c>
      <c r="I948" s="132"/>
      <c r="J948" s="133">
        <f>ROUND(I948*H948,2)</f>
        <v>0</v>
      </c>
      <c r="K948" s="129" t="s">
        <v>141</v>
      </c>
      <c r="L948" s="31"/>
      <c r="M948" s="134" t="s">
        <v>3</v>
      </c>
      <c r="N948" s="135" t="s">
        <v>42</v>
      </c>
      <c r="P948" s="136">
        <f>O948*H948</f>
        <v>0</v>
      </c>
      <c r="Q948" s="136">
        <v>0</v>
      </c>
      <c r="R948" s="136">
        <f>Q948*H948</f>
        <v>0</v>
      </c>
      <c r="S948" s="136">
        <v>0</v>
      </c>
      <c r="T948" s="137">
        <f>S948*H948</f>
        <v>0</v>
      </c>
      <c r="AR948" s="138" t="s">
        <v>236</v>
      </c>
      <c r="AT948" s="138" t="s">
        <v>137</v>
      </c>
      <c r="AU948" s="138" t="s">
        <v>81</v>
      </c>
      <c r="AY948" s="16" t="s">
        <v>135</v>
      </c>
      <c r="BE948" s="139">
        <f>IF(N948="základní",J948,0)</f>
        <v>0</v>
      </c>
      <c r="BF948" s="139">
        <f>IF(N948="snížená",J948,0)</f>
        <v>0</v>
      </c>
      <c r="BG948" s="139">
        <f>IF(N948="zákl. přenesená",J948,0)</f>
        <v>0</v>
      </c>
      <c r="BH948" s="139">
        <f>IF(N948="sníž. přenesená",J948,0)</f>
        <v>0</v>
      </c>
      <c r="BI948" s="139">
        <f>IF(N948="nulová",J948,0)</f>
        <v>0</v>
      </c>
      <c r="BJ948" s="16" t="s">
        <v>79</v>
      </c>
      <c r="BK948" s="139">
        <f>ROUND(I948*H948,2)</f>
        <v>0</v>
      </c>
      <c r="BL948" s="16" t="s">
        <v>236</v>
      </c>
      <c r="BM948" s="138" t="s">
        <v>1726</v>
      </c>
    </row>
    <row r="949" spans="2:65" s="1" customFormat="1" ht="11.25">
      <c r="B949" s="31"/>
      <c r="D949" s="140" t="s">
        <v>144</v>
      </c>
      <c r="F949" s="141" t="s">
        <v>1699</v>
      </c>
      <c r="I949" s="142"/>
      <c r="L949" s="31"/>
      <c r="M949" s="143"/>
      <c r="T949" s="52"/>
      <c r="AT949" s="16" t="s">
        <v>144</v>
      </c>
      <c r="AU949" s="16" t="s">
        <v>81</v>
      </c>
    </row>
    <row r="950" spans="2:65" s="12" customFormat="1" ht="11.25">
      <c r="B950" s="144"/>
      <c r="D950" s="145" t="s">
        <v>146</v>
      </c>
      <c r="E950" s="146" t="s">
        <v>3</v>
      </c>
      <c r="F950" s="147" t="s">
        <v>945</v>
      </c>
      <c r="H950" s="148">
        <v>1</v>
      </c>
      <c r="I950" s="149"/>
      <c r="L950" s="144"/>
      <c r="M950" s="150"/>
      <c r="T950" s="151"/>
      <c r="AT950" s="146" t="s">
        <v>146</v>
      </c>
      <c r="AU950" s="146" t="s">
        <v>81</v>
      </c>
      <c r="AV950" s="12" t="s">
        <v>81</v>
      </c>
      <c r="AW950" s="12" t="s">
        <v>32</v>
      </c>
      <c r="AX950" s="12" t="s">
        <v>79</v>
      </c>
      <c r="AY950" s="146" t="s">
        <v>135</v>
      </c>
    </row>
    <row r="951" spans="2:65" s="1" customFormat="1" ht="16.5" customHeight="1">
      <c r="B951" s="126"/>
      <c r="C951" s="162" t="s">
        <v>1727</v>
      </c>
      <c r="D951" s="162" t="s">
        <v>427</v>
      </c>
      <c r="E951" s="163" t="s">
        <v>1701</v>
      </c>
      <c r="F951" s="164" t="s">
        <v>1702</v>
      </c>
      <c r="G951" s="165" t="s">
        <v>493</v>
      </c>
      <c r="H951" s="166">
        <v>1</v>
      </c>
      <c r="I951" s="167"/>
      <c r="J951" s="168">
        <f>ROUND(I951*H951,2)</f>
        <v>0</v>
      </c>
      <c r="K951" s="164" t="s">
        <v>141</v>
      </c>
      <c r="L951" s="169"/>
      <c r="M951" s="170" t="s">
        <v>3</v>
      </c>
      <c r="N951" s="171" t="s">
        <v>42</v>
      </c>
      <c r="P951" s="136">
        <f>O951*H951</f>
        <v>0</v>
      </c>
      <c r="Q951" s="136">
        <v>1.7000000000000001E-2</v>
      </c>
      <c r="R951" s="136">
        <f>Q951*H951</f>
        <v>1.7000000000000001E-2</v>
      </c>
      <c r="S951" s="136">
        <v>0</v>
      </c>
      <c r="T951" s="137">
        <f>S951*H951</f>
        <v>0</v>
      </c>
      <c r="AR951" s="138" t="s">
        <v>342</v>
      </c>
      <c r="AT951" s="138" t="s">
        <v>427</v>
      </c>
      <c r="AU951" s="138" t="s">
        <v>81</v>
      </c>
      <c r="AY951" s="16" t="s">
        <v>135</v>
      </c>
      <c r="BE951" s="139">
        <f>IF(N951="základní",J951,0)</f>
        <v>0</v>
      </c>
      <c r="BF951" s="139">
        <f>IF(N951="snížená",J951,0)</f>
        <v>0</v>
      </c>
      <c r="BG951" s="139">
        <f>IF(N951="zákl. přenesená",J951,0)</f>
        <v>0</v>
      </c>
      <c r="BH951" s="139">
        <f>IF(N951="sníž. přenesená",J951,0)</f>
        <v>0</v>
      </c>
      <c r="BI951" s="139">
        <f>IF(N951="nulová",J951,0)</f>
        <v>0</v>
      </c>
      <c r="BJ951" s="16" t="s">
        <v>79</v>
      </c>
      <c r="BK951" s="139">
        <f>ROUND(I951*H951,2)</f>
        <v>0</v>
      </c>
      <c r="BL951" s="16" t="s">
        <v>236</v>
      </c>
      <c r="BM951" s="138" t="s">
        <v>1728</v>
      </c>
    </row>
    <row r="952" spans="2:65" s="1" customFormat="1" ht="19.5">
      <c r="B952" s="31"/>
      <c r="D952" s="145" t="s">
        <v>1203</v>
      </c>
      <c r="F952" s="172" t="s">
        <v>1729</v>
      </c>
      <c r="I952" s="142"/>
      <c r="L952" s="31"/>
      <c r="M952" s="143"/>
      <c r="T952" s="52"/>
      <c r="AT952" s="16" t="s">
        <v>1203</v>
      </c>
      <c r="AU952" s="16" t="s">
        <v>81</v>
      </c>
    </row>
    <row r="953" spans="2:65" s="1" customFormat="1" ht="24.2" customHeight="1">
      <c r="B953" s="126"/>
      <c r="C953" s="127" t="s">
        <v>1730</v>
      </c>
      <c r="D953" s="127" t="s">
        <v>137</v>
      </c>
      <c r="E953" s="128" t="s">
        <v>1696</v>
      </c>
      <c r="F953" s="129" t="s">
        <v>1697</v>
      </c>
      <c r="G953" s="130" t="s">
        <v>493</v>
      </c>
      <c r="H953" s="131">
        <v>1</v>
      </c>
      <c r="I953" s="132"/>
      <c r="J953" s="133">
        <f>ROUND(I953*H953,2)</f>
        <v>0</v>
      </c>
      <c r="K953" s="129" t="s">
        <v>141</v>
      </c>
      <c r="L953" s="31"/>
      <c r="M953" s="134" t="s">
        <v>3</v>
      </c>
      <c r="N953" s="135" t="s">
        <v>42</v>
      </c>
      <c r="P953" s="136">
        <f>O953*H953</f>
        <v>0</v>
      </c>
      <c r="Q953" s="136">
        <v>0</v>
      </c>
      <c r="R953" s="136">
        <f>Q953*H953</f>
        <v>0</v>
      </c>
      <c r="S953" s="136">
        <v>0</v>
      </c>
      <c r="T953" s="137">
        <f>S953*H953</f>
        <v>0</v>
      </c>
      <c r="AR953" s="138" t="s">
        <v>236</v>
      </c>
      <c r="AT953" s="138" t="s">
        <v>137</v>
      </c>
      <c r="AU953" s="138" t="s">
        <v>81</v>
      </c>
      <c r="AY953" s="16" t="s">
        <v>135</v>
      </c>
      <c r="BE953" s="139">
        <f>IF(N953="základní",J953,0)</f>
        <v>0</v>
      </c>
      <c r="BF953" s="139">
        <f>IF(N953="snížená",J953,0)</f>
        <v>0</v>
      </c>
      <c r="BG953" s="139">
        <f>IF(N953="zákl. přenesená",J953,0)</f>
        <v>0</v>
      </c>
      <c r="BH953" s="139">
        <f>IF(N953="sníž. přenesená",J953,0)</f>
        <v>0</v>
      </c>
      <c r="BI953" s="139">
        <f>IF(N953="nulová",J953,0)</f>
        <v>0</v>
      </c>
      <c r="BJ953" s="16" t="s">
        <v>79</v>
      </c>
      <c r="BK953" s="139">
        <f>ROUND(I953*H953,2)</f>
        <v>0</v>
      </c>
      <c r="BL953" s="16" t="s">
        <v>236</v>
      </c>
      <c r="BM953" s="138" t="s">
        <v>1731</v>
      </c>
    </row>
    <row r="954" spans="2:65" s="1" customFormat="1" ht="11.25">
      <c r="B954" s="31"/>
      <c r="D954" s="140" t="s">
        <v>144</v>
      </c>
      <c r="F954" s="141" t="s">
        <v>1699</v>
      </c>
      <c r="I954" s="142"/>
      <c r="L954" s="31"/>
      <c r="M954" s="143"/>
      <c r="T954" s="52"/>
      <c r="AT954" s="16" t="s">
        <v>144</v>
      </c>
      <c r="AU954" s="16" t="s">
        <v>81</v>
      </c>
    </row>
    <row r="955" spans="2:65" s="12" customFormat="1" ht="11.25">
      <c r="B955" s="144"/>
      <c r="D955" s="145" t="s">
        <v>146</v>
      </c>
      <c r="E955" s="146" t="s">
        <v>3</v>
      </c>
      <c r="F955" s="147" t="s">
        <v>946</v>
      </c>
      <c r="H955" s="148">
        <v>1</v>
      </c>
      <c r="I955" s="149"/>
      <c r="L955" s="144"/>
      <c r="M955" s="150"/>
      <c r="T955" s="151"/>
      <c r="AT955" s="146" t="s">
        <v>146</v>
      </c>
      <c r="AU955" s="146" t="s">
        <v>81</v>
      </c>
      <c r="AV955" s="12" t="s">
        <v>81</v>
      </c>
      <c r="AW955" s="12" t="s">
        <v>32</v>
      </c>
      <c r="AX955" s="12" t="s">
        <v>79</v>
      </c>
      <c r="AY955" s="146" t="s">
        <v>135</v>
      </c>
    </row>
    <row r="956" spans="2:65" s="1" customFormat="1" ht="16.5" customHeight="1">
      <c r="B956" s="126"/>
      <c r="C956" s="162" t="s">
        <v>1732</v>
      </c>
      <c r="D956" s="162" t="s">
        <v>427</v>
      </c>
      <c r="E956" s="163" t="s">
        <v>1701</v>
      </c>
      <c r="F956" s="164" t="s">
        <v>1702</v>
      </c>
      <c r="G956" s="165" t="s">
        <v>493</v>
      </c>
      <c r="H956" s="166">
        <v>1</v>
      </c>
      <c r="I956" s="167"/>
      <c r="J956" s="168">
        <f>ROUND(I956*H956,2)</f>
        <v>0</v>
      </c>
      <c r="K956" s="164" t="s">
        <v>141</v>
      </c>
      <c r="L956" s="169"/>
      <c r="M956" s="170" t="s">
        <v>3</v>
      </c>
      <c r="N956" s="171" t="s">
        <v>42</v>
      </c>
      <c r="P956" s="136">
        <f>O956*H956</f>
        <v>0</v>
      </c>
      <c r="Q956" s="136">
        <v>1.7000000000000001E-2</v>
      </c>
      <c r="R956" s="136">
        <f>Q956*H956</f>
        <v>1.7000000000000001E-2</v>
      </c>
      <c r="S956" s="136">
        <v>0</v>
      </c>
      <c r="T956" s="137">
        <f>S956*H956</f>
        <v>0</v>
      </c>
      <c r="AR956" s="138" t="s">
        <v>342</v>
      </c>
      <c r="AT956" s="138" t="s">
        <v>427</v>
      </c>
      <c r="AU956" s="138" t="s">
        <v>81</v>
      </c>
      <c r="AY956" s="16" t="s">
        <v>135</v>
      </c>
      <c r="BE956" s="139">
        <f>IF(N956="základní",J956,0)</f>
        <v>0</v>
      </c>
      <c r="BF956" s="139">
        <f>IF(N956="snížená",J956,0)</f>
        <v>0</v>
      </c>
      <c r="BG956" s="139">
        <f>IF(N956="zákl. přenesená",J956,0)</f>
        <v>0</v>
      </c>
      <c r="BH956" s="139">
        <f>IF(N956="sníž. přenesená",J956,0)</f>
        <v>0</v>
      </c>
      <c r="BI956" s="139">
        <f>IF(N956="nulová",J956,0)</f>
        <v>0</v>
      </c>
      <c r="BJ956" s="16" t="s">
        <v>79</v>
      </c>
      <c r="BK956" s="139">
        <f>ROUND(I956*H956,2)</f>
        <v>0</v>
      </c>
      <c r="BL956" s="16" t="s">
        <v>236</v>
      </c>
      <c r="BM956" s="138" t="s">
        <v>1733</v>
      </c>
    </row>
    <row r="957" spans="2:65" s="1" customFormat="1" ht="19.5">
      <c r="B957" s="31"/>
      <c r="D957" s="145" t="s">
        <v>1203</v>
      </c>
      <c r="F957" s="172" t="s">
        <v>1734</v>
      </c>
      <c r="I957" s="142"/>
      <c r="L957" s="31"/>
      <c r="M957" s="143"/>
      <c r="T957" s="52"/>
      <c r="AT957" s="16" t="s">
        <v>1203</v>
      </c>
      <c r="AU957" s="16" t="s">
        <v>81</v>
      </c>
    </row>
    <row r="958" spans="2:65" s="1" customFormat="1" ht="24.2" customHeight="1">
      <c r="B958" s="126"/>
      <c r="C958" s="127" t="s">
        <v>1735</v>
      </c>
      <c r="D958" s="127" t="s">
        <v>137</v>
      </c>
      <c r="E958" s="128" t="s">
        <v>1696</v>
      </c>
      <c r="F958" s="129" t="s">
        <v>1697</v>
      </c>
      <c r="G958" s="130" t="s">
        <v>493</v>
      </c>
      <c r="H958" s="131">
        <v>1</v>
      </c>
      <c r="I958" s="132"/>
      <c r="J958" s="133">
        <f>ROUND(I958*H958,2)</f>
        <v>0</v>
      </c>
      <c r="K958" s="129" t="s">
        <v>141</v>
      </c>
      <c r="L958" s="31"/>
      <c r="M958" s="134" t="s">
        <v>3</v>
      </c>
      <c r="N958" s="135" t="s">
        <v>42</v>
      </c>
      <c r="P958" s="136">
        <f>O958*H958</f>
        <v>0</v>
      </c>
      <c r="Q958" s="136">
        <v>0</v>
      </c>
      <c r="R958" s="136">
        <f>Q958*H958</f>
        <v>0</v>
      </c>
      <c r="S958" s="136">
        <v>0</v>
      </c>
      <c r="T958" s="137">
        <f>S958*H958</f>
        <v>0</v>
      </c>
      <c r="AR958" s="138" t="s">
        <v>236</v>
      </c>
      <c r="AT958" s="138" t="s">
        <v>137</v>
      </c>
      <c r="AU958" s="138" t="s">
        <v>81</v>
      </c>
      <c r="AY958" s="16" t="s">
        <v>135</v>
      </c>
      <c r="BE958" s="139">
        <f>IF(N958="základní",J958,0)</f>
        <v>0</v>
      </c>
      <c r="BF958" s="139">
        <f>IF(N958="snížená",J958,0)</f>
        <v>0</v>
      </c>
      <c r="BG958" s="139">
        <f>IF(N958="zákl. přenesená",J958,0)</f>
        <v>0</v>
      </c>
      <c r="BH958" s="139">
        <f>IF(N958="sníž. přenesená",J958,0)</f>
        <v>0</v>
      </c>
      <c r="BI958" s="139">
        <f>IF(N958="nulová",J958,0)</f>
        <v>0</v>
      </c>
      <c r="BJ958" s="16" t="s">
        <v>79</v>
      </c>
      <c r="BK958" s="139">
        <f>ROUND(I958*H958,2)</f>
        <v>0</v>
      </c>
      <c r="BL958" s="16" t="s">
        <v>236</v>
      </c>
      <c r="BM958" s="138" t="s">
        <v>1736</v>
      </c>
    </row>
    <row r="959" spans="2:65" s="1" customFormat="1" ht="11.25">
      <c r="B959" s="31"/>
      <c r="D959" s="140" t="s">
        <v>144</v>
      </c>
      <c r="F959" s="141" t="s">
        <v>1699</v>
      </c>
      <c r="I959" s="142"/>
      <c r="L959" s="31"/>
      <c r="M959" s="143"/>
      <c r="T959" s="52"/>
      <c r="AT959" s="16" t="s">
        <v>144</v>
      </c>
      <c r="AU959" s="16" t="s">
        <v>81</v>
      </c>
    </row>
    <row r="960" spans="2:65" s="12" customFormat="1" ht="11.25">
      <c r="B960" s="144"/>
      <c r="D960" s="145" t="s">
        <v>146</v>
      </c>
      <c r="E960" s="146" t="s">
        <v>3</v>
      </c>
      <c r="F960" s="147" t="s">
        <v>956</v>
      </c>
      <c r="H960" s="148">
        <v>1</v>
      </c>
      <c r="I960" s="149"/>
      <c r="L960" s="144"/>
      <c r="M960" s="150"/>
      <c r="T960" s="151"/>
      <c r="AT960" s="146" t="s">
        <v>146</v>
      </c>
      <c r="AU960" s="146" t="s">
        <v>81</v>
      </c>
      <c r="AV960" s="12" t="s">
        <v>81</v>
      </c>
      <c r="AW960" s="12" t="s">
        <v>32</v>
      </c>
      <c r="AX960" s="12" t="s">
        <v>79</v>
      </c>
      <c r="AY960" s="146" t="s">
        <v>135</v>
      </c>
    </row>
    <row r="961" spans="2:65" s="1" customFormat="1" ht="16.5" customHeight="1">
      <c r="B961" s="126"/>
      <c r="C961" s="162" t="s">
        <v>1737</v>
      </c>
      <c r="D961" s="162" t="s">
        <v>427</v>
      </c>
      <c r="E961" s="163" t="s">
        <v>1701</v>
      </c>
      <c r="F961" s="164" t="s">
        <v>1702</v>
      </c>
      <c r="G961" s="165" t="s">
        <v>493</v>
      </c>
      <c r="H961" s="166">
        <v>1</v>
      </c>
      <c r="I961" s="167"/>
      <c r="J961" s="168">
        <f>ROUND(I961*H961,2)</f>
        <v>0</v>
      </c>
      <c r="K961" s="164" t="s">
        <v>141</v>
      </c>
      <c r="L961" s="169"/>
      <c r="M961" s="170" t="s">
        <v>3</v>
      </c>
      <c r="N961" s="171" t="s">
        <v>42</v>
      </c>
      <c r="P961" s="136">
        <f>O961*H961</f>
        <v>0</v>
      </c>
      <c r="Q961" s="136">
        <v>1.7000000000000001E-2</v>
      </c>
      <c r="R961" s="136">
        <f>Q961*H961</f>
        <v>1.7000000000000001E-2</v>
      </c>
      <c r="S961" s="136">
        <v>0</v>
      </c>
      <c r="T961" s="137">
        <f>S961*H961</f>
        <v>0</v>
      </c>
      <c r="AR961" s="138" t="s">
        <v>342</v>
      </c>
      <c r="AT961" s="138" t="s">
        <v>427</v>
      </c>
      <c r="AU961" s="138" t="s">
        <v>81</v>
      </c>
      <c r="AY961" s="16" t="s">
        <v>135</v>
      </c>
      <c r="BE961" s="139">
        <f>IF(N961="základní",J961,0)</f>
        <v>0</v>
      </c>
      <c r="BF961" s="139">
        <f>IF(N961="snížená",J961,0)</f>
        <v>0</v>
      </c>
      <c r="BG961" s="139">
        <f>IF(N961="zákl. přenesená",J961,0)</f>
        <v>0</v>
      </c>
      <c r="BH961" s="139">
        <f>IF(N961="sníž. přenesená",J961,0)</f>
        <v>0</v>
      </c>
      <c r="BI961" s="139">
        <f>IF(N961="nulová",J961,0)</f>
        <v>0</v>
      </c>
      <c r="BJ961" s="16" t="s">
        <v>79</v>
      </c>
      <c r="BK961" s="139">
        <f>ROUND(I961*H961,2)</f>
        <v>0</v>
      </c>
      <c r="BL961" s="16" t="s">
        <v>236</v>
      </c>
      <c r="BM961" s="138" t="s">
        <v>1738</v>
      </c>
    </row>
    <row r="962" spans="2:65" s="1" customFormat="1" ht="19.5">
      <c r="B962" s="31"/>
      <c r="D962" s="145" t="s">
        <v>1203</v>
      </c>
      <c r="F962" s="172" t="s">
        <v>1739</v>
      </c>
      <c r="I962" s="142"/>
      <c r="L962" s="31"/>
      <c r="M962" s="143"/>
      <c r="T962" s="52"/>
      <c r="AT962" s="16" t="s">
        <v>1203</v>
      </c>
      <c r="AU962" s="16" t="s">
        <v>81</v>
      </c>
    </row>
    <row r="963" spans="2:65" s="1" customFormat="1" ht="24.2" customHeight="1">
      <c r="B963" s="126"/>
      <c r="C963" s="127" t="s">
        <v>1740</v>
      </c>
      <c r="D963" s="127" t="s">
        <v>137</v>
      </c>
      <c r="E963" s="128" t="s">
        <v>1696</v>
      </c>
      <c r="F963" s="129" t="s">
        <v>1697</v>
      </c>
      <c r="G963" s="130" t="s">
        <v>493</v>
      </c>
      <c r="H963" s="131">
        <v>1</v>
      </c>
      <c r="I963" s="132"/>
      <c r="J963" s="133">
        <f>ROUND(I963*H963,2)</f>
        <v>0</v>
      </c>
      <c r="K963" s="129" t="s">
        <v>141</v>
      </c>
      <c r="L963" s="31"/>
      <c r="M963" s="134" t="s">
        <v>3</v>
      </c>
      <c r="N963" s="135" t="s">
        <v>42</v>
      </c>
      <c r="P963" s="136">
        <f>O963*H963</f>
        <v>0</v>
      </c>
      <c r="Q963" s="136">
        <v>0</v>
      </c>
      <c r="R963" s="136">
        <f>Q963*H963</f>
        <v>0</v>
      </c>
      <c r="S963" s="136">
        <v>0</v>
      </c>
      <c r="T963" s="137">
        <f>S963*H963</f>
        <v>0</v>
      </c>
      <c r="AR963" s="138" t="s">
        <v>236</v>
      </c>
      <c r="AT963" s="138" t="s">
        <v>137</v>
      </c>
      <c r="AU963" s="138" t="s">
        <v>81</v>
      </c>
      <c r="AY963" s="16" t="s">
        <v>135</v>
      </c>
      <c r="BE963" s="139">
        <f>IF(N963="základní",J963,0)</f>
        <v>0</v>
      </c>
      <c r="BF963" s="139">
        <f>IF(N963="snížená",J963,0)</f>
        <v>0</v>
      </c>
      <c r="BG963" s="139">
        <f>IF(N963="zákl. přenesená",J963,0)</f>
        <v>0</v>
      </c>
      <c r="BH963" s="139">
        <f>IF(N963="sníž. přenesená",J963,0)</f>
        <v>0</v>
      </c>
      <c r="BI963" s="139">
        <f>IF(N963="nulová",J963,0)</f>
        <v>0</v>
      </c>
      <c r="BJ963" s="16" t="s">
        <v>79</v>
      </c>
      <c r="BK963" s="139">
        <f>ROUND(I963*H963,2)</f>
        <v>0</v>
      </c>
      <c r="BL963" s="16" t="s">
        <v>236</v>
      </c>
      <c r="BM963" s="138" t="s">
        <v>1741</v>
      </c>
    </row>
    <row r="964" spans="2:65" s="1" customFormat="1" ht="11.25">
      <c r="B964" s="31"/>
      <c r="D964" s="140" t="s">
        <v>144</v>
      </c>
      <c r="F964" s="141" t="s">
        <v>1699</v>
      </c>
      <c r="I964" s="142"/>
      <c r="L964" s="31"/>
      <c r="M964" s="143"/>
      <c r="T964" s="52"/>
      <c r="AT964" s="16" t="s">
        <v>144</v>
      </c>
      <c r="AU964" s="16" t="s">
        <v>81</v>
      </c>
    </row>
    <row r="965" spans="2:65" s="12" customFormat="1" ht="11.25">
      <c r="B965" s="144"/>
      <c r="D965" s="145" t="s">
        <v>146</v>
      </c>
      <c r="E965" s="146" t="s">
        <v>3</v>
      </c>
      <c r="F965" s="147" t="s">
        <v>951</v>
      </c>
      <c r="H965" s="148">
        <v>1</v>
      </c>
      <c r="I965" s="149"/>
      <c r="L965" s="144"/>
      <c r="M965" s="150"/>
      <c r="T965" s="151"/>
      <c r="AT965" s="146" t="s">
        <v>146</v>
      </c>
      <c r="AU965" s="146" t="s">
        <v>81</v>
      </c>
      <c r="AV965" s="12" t="s">
        <v>81</v>
      </c>
      <c r="AW965" s="12" t="s">
        <v>32</v>
      </c>
      <c r="AX965" s="12" t="s">
        <v>79</v>
      </c>
      <c r="AY965" s="146" t="s">
        <v>135</v>
      </c>
    </row>
    <row r="966" spans="2:65" s="1" customFormat="1" ht="16.5" customHeight="1">
      <c r="B966" s="126"/>
      <c r="C966" s="162" t="s">
        <v>1742</v>
      </c>
      <c r="D966" s="162" t="s">
        <v>427</v>
      </c>
      <c r="E966" s="163" t="s">
        <v>1743</v>
      </c>
      <c r="F966" s="164" t="s">
        <v>1744</v>
      </c>
      <c r="G966" s="165" t="s">
        <v>493</v>
      </c>
      <c r="H966" s="166">
        <v>1</v>
      </c>
      <c r="I966" s="167"/>
      <c r="J966" s="168">
        <f>ROUND(I966*H966,2)</f>
        <v>0</v>
      </c>
      <c r="K966" s="164" t="s">
        <v>141</v>
      </c>
      <c r="L966" s="169"/>
      <c r="M966" s="170" t="s">
        <v>3</v>
      </c>
      <c r="N966" s="171" t="s">
        <v>42</v>
      </c>
      <c r="P966" s="136">
        <f>O966*H966</f>
        <v>0</v>
      </c>
      <c r="Q966" s="136">
        <v>1.8499999999999999E-2</v>
      </c>
      <c r="R966" s="136">
        <f>Q966*H966</f>
        <v>1.8499999999999999E-2</v>
      </c>
      <c r="S966" s="136">
        <v>0</v>
      </c>
      <c r="T966" s="137">
        <f>S966*H966</f>
        <v>0</v>
      </c>
      <c r="AR966" s="138" t="s">
        <v>342</v>
      </c>
      <c r="AT966" s="138" t="s">
        <v>427</v>
      </c>
      <c r="AU966" s="138" t="s">
        <v>81</v>
      </c>
      <c r="AY966" s="16" t="s">
        <v>135</v>
      </c>
      <c r="BE966" s="139">
        <f>IF(N966="základní",J966,0)</f>
        <v>0</v>
      </c>
      <c r="BF966" s="139">
        <f>IF(N966="snížená",J966,0)</f>
        <v>0</v>
      </c>
      <c r="BG966" s="139">
        <f>IF(N966="zákl. přenesená",J966,0)</f>
        <v>0</v>
      </c>
      <c r="BH966" s="139">
        <f>IF(N966="sníž. přenesená",J966,0)</f>
        <v>0</v>
      </c>
      <c r="BI966" s="139">
        <f>IF(N966="nulová",J966,0)</f>
        <v>0</v>
      </c>
      <c r="BJ966" s="16" t="s">
        <v>79</v>
      </c>
      <c r="BK966" s="139">
        <f>ROUND(I966*H966,2)</f>
        <v>0</v>
      </c>
      <c r="BL966" s="16" t="s">
        <v>236</v>
      </c>
      <c r="BM966" s="138" t="s">
        <v>1745</v>
      </c>
    </row>
    <row r="967" spans="2:65" s="1" customFormat="1" ht="19.5">
      <c r="B967" s="31"/>
      <c r="D967" s="145" t="s">
        <v>1203</v>
      </c>
      <c r="F967" s="172" t="s">
        <v>1746</v>
      </c>
      <c r="I967" s="142"/>
      <c r="L967" s="31"/>
      <c r="M967" s="143"/>
      <c r="T967" s="52"/>
      <c r="AT967" s="16" t="s">
        <v>1203</v>
      </c>
      <c r="AU967" s="16" t="s">
        <v>81</v>
      </c>
    </row>
    <row r="968" spans="2:65" s="1" customFormat="1" ht="24.2" customHeight="1">
      <c r="B968" s="126"/>
      <c r="C968" s="127" t="s">
        <v>1747</v>
      </c>
      <c r="D968" s="127" t="s">
        <v>137</v>
      </c>
      <c r="E968" s="128" t="s">
        <v>1696</v>
      </c>
      <c r="F968" s="129" t="s">
        <v>1697</v>
      </c>
      <c r="G968" s="130" t="s">
        <v>493</v>
      </c>
      <c r="H968" s="131">
        <v>1</v>
      </c>
      <c r="I968" s="132"/>
      <c r="J968" s="133">
        <f>ROUND(I968*H968,2)</f>
        <v>0</v>
      </c>
      <c r="K968" s="129" t="s">
        <v>141</v>
      </c>
      <c r="L968" s="31"/>
      <c r="M968" s="134" t="s">
        <v>3</v>
      </c>
      <c r="N968" s="135" t="s">
        <v>42</v>
      </c>
      <c r="P968" s="136">
        <f>O968*H968</f>
        <v>0</v>
      </c>
      <c r="Q968" s="136">
        <v>0</v>
      </c>
      <c r="R968" s="136">
        <f>Q968*H968</f>
        <v>0</v>
      </c>
      <c r="S968" s="136">
        <v>0</v>
      </c>
      <c r="T968" s="137">
        <f>S968*H968</f>
        <v>0</v>
      </c>
      <c r="AR968" s="138" t="s">
        <v>236</v>
      </c>
      <c r="AT968" s="138" t="s">
        <v>137</v>
      </c>
      <c r="AU968" s="138" t="s">
        <v>81</v>
      </c>
      <c r="AY968" s="16" t="s">
        <v>135</v>
      </c>
      <c r="BE968" s="139">
        <f>IF(N968="základní",J968,0)</f>
        <v>0</v>
      </c>
      <c r="BF968" s="139">
        <f>IF(N968="snížená",J968,0)</f>
        <v>0</v>
      </c>
      <c r="BG968" s="139">
        <f>IF(N968="zákl. přenesená",J968,0)</f>
        <v>0</v>
      </c>
      <c r="BH968" s="139">
        <f>IF(N968="sníž. přenesená",J968,0)</f>
        <v>0</v>
      </c>
      <c r="BI968" s="139">
        <f>IF(N968="nulová",J968,0)</f>
        <v>0</v>
      </c>
      <c r="BJ968" s="16" t="s">
        <v>79</v>
      </c>
      <c r="BK968" s="139">
        <f>ROUND(I968*H968,2)</f>
        <v>0</v>
      </c>
      <c r="BL968" s="16" t="s">
        <v>236</v>
      </c>
      <c r="BM968" s="138" t="s">
        <v>1748</v>
      </c>
    </row>
    <row r="969" spans="2:65" s="1" customFormat="1" ht="11.25">
      <c r="B969" s="31"/>
      <c r="D969" s="140" t="s">
        <v>144</v>
      </c>
      <c r="F969" s="141" t="s">
        <v>1699</v>
      </c>
      <c r="I969" s="142"/>
      <c r="L969" s="31"/>
      <c r="M969" s="143"/>
      <c r="T969" s="52"/>
      <c r="AT969" s="16" t="s">
        <v>144</v>
      </c>
      <c r="AU969" s="16" t="s">
        <v>81</v>
      </c>
    </row>
    <row r="970" spans="2:65" s="12" customFormat="1" ht="11.25">
      <c r="B970" s="144"/>
      <c r="D970" s="145" t="s">
        <v>146</v>
      </c>
      <c r="E970" s="146" t="s">
        <v>3</v>
      </c>
      <c r="F970" s="147" t="s">
        <v>973</v>
      </c>
      <c r="H970" s="148">
        <v>1</v>
      </c>
      <c r="I970" s="149"/>
      <c r="L970" s="144"/>
      <c r="M970" s="150"/>
      <c r="T970" s="151"/>
      <c r="AT970" s="146" t="s">
        <v>146</v>
      </c>
      <c r="AU970" s="146" t="s">
        <v>81</v>
      </c>
      <c r="AV970" s="12" t="s">
        <v>81</v>
      </c>
      <c r="AW970" s="12" t="s">
        <v>32</v>
      </c>
      <c r="AX970" s="12" t="s">
        <v>79</v>
      </c>
      <c r="AY970" s="146" t="s">
        <v>135</v>
      </c>
    </row>
    <row r="971" spans="2:65" s="1" customFormat="1" ht="16.5" customHeight="1">
      <c r="B971" s="126"/>
      <c r="C971" s="162" t="s">
        <v>1749</v>
      </c>
      <c r="D971" s="162" t="s">
        <v>427</v>
      </c>
      <c r="E971" s="163" t="s">
        <v>1743</v>
      </c>
      <c r="F971" s="164" t="s">
        <v>1744</v>
      </c>
      <c r="G971" s="165" t="s">
        <v>493</v>
      </c>
      <c r="H971" s="166">
        <v>1</v>
      </c>
      <c r="I971" s="167"/>
      <c r="J971" s="168">
        <f>ROUND(I971*H971,2)</f>
        <v>0</v>
      </c>
      <c r="K971" s="164" t="s">
        <v>141</v>
      </c>
      <c r="L971" s="169"/>
      <c r="M971" s="170" t="s">
        <v>3</v>
      </c>
      <c r="N971" s="171" t="s">
        <v>42</v>
      </c>
      <c r="P971" s="136">
        <f>O971*H971</f>
        <v>0</v>
      </c>
      <c r="Q971" s="136">
        <v>1.8499999999999999E-2</v>
      </c>
      <c r="R971" s="136">
        <f>Q971*H971</f>
        <v>1.8499999999999999E-2</v>
      </c>
      <c r="S971" s="136">
        <v>0</v>
      </c>
      <c r="T971" s="137">
        <f>S971*H971</f>
        <v>0</v>
      </c>
      <c r="AR971" s="138" t="s">
        <v>342</v>
      </c>
      <c r="AT971" s="138" t="s">
        <v>427</v>
      </c>
      <c r="AU971" s="138" t="s">
        <v>81</v>
      </c>
      <c r="AY971" s="16" t="s">
        <v>135</v>
      </c>
      <c r="BE971" s="139">
        <f>IF(N971="základní",J971,0)</f>
        <v>0</v>
      </c>
      <c r="BF971" s="139">
        <f>IF(N971="snížená",J971,0)</f>
        <v>0</v>
      </c>
      <c r="BG971" s="139">
        <f>IF(N971="zákl. přenesená",J971,0)</f>
        <v>0</v>
      </c>
      <c r="BH971" s="139">
        <f>IF(N971="sníž. přenesená",J971,0)</f>
        <v>0</v>
      </c>
      <c r="BI971" s="139">
        <f>IF(N971="nulová",J971,0)</f>
        <v>0</v>
      </c>
      <c r="BJ971" s="16" t="s">
        <v>79</v>
      </c>
      <c r="BK971" s="139">
        <f>ROUND(I971*H971,2)</f>
        <v>0</v>
      </c>
      <c r="BL971" s="16" t="s">
        <v>236</v>
      </c>
      <c r="BM971" s="138" t="s">
        <v>1750</v>
      </c>
    </row>
    <row r="972" spans="2:65" s="1" customFormat="1" ht="19.5">
      <c r="B972" s="31"/>
      <c r="D972" s="145" t="s">
        <v>1203</v>
      </c>
      <c r="F972" s="172" t="s">
        <v>1751</v>
      </c>
      <c r="I972" s="142"/>
      <c r="L972" s="31"/>
      <c r="M972" s="143"/>
      <c r="T972" s="52"/>
      <c r="AT972" s="16" t="s">
        <v>1203</v>
      </c>
      <c r="AU972" s="16" t="s">
        <v>81</v>
      </c>
    </row>
    <row r="973" spans="2:65" s="1" customFormat="1" ht="16.5" customHeight="1">
      <c r="B973" s="126"/>
      <c r="C973" s="127" t="s">
        <v>1752</v>
      </c>
      <c r="D973" s="127" t="s">
        <v>137</v>
      </c>
      <c r="E973" s="128" t="s">
        <v>1753</v>
      </c>
      <c r="F973" s="129" t="s">
        <v>1754</v>
      </c>
      <c r="G973" s="130" t="s">
        <v>493</v>
      </c>
      <c r="H973" s="131">
        <v>1</v>
      </c>
      <c r="I973" s="132"/>
      <c r="J973" s="133">
        <f>ROUND(I973*H973,2)</f>
        <v>0</v>
      </c>
      <c r="K973" s="129" t="s">
        <v>141</v>
      </c>
      <c r="L973" s="31"/>
      <c r="M973" s="134" t="s">
        <v>3</v>
      </c>
      <c r="N973" s="135" t="s">
        <v>42</v>
      </c>
      <c r="P973" s="136">
        <f>O973*H973</f>
        <v>0</v>
      </c>
      <c r="Q973" s="136">
        <v>8.7000000000000001E-4</v>
      </c>
      <c r="R973" s="136">
        <f>Q973*H973</f>
        <v>8.7000000000000001E-4</v>
      </c>
      <c r="S973" s="136">
        <v>0</v>
      </c>
      <c r="T973" s="137">
        <f>S973*H973</f>
        <v>0</v>
      </c>
      <c r="AR973" s="138" t="s">
        <v>236</v>
      </c>
      <c r="AT973" s="138" t="s">
        <v>137</v>
      </c>
      <c r="AU973" s="138" t="s">
        <v>81</v>
      </c>
      <c r="AY973" s="16" t="s">
        <v>135</v>
      </c>
      <c r="BE973" s="139">
        <f>IF(N973="základní",J973,0)</f>
        <v>0</v>
      </c>
      <c r="BF973" s="139">
        <f>IF(N973="snížená",J973,0)</f>
        <v>0</v>
      </c>
      <c r="BG973" s="139">
        <f>IF(N973="zákl. přenesená",J973,0)</f>
        <v>0</v>
      </c>
      <c r="BH973" s="139">
        <f>IF(N973="sníž. přenesená",J973,0)</f>
        <v>0</v>
      </c>
      <c r="BI973" s="139">
        <f>IF(N973="nulová",J973,0)</f>
        <v>0</v>
      </c>
      <c r="BJ973" s="16" t="s">
        <v>79</v>
      </c>
      <c r="BK973" s="139">
        <f>ROUND(I973*H973,2)</f>
        <v>0</v>
      </c>
      <c r="BL973" s="16" t="s">
        <v>236</v>
      </c>
      <c r="BM973" s="138" t="s">
        <v>1755</v>
      </c>
    </row>
    <row r="974" spans="2:65" s="1" customFormat="1" ht="11.25">
      <c r="B974" s="31"/>
      <c r="D974" s="140" t="s">
        <v>144</v>
      </c>
      <c r="F974" s="141" t="s">
        <v>1756</v>
      </c>
      <c r="I974" s="142"/>
      <c r="L974" s="31"/>
      <c r="M974" s="143"/>
      <c r="T974" s="52"/>
      <c r="AT974" s="16" t="s">
        <v>144</v>
      </c>
      <c r="AU974" s="16" t="s">
        <v>81</v>
      </c>
    </row>
    <row r="975" spans="2:65" s="12" customFormat="1" ht="11.25">
      <c r="B975" s="144"/>
      <c r="D975" s="145" t="s">
        <v>146</v>
      </c>
      <c r="E975" s="146" t="s">
        <v>3</v>
      </c>
      <c r="F975" s="147" t="s">
        <v>1757</v>
      </c>
      <c r="H975" s="148">
        <v>1</v>
      </c>
      <c r="I975" s="149"/>
      <c r="L975" s="144"/>
      <c r="M975" s="150"/>
      <c r="T975" s="151"/>
      <c r="AT975" s="146" t="s">
        <v>146</v>
      </c>
      <c r="AU975" s="146" t="s">
        <v>81</v>
      </c>
      <c r="AV975" s="12" t="s">
        <v>81</v>
      </c>
      <c r="AW975" s="12" t="s">
        <v>32</v>
      </c>
      <c r="AX975" s="12" t="s">
        <v>79</v>
      </c>
      <c r="AY975" s="146" t="s">
        <v>135</v>
      </c>
    </row>
    <row r="976" spans="2:65" s="1" customFormat="1" ht="16.5" customHeight="1">
      <c r="B976" s="126"/>
      <c r="C976" s="162" t="s">
        <v>1758</v>
      </c>
      <c r="D976" s="162" t="s">
        <v>427</v>
      </c>
      <c r="E976" s="163" t="s">
        <v>1759</v>
      </c>
      <c r="F976" s="164" t="s">
        <v>1760</v>
      </c>
      <c r="G976" s="165" t="s">
        <v>213</v>
      </c>
      <c r="H976" s="166">
        <v>3.12</v>
      </c>
      <c r="I976" s="167"/>
      <c r="J976" s="168">
        <f>ROUND(I976*H976,2)</f>
        <v>0</v>
      </c>
      <c r="K976" s="164" t="s">
        <v>141</v>
      </c>
      <c r="L976" s="169"/>
      <c r="M976" s="170" t="s">
        <v>3</v>
      </c>
      <c r="N976" s="171" t="s">
        <v>42</v>
      </c>
      <c r="P976" s="136">
        <f>O976*H976</f>
        <v>0</v>
      </c>
      <c r="Q976" s="136">
        <v>3.8289999999999998E-2</v>
      </c>
      <c r="R976" s="136">
        <f>Q976*H976</f>
        <v>0.1194648</v>
      </c>
      <c r="S976" s="136">
        <v>0</v>
      </c>
      <c r="T976" s="137">
        <f>S976*H976</f>
        <v>0</v>
      </c>
      <c r="AR976" s="138" t="s">
        <v>342</v>
      </c>
      <c r="AT976" s="138" t="s">
        <v>427</v>
      </c>
      <c r="AU976" s="138" t="s">
        <v>81</v>
      </c>
      <c r="AY976" s="16" t="s">
        <v>135</v>
      </c>
      <c r="BE976" s="139">
        <f>IF(N976="základní",J976,0)</f>
        <v>0</v>
      </c>
      <c r="BF976" s="139">
        <f>IF(N976="snížená",J976,0)</f>
        <v>0</v>
      </c>
      <c r="BG976" s="139">
        <f>IF(N976="zákl. přenesená",J976,0)</f>
        <v>0</v>
      </c>
      <c r="BH976" s="139">
        <f>IF(N976="sníž. přenesená",J976,0)</f>
        <v>0</v>
      </c>
      <c r="BI976" s="139">
        <f>IF(N976="nulová",J976,0)</f>
        <v>0</v>
      </c>
      <c r="BJ976" s="16" t="s">
        <v>79</v>
      </c>
      <c r="BK976" s="139">
        <f>ROUND(I976*H976,2)</f>
        <v>0</v>
      </c>
      <c r="BL976" s="16" t="s">
        <v>236</v>
      </c>
      <c r="BM976" s="138" t="s">
        <v>1761</v>
      </c>
    </row>
    <row r="977" spans="2:65" s="12" customFormat="1" ht="11.25">
      <c r="B977" s="144"/>
      <c r="D977" s="145" t="s">
        <v>146</v>
      </c>
      <c r="E977" s="146" t="s">
        <v>3</v>
      </c>
      <c r="F977" s="147" t="s">
        <v>1762</v>
      </c>
      <c r="H977" s="148">
        <v>3.12</v>
      </c>
      <c r="I977" s="149"/>
      <c r="L977" s="144"/>
      <c r="M977" s="150"/>
      <c r="T977" s="151"/>
      <c r="AT977" s="146" t="s">
        <v>146</v>
      </c>
      <c r="AU977" s="146" t="s">
        <v>81</v>
      </c>
      <c r="AV977" s="12" t="s">
        <v>81</v>
      </c>
      <c r="AW977" s="12" t="s">
        <v>32</v>
      </c>
      <c r="AX977" s="12" t="s">
        <v>79</v>
      </c>
      <c r="AY977" s="146" t="s">
        <v>135</v>
      </c>
    </row>
    <row r="978" spans="2:65" s="1" customFormat="1" ht="16.5" customHeight="1">
      <c r="B978" s="126"/>
      <c r="C978" s="127" t="s">
        <v>1763</v>
      </c>
      <c r="D978" s="127" t="s">
        <v>137</v>
      </c>
      <c r="E978" s="128" t="s">
        <v>1753</v>
      </c>
      <c r="F978" s="129" t="s">
        <v>1754</v>
      </c>
      <c r="G978" s="130" t="s">
        <v>493</v>
      </c>
      <c r="H978" s="131">
        <v>1</v>
      </c>
      <c r="I978" s="132"/>
      <c r="J978" s="133">
        <f>ROUND(I978*H978,2)</f>
        <v>0</v>
      </c>
      <c r="K978" s="129" t="s">
        <v>141</v>
      </c>
      <c r="L978" s="31"/>
      <c r="M978" s="134" t="s">
        <v>3</v>
      </c>
      <c r="N978" s="135" t="s">
        <v>42</v>
      </c>
      <c r="P978" s="136">
        <f>O978*H978</f>
        <v>0</v>
      </c>
      <c r="Q978" s="136">
        <v>8.7000000000000001E-4</v>
      </c>
      <c r="R978" s="136">
        <f>Q978*H978</f>
        <v>8.7000000000000001E-4</v>
      </c>
      <c r="S978" s="136">
        <v>0</v>
      </c>
      <c r="T978" s="137">
        <f>S978*H978</f>
        <v>0</v>
      </c>
      <c r="AR978" s="138" t="s">
        <v>236</v>
      </c>
      <c r="AT978" s="138" t="s">
        <v>137</v>
      </c>
      <c r="AU978" s="138" t="s">
        <v>81</v>
      </c>
      <c r="AY978" s="16" t="s">
        <v>135</v>
      </c>
      <c r="BE978" s="139">
        <f>IF(N978="základní",J978,0)</f>
        <v>0</v>
      </c>
      <c r="BF978" s="139">
        <f>IF(N978="snížená",J978,0)</f>
        <v>0</v>
      </c>
      <c r="BG978" s="139">
        <f>IF(N978="zákl. přenesená",J978,0)</f>
        <v>0</v>
      </c>
      <c r="BH978" s="139">
        <f>IF(N978="sníž. přenesená",J978,0)</f>
        <v>0</v>
      </c>
      <c r="BI978" s="139">
        <f>IF(N978="nulová",J978,0)</f>
        <v>0</v>
      </c>
      <c r="BJ978" s="16" t="s">
        <v>79</v>
      </c>
      <c r="BK978" s="139">
        <f>ROUND(I978*H978,2)</f>
        <v>0</v>
      </c>
      <c r="BL978" s="16" t="s">
        <v>236</v>
      </c>
      <c r="BM978" s="138" t="s">
        <v>1764</v>
      </c>
    </row>
    <row r="979" spans="2:65" s="1" customFormat="1" ht="11.25">
      <c r="B979" s="31"/>
      <c r="D979" s="140" t="s">
        <v>144</v>
      </c>
      <c r="F979" s="141" t="s">
        <v>1756</v>
      </c>
      <c r="I979" s="142"/>
      <c r="L979" s="31"/>
      <c r="M979" s="143"/>
      <c r="T979" s="52"/>
      <c r="AT979" s="16" t="s">
        <v>144</v>
      </c>
      <c r="AU979" s="16" t="s">
        <v>81</v>
      </c>
    </row>
    <row r="980" spans="2:65" s="12" customFormat="1" ht="11.25">
      <c r="B980" s="144"/>
      <c r="D980" s="145" t="s">
        <v>146</v>
      </c>
      <c r="E980" s="146" t="s">
        <v>3</v>
      </c>
      <c r="F980" s="147" t="s">
        <v>1765</v>
      </c>
      <c r="H980" s="148">
        <v>1</v>
      </c>
      <c r="I980" s="149"/>
      <c r="L980" s="144"/>
      <c r="M980" s="150"/>
      <c r="T980" s="151"/>
      <c r="AT980" s="146" t="s">
        <v>146</v>
      </c>
      <c r="AU980" s="146" t="s">
        <v>81</v>
      </c>
      <c r="AV980" s="12" t="s">
        <v>81</v>
      </c>
      <c r="AW980" s="12" t="s">
        <v>32</v>
      </c>
      <c r="AX980" s="12" t="s">
        <v>79</v>
      </c>
      <c r="AY980" s="146" t="s">
        <v>135</v>
      </c>
    </row>
    <row r="981" spans="2:65" s="1" customFormat="1" ht="16.5" customHeight="1">
      <c r="B981" s="126"/>
      <c r="C981" s="162" t="s">
        <v>1766</v>
      </c>
      <c r="D981" s="162" t="s">
        <v>427</v>
      </c>
      <c r="E981" s="163" t="s">
        <v>1759</v>
      </c>
      <c r="F981" s="164" t="s">
        <v>1760</v>
      </c>
      <c r="G981" s="165" t="s">
        <v>213</v>
      </c>
      <c r="H981" s="166">
        <v>2.2330000000000001</v>
      </c>
      <c r="I981" s="167"/>
      <c r="J981" s="168">
        <f>ROUND(I981*H981,2)</f>
        <v>0</v>
      </c>
      <c r="K981" s="164" t="s">
        <v>141</v>
      </c>
      <c r="L981" s="169"/>
      <c r="M981" s="170" t="s">
        <v>3</v>
      </c>
      <c r="N981" s="171" t="s">
        <v>42</v>
      </c>
      <c r="P981" s="136">
        <f>O981*H981</f>
        <v>0</v>
      </c>
      <c r="Q981" s="136">
        <v>3.8289999999999998E-2</v>
      </c>
      <c r="R981" s="136">
        <f>Q981*H981</f>
        <v>8.5501569999999999E-2</v>
      </c>
      <c r="S981" s="136">
        <v>0</v>
      </c>
      <c r="T981" s="137">
        <f>S981*H981</f>
        <v>0</v>
      </c>
      <c r="AR981" s="138" t="s">
        <v>342</v>
      </c>
      <c r="AT981" s="138" t="s">
        <v>427</v>
      </c>
      <c r="AU981" s="138" t="s">
        <v>81</v>
      </c>
      <c r="AY981" s="16" t="s">
        <v>135</v>
      </c>
      <c r="BE981" s="139">
        <f>IF(N981="základní",J981,0)</f>
        <v>0</v>
      </c>
      <c r="BF981" s="139">
        <f>IF(N981="snížená",J981,0)</f>
        <v>0</v>
      </c>
      <c r="BG981" s="139">
        <f>IF(N981="zákl. přenesená",J981,0)</f>
        <v>0</v>
      </c>
      <c r="BH981" s="139">
        <f>IF(N981="sníž. přenesená",J981,0)</f>
        <v>0</v>
      </c>
      <c r="BI981" s="139">
        <f>IF(N981="nulová",J981,0)</f>
        <v>0</v>
      </c>
      <c r="BJ981" s="16" t="s">
        <v>79</v>
      </c>
      <c r="BK981" s="139">
        <f>ROUND(I981*H981,2)</f>
        <v>0</v>
      </c>
      <c r="BL981" s="16" t="s">
        <v>236</v>
      </c>
      <c r="BM981" s="138" t="s">
        <v>1767</v>
      </c>
    </row>
    <row r="982" spans="2:65" s="12" customFormat="1" ht="11.25">
      <c r="B982" s="144"/>
      <c r="D982" s="145" t="s">
        <v>146</v>
      </c>
      <c r="E982" s="146" t="s">
        <v>3</v>
      </c>
      <c r="F982" s="147" t="s">
        <v>1768</v>
      </c>
      <c r="H982" s="148">
        <v>2.2330000000000001</v>
      </c>
      <c r="I982" s="149"/>
      <c r="L982" s="144"/>
      <c r="M982" s="150"/>
      <c r="T982" s="151"/>
      <c r="AT982" s="146" t="s">
        <v>146</v>
      </c>
      <c r="AU982" s="146" t="s">
        <v>81</v>
      </c>
      <c r="AV982" s="12" t="s">
        <v>81</v>
      </c>
      <c r="AW982" s="12" t="s">
        <v>32</v>
      </c>
      <c r="AX982" s="12" t="s">
        <v>79</v>
      </c>
      <c r="AY982" s="146" t="s">
        <v>135</v>
      </c>
    </row>
    <row r="983" spans="2:65" s="1" customFormat="1" ht="16.5" customHeight="1">
      <c r="B983" s="126"/>
      <c r="C983" s="127" t="s">
        <v>1769</v>
      </c>
      <c r="D983" s="127" t="s">
        <v>137</v>
      </c>
      <c r="E983" s="128" t="s">
        <v>1753</v>
      </c>
      <c r="F983" s="129" t="s">
        <v>1754</v>
      </c>
      <c r="G983" s="130" t="s">
        <v>493</v>
      </c>
      <c r="H983" s="131">
        <v>1</v>
      </c>
      <c r="I983" s="132"/>
      <c r="J983" s="133">
        <f>ROUND(I983*H983,2)</f>
        <v>0</v>
      </c>
      <c r="K983" s="129" t="s">
        <v>141</v>
      </c>
      <c r="L983" s="31"/>
      <c r="M983" s="134" t="s">
        <v>3</v>
      </c>
      <c r="N983" s="135" t="s">
        <v>42</v>
      </c>
      <c r="P983" s="136">
        <f>O983*H983</f>
        <v>0</v>
      </c>
      <c r="Q983" s="136">
        <v>8.7000000000000001E-4</v>
      </c>
      <c r="R983" s="136">
        <f>Q983*H983</f>
        <v>8.7000000000000001E-4</v>
      </c>
      <c r="S983" s="136">
        <v>0</v>
      </c>
      <c r="T983" s="137">
        <f>S983*H983</f>
        <v>0</v>
      </c>
      <c r="AR983" s="138" t="s">
        <v>236</v>
      </c>
      <c r="AT983" s="138" t="s">
        <v>137</v>
      </c>
      <c r="AU983" s="138" t="s">
        <v>81</v>
      </c>
      <c r="AY983" s="16" t="s">
        <v>135</v>
      </c>
      <c r="BE983" s="139">
        <f>IF(N983="základní",J983,0)</f>
        <v>0</v>
      </c>
      <c r="BF983" s="139">
        <f>IF(N983="snížená",J983,0)</f>
        <v>0</v>
      </c>
      <c r="BG983" s="139">
        <f>IF(N983="zákl. přenesená",J983,0)</f>
        <v>0</v>
      </c>
      <c r="BH983" s="139">
        <f>IF(N983="sníž. přenesená",J983,0)</f>
        <v>0</v>
      </c>
      <c r="BI983" s="139">
        <f>IF(N983="nulová",J983,0)</f>
        <v>0</v>
      </c>
      <c r="BJ983" s="16" t="s">
        <v>79</v>
      </c>
      <c r="BK983" s="139">
        <f>ROUND(I983*H983,2)</f>
        <v>0</v>
      </c>
      <c r="BL983" s="16" t="s">
        <v>236</v>
      </c>
      <c r="BM983" s="138" t="s">
        <v>1770</v>
      </c>
    </row>
    <row r="984" spans="2:65" s="1" customFormat="1" ht="11.25">
      <c r="B984" s="31"/>
      <c r="D984" s="140" t="s">
        <v>144</v>
      </c>
      <c r="F984" s="141" t="s">
        <v>1756</v>
      </c>
      <c r="I984" s="142"/>
      <c r="L984" s="31"/>
      <c r="M984" s="143"/>
      <c r="T984" s="52"/>
      <c r="AT984" s="16" t="s">
        <v>144</v>
      </c>
      <c r="AU984" s="16" t="s">
        <v>81</v>
      </c>
    </row>
    <row r="985" spans="2:65" s="12" customFormat="1" ht="11.25">
      <c r="B985" s="144"/>
      <c r="D985" s="145" t="s">
        <v>146</v>
      </c>
      <c r="E985" s="146" t="s">
        <v>3</v>
      </c>
      <c r="F985" s="147" t="s">
        <v>1771</v>
      </c>
      <c r="H985" s="148">
        <v>1</v>
      </c>
      <c r="I985" s="149"/>
      <c r="L985" s="144"/>
      <c r="M985" s="150"/>
      <c r="T985" s="151"/>
      <c r="AT985" s="146" t="s">
        <v>146</v>
      </c>
      <c r="AU985" s="146" t="s">
        <v>81</v>
      </c>
      <c r="AV985" s="12" t="s">
        <v>81</v>
      </c>
      <c r="AW985" s="12" t="s">
        <v>32</v>
      </c>
      <c r="AX985" s="12" t="s">
        <v>79</v>
      </c>
      <c r="AY985" s="146" t="s">
        <v>135</v>
      </c>
    </row>
    <row r="986" spans="2:65" s="1" customFormat="1" ht="16.5" customHeight="1">
      <c r="B986" s="126"/>
      <c r="C986" s="162" t="s">
        <v>1772</v>
      </c>
      <c r="D986" s="162" t="s">
        <v>427</v>
      </c>
      <c r="E986" s="163" t="s">
        <v>1773</v>
      </c>
      <c r="F986" s="164" t="s">
        <v>1774</v>
      </c>
      <c r="G986" s="165" t="s">
        <v>213</v>
      </c>
      <c r="H986" s="166">
        <v>1.169</v>
      </c>
      <c r="I986" s="167"/>
      <c r="J986" s="168">
        <f>ROUND(I986*H986,2)</f>
        <v>0</v>
      </c>
      <c r="K986" s="164" t="s">
        <v>141</v>
      </c>
      <c r="L986" s="169"/>
      <c r="M986" s="170" t="s">
        <v>3</v>
      </c>
      <c r="N986" s="171" t="s">
        <v>42</v>
      </c>
      <c r="P986" s="136">
        <f>O986*H986</f>
        <v>0</v>
      </c>
      <c r="Q986" s="136">
        <v>2.4230000000000002E-2</v>
      </c>
      <c r="R986" s="136">
        <f>Q986*H986</f>
        <v>2.8324870000000002E-2</v>
      </c>
      <c r="S986" s="136">
        <v>0</v>
      </c>
      <c r="T986" s="137">
        <f>S986*H986</f>
        <v>0</v>
      </c>
      <c r="AR986" s="138" t="s">
        <v>342</v>
      </c>
      <c r="AT986" s="138" t="s">
        <v>427</v>
      </c>
      <c r="AU986" s="138" t="s">
        <v>81</v>
      </c>
      <c r="AY986" s="16" t="s">
        <v>135</v>
      </c>
      <c r="BE986" s="139">
        <f>IF(N986="základní",J986,0)</f>
        <v>0</v>
      </c>
      <c r="BF986" s="139">
        <f>IF(N986="snížená",J986,0)</f>
        <v>0</v>
      </c>
      <c r="BG986" s="139">
        <f>IF(N986="zákl. přenesená",J986,0)</f>
        <v>0</v>
      </c>
      <c r="BH986" s="139">
        <f>IF(N986="sníž. přenesená",J986,0)</f>
        <v>0</v>
      </c>
      <c r="BI986" s="139">
        <f>IF(N986="nulová",J986,0)</f>
        <v>0</v>
      </c>
      <c r="BJ986" s="16" t="s">
        <v>79</v>
      </c>
      <c r="BK986" s="139">
        <f>ROUND(I986*H986,2)</f>
        <v>0</v>
      </c>
      <c r="BL986" s="16" t="s">
        <v>236</v>
      </c>
      <c r="BM986" s="138" t="s">
        <v>1775</v>
      </c>
    </row>
    <row r="987" spans="2:65" s="12" customFormat="1" ht="11.25">
      <c r="B987" s="144"/>
      <c r="D987" s="145" t="s">
        <v>146</v>
      </c>
      <c r="E987" s="146" t="s">
        <v>3</v>
      </c>
      <c r="F987" s="147" t="s">
        <v>1776</v>
      </c>
      <c r="H987" s="148">
        <v>1.169</v>
      </c>
      <c r="I987" s="149"/>
      <c r="L987" s="144"/>
      <c r="M987" s="150"/>
      <c r="T987" s="151"/>
      <c r="AT987" s="146" t="s">
        <v>146</v>
      </c>
      <c r="AU987" s="146" t="s">
        <v>81</v>
      </c>
      <c r="AV987" s="12" t="s">
        <v>81</v>
      </c>
      <c r="AW987" s="12" t="s">
        <v>32</v>
      </c>
      <c r="AX987" s="12" t="s">
        <v>79</v>
      </c>
      <c r="AY987" s="146" t="s">
        <v>135</v>
      </c>
    </row>
    <row r="988" spans="2:65" s="1" customFormat="1" ht="16.5" customHeight="1">
      <c r="B988" s="126"/>
      <c r="C988" s="127" t="s">
        <v>1777</v>
      </c>
      <c r="D988" s="127" t="s">
        <v>137</v>
      </c>
      <c r="E988" s="128" t="s">
        <v>1753</v>
      </c>
      <c r="F988" s="129" t="s">
        <v>1754</v>
      </c>
      <c r="G988" s="130" t="s">
        <v>493</v>
      </c>
      <c r="H988" s="131">
        <v>1</v>
      </c>
      <c r="I988" s="132"/>
      <c r="J988" s="133">
        <f>ROUND(I988*H988,2)</f>
        <v>0</v>
      </c>
      <c r="K988" s="129" t="s">
        <v>141</v>
      </c>
      <c r="L988" s="31"/>
      <c r="M988" s="134" t="s">
        <v>3</v>
      </c>
      <c r="N988" s="135" t="s">
        <v>42</v>
      </c>
      <c r="P988" s="136">
        <f>O988*H988</f>
        <v>0</v>
      </c>
      <c r="Q988" s="136">
        <v>8.7000000000000001E-4</v>
      </c>
      <c r="R988" s="136">
        <f>Q988*H988</f>
        <v>8.7000000000000001E-4</v>
      </c>
      <c r="S988" s="136">
        <v>0</v>
      </c>
      <c r="T988" s="137">
        <f>S988*H988</f>
        <v>0</v>
      </c>
      <c r="AR988" s="138" t="s">
        <v>236</v>
      </c>
      <c r="AT988" s="138" t="s">
        <v>137</v>
      </c>
      <c r="AU988" s="138" t="s">
        <v>81</v>
      </c>
      <c r="AY988" s="16" t="s">
        <v>135</v>
      </c>
      <c r="BE988" s="139">
        <f>IF(N988="základní",J988,0)</f>
        <v>0</v>
      </c>
      <c r="BF988" s="139">
        <f>IF(N988="snížená",J988,0)</f>
        <v>0</v>
      </c>
      <c r="BG988" s="139">
        <f>IF(N988="zákl. přenesená",J988,0)</f>
        <v>0</v>
      </c>
      <c r="BH988" s="139">
        <f>IF(N988="sníž. přenesená",J988,0)</f>
        <v>0</v>
      </c>
      <c r="BI988" s="139">
        <f>IF(N988="nulová",J988,0)</f>
        <v>0</v>
      </c>
      <c r="BJ988" s="16" t="s">
        <v>79</v>
      </c>
      <c r="BK988" s="139">
        <f>ROUND(I988*H988,2)</f>
        <v>0</v>
      </c>
      <c r="BL988" s="16" t="s">
        <v>236</v>
      </c>
      <c r="BM988" s="138" t="s">
        <v>1778</v>
      </c>
    </row>
    <row r="989" spans="2:65" s="1" customFormat="1" ht="11.25">
      <c r="B989" s="31"/>
      <c r="D989" s="140" t="s">
        <v>144</v>
      </c>
      <c r="F989" s="141" t="s">
        <v>1756</v>
      </c>
      <c r="I989" s="142"/>
      <c r="L989" s="31"/>
      <c r="M989" s="143"/>
      <c r="T989" s="52"/>
      <c r="AT989" s="16" t="s">
        <v>144</v>
      </c>
      <c r="AU989" s="16" t="s">
        <v>81</v>
      </c>
    </row>
    <row r="990" spans="2:65" s="12" customFormat="1" ht="11.25">
      <c r="B990" s="144"/>
      <c r="D990" s="145" t="s">
        <v>146</v>
      </c>
      <c r="E990" s="146" t="s">
        <v>3</v>
      </c>
      <c r="F990" s="147" t="s">
        <v>1779</v>
      </c>
      <c r="H990" s="148">
        <v>1</v>
      </c>
      <c r="I990" s="149"/>
      <c r="L990" s="144"/>
      <c r="M990" s="150"/>
      <c r="T990" s="151"/>
      <c r="AT990" s="146" t="s">
        <v>146</v>
      </c>
      <c r="AU990" s="146" t="s">
        <v>81</v>
      </c>
      <c r="AV990" s="12" t="s">
        <v>81</v>
      </c>
      <c r="AW990" s="12" t="s">
        <v>32</v>
      </c>
      <c r="AX990" s="12" t="s">
        <v>79</v>
      </c>
      <c r="AY990" s="146" t="s">
        <v>135</v>
      </c>
    </row>
    <row r="991" spans="2:65" s="1" customFormat="1" ht="16.5" customHeight="1">
      <c r="B991" s="126"/>
      <c r="C991" s="162" t="s">
        <v>1780</v>
      </c>
      <c r="D991" s="162" t="s">
        <v>427</v>
      </c>
      <c r="E991" s="163" t="s">
        <v>1773</v>
      </c>
      <c r="F991" s="164" t="s">
        <v>1774</v>
      </c>
      <c r="G991" s="165" t="s">
        <v>213</v>
      </c>
      <c r="H991" s="166">
        <v>1.6</v>
      </c>
      <c r="I991" s="167"/>
      <c r="J991" s="168">
        <f>ROUND(I991*H991,2)</f>
        <v>0</v>
      </c>
      <c r="K991" s="164" t="s">
        <v>141</v>
      </c>
      <c r="L991" s="169"/>
      <c r="M991" s="170" t="s">
        <v>3</v>
      </c>
      <c r="N991" s="171" t="s">
        <v>42</v>
      </c>
      <c r="P991" s="136">
        <f>O991*H991</f>
        <v>0</v>
      </c>
      <c r="Q991" s="136">
        <v>2.4230000000000002E-2</v>
      </c>
      <c r="R991" s="136">
        <f>Q991*H991</f>
        <v>3.8768000000000004E-2</v>
      </c>
      <c r="S991" s="136">
        <v>0</v>
      </c>
      <c r="T991" s="137">
        <f>S991*H991</f>
        <v>0</v>
      </c>
      <c r="AR991" s="138" t="s">
        <v>342</v>
      </c>
      <c r="AT991" s="138" t="s">
        <v>427</v>
      </c>
      <c r="AU991" s="138" t="s">
        <v>81</v>
      </c>
      <c r="AY991" s="16" t="s">
        <v>135</v>
      </c>
      <c r="BE991" s="139">
        <f>IF(N991="základní",J991,0)</f>
        <v>0</v>
      </c>
      <c r="BF991" s="139">
        <f>IF(N991="snížená",J991,0)</f>
        <v>0</v>
      </c>
      <c r="BG991" s="139">
        <f>IF(N991="zákl. přenesená",J991,0)</f>
        <v>0</v>
      </c>
      <c r="BH991" s="139">
        <f>IF(N991="sníž. přenesená",J991,0)</f>
        <v>0</v>
      </c>
      <c r="BI991" s="139">
        <f>IF(N991="nulová",J991,0)</f>
        <v>0</v>
      </c>
      <c r="BJ991" s="16" t="s">
        <v>79</v>
      </c>
      <c r="BK991" s="139">
        <f>ROUND(I991*H991,2)</f>
        <v>0</v>
      </c>
      <c r="BL991" s="16" t="s">
        <v>236</v>
      </c>
      <c r="BM991" s="138" t="s">
        <v>1781</v>
      </c>
    </row>
    <row r="992" spans="2:65" s="12" customFormat="1" ht="11.25">
      <c r="B992" s="144"/>
      <c r="D992" s="145" t="s">
        <v>146</v>
      </c>
      <c r="E992" s="146" t="s">
        <v>3</v>
      </c>
      <c r="F992" s="147" t="s">
        <v>1782</v>
      </c>
      <c r="H992" s="148">
        <v>1.6</v>
      </c>
      <c r="I992" s="149"/>
      <c r="L992" s="144"/>
      <c r="M992" s="150"/>
      <c r="T992" s="151"/>
      <c r="AT992" s="146" t="s">
        <v>146</v>
      </c>
      <c r="AU992" s="146" t="s">
        <v>81</v>
      </c>
      <c r="AV992" s="12" t="s">
        <v>81</v>
      </c>
      <c r="AW992" s="12" t="s">
        <v>32</v>
      </c>
      <c r="AX992" s="12" t="s">
        <v>79</v>
      </c>
      <c r="AY992" s="146" t="s">
        <v>135</v>
      </c>
    </row>
    <row r="993" spans="2:65" s="1" customFormat="1" ht="16.5" customHeight="1">
      <c r="B993" s="126"/>
      <c r="C993" s="127" t="s">
        <v>1783</v>
      </c>
      <c r="D993" s="127" t="s">
        <v>137</v>
      </c>
      <c r="E993" s="128" t="s">
        <v>1784</v>
      </c>
      <c r="F993" s="129" t="s">
        <v>1785</v>
      </c>
      <c r="G993" s="130" t="s">
        <v>493</v>
      </c>
      <c r="H993" s="131">
        <v>7</v>
      </c>
      <c r="I993" s="132"/>
      <c r="J993" s="133">
        <f>ROUND(I993*H993,2)</f>
        <v>0</v>
      </c>
      <c r="K993" s="129" t="s">
        <v>141</v>
      </c>
      <c r="L993" s="31"/>
      <c r="M993" s="134" t="s">
        <v>3</v>
      </c>
      <c r="N993" s="135" t="s">
        <v>42</v>
      </c>
      <c r="P993" s="136">
        <f>O993*H993</f>
        <v>0</v>
      </c>
      <c r="Q993" s="136">
        <v>0</v>
      </c>
      <c r="R993" s="136">
        <f>Q993*H993</f>
        <v>0</v>
      </c>
      <c r="S993" s="136">
        <v>0</v>
      </c>
      <c r="T993" s="137">
        <f>S993*H993</f>
        <v>0</v>
      </c>
      <c r="AR993" s="138" t="s">
        <v>236</v>
      </c>
      <c r="AT993" s="138" t="s">
        <v>137</v>
      </c>
      <c r="AU993" s="138" t="s">
        <v>81</v>
      </c>
      <c r="AY993" s="16" t="s">
        <v>135</v>
      </c>
      <c r="BE993" s="139">
        <f>IF(N993="základní",J993,0)</f>
        <v>0</v>
      </c>
      <c r="BF993" s="139">
        <f>IF(N993="snížená",J993,0)</f>
        <v>0</v>
      </c>
      <c r="BG993" s="139">
        <f>IF(N993="zákl. přenesená",J993,0)</f>
        <v>0</v>
      </c>
      <c r="BH993" s="139">
        <f>IF(N993="sníž. přenesená",J993,0)</f>
        <v>0</v>
      </c>
      <c r="BI993" s="139">
        <f>IF(N993="nulová",J993,0)</f>
        <v>0</v>
      </c>
      <c r="BJ993" s="16" t="s">
        <v>79</v>
      </c>
      <c r="BK993" s="139">
        <f>ROUND(I993*H993,2)</f>
        <v>0</v>
      </c>
      <c r="BL993" s="16" t="s">
        <v>236</v>
      </c>
      <c r="BM993" s="138" t="s">
        <v>1786</v>
      </c>
    </row>
    <row r="994" spans="2:65" s="1" customFormat="1" ht="11.25">
      <c r="B994" s="31"/>
      <c r="D994" s="140" t="s">
        <v>144</v>
      </c>
      <c r="F994" s="141" t="s">
        <v>1787</v>
      </c>
      <c r="I994" s="142"/>
      <c r="L994" s="31"/>
      <c r="M994" s="143"/>
      <c r="T994" s="52"/>
      <c r="AT994" s="16" t="s">
        <v>144</v>
      </c>
      <c r="AU994" s="16" t="s">
        <v>81</v>
      </c>
    </row>
    <row r="995" spans="2:65" s="12" customFormat="1" ht="11.25">
      <c r="B995" s="144"/>
      <c r="D995" s="145" t="s">
        <v>146</v>
      </c>
      <c r="E995" s="146" t="s">
        <v>3</v>
      </c>
      <c r="F995" s="147" t="s">
        <v>1788</v>
      </c>
      <c r="H995" s="148">
        <v>7</v>
      </c>
      <c r="I995" s="149"/>
      <c r="L995" s="144"/>
      <c r="M995" s="150"/>
      <c r="T995" s="151"/>
      <c r="AT995" s="146" t="s">
        <v>146</v>
      </c>
      <c r="AU995" s="146" t="s">
        <v>81</v>
      </c>
      <c r="AV995" s="12" t="s">
        <v>81</v>
      </c>
      <c r="AW995" s="12" t="s">
        <v>32</v>
      </c>
      <c r="AX995" s="12" t="s">
        <v>79</v>
      </c>
      <c r="AY995" s="146" t="s">
        <v>135</v>
      </c>
    </row>
    <row r="996" spans="2:65" s="1" customFormat="1" ht="16.5" customHeight="1">
      <c r="B996" s="126"/>
      <c r="C996" s="162" t="s">
        <v>1789</v>
      </c>
      <c r="D996" s="162" t="s">
        <v>427</v>
      </c>
      <c r="E996" s="163" t="s">
        <v>1790</v>
      </c>
      <c r="F996" s="164" t="s">
        <v>1791</v>
      </c>
      <c r="G996" s="165" t="s">
        <v>493</v>
      </c>
      <c r="H996" s="166">
        <v>7</v>
      </c>
      <c r="I996" s="167"/>
      <c r="J996" s="168">
        <f>ROUND(I996*H996,2)</f>
        <v>0</v>
      </c>
      <c r="K996" s="164" t="s">
        <v>141</v>
      </c>
      <c r="L996" s="169"/>
      <c r="M996" s="170" t="s">
        <v>3</v>
      </c>
      <c r="N996" s="171" t="s">
        <v>42</v>
      </c>
      <c r="P996" s="136">
        <f>O996*H996</f>
        <v>0</v>
      </c>
      <c r="Q996" s="136">
        <v>1.4999999999999999E-4</v>
      </c>
      <c r="R996" s="136">
        <f>Q996*H996</f>
        <v>1.0499999999999999E-3</v>
      </c>
      <c r="S996" s="136">
        <v>0</v>
      </c>
      <c r="T996" s="137">
        <f>S996*H996</f>
        <v>0</v>
      </c>
      <c r="AR996" s="138" t="s">
        <v>342</v>
      </c>
      <c r="AT996" s="138" t="s">
        <v>427</v>
      </c>
      <c r="AU996" s="138" t="s">
        <v>81</v>
      </c>
      <c r="AY996" s="16" t="s">
        <v>135</v>
      </c>
      <c r="BE996" s="139">
        <f>IF(N996="základní",J996,0)</f>
        <v>0</v>
      </c>
      <c r="BF996" s="139">
        <f>IF(N996="snížená",J996,0)</f>
        <v>0</v>
      </c>
      <c r="BG996" s="139">
        <f>IF(N996="zákl. přenesená",J996,0)</f>
        <v>0</v>
      </c>
      <c r="BH996" s="139">
        <f>IF(N996="sníž. přenesená",J996,0)</f>
        <v>0</v>
      </c>
      <c r="BI996" s="139">
        <f>IF(N996="nulová",J996,0)</f>
        <v>0</v>
      </c>
      <c r="BJ996" s="16" t="s">
        <v>79</v>
      </c>
      <c r="BK996" s="139">
        <f>ROUND(I996*H996,2)</f>
        <v>0</v>
      </c>
      <c r="BL996" s="16" t="s">
        <v>236</v>
      </c>
      <c r="BM996" s="138" t="s">
        <v>1792</v>
      </c>
    </row>
    <row r="997" spans="2:65" s="1" customFormat="1" ht="16.5" customHeight="1">
      <c r="B997" s="126"/>
      <c r="C997" s="127" t="s">
        <v>1793</v>
      </c>
      <c r="D997" s="127" t="s">
        <v>137</v>
      </c>
      <c r="E997" s="128" t="s">
        <v>1784</v>
      </c>
      <c r="F997" s="129" t="s">
        <v>1785</v>
      </c>
      <c r="G997" s="130" t="s">
        <v>493</v>
      </c>
      <c r="H997" s="131">
        <v>1</v>
      </c>
      <c r="I997" s="132"/>
      <c r="J997" s="133">
        <f>ROUND(I997*H997,2)</f>
        <v>0</v>
      </c>
      <c r="K997" s="129" t="s">
        <v>141</v>
      </c>
      <c r="L997" s="31"/>
      <c r="M997" s="134" t="s">
        <v>3</v>
      </c>
      <c r="N997" s="135" t="s">
        <v>42</v>
      </c>
      <c r="P997" s="136">
        <f>O997*H997</f>
        <v>0</v>
      </c>
      <c r="Q997" s="136">
        <v>0</v>
      </c>
      <c r="R997" s="136">
        <f>Q997*H997</f>
        <v>0</v>
      </c>
      <c r="S997" s="136">
        <v>0</v>
      </c>
      <c r="T997" s="137">
        <f>S997*H997</f>
        <v>0</v>
      </c>
      <c r="AR997" s="138" t="s">
        <v>236</v>
      </c>
      <c r="AT997" s="138" t="s">
        <v>137</v>
      </c>
      <c r="AU997" s="138" t="s">
        <v>81</v>
      </c>
      <c r="AY997" s="16" t="s">
        <v>135</v>
      </c>
      <c r="BE997" s="139">
        <f>IF(N997="základní",J997,0)</f>
        <v>0</v>
      </c>
      <c r="BF997" s="139">
        <f>IF(N997="snížená",J997,0)</f>
        <v>0</v>
      </c>
      <c r="BG997" s="139">
        <f>IF(N997="zákl. přenesená",J997,0)</f>
        <v>0</v>
      </c>
      <c r="BH997" s="139">
        <f>IF(N997="sníž. přenesená",J997,0)</f>
        <v>0</v>
      </c>
      <c r="BI997" s="139">
        <f>IF(N997="nulová",J997,0)</f>
        <v>0</v>
      </c>
      <c r="BJ997" s="16" t="s">
        <v>79</v>
      </c>
      <c r="BK997" s="139">
        <f>ROUND(I997*H997,2)</f>
        <v>0</v>
      </c>
      <c r="BL997" s="16" t="s">
        <v>236</v>
      </c>
      <c r="BM997" s="138" t="s">
        <v>1794</v>
      </c>
    </row>
    <row r="998" spans="2:65" s="1" customFormat="1" ht="11.25">
      <c r="B998" s="31"/>
      <c r="D998" s="140" t="s">
        <v>144</v>
      </c>
      <c r="F998" s="141" t="s">
        <v>1787</v>
      </c>
      <c r="I998" s="142"/>
      <c r="L998" s="31"/>
      <c r="M998" s="143"/>
      <c r="T998" s="52"/>
      <c r="AT998" s="16" t="s">
        <v>144</v>
      </c>
      <c r="AU998" s="16" t="s">
        <v>81</v>
      </c>
    </row>
    <row r="999" spans="2:65" s="12" customFormat="1" ht="11.25">
      <c r="B999" s="144"/>
      <c r="D999" s="145" t="s">
        <v>146</v>
      </c>
      <c r="E999" s="146" t="s">
        <v>3</v>
      </c>
      <c r="F999" s="147" t="s">
        <v>946</v>
      </c>
      <c r="H999" s="148">
        <v>1</v>
      </c>
      <c r="I999" s="149"/>
      <c r="L999" s="144"/>
      <c r="M999" s="150"/>
      <c r="T999" s="151"/>
      <c r="AT999" s="146" t="s">
        <v>146</v>
      </c>
      <c r="AU999" s="146" t="s">
        <v>81</v>
      </c>
      <c r="AV999" s="12" t="s">
        <v>81</v>
      </c>
      <c r="AW999" s="12" t="s">
        <v>32</v>
      </c>
      <c r="AX999" s="12" t="s">
        <v>79</v>
      </c>
      <c r="AY999" s="146" t="s">
        <v>135</v>
      </c>
    </row>
    <row r="1000" spans="2:65" s="1" customFormat="1" ht="16.5" customHeight="1">
      <c r="B1000" s="126"/>
      <c r="C1000" s="162" t="s">
        <v>1795</v>
      </c>
      <c r="D1000" s="162" t="s">
        <v>427</v>
      </c>
      <c r="E1000" s="163" t="s">
        <v>1796</v>
      </c>
      <c r="F1000" s="164" t="s">
        <v>1797</v>
      </c>
      <c r="G1000" s="165" t="s">
        <v>493</v>
      </c>
      <c r="H1000" s="166">
        <v>1</v>
      </c>
      <c r="I1000" s="167"/>
      <c r="J1000" s="168">
        <f>ROUND(I1000*H1000,2)</f>
        <v>0</v>
      </c>
      <c r="K1000" s="164" t="s">
        <v>141</v>
      </c>
      <c r="L1000" s="169"/>
      <c r="M1000" s="170" t="s">
        <v>3</v>
      </c>
      <c r="N1000" s="171" t="s">
        <v>42</v>
      </c>
      <c r="P1000" s="136">
        <f>O1000*H1000</f>
        <v>0</v>
      </c>
      <c r="Q1000" s="136">
        <v>1.4999999999999999E-4</v>
      </c>
      <c r="R1000" s="136">
        <f>Q1000*H1000</f>
        <v>1.4999999999999999E-4</v>
      </c>
      <c r="S1000" s="136">
        <v>0</v>
      </c>
      <c r="T1000" s="137">
        <f>S1000*H1000</f>
        <v>0</v>
      </c>
      <c r="AR1000" s="138" t="s">
        <v>342</v>
      </c>
      <c r="AT1000" s="138" t="s">
        <v>427</v>
      </c>
      <c r="AU1000" s="138" t="s">
        <v>81</v>
      </c>
      <c r="AY1000" s="16" t="s">
        <v>135</v>
      </c>
      <c r="BE1000" s="139">
        <f>IF(N1000="základní",J1000,0)</f>
        <v>0</v>
      </c>
      <c r="BF1000" s="139">
        <f>IF(N1000="snížená",J1000,0)</f>
        <v>0</v>
      </c>
      <c r="BG1000" s="139">
        <f>IF(N1000="zákl. přenesená",J1000,0)</f>
        <v>0</v>
      </c>
      <c r="BH1000" s="139">
        <f>IF(N1000="sníž. přenesená",J1000,0)</f>
        <v>0</v>
      </c>
      <c r="BI1000" s="139">
        <f>IF(N1000="nulová",J1000,0)</f>
        <v>0</v>
      </c>
      <c r="BJ1000" s="16" t="s">
        <v>79</v>
      </c>
      <c r="BK1000" s="139">
        <f>ROUND(I1000*H1000,2)</f>
        <v>0</v>
      </c>
      <c r="BL1000" s="16" t="s">
        <v>236</v>
      </c>
      <c r="BM1000" s="138" t="s">
        <v>1798</v>
      </c>
    </row>
    <row r="1001" spans="2:65" s="1" customFormat="1" ht="16.5" customHeight="1">
      <c r="B1001" s="126"/>
      <c r="C1001" s="127" t="s">
        <v>1799</v>
      </c>
      <c r="D1001" s="127" t="s">
        <v>137</v>
      </c>
      <c r="E1001" s="128" t="s">
        <v>1800</v>
      </c>
      <c r="F1001" s="129" t="s">
        <v>1801</v>
      </c>
      <c r="G1001" s="130" t="s">
        <v>493</v>
      </c>
      <c r="H1001" s="131">
        <v>15</v>
      </c>
      <c r="I1001" s="132"/>
      <c r="J1001" s="133">
        <f>ROUND(I1001*H1001,2)</f>
        <v>0</v>
      </c>
      <c r="K1001" s="129" t="s">
        <v>141</v>
      </c>
      <c r="L1001" s="31"/>
      <c r="M1001" s="134" t="s">
        <v>3</v>
      </c>
      <c r="N1001" s="135" t="s">
        <v>42</v>
      </c>
      <c r="P1001" s="136">
        <f>O1001*H1001</f>
        <v>0</v>
      </c>
      <c r="Q1001" s="136">
        <v>0</v>
      </c>
      <c r="R1001" s="136">
        <f>Q1001*H1001</f>
        <v>0</v>
      </c>
      <c r="S1001" s="136">
        <v>0</v>
      </c>
      <c r="T1001" s="137">
        <f>S1001*H1001</f>
        <v>0</v>
      </c>
      <c r="AR1001" s="138" t="s">
        <v>236</v>
      </c>
      <c r="AT1001" s="138" t="s">
        <v>137</v>
      </c>
      <c r="AU1001" s="138" t="s">
        <v>81</v>
      </c>
      <c r="AY1001" s="16" t="s">
        <v>135</v>
      </c>
      <c r="BE1001" s="139">
        <f>IF(N1001="základní",J1001,0)</f>
        <v>0</v>
      </c>
      <c r="BF1001" s="139">
        <f>IF(N1001="snížená",J1001,0)</f>
        <v>0</v>
      </c>
      <c r="BG1001" s="139">
        <f>IF(N1001="zákl. přenesená",J1001,0)</f>
        <v>0</v>
      </c>
      <c r="BH1001" s="139">
        <f>IF(N1001="sníž. přenesená",J1001,0)</f>
        <v>0</v>
      </c>
      <c r="BI1001" s="139">
        <f>IF(N1001="nulová",J1001,0)</f>
        <v>0</v>
      </c>
      <c r="BJ1001" s="16" t="s">
        <v>79</v>
      </c>
      <c r="BK1001" s="139">
        <f>ROUND(I1001*H1001,2)</f>
        <v>0</v>
      </c>
      <c r="BL1001" s="16" t="s">
        <v>236</v>
      </c>
      <c r="BM1001" s="138" t="s">
        <v>1802</v>
      </c>
    </row>
    <row r="1002" spans="2:65" s="1" customFormat="1" ht="11.25">
      <c r="B1002" s="31"/>
      <c r="D1002" s="140" t="s">
        <v>144</v>
      </c>
      <c r="F1002" s="141" t="s">
        <v>1803</v>
      </c>
      <c r="I1002" s="142"/>
      <c r="L1002" s="31"/>
      <c r="M1002" s="143"/>
      <c r="T1002" s="52"/>
      <c r="AT1002" s="16" t="s">
        <v>144</v>
      </c>
      <c r="AU1002" s="16" t="s">
        <v>81</v>
      </c>
    </row>
    <row r="1003" spans="2:65" s="12" customFormat="1" ht="11.25">
      <c r="B1003" s="144"/>
      <c r="D1003" s="145" t="s">
        <v>146</v>
      </c>
      <c r="E1003" s="146" t="s">
        <v>3</v>
      </c>
      <c r="F1003" s="147" t="s">
        <v>1804</v>
      </c>
      <c r="H1003" s="148">
        <v>15</v>
      </c>
      <c r="I1003" s="149"/>
      <c r="L1003" s="144"/>
      <c r="M1003" s="150"/>
      <c r="T1003" s="151"/>
      <c r="AT1003" s="146" t="s">
        <v>146</v>
      </c>
      <c r="AU1003" s="146" t="s">
        <v>81</v>
      </c>
      <c r="AV1003" s="12" t="s">
        <v>81</v>
      </c>
      <c r="AW1003" s="12" t="s">
        <v>32</v>
      </c>
      <c r="AX1003" s="12" t="s">
        <v>79</v>
      </c>
      <c r="AY1003" s="146" t="s">
        <v>135</v>
      </c>
    </row>
    <row r="1004" spans="2:65" s="1" customFormat="1" ht="16.5" customHeight="1">
      <c r="B1004" s="126"/>
      <c r="C1004" s="162" t="s">
        <v>1805</v>
      </c>
      <c r="D1004" s="162" t="s">
        <v>427</v>
      </c>
      <c r="E1004" s="163" t="s">
        <v>1806</v>
      </c>
      <c r="F1004" s="164" t="s">
        <v>1807</v>
      </c>
      <c r="G1004" s="165" t="s">
        <v>493</v>
      </c>
      <c r="H1004" s="166">
        <v>15</v>
      </c>
      <c r="I1004" s="167"/>
      <c r="J1004" s="168">
        <f>ROUND(I1004*H1004,2)</f>
        <v>0</v>
      </c>
      <c r="K1004" s="164" t="s">
        <v>141</v>
      </c>
      <c r="L1004" s="169"/>
      <c r="M1004" s="170" t="s">
        <v>3</v>
      </c>
      <c r="N1004" s="171" t="s">
        <v>42</v>
      </c>
      <c r="P1004" s="136">
        <f>O1004*H1004</f>
        <v>0</v>
      </c>
      <c r="Q1004" s="136">
        <v>2.2000000000000001E-3</v>
      </c>
      <c r="R1004" s="136">
        <f>Q1004*H1004</f>
        <v>3.3000000000000002E-2</v>
      </c>
      <c r="S1004" s="136">
        <v>0</v>
      </c>
      <c r="T1004" s="137">
        <f>S1004*H1004</f>
        <v>0</v>
      </c>
      <c r="AR1004" s="138" t="s">
        <v>342</v>
      </c>
      <c r="AT1004" s="138" t="s">
        <v>427</v>
      </c>
      <c r="AU1004" s="138" t="s">
        <v>81</v>
      </c>
      <c r="AY1004" s="16" t="s">
        <v>135</v>
      </c>
      <c r="BE1004" s="139">
        <f>IF(N1004="základní",J1004,0)</f>
        <v>0</v>
      </c>
      <c r="BF1004" s="139">
        <f>IF(N1004="snížená",J1004,0)</f>
        <v>0</v>
      </c>
      <c r="BG1004" s="139">
        <f>IF(N1004="zákl. přenesená",J1004,0)</f>
        <v>0</v>
      </c>
      <c r="BH1004" s="139">
        <f>IF(N1004="sníž. přenesená",J1004,0)</f>
        <v>0</v>
      </c>
      <c r="BI1004" s="139">
        <f>IF(N1004="nulová",J1004,0)</f>
        <v>0</v>
      </c>
      <c r="BJ1004" s="16" t="s">
        <v>79</v>
      </c>
      <c r="BK1004" s="139">
        <f>ROUND(I1004*H1004,2)</f>
        <v>0</v>
      </c>
      <c r="BL1004" s="16" t="s">
        <v>236</v>
      </c>
      <c r="BM1004" s="138" t="s">
        <v>1808</v>
      </c>
    </row>
    <row r="1005" spans="2:65" s="1" customFormat="1" ht="16.5" customHeight="1">
      <c r="B1005" s="126"/>
      <c r="C1005" s="127" t="s">
        <v>1809</v>
      </c>
      <c r="D1005" s="127" t="s">
        <v>137</v>
      </c>
      <c r="E1005" s="128" t="s">
        <v>1810</v>
      </c>
      <c r="F1005" s="129" t="s">
        <v>1811</v>
      </c>
      <c r="G1005" s="130" t="s">
        <v>493</v>
      </c>
      <c r="H1005" s="131">
        <v>7</v>
      </c>
      <c r="I1005" s="132"/>
      <c r="J1005" s="133">
        <f>ROUND(I1005*H1005,2)</f>
        <v>0</v>
      </c>
      <c r="K1005" s="129" t="s">
        <v>141</v>
      </c>
      <c r="L1005" s="31"/>
      <c r="M1005" s="134" t="s">
        <v>3</v>
      </c>
      <c r="N1005" s="135" t="s">
        <v>42</v>
      </c>
      <c r="P1005" s="136">
        <f>O1005*H1005</f>
        <v>0</v>
      </c>
      <c r="Q1005" s="136">
        <v>0</v>
      </c>
      <c r="R1005" s="136">
        <f>Q1005*H1005</f>
        <v>0</v>
      </c>
      <c r="S1005" s="136">
        <v>0</v>
      </c>
      <c r="T1005" s="137">
        <f>S1005*H1005</f>
        <v>0</v>
      </c>
      <c r="AR1005" s="138" t="s">
        <v>236</v>
      </c>
      <c r="AT1005" s="138" t="s">
        <v>137</v>
      </c>
      <c r="AU1005" s="138" t="s">
        <v>81</v>
      </c>
      <c r="AY1005" s="16" t="s">
        <v>135</v>
      </c>
      <c r="BE1005" s="139">
        <f>IF(N1005="základní",J1005,0)</f>
        <v>0</v>
      </c>
      <c r="BF1005" s="139">
        <f>IF(N1005="snížená",J1005,0)</f>
        <v>0</v>
      </c>
      <c r="BG1005" s="139">
        <f>IF(N1005="zákl. přenesená",J1005,0)</f>
        <v>0</v>
      </c>
      <c r="BH1005" s="139">
        <f>IF(N1005="sníž. přenesená",J1005,0)</f>
        <v>0</v>
      </c>
      <c r="BI1005" s="139">
        <f>IF(N1005="nulová",J1005,0)</f>
        <v>0</v>
      </c>
      <c r="BJ1005" s="16" t="s">
        <v>79</v>
      </c>
      <c r="BK1005" s="139">
        <f>ROUND(I1005*H1005,2)</f>
        <v>0</v>
      </c>
      <c r="BL1005" s="16" t="s">
        <v>236</v>
      </c>
      <c r="BM1005" s="138" t="s">
        <v>1812</v>
      </c>
    </row>
    <row r="1006" spans="2:65" s="1" customFormat="1" ht="11.25">
      <c r="B1006" s="31"/>
      <c r="D1006" s="140" t="s">
        <v>144</v>
      </c>
      <c r="F1006" s="141" t="s">
        <v>1813</v>
      </c>
      <c r="I1006" s="142"/>
      <c r="L1006" s="31"/>
      <c r="M1006" s="143"/>
      <c r="T1006" s="52"/>
      <c r="AT1006" s="16" t="s">
        <v>144</v>
      </c>
      <c r="AU1006" s="16" t="s">
        <v>81</v>
      </c>
    </row>
    <row r="1007" spans="2:65" s="12" customFormat="1" ht="11.25">
      <c r="B1007" s="144"/>
      <c r="D1007" s="145" t="s">
        <v>146</v>
      </c>
      <c r="E1007" s="146" t="s">
        <v>3</v>
      </c>
      <c r="F1007" s="147" t="s">
        <v>1814</v>
      </c>
      <c r="H1007" s="148">
        <v>7</v>
      </c>
      <c r="I1007" s="149"/>
      <c r="L1007" s="144"/>
      <c r="M1007" s="150"/>
      <c r="T1007" s="151"/>
      <c r="AT1007" s="146" t="s">
        <v>146</v>
      </c>
      <c r="AU1007" s="146" t="s">
        <v>81</v>
      </c>
      <c r="AV1007" s="12" t="s">
        <v>81</v>
      </c>
      <c r="AW1007" s="12" t="s">
        <v>32</v>
      </c>
      <c r="AX1007" s="12" t="s">
        <v>79</v>
      </c>
      <c r="AY1007" s="146" t="s">
        <v>135</v>
      </c>
    </row>
    <row r="1008" spans="2:65" s="1" customFormat="1" ht="16.5" customHeight="1">
      <c r="B1008" s="126"/>
      <c r="C1008" s="162" t="s">
        <v>1815</v>
      </c>
      <c r="D1008" s="162" t="s">
        <v>427</v>
      </c>
      <c r="E1008" s="163" t="s">
        <v>1816</v>
      </c>
      <c r="F1008" s="164" t="s">
        <v>1817</v>
      </c>
      <c r="G1008" s="165" t="s">
        <v>493</v>
      </c>
      <c r="H1008" s="166">
        <v>7</v>
      </c>
      <c r="I1008" s="167"/>
      <c r="J1008" s="168">
        <f>ROUND(I1008*H1008,2)</f>
        <v>0</v>
      </c>
      <c r="K1008" s="164" t="s">
        <v>141</v>
      </c>
      <c r="L1008" s="169"/>
      <c r="M1008" s="170" t="s">
        <v>3</v>
      </c>
      <c r="N1008" s="171" t="s">
        <v>42</v>
      </c>
      <c r="P1008" s="136">
        <f>O1008*H1008</f>
        <v>0</v>
      </c>
      <c r="Q1008" s="136">
        <v>2.2000000000000001E-3</v>
      </c>
      <c r="R1008" s="136">
        <f>Q1008*H1008</f>
        <v>1.54E-2</v>
      </c>
      <c r="S1008" s="136">
        <v>0</v>
      </c>
      <c r="T1008" s="137">
        <f>S1008*H1008</f>
        <v>0</v>
      </c>
      <c r="AR1008" s="138" t="s">
        <v>342</v>
      </c>
      <c r="AT1008" s="138" t="s">
        <v>427</v>
      </c>
      <c r="AU1008" s="138" t="s">
        <v>81</v>
      </c>
      <c r="AY1008" s="16" t="s">
        <v>135</v>
      </c>
      <c r="BE1008" s="139">
        <f>IF(N1008="základní",J1008,0)</f>
        <v>0</v>
      </c>
      <c r="BF1008" s="139">
        <f>IF(N1008="snížená",J1008,0)</f>
        <v>0</v>
      </c>
      <c r="BG1008" s="139">
        <f>IF(N1008="zákl. přenesená",J1008,0)</f>
        <v>0</v>
      </c>
      <c r="BH1008" s="139">
        <f>IF(N1008="sníž. přenesená",J1008,0)</f>
        <v>0</v>
      </c>
      <c r="BI1008" s="139">
        <f>IF(N1008="nulová",J1008,0)</f>
        <v>0</v>
      </c>
      <c r="BJ1008" s="16" t="s">
        <v>79</v>
      </c>
      <c r="BK1008" s="139">
        <f>ROUND(I1008*H1008,2)</f>
        <v>0</v>
      </c>
      <c r="BL1008" s="16" t="s">
        <v>236</v>
      </c>
      <c r="BM1008" s="138" t="s">
        <v>1818</v>
      </c>
    </row>
    <row r="1009" spans="2:65" s="1" customFormat="1" ht="33" customHeight="1">
      <c r="B1009" s="126"/>
      <c r="C1009" s="127" t="s">
        <v>1819</v>
      </c>
      <c r="D1009" s="127" t="s">
        <v>137</v>
      </c>
      <c r="E1009" s="128" t="s">
        <v>1820</v>
      </c>
      <c r="F1009" s="129" t="s">
        <v>1821</v>
      </c>
      <c r="G1009" s="130" t="s">
        <v>493</v>
      </c>
      <c r="H1009" s="131">
        <v>1</v>
      </c>
      <c r="I1009" s="132"/>
      <c r="J1009" s="133">
        <f>ROUND(I1009*H1009,2)</f>
        <v>0</v>
      </c>
      <c r="K1009" s="129" t="s">
        <v>141</v>
      </c>
      <c r="L1009" s="31"/>
      <c r="M1009" s="134" t="s">
        <v>3</v>
      </c>
      <c r="N1009" s="135" t="s">
        <v>42</v>
      </c>
      <c r="P1009" s="136">
        <f>O1009*H1009</f>
        <v>0</v>
      </c>
      <c r="Q1009" s="136">
        <v>2.5999999999999998E-4</v>
      </c>
      <c r="R1009" s="136">
        <f>Q1009*H1009</f>
        <v>2.5999999999999998E-4</v>
      </c>
      <c r="S1009" s="136">
        <v>0</v>
      </c>
      <c r="T1009" s="137">
        <f>S1009*H1009</f>
        <v>0</v>
      </c>
      <c r="AR1009" s="138" t="s">
        <v>236</v>
      </c>
      <c r="AT1009" s="138" t="s">
        <v>137</v>
      </c>
      <c r="AU1009" s="138" t="s">
        <v>81</v>
      </c>
      <c r="AY1009" s="16" t="s">
        <v>135</v>
      </c>
      <c r="BE1009" s="139">
        <f>IF(N1009="základní",J1009,0)</f>
        <v>0</v>
      </c>
      <c r="BF1009" s="139">
        <f>IF(N1009="snížená",J1009,0)</f>
        <v>0</v>
      </c>
      <c r="BG1009" s="139">
        <f>IF(N1009="zákl. přenesená",J1009,0)</f>
        <v>0</v>
      </c>
      <c r="BH1009" s="139">
        <f>IF(N1009="sníž. přenesená",J1009,0)</f>
        <v>0</v>
      </c>
      <c r="BI1009" s="139">
        <f>IF(N1009="nulová",J1009,0)</f>
        <v>0</v>
      </c>
      <c r="BJ1009" s="16" t="s">
        <v>79</v>
      </c>
      <c r="BK1009" s="139">
        <f>ROUND(I1009*H1009,2)</f>
        <v>0</v>
      </c>
      <c r="BL1009" s="16" t="s">
        <v>236</v>
      </c>
      <c r="BM1009" s="138" t="s">
        <v>1822</v>
      </c>
    </row>
    <row r="1010" spans="2:65" s="1" customFormat="1" ht="11.25">
      <c r="B1010" s="31"/>
      <c r="D1010" s="140" t="s">
        <v>144</v>
      </c>
      <c r="F1010" s="141" t="s">
        <v>1823</v>
      </c>
      <c r="I1010" s="142"/>
      <c r="L1010" s="31"/>
      <c r="M1010" s="143"/>
      <c r="T1010" s="52"/>
      <c r="AT1010" s="16" t="s">
        <v>144</v>
      </c>
      <c r="AU1010" s="16" t="s">
        <v>81</v>
      </c>
    </row>
    <row r="1011" spans="2:65" s="12" customFormat="1" ht="11.25">
      <c r="B1011" s="144"/>
      <c r="D1011" s="145" t="s">
        <v>146</v>
      </c>
      <c r="E1011" s="146" t="s">
        <v>3</v>
      </c>
      <c r="F1011" s="147" t="s">
        <v>1824</v>
      </c>
      <c r="H1011" s="148">
        <v>1</v>
      </c>
      <c r="I1011" s="149"/>
      <c r="L1011" s="144"/>
      <c r="M1011" s="150"/>
      <c r="T1011" s="151"/>
      <c r="AT1011" s="146" t="s">
        <v>146</v>
      </c>
      <c r="AU1011" s="146" t="s">
        <v>81</v>
      </c>
      <c r="AV1011" s="12" t="s">
        <v>81</v>
      </c>
      <c r="AW1011" s="12" t="s">
        <v>32</v>
      </c>
      <c r="AX1011" s="12" t="s">
        <v>79</v>
      </c>
      <c r="AY1011" s="146" t="s">
        <v>135</v>
      </c>
    </row>
    <row r="1012" spans="2:65" s="1" customFormat="1" ht="21.75" customHeight="1">
      <c r="B1012" s="126"/>
      <c r="C1012" s="162" t="s">
        <v>1825</v>
      </c>
      <c r="D1012" s="162" t="s">
        <v>427</v>
      </c>
      <c r="E1012" s="163" t="s">
        <v>1826</v>
      </c>
      <c r="F1012" s="164" t="s">
        <v>1827</v>
      </c>
      <c r="G1012" s="165" t="s">
        <v>493</v>
      </c>
      <c r="H1012" s="166">
        <v>1</v>
      </c>
      <c r="I1012" s="167"/>
      <c r="J1012" s="168">
        <f>ROUND(I1012*H1012,2)</f>
        <v>0</v>
      </c>
      <c r="K1012" s="164" t="s">
        <v>141</v>
      </c>
      <c r="L1012" s="169"/>
      <c r="M1012" s="170" t="s">
        <v>3</v>
      </c>
      <c r="N1012" s="171" t="s">
        <v>42</v>
      </c>
      <c r="P1012" s="136">
        <f>O1012*H1012</f>
        <v>0</v>
      </c>
      <c r="Q1012" s="136">
        <v>4.7759999999999997E-2</v>
      </c>
      <c r="R1012" s="136">
        <f>Q1012*H1012</f>
        <v>4.7759999999999997E-2</v>
      </c>
      <c r="S1012" s="136">
        <v>0</v>
      </c>
      <c r="T1012" s="137">
        <f>S1012*H1012</f>
        <v>0</v>
      </c>
      <c r="AR1012" s="138" t="s">
        <v>342</v>
      </c>
      <c r="AT1012" s="138" t="s">
        <v>427</v>
      </c>
      <c r="AU1012" s="138" t="s">
        <v>81</v>
      </c>
      <c r="AY1012" s="16" t="s">
        <v>135</v>
      </c>
      <c r="BE1012" s="139">
        <f>IF(N1012="základní",J1012,0)</f>
        <v>0</v>
      </c>
      <c r="BF1012" s="139">
        <f>IF(N1012="snížená",J1012,0)</f>
        <v>0</v>
      </c>
      <c r="BG1012" s="139">
        <f>IF(N1012="zákl. přenesená",J1012,0)</f>
        <v>0</v>
      </c>
      <c r="BH1012" s="139">
        <f>IF(N1012="sníž. přenesená",J1012,0)</f>
        <v>0</v>
      </c>
      <c r="BI1012" s="139">
        <f>IF(N1012="nulová",J1012,0)</f>
        <v>0</v>
      </c>
      <c r="BJ1012" s="16" t="s">
        <v>79</v>
      </c>
      <c r="BK1012" s="139">
        <f>ROUND(I1012*H1012,2)</f>
        <v>0</v>
      </c>
      <c r="BL1012" s="16" t="s">
        <v>236</v>
      </c>
      <c r="BM1012" s="138" t="s">
        <v>1828</v>
      </c>
    </row>
    <row r="1013" spans="2:65" s="1" customFormat="1" ht="19.5">
      <c r="B1013" s="31"/>
      <c r="D1013" s="145" t="s">
        <v>1203</v>
      </c>
      <c r="F1013" s="172" t="s">
        <v>1829</v>
      </c>
      <c r="I1013" s="142"/>
      <c r="L1013" s="31"/>
      <c r="M1013" s="143"/>
      <c r="T1013" s="52"/>
      <c r="AT1013" s="16" t="s">
        <v>1203</v>
      </c>
      <c r="AU1013" s="16" t="s">
        <v>81</v>
      </c>
    </row>
    <row r="1014" spans="2:65" s="1" customFormat="1" ht="33" customHeight="1">
      <c r="B1014" s="126"/>
      <c r="C1014" s="127" t="s">
        <v>1830</v>
      </c>
      <c r="D1014" s="127" t="s">
        <v>137</v>
      </c>
      <c r="E1014" s="128" t="s">
        <v>1831</v>
      </c>
      <c r="F1014" s="129" t="s">
        <v>1832</v>
      </c>
      <c r="G1014" s="130" t="s">
        <v>493</v>
      </c>
      <c r="H1014" s="131">
        <v>4</v>
      </c>
      <c r="I1014" s="132"/>
      <c r="J1014" s="133">
        <f>ROUND(I1014*H1014,2)</f>
        <v>0</v>
      </c>
      <c r="K1014" s="129" t="s">
        <v>141</v>
      </c>
      <c r="L1014" s="31"/>
      <c r="M1014" s="134" t="s">
        <v>3</v>
      </c>
      <c r="N1014" s="135" t="s">
        <v>42</v>
      </c>
      <c r="P1014" s="136">
        <f>O1014*H1014</f>
        <v>0</v>
      </c>
      <c r="Q1014" s="136">
        <v>2.5000000000000001E-4</v>
      </c>
      <c r="R1014" s="136">
        <f>Q1014*H1014</f>
        <v>1E-3</v>
      </c>
      <c r="S1014" s="136">
        <v>0</v>
      </c>
      <c r="T1014" s="137">
        <f>S1014*H1014</f>
        <v>0</v>
      </c>
      <c r="AR1014" s="138" t="s">
        <v>236</v>
      </c>
      <c r="AT1014" s="138" t="s">
        <v>137</v>
      </c>
      <c r="AU1014" s="138" t="s">
        <v>81</v>
      </c>
      <c r="AY1014" s="16" t="s">
        <v>135</v>
      </c>
      <c r="BE1014" s="139">
        <f>IF(N1014="základní",J1014,0)</f>
        <v>0</v>
      </c>
      <c r="BF1014" s="139">
        <f>IF(N1014="snížená",J1014,0)</f>
        <v>0</v>
      </c>
      <c r="BG1014" s="139">
        <f>IF(N1014="zákl. přenesená",J1014,0)</f>
        <v>0</v>
      </c>
      <c r="BH1014" s="139">
        <f>IF(N1014="sníž. přenesená",J1014,0)</f>
        <v>0</v>
      </c>
      <c r="BI1014" s="139">
        <f>IF(N1014="nulová",J1014,0)</f>
        <v>0</v>
      </c>
      <c r="BJ1014" s="16" t="s">
        <v>79</v>
      </c>
      <c r="BK1014" s="139">
        <f>ROUND(I1014*H1014,2)</f>
        <v>0</v>
      </c>
      <c r="BL1014" s="16" t="s">
        <v>236</v>
      </c>
      <c r="BM1014" s="138" t="s">
        <v>1833</v>
      </c>
    </row>
    <row r="1015" spans="2:65" s="1" customFormat="1" ht="11.25">
      <c r="B1015" s="31"/>
      <c r="D1015" s="140" t="s">
        <v>144</v>
      </c>
      <c r="F1015" s="141" t="s">
        <v>1834</v>
      </c>
      <c r="I1015" s="142"/>
      <c r="L1015" s="31"/>
      <c r="M1015" s="143"/>
      <c r="T1015" s="52"/>
      <c r="AT1015" s="16" t="s">
        <v>144</v>
      </c>
      <c r="AU1015" s="16" t="s">
        <v>81</v>
      </c>
    </row>
    <row r="1016" spans="2:65" s="1" customFormat="1" ht="19.5">
      <c r="B1016" s="31"/>
      <c r="D1016" s="145" t="s">
        <v>1203</v>
      </c>
      <c r="F1016" s="172" t="s">
        <v>1835</v>
      </c>
      <c r="I1016" s="142"/>
      <c r="L1016" s="31"/>
      <c r="M1016" s="143"/>
      <c r="T1016" s="52"/>
      <c r="AT1016" s="16" t="s">
        <v>1203</v>
      </c>
      <c r="AU1016" s="16" t="s">
        <v>81</v>
      </c>
    </row>
    <row r="1017" spans="2:65" s="12" customFormat="1" ht="11.25">
      <c r="B1017" s="144"/>
      <c r="D1017" s="145" t="s">
        <v>146</v>
      </c>
      <c r="E1017" s="146" t="s">
        <v>3</v>
      </c>
      <c r="F1017" s="147" t="s">
        <v>1836</v>
      </c>
      <c r="H1017" s="148">
        <v>4</v>
      </c>
      <c r="I1017" s="149"/>
      <c r="L1017" s="144"/>
      <c r="M1017" s="150"/>
      <c r="T1017" s="151"/>
      <c r="AT1017" s="146" t="s">
        <v>146</v>
      </c>
      <c r="AU1017" s="146" t="s">
        <v>81</v>
      </c>
      <c r="AV1017" s="12" t="s">
        <v>81</v>
      </c>
      <c r="AW1017" s="12" t="s">
        <v>32</v>
      </c>
      <c r="AX1017" s="12" t="s">
        <v>79</v>
      </c>
      <c r="AY1017" s="146" t="s">
        <v>135</v>
      </c>
    </row>
    <row r="1018" spans="2:65" s="1" customFormat="1" ht="16.5" customHeight="1">
      <c r="B1018" s="126"/>
      <c r="C1018" s="162" t="s">
        <v>1837</v>
      </c>
      <c r="D1018" s="162" t="s">
        <v>427</v>
      </c>
      <c r="E1018" s="163" t="s">
        <v>1838</v>
      </c>
      <c r="F1018" s="164" t="s">
        <v>1839</v>
      </c>
      <c r="G1018" s="165" t="s">
        <v>493</v>
      </c>
      <c r="H1018" s="166">
        <v>4</v>
      </c>
      <c r="I1018" s="167"/>
      <c r="J1018" s="168">
        <f>ROUND(I1018*H1018,2)</f>
        <v>0</v>
      </c>
      <c r="K1018" s="164" t="s">
        <v>141</v>
      </c>
      <c r="L1018" s="169"/>
      <c r="M1018" s="170" t="s">
        <v>3</v>
      </c>
      <c r="N1018" s="171" t="s">
        <v>42</v>
      </c>
      <c r="P1018" s="136">
        <f>O1018*H1018</f>
        <v>0</v>
      </c>
      <c r="Q1018" s="136">
        <v>3.0000000000000001E-3</v>
      </c>
      <c r="R1018" s="136">
        <f>Q1018*H1018</f>
        <v>1.2E-2</v>
      </c>
      <c r="S1018" s="136">
        <v>0</v>
      </c>
      <c r="T1018" s="137">
        <f>S1018*H1018</f>
        <v>0</v>
      </c>
      <c r="AR1018" s="138" t="s">
        <v>342</v>
      </c>
      <c r="AT1018" s="138" t="s">
        <v>427</v>
      </c>
      <c r="AU1018" s="138" t="s">
        <v>81</v>
      </c>
      <c r="AY1018" s="16" t="s">
        <v>135</v>
      </c>
      <c r="BE1018" s="139">
        <f>IF(N1018="základní",J1018,0)</f>
        <v>0</v>
      </c>
      <c r="BF1018" s="139">
        <f>IF(N1018="snížená",J1018,0)</f>
        <v>0</v>
      </c>
      <c r="BG1018" s="139">
        <f>IF(N1018="zákl. přenesená",J1018,0)</f>
        <v>0</v>
      </c>
      <c r="BH1018" s="139">
        <f>IF(N1018="sníž. přenesená",J1018,0)</f>
        <v>0</v>
      </c>
      <c r="BI1018" s="139">
        <f>IF(N1018="nulová",J1018,0)</f>
        <v>0</v>
      </c>
      <c r="BJ1018" s="16" t="s">
        <v>79</v>
      </c>
      <c r="BK1018" s="139">
        <f>ROUND(I1018*H1018,2)</f>
        <v>0</v>
      </c>
      <c r="BL1018" s="16" t="s">
        <v>236</v>
      </c>
      <c r="BM1018" s="138" t="s">
        <v>1840</v>
      </c>
    </row>
    <row r="1019" spans="2:65" s="1" customFormat="1" ht="16.5" customHeight="1">
      <c r="B1019" s="126"/>
      <c r="C1019" s="162" t="s">
        <v>1841</v>
      </c>
      <c r="D1019" s="162" t="s">
        <v>427</v>
      </c>
      <c r="E1019" s="163" t="s">
        <v>1842</v>
      </c>
      <c r="F1019" s="164" t="s">
        <v>1843</v>
      </c>
      <c r="G1019" s="165" t="s">
        <v>493</v>
      </c>
      <c r="H1019" s="166">
        <v>4</v>
      </c>
      <c r="I1019" s="167"/>
      <c r="J1019" s="168">
        <f>ROUND(I1019*H1019,2)</f>
        <v>0</v>
      </c>
      <c r="K1019" s="164" t="s">
        <v>141</v>
      </c>
      <c r="L1019" s="169"/>
      <c r="M1019" s="170" t="s">
        <v>3</v>
      </c>
      <c r="N1019" s="171" t="s">
        <v>42</v>
      </c>
      <c r="P1019" s="136">
        <f>O1019*H1019</f>
        <v>0</v>
      </c>
      <c r="Q1019" s="136">
        <v>4.3999999999999997E-2</v>
      </c>
      <c r="R1019" s="136">
        <f>Q1019*H1019</f>
        <v>0.17599999999999999</v>
      </c>
      <c r="S1019" s="136">
        <v>0</v>
      </c>
      <c r="T1019" s="137">
        <f>S1019*H1019</f>
        <v>0</v>
      </c>
      <c r="AR1019" s="138" t="s">
        <v>342</v>
      </c>
      <c r="AT1019" s="138" t="s">
        <v>427</v>
      </c>
      <c r="AU1019" s="138" t="s">
        <v>81</v>
      </c>
      <c r="AY1019" s="16" t="s">
        <v>135</v>
      </c>
      <c r="BE1019" s="139">
        <f>IF(N1019="základní",J1019,0)</f>
        <v>0</v>
      </c>
      <c r="BF1019" s="139">
        <f>IF(N1019="snížená",J1019,0)</f>
        <v>0</v>
      </c>
      <c r="BG1019" s="139">
        <f>IF(N1019="zákl. přenesená",J1019,0)</f>
        <v>0</v>
      </c>
      <c r="BH1019" s="139">
        <f>IF(N1019="sníž. přenesená",J1019,0)</f>
        <v>0</v>
      </c>
      <c r="BI1019" s="139">
        <f>IF(N1019="nulová",J1019,0)</f>
        <v>0</v>
      </c>
      <c r="BJ1019" s="16" t="s">
        <v>79</v>
      </c>
      <c r="BK1019" s="139">
        <f>ROUND(I1019*H1019,2)</f>
        <v>0</v>
      </c>
      <c r="BL1019" s="16" t="s">
        <v>236</v>
      </c>
      <c r="BM1019" s="138" t="s">
        <v>1844</v>
      </c>
    </row>
    <row r="1020" spans="2:65" s="1" customFormat="1" ht="21.75" customHeight="1">
      <c r="B1020" s="126"/>
      <c r="C1020" s="127" t="s">
        <v>1845</v>
      </c>
      <c r="D1020" s="127" t="s">
        <v>137</v>
      </c>
      <c r="E1020" s="128" t="s">
        <v>1846</v>
      </c>
      <c r="F1020" s="129" t="s">
        <v>1847</v>
      </c>
      <c r="G1020" s="130" t="s">
        <v>312</v>
      </c>
      <c r="H1020" s="131">
        <v>1.2</v>
      </c>
      <c r="I1020" s="132"/>
      <c r="J1020" s="133">
        <f>ROUND(I1020*H1020,2)</f>
        <v>0</v>
      </c>
      <c r="K1020" s="129" t="s">
        <v>141</v>
      </c>
      <c r="L1020" s="31"/>
      <c r="M1020" s="134" t="s">
        <v>3</v>
      </c>
      <c r="N1020" s="135" t="s">
        <v>42</v>
      </c>
      <c r="P1020" s="136">
        <f>O1020*H1020</f>
        <v>0</v>
      </c>
      <c r="Q1020" s="136">
        <v>0</v>
      </c>
      <c r="R1020" s="136">
        <f>Q1020*H1020</f>
        <v>0</v>
      </c>
      <c r="S1020" s="136">
        <v>0</v>
      </c>
      <c r="T1020" s="137">
        <f>S1020*H1020</f>
        <v>0</v>
      </c>
      <c r="AR1020" s="138" t="s">
        <v>236</v>
      </c>
      <c r="AT1020" s="138" t="s">
        <v>137</v>
      </c>
      <c r="AU1020" s="138" t="s">
        <v>81</v>
      </c>
      <c r="AY1020" s="16" t="s">
        <v>135</v>
      </c>
      <c r="BE1020" s="139">
        <f>IF(N1020="základní",J1020,0)</f>
        <v>0</v>
      </c>
      <c r="BF1020" s="139">
        <f>IF(N1020="snížená",J1020,0)</f>
        <v>0</v>
      </c>
      <c r="BG1020" s="139">
        <f>IF(N1020="zákl. přenesená",J1020,0)</f>
        <v>0</v>
      </c>
      <c r="BH1020" s="139">
        <f>IF(N1020="sníž. přenesená",J1020,0)</f>
        <v>0</v>
      </c>
      <c r="BI1020" s="139">
        <f>IF(N1020="nulová",J1020,0)</f>
        <v>0</v>
      </c>
      <c r="BJ1020" s="16" t="s">
        <v>79</v>
      </c>
      <c r="BK1020" s="139">
        <f>ROUND(I1020*H1020,2)</f>
        <v>0</v>
      </c>
      <c r="BL1020" s="16" t="s">
        <v>236</v>
      </c>
      <c r="BM1020" s="138" t="s">
        <v>1848</v>
      </c>
    </row>
    <row r="1021" spans="2:65" s="1" customFormat="1" ht="11.25">
      <c r="B1021" s="31"/>
      <c r="D1021" s="140" t="s">
        <v>144</v>
      </c>
      <c r="F1021" s="141" t="s">
        <v>1849</v>
      </c>
      <c r="I1021" s="142"/>
      <c r="L1021" s="31"/>
      <c r="M1021" s="143"/>
      <c r="T1021" s="52"/>
      <c r="AT1021" s="16" t="s">
        <v>144</v>
      </c>
      <c r="AU1021" s="16" t="s">
        <v>81</v>
      </c>
    </row>
    <row r="1022" spans="2:65" s="12" customFormat="1" ht="11.25">
      <c r="B1022" s="144"/>
      <c r="D1022" s="145" t="s">
        <v>146</v>
      </c>
      <c r="E1022" s="146" t="s">
        <v>3</v>
      </c>
      <c r="F1022" s="147" t="s">
        <v>1850</v>
      </c>
      <c r="H1022" s="148">
        <v>1.2</v>
      </c>
      <c r="I1022" s="149"/>
      <c r="L1022" s="144"/>
      <c r="M1022" s="150"/>
      <c r="T1022" s="151"/>
      <c r="AT1022" s="146" t="s">
        <v>146</v>
      </c>
      <c r="AU1022" s="146" t="s">
        <v>81</v>
      </c>
      <c r="AV1022" s="12" t="s">
        <v>81</v>
      </c>
      <c r="AW1022" s="12" t="s">
        <v>32</v>
      </c>
      <c r="AX1022" s="12" t="s">
        <v>79</v>
      </c>
      <c r="AY1022" s="146" t="s">
        <v>135</v>
      </c>
    </row>
    <row r="1023" spans="2:65" s="1" customFormat="1" ht="16.5" customHeight="1">
      <c r="B1023" s="126"/>
      <c r="C1023" s="162" t="s">
        <v>1851</v>
      </c>
      <c r="D1023" s="162" t="s">
        <v>427</v>
      </c>
      <c r="E1023" s="163" t="s">
        <v>1852</v>
      </c>
      <c r="F1023" s="164" t="s">
        <v>1853</v>
      </c>
      <c r="G1023" s="165" t="s">
        <v>312</v>
      </c>
      <c r="H1023" s="166">
        <v>1.2</v>
      </c>
      <c r="I1023" s="167"/>
      <c r="J1023" s="168">
        <f>ROUND(I1023*H1023,2)</f>
        <v>0</v>
      </c>
      <c r="K1023" s="164" t="s">
        <v>141</v>
      </c>
      <c r="L1023" s="169"/>
      <c r="M1023" s="170" t="s">
        <v>3</v>
      </c>
      <c r="N1023" s="171" t="s">
        <v>42</v>
      </c>
      <c r="P1023" s="136">
        <f>O1023*H1023</f>
        <v>0</v>
      </c>
      <c r="Q1023" s="136">
        <v>3.0000000000000001E-3</v>
      </c>
      <c r="R1023" s="136">
        <f>Q1023*H1023</f>
        <v>3.5999999999999999E-3</v>
      </c>
      <c r="S1023" s="136">
        <v>0</v>
      </c>
      <c r="T1023" s="137">
        <f>S1023*H1023</f>
        <v>0</v>
      </c>
      <c r="AR1023" s="138" t="s">
        <v>342</v>
      </c>
      <c r="AT1023" s="138" t="s">
        <v>427</v>
      </c>
      <c r="AU1023" s="138" t="s">
        <v>81</v>
      </c>
      <c r="AY1023" s="16" t="s">
        <v>135</v>
      </c>
      <c r="BE1023" s="139">
        <f>IF(N1023="základní",J1023,0)</f>
        <v>0</v>
      </c>
      <c r="BF1023" s="139">
        <f>IF(N1023="snížená",J1023,0)</f>
        <v>0</v>
      </c>
      <c r="BG1023" s="139">
        <f>IF(N1023="zákl. přenesená",J1023,0)</f>
        <v>0</v>
      </c>
      <c r="BH1023" s="139">
        <f>IF(N1023="sníž. přenesená",J1023,0)</f>
        <v>0</v>
      </c>
      <c r="BI1023" s="139">
        <f>IF(N1023="nulová",J1023,0)</f>
        <v>0</v>
      </c>
      <c r="BJ1023" s="16" t="s">
        <v>79</v>
      </c>
      <c r="BK1023" s="139">
        <f>ROUND(I1023*H1023,2)</f>
        <v>0</v>
      </c>
      <c r="BL1023" s="16" t="s">
        <v>236</v>
      </c>
      <c r="BM1023" s="138" t="s">
        <v>1854</v>
      </c>
    </row>
    <row r="1024" spans="2:65" s="1" customFormat="1" ht="19.5">
      <c r="B1024" s="31"/>
      <c r="D1024" s="145" t="s">
        <v>1203</v>
      </c>
      <c r="F1024" s="172" t="s">
        <v>1855</v>
      </c>
      <c r="I1024" s="142"/>
      <c r="L1024" s="31"/>
      <c r="M1024" s="143"/>
      <c r="T1024" s="52"/>
      <c r="AT1024" s="16" t="s">
        <v>1203</v>
      </c>
      <c r="AU1024" s="16" t="s">
        <v>81</v>
      </c>
    </row>
    <row r="1025" spans="2:65" s="1" customFormat="1" ht="21.75" customHeight="1">
      <c r="B1025" s="126"/>
      <c r="C1025" s="127" t="s">
        <v>1856</v>
      </c>
      <c r="D1025" s="127" t="s">
        <v>137</v>
      </c>
      <c r="E1025" s="128" t="s">
        <v>1846</v>
      </c>
      <c r="F1025" s="129" t="s">
        <v>1847</v>
      </c>
      <c r="G1025" s="130" t="s">
        <v>312</v>
      </c>
      <c r="H1025" s="131">
        <v>1.5</v>
      </c>
      <c r="I1025" s="132"/>
      <c r="J1025" s="133">
        <f>ROUND(I1025*H1025,2)</f>
        <v>0</v>
      </c>
      <c r="K1025" s="129" t="s">
        <v>141</v>
      </c>
      <c r="L1025" s="31"/>
      <c r="M1025" s="134" t="s">
        <v>3</v>
      </c>
      <c r="N1025" s="135" t="s">
        <v>42</v>
      </c>
      <c r="P1025" s="136">
        <f>O1025*H1025</f>
        <v>0</v>
      </c>
      <c r="Q1025" s="136">
        <v>0</v>
      </c>
      <c r="R1025" s="136">
        <f>Q1025*H1025</f>
        <v>0</v>
      </c>
      <c r="S1025" s="136">
        <v>0</v>
      </c>
      <c r="T1025" s="137">
        <f>S1025*H1025</f>
        <v>0</v>
      </c>
      <c r="AR1025" s="138" t="s">
        <v>236</v>
      </c>
      <c r="AT1025" s="138" t="s">
        <v>137</v>
      </c>
      <c r="AU1025" s="138" t="s">
        <v>81</v>
      </c>
      <c r="AY1025" s="16" t="s">
        <v>135</v>
      </c>
      <c r="BE1025" s="139">
        <f>IF(N1025="základní",J1025,0)</f>
        <v>0</v>
      </c>
      <c r="BF1025" s="139">
        <f>IF(N1025="snížená",J1025,0)</f>
        <v>0</v>
      </c>
      <c r="BG1025" s="139">
        <f>IF(N1025="zákl. přenesená",J1025,0)</f>
        <v>0</v>
      </c>
      <c r="BH1025" s="139">
        <f>IF(N1025="sníž. přenesená",J1025,0)</f>
        <v>0</v>
      </c>
      <c r="BI1025" s="139">
        <f>IF(N1025="nulová",J1025,0)</f>
        <v>0</v>
      </c>
      <c r="BJ1025" s="16" t="s">
        <v>79</v>
      </c>
      <c r="BK1025" s="139">
        <f>ROUND(I1025*H1025,2)</f>
        <v>0</v>
      </c>
      <c r="BL1025" s="16" t="s">
        <v>236</v>
      </c>
      <c r="BM1025" s="138" t="s">
        <v>1857</v>
      </c>
    </row>
    <row r="1026" spans="2:65" s="1" customFormat="1" ht="11.25">
      <c r="B1026" s="31"/>
      <c r="D1026" s="140" t="s">
        <v>144</v>
      </c>
      <c r="F1026" s="141" t="s">
        <v>1849</v>
      </c>
      <c r="I1026" s="142"/>
      <c r="L1026" s="31"/>
      <c r="M1026" s="143"/>
      <c r="T1026" s="52"/>
      <c r="AT1026" s="16" t="s">
        <v>144</v>
      </c>
      <c r="AU1026" s="16" t="s">
        <v>81</v>
      </c>
    </row>
    <row r="1027" spans="2:65" s="12" customFormat="1" ht="11.25">
      <c r="B1027" s="144"/>
      <c r="D1027" s="145" t="s">
        <v>146</v>
      </c>
      <c r="E1027" s="146" t="s">
        <v>3</v>
      </c>
      <c r="F1027" s="147" t="s">
        <v>1858</v>
      </c>
      <c r="H1027" s="148">
        <v>1.5</v>
      </c>
      <c r="I1027" s="149"/>
      <c r="L1027" s="144"/>
      <c r="M1027" s="150"/>
      <c r="T1027" s="151"/>
      <c r="AT1027" s="146" t="s">
        <v>146</v>
      </c>
      <c r="AU1027" s="146" t="s">
        <v>81</v>
      </c>
      <c r="AV1027" s="12" t="s">
        <v>81</v>
      </c>
      <c r="AW1027" s="12" t="s">
        <v>32</v>
      </c>
      <c r="AX1027" s="12" t="s">
        <v>79</v>
      </c>
      <c r="AY1027" s="146" t="s">
        <v>135</v>
      </c>
    </row>
    <row r="1028" spans="2:65" s="1" customFormat="1" ht="16.5" customHeight="1">
      <c r="B1028" s="126"/>
      <c r="C1028" s="162" t="s">
        <v>1859</v>
      </c>
      <c r="D1028" s="162" t="s">
        <v>427</v>
      </c>
      <c r="E1028" s="163" t="s">
        <v>1860</v>
      </c>
      <c r="F1028" s="164" t="s">
        <v>1861</v>
      </c>
      <c r="G1028" s="165" t="s">
        <v>312</v>
      </c>
      <c r="H1028" s="166">
        <v>1.5</v>
      </c>
      <c r="I1028" s="167"/>
      <c r="J1028" s="168">
        <f>ROUND(I1028*H1028,2)</f>
        <v>0</v>
      </c>
      <c r="K1028" s="164" t="s">
        <v>141</v>
      </c>
      <c r="L1028" s="169"/>
      <c r="M1028" s="170" t="s">
        <v>3</v>
      </c>
      <c r="N1028" s="171" t="s">
        <v>42</v>
      </c>
      <c r="P1028" s="136">
        <f>O1028*H1028</f>
        <v>0</v>
      </c>
      <c r="Q1028" s="136">
        <v>4.0000000000000001E-3</v>
      </c>
      <c r="R1028" s="136">
        <f>Q1028*H1028</f>
        <v>6.0000000000000001E-3</v>
      </c>
      <c r="S1028" s="136">
        <v>0</v>
      </c>
      <c r="T1028" s="137">
        <f>S1028*H1028</f>
        <v>0</v>
      </c>
      <c r="AR1028" s="138" t="s">
        <v>342</v>
      </c>
      <c r="AT1028" s="138" t="s">
        <v>427</v>
      </c>
      <c r="AU1028" s="138" t="s">
        <v>81</v>
      </c>
      <c r="AY1028" s="16" t="s">
        <v>135</v>
      </c>
      <c r="BE1028" s="139">
        <f>IF(N1028="základní",J1028,0)</f>
        <v>0</v>
      </c>
      <c r="BF1028" s="139">
        <f>IF(N1028="snížená",J1028,0)</f>
        <v>0</v>
      </c>
      <c r="BG1028" s="139">
        <f>IF(N1028="zákl. přenesená",J1028,0)</f>
        <v>0</v>
      </c>
      <c r="BH1028" s="139">
        <f>IF(N1028="sníž. přenesená",J1028,0)</f>
        <v>0</v>
      </c>
      <c r="BI1028" s="139">
        <f>IF(N1028="nulová",J1028,0)</f>
        <v>0</v>
      </c>
      <c r="BJ1028" s="16" t="s">
        <v>79</v>
      </c>
      <c r="BK1028" s="139">
        <f>ROUND(I1028*H1028,2)</f>
        <v>0</v>
      </c>
      <c r="BL1028" s="16" t="s">
        <v>236</v>
      </c>
      <c r="BM1028" s="138" t="s">
        <v>1862</v>
      </c>
    </row>
    <row r="1029" spans="2:65" s="1" customFormat="1" ht="19.5">
      <c r="B1029" s="31"/>
      <c r="D1029" s="145" t="s">
        <v>1203</v>
      </c>
      <c r="F1029" s="172" t="s">
        <v>1863</v>
      </c>
      <c r="I1029" s="142"/>
      <c r="L1029" s="31"/>
      <c r="M1029" s="143"/>
      <c r="T1029" s="52"/>
      <c r="AT1029" s="16" t="s">
        <v>1203</v>
      </c>
      <c r="AU1029" s="16" t="s">
        <v>81</v>
      </c>
    </row>
    <row r="1030" spans="2:65" s="1" customFormat="1" ht="21.75" customHeight="1">
      <c r="B1030" s="126"/>
      <c r="C1030" s="127" t="s">
        <v>1864</v>
      </c>
      <c r="D1030" s="127" t="s">
        <v>137</v>
      </c>
      <c r="E1030" s="128" t="s">
        <v>1846</v>
      </c>
      <c r="F1030" s="129" t="s">
        <v>1847</v>
      </c>
      <c r="G1030" s="130" t="s">
        <v>312</v>
      </c>
      <c r="H1030" s="131">
        <v>1.3</v>
      </c>
      <c r="I1030" s="132"/>
      <c r="J1030" s="133">
        <f>ROUND(I1030*H1030,2)</f>
        <v>0</v>
      </c>
      <c r="K1030" s="129" t="s">
        <v>141</v>
      </c>
      <c r="L1030" s="31"/>
      <c r="M1030" s="134" t="s">
        <v>3</v>
      </c>
      <c r="N1030" s="135" t="s">
        <v>42</v>
      </c>
      <c r="P1030" s="136">
        <f>O1030*H1030</f>
        <v>0</v>
      </c>
      <c r="Q1030" s="136">
        <v>0</v>
      </c>
      <c r="R1030" s="136">
        <f>Q1030*H1030</f>
        <v>0</v>
      </c>
      <c r="S1030" s="136">
        <v>0</v>
      </c>
      <c r="T1030" s="137">
        <f>S1030*H1030</f>
        <v>0</v>
      </c>
      <c r="AR1030" s="138" t="s">
        <v>236</v>
      </c>
      <c r="AT1030" s="138" t="s">
        <v>137</v>
      </c>
      <c r="AU1030" s="138" t="s">
        <v>81</v>
      </c>
      <c r="AY1030" s="16" t="s">
        <v>135</v>
      </c>
      <c r="BE1030" s="139">
        <f>IF(N1030="základní",J1030,0)</f>
        <v>0</v>
      </c>
      <c r="BF1030" s="139">
        <f>IF(N1030="snížená",J1030,0)</f>
        <v>0</v>
      </c>
      <c r="BG1030" s="139">
        <f>IF(N1030="zákl. přenesená",J1030,0)</f>
        <v>0</v>
      </c>
      <c r="BH1030" s="139">
        <f>IF(N1030="sníž. přenesená",J1030,0)</f>
        <v>0</v>
      </c>
      <c r="BI1030" s="139">
        <f>IF(N1030="nulová",J1030,0)</f>
        <v>0</v>
      </c>
      <c r="BJ1030" s="16" t="s">
        <v>79</v>
      </c>
      <c r="BK1030" s="139">
        <f>ROUND(I1030*H1030,2)</f>
        <v>0</v>
      </c>
      <c r="BL1030" s="16" t="s">
        <v>236</v>
      </c>
      <c r="BM1030" s="138" t="s">
        <v>1865</v>
      </c>
    </row>
    <row r="1031" spans="2:65" s="1" customFormat="1" ht="11.25">
      <c r="B1031" s="31"/>
      <c r="D1031" s="140" t="s">
        <v>144</v>
      </c>
      <c r="F1031" s="141" t="s">
        <v>1849</v>
      </c>
      <c r="I1031" s="142"/>
      <c r="L1031" s="31"/>
      <c r="M1031" s="143"/>
      <c r="T1031" s="52"/>
      <c r="AT1031" s="16" t="s">
        <v>144</v>
      </c>
      <c r="AU1031" s="16" t="s">
        <v>81</v>
      </c>
    </row>
    <row r="1032" spans="2:65" s="12" customFormat="1" ht="11.25">
      <c r="B1032" s="144"/>
      <c r="D1032" s="145" t="s">
        <v>146</v>
      </c>
      <c r="E1032" s="146" t="s">
        <v>3</v>
      </c>
      <c r="F1032" s="147" t="s">
        <v>1866</v>
      </c>
      <c r="H1032" s="148">
        <v>1.3</v>
      </c>
      <c r="I1032" s="149"/>
      <c r="L1032" s="144"/>
      <c r="M1032" s="150"/>
      <c r="T1032" s="151"/>
      <c r="AT1032" s="146" t="s">
        <v>146</v>
      </c>
      <c r="AU1032" s="146" t="s">
        <v>81</v>
      </c>
      <c r="AV1032" s="12" t="s">
        <v>81</v>
      </c>
      <c r="AW1032" s="12" t="s">
        <v>32</v>
      </c>
      <c r="AX1032" s="12" t="s">
        <v>79</v>
      </c>
      <c r="AY1032" s="146" t="s">
        <v>135</v>
      </c>
    </row>
    <row r="1033" spans="2:65" s="1" customFormat="1" ht="16.5" customHeight="1">
      <c r="B1033" s="126"/>
      <c r="C1033" s="162" t="s">
        <v>1867</v>
      </c>
      <c r="D1033" s="162" t="s">
        <v>427</v>
      </c>
      <c r="E1033" s="163" t="s">
        <v>1860</v>
      </c>
      <c r="F1033" s="164" t="s">
        <v>1861</v>
      </c>
      <c r="G1033" s="165" t="s">
        <v>312</v>
      </c>
      <c r="H1033" s="166">
        <v>1.3</v>
      </c>
      <c r="I1033" s="167"/>
      <c r="J1033" s="168">
        <f>ROUND(I1033*H1033,2)</f>
        <v>0</v>
      </c>
      <c r="K1033" s="164" t="s">
        <v>141</v>
      </c>
      <c r="L1033" s="169"/>
      <c r="M1033" s="170" t="s">
        <v>3</v>
      </c>
      <c r="N1033" s="171" t="s">
        <v>42</v>
      </c>
      <c r="P1033" s="136">
        <f>O1033*H1033</f>
        <v>0</v>
      </c>
      <c r="Q1033" s="136">
        <v>4.0000000000000001E-3</v>
      </c>
      <c r="R1033" s="136">
        <f>Q1033*H1033</f>
        <v>5.2000000000000006E-3</v>
      </c>
      <c r="S1033" s="136">
        <v>0</v>
      </c>
      <c r="T1033" s="137">
        <f>S1033*H1033</f>
        <v>0</v>
      </c>
      <c r="AR1033" s="138" t="s">
        <v>342</v>
      </c>
      <c r="AT1033" s="138" t="s">
        <v>427</v>
      </c>
      <c r="AU1033" s="138" t="s">
        <v>81</v>
      </c>
      <c r="AY1033" s="16" t="s">
        <v>135</v>
      </c>
      <c r="BE1033" s="139">
        <f>IF(N1033="základní",J1033,0)</f>
        <v>0</v>
      </c>
      <c r="BF1033" s="139">
        <f>IF(N1033="snížená",J1033,0)</f>
        <v>0</v>
      </c>
      <c r="BG1033" s="139">
        <f>IF(N1033="zákl. přenesená",J1033,0)</f>
        <v>0</v>
      </c>
      <c r="BH1033" s="139">
        <f>IF(N1033="sníž. přenesená",J1033,0)</f>
        <v>0</v>
      </c>
      <c r="BI1033" s="139">
        <f>IF(N1033="nulová",J1033,0)</f>
        <v>0</v>
      </c>
      <c r="BJ1033" s="16" t="s">
        <v>79</v>
      </c>
      <c r="BK1033" s="139">
        <f>ROUND(I1033*H1033,2)</f>
        <v>0</v>
      </c>
      <c r="BL1033" s="16" t="s">
        <v>236</v>
      </c>
      <c r="BM1033" s="138" t="s">
        <v>1868</v>
      </c>
    </row>
    <row r="1034" spans="2:65" s="1" customFormat="1" ht="19.5">
      <c r="B1034" s="31"/>
      <c r="D1034" s="145" t="s">
        <v>1203</v>
      </c>
      <c r="F1034" s="172" t="s">
        <v>1869</v>
      </c>
      <c r="I1034" s="142"/>
      <c r="L1034" s="31"/>
      <c r="M1034" s="143"/>
      <c r="T1034" s="52"/>
      <c r="AT1034" s="16" t="s">
        <v>1203</v>
      </c>
      <c r="AU1034" s="16" t="s">
        <v>81</v>
      </c>
    </row>
    <row r="1035" spans="2:65" s="1" customFormat="1" ht="21.75" customHeight="1">
      <c r="B1035" s="126"/>
      <c r="C1035" s="127" t="s">
        <v>1870</v>
      </c>
      <c r="D1035" s="127" t="s">
        <v>137</v>
      </c>
      <c r="E1035" s="128" t="s">
        <v>1846</v>
      </c>
      <c r="F1035" s="129" t="s">
        <v>1847</v>
      </c>
      <c r="G1035" s="130" t="s">
        <v>312</v>
      </c>
      <c r="H1035" s="131">
        <v>2.7</v>
      </c>
      <c r="I1035" s="132"/>
      <c r="J1035" s="133">
        <f>ROUND(I1035*H1035,2)</f>
        <v>0</v>
      </c>
      <c r="K1035" s="129" t="s">
        <v>141</v>
      </c>
      <c r="L1035" s="31"/>
      <c r="M1035" s="134" t="s">
        <v>3</v>
      </c>
      <c r="N1035" s="135" t="s">
        <v>42</v>
      </c>
      <c r="P1035" s="136">
        <f>O1035*H1035</f>
        <v>0</v>
      </c>
      <c r="Q1035" s="136">
        <v>0</v>
      </c>
      <c r="R1035" s="136">
        <f>Q1035*H1035</f>
        <v>0</v>
      </c>
      <c r="S1035" s="136">
        <v>0</v>
      </c>
      <c r="T1035" s="137">
        <f>S1035*H1035</f>
        <v>0</v>
      </c>
      <c r="AR1035" s="138" t="s">
        <v>236</v>
      </c>
      <c r="AT1035" s="138" t="s">
        <v>137</v>
      </c>
      <c r="AU1035" s="138" t="s">
        <v>81</v>
      </c>
      <c r="AY1035" s="16" t="s">
        <v>135</v>
      </c>
      <c r="BE1035" s="139">
        <f>IF(N1035="základní",J1035,0)</f>
        <v>0</v>
      </c>
      <c r="BF1035" s="139">
        <f>IF(N1035="snížená",J1035,0)</f>
        <v>0</v>
      </c>
      <c r="BG1035" s="139">
        <f>IF(N1035="zákl. přenesená",J1035,0)</f>
        <v>0</v>
      </c>
      <c r="BH1035" s="139">
        <f>IF(N1035="sníž. přenesená",J1035,0)</f>
        <v>0</v>
      </c>
      <c r="BI1035" s="139">
        <f>IF(N1035="nulová",J1035,0)</f>
        <v>0</v>
      </c>
      <c r="BJ1035" s="16" t="s">
        <v>79</v>
      </c>
      <c r="BK1035" s="139">
        <f>ROUND(I1035*H1035,2)</f>
        <v>0</v>
      </c>
      <c r="BL1035" s="16" t="s">
        <v>236</v>
      </c>
      <c r="BM1035" s="138" t="s">
        <v>1871</v>
      </c>
    </row>
    <row r="1036" spans="2:65" s="1" customFormat="1" ht="11.25">
      <c r="B1036" s="31"/>
      <c r="D1036" s="140" t="s">
        <v>144</v>
      </c>
      <c r="F1036" s="141" t="s">
        <v>1849</v>
      </c>
      <c r="I1036" s="142"/>
      <c r="L1036" s="31"/>
      <c r="M1036" s="143"/>
      <c r="T1036" s="52"/>
      <c r="AT1036" s="16" t="s">
        <v>144</v>
      </c>
      <c r="AU1036" s="16" t="s">
        <v>81</v>
      </c>
    </row>
    <row r="1037" spans="2:65" s="12" customFormat="1" ht="11.25">
      <c r="B1037" s="144"/>
      <c r="D1037" s="145" t="s">
        <v>146</v>
      </c>
      <c r="E1037" s="146" t="s">
        <v>3</v>
      </c>
      <c r="F1037" s="147" t="s">
        <v>1872</v>
      </c>
      <c r="H1037" s="148">
        <v>2.7</v>
      </c>
      <c r="I1037" s="149"/>
      <c r="L1037" s="144"/>
      <c r="M1037" s="150"/>
      <c r="T1037" s="151"/>
      <c r="AT1037" s="146" t="s">
        <v>146</v>
      </c>
      <c r="AU1037" s="146" t="s">
        <v>81</v>
      </c>
      <c r="AV1037" s="12" t="s">
        <v>81</v>
      </c>
      <c r="AW1037" s="12" t="s">
        <v>32</v>
      </c>
      <c r="AX1037" s="12" t="s">
        <v>79</v>
      </c>
      <c r="AY1037" s="146" t="s">
        <v>135</v>
      </c>
    </row>
    <row r="1038" spans="2:65" s="1" customFormat="1" ht="16.5" customHeight="1">
      <c r="B1038" s="126"/>
      <c r="C1038" s="162" t="s">
        <v>1873</v>
      </c>
      <c r="D1038" s="162" t="s">
        <v>427</v>
      </c>
      <c r="E1038" s="163" t="s">
        <v>1860</v>
      </c>
      <c r="F1038" s="164" t="s">
        <v>1861</v>
      </c>
      <c r="G1038" s="165" t="s">
        <v>312</v>
      </c>
      <c r="H1038" s="166">
        <v>2.7</v>
      </c>
      <c r="I1038" s="167"/>
      <c r="J1038" s="168">
        <f>ROUND(I1038*H1038,2)</f>
        <v>0</v>
      </c>
      <c r="K1038" s="164" t="s">
        <v>141</v>
      </c>
      <c r="L1038" s="169"/>
      <c r="M1038" s="170" t="s">
        <v>3</v>
      </c>
      <c r="N1038" s="171" t="s">
        <v>42</v>
      </c>
      <c r="P1038" s="136">
        <f>O1038*H1038</f>
        <v>0</v>
      </c>
      <c r="Q1038" s="136">
        <v>4.0000000000000001E-3</v>
      </c>
      <c r="R1038" s="136">
        <f>Q1038*H1038</f>
        <v>1.0800000000000001E-2</v>
      </c>
      <c r="S1038" s="136">
        <v>0</v>
      </c>
      <c r="T1038" s="137">
        <f>S1038*H1038</f>
        <v>0</v>
      </c>
      <c r="AR1038" s="138" t="s">
        <v>342</v>
      </c>
      <c r="AT1038" s="138" t="s">
        <v>427</v>
      </c>
      <c r="AU1038" s="138" t="s">
        <v>81</v>
      </c>
      <c r="AY1038" s="16" t="s">
        <v>135</v>
      </c>
      <c r="BE1038" s="139">
        <f>IF(N1038="základní",J1038,0)</f>
        <v>0</v>
      </c>
      <c r="BF1038" s="139">
        <f>IF(N1038="snížená",J1038,0)</f>
        <v>0</v>
      </c>
      <c r="BG1038" s="139">
        <f>IF(N1038="zákl. přenesená",J1038,0)</f>
        <v>0</v>
      </c>
      <c r="BH1038" s="139">
        <f>IF(N1038="sníž. přenesená",J1038,0)</f>
        <v>0</v>
      </c>
      <c r="BI1038" s="139">
        <f>IF(N1038="nulová",J1038,0)</f>
        <v>0</v>
      </c>
      <c r="BJ1038" s="16" t="s">
        <v>79</v>
      </c>
      <c r="BK1038" s="139">
        <f>ROUND(I1038*H1038,2)</f>
        <v>0</v>
      </c>
      <c r="BL1038" s="16" t="s">
        <v>236</v>
      </c>
      <c r="BM1038" s="138" t="s">
        <v>1874</v>
      </c>
    </row>
    <row r="1039" spans="2:65" s="1" customFormat="1" ht="19.5">
      <c r="B1039" s="31"/>
      <c r="D1039" s="145" t="s">
        <v>1203</v>
      </c>
      <c r="F1039" s="172" t="s">
        <v>1875</v>
      </c>
      <c r="I1039" s="142"/>
      <c r="L1039" s="31"/>
      <c r="M1039" s="143"/>
      <c r="T1039" s="52"/>
      <c r="AT1039" s="16" t="s">
        <v>1203</v>
      </c>
      <c r="AU1039" s="16" t="s">
        <v>81</v>
      </c>
    </row>
    <row r="1040" spans="2:65" s="1" customFormat="1" ht="21.75" customHeight="1">
      <c r="B1040" s="126"/>
      <c r="C1040" s="127" t="s">
        <v>1876</v>
      </c>
      <c r="D1040" s="127" t="s">
        <v>137</v>
      </c>
      <c r="E1040" s="128" t="s">
        <v>1846</v>
      </c>
      <c r="F1040" s="129" t="s">
        <v>1847</v>
      </c>
      <c r="G1040" s="130" t="s">
        <v>312</v>
      </c>
      <c r="H1040" s="131">
        <v>6.9</v>
      </c>
      <c r="I1040" s="132"/>
      <c r="J1040" s="133">
        <f>ROUND(I1040*H1040,2)</f>
        <v>0</v>
      </c>
      <c r="K1040" s="129" t="s">
        <v>141</v>
      </c>
      <c r="L1040" s="31"/>
      <c r="M1040" s="134" t="s">
        <v>3</v>
      </c>
      <c r="N1040" s="135" t="s">
        <v>42</v>
      </c>
      <c r="P1040" s="136">
        <f>O1040*H1040</f>
        <v>0</v>
      </c>
      <c r="Q1040" s="136">
        <v>0</v>
      </c>
      <c r="R1040" s="136">
        <f>Q1040*H1040</f>
        <v>0</v>
      </c>
      <c r="S1040" s="136">
        <v>0</v>
      </c>
      <c r="T1040" s="137">
        <f>S1040*H1040</f>
        <v>0</v>
      </c>
      <c r="AR1040" s="138" t="s">
        <v>236</v>
      </c>
      <c r="AT1040" s="138" t="s">
        <v>137</v>
      </c>
      <c r="AU1040" s="138" t="s">
        <v>81</v>
      </c>
      <c r="AY1040" s="16" t="s">
        <v>135</v>
      </c>
      <c r="BE1040" s="139">
        <f>IF(N1040="základní",J1040,0)</f>
        <v>0</v>
      </c>
      <c r="BF1040" s="139">
        <f>IF(N1040="snížená",J1040,0)</f>
        <v>0</v>
      </c>
      <c r="BG1040" s="139">
        <f>IF(N1040="zákl. přenesená",J1040,0)</f>
        <v>0</v>
      </c>
      <c r="BH1040" s="139">
        <f>IF(N1040="sníž. přenesená",J1040,0)</f>
        <v>0</v>
      </c>
      <c r="BI1040" s="139">
        <f>IF(N1040="nulová",J1040,0)</f>
        <v>0</v>
      </c>
      <c r="BJ1040" s="16" t="s">
        <v>79</v>
      </c>
      <c r="BK1040" s="139">
        <f>ROUND(I1040*H1040,2)</f>
        <v>0</v>
      </c>
      <c r="BL1040" s="16" t="s">
        <v>236</v>
      </c>
      <c r="BM1040" s="138" t="s">
        <v>1877</v>
      </c>
    </row>
    <row r="1041" spans="2:65" s="1" customFormat="1" ht="11.25">
      <c r="B1041" s="31"/>
      <c r="D1041" s="140" t="s">
        <v>144</v>
      </c>
      <c r="F1041" s="141" t="s">
        <v>1849</v>
      </c>
      <c r="I1041" s="142"/>
      <c r="L1041" s="31"/>
      <c r="M1041" s="143"/>
      <c r="T1041" s="52"/>
      <c r="AT1041" s="16" t="s">
        <v>144</v>
      </c>
      <c r="AU1041" s="16" t="s">
        <v>81</v>
      </c>
    </row>
    <row r="1042" spans="2:65" s="12" customFormat="1" ht="11.25">
      <c r="B1042" s="144"/>
      <c r="D1042" s="145" t="s">
        <v>146</v>
      </c>
      <c r="E1042" s="146" t="s">
        <v>3</v>
      </c>
      <c r="F1042" s="147" t="s">
        <v>1878</v>
      </c>
      <c r="H1042" s="148">
        <v>6.9</v>
      </c>
      <c r="I1042" s="149"/>
      <c r="L1042" s="144"/>
      <c r="M1042" s="150"/>
      <c r="T1042" s="151"/>
      <c r="AT1042" s="146" t="s">
        <v>146</v>
      </c>
      <c r="AU1042" s="146" t="s">
        <v>81</v>
      </c>
      <c r="AV1042" s="12" t="s">
        <v>81</v>
      </c>
      <c r="AW1042" s="12" t="s">
        <v>32</v>
      </c>
      <c r="AX1042" s="12" t="s">
        <v>79</v>
      </c>
      <c r="AY1042" s="146" t="s">
        <v>135</v>
      </c>
    </row>
    <row r="1043" spans="2:65" s="1" customFormat="1" ht="16.5" customHeight="1">
      <c r="B1043" s="126"/>
      <c r="C1043" s="162" t="s">
        <v>1879</v>
      </c>
      <c r="D1043" s="162" t="s">
        <v>427</v>
      </c>
      <c r="E1043" s="163" t="s">
        <v>1852</v>
      </c>
      <c r="F1043" s="164" t="s">
        <v>1853</v>
      </c>
      <c r="G1043" s="165" t="s">
        <v>312</v>
      </c>
      <c r="H1043" s="166">
        <v>6.9</v>
      </c>
      <c r="I1043" s="167"/>
      <c r="J1043" s="168">
        <f>ROUND(I1043*H1043,2)</f>
        <v>0</v>
      </c>
      <c r="K1043" s="164" t="s">
        <v>141</v>
      </c>
      <c r="L1043" s="169"/>
      <c r="M1043" s="170" t="s">
        <v>3</v>
      </c>
      <c r="N1043" s="171" t="s">
        <v>42</v>
      </c>
      <c r="P1043" s="136">
        <f>O1043*H1043</f>
        <v>0</v>
      </c>
      <c r="Q1043" s="136">
        <v>3.0000000000000001E-3</v>
      </c>
      <c r="R1043" s="136">
        <f>Q1043*H1043</f>
        <v>2.0700000000000003E-2</v>
      </c>
      <c r="S1043" s="136">
        <v>0</v>
      </c>
      <c r="T1043" s="137">
        <f>S1043*H1043</f>
        <v>0</v>
      </c>
      <c r="AR1043" s="138" t="s">
        <v>342</v>
      </c>
      <c r="AT1043" s="138" t="s">
        <v>427</v>
      </c>
      <c r="AU1043" s="138" t="s">
        <v>81</v>
      </c>
      <c r="AY1043" s="16" t="s">
        <v>135</v>
      </c>
      <c r="BE1043" s="139">
        <f>IF(N1043="základní",J1043,0)</f>
        <v>0</v>
      </c>
      <c r="BF1043" s="139">
        <f>IF(N1043="snížená",J1043,0)</f>
        <v>0</v>
      </c>
      <c r="BG1043" s="139">
        <f>IF(N1043="zákl. přenesená",J1043,0)</f>
        <v>0</v>
      </c>
      <c r="BH1043" s="139">
        <f>IF(N1043="sníž. přenesená",J1043,0)</f>
        <v>0</v>
      </c>
      <c r="BI1043" s="139">
        <f>IF(N1043="nulová",J1043,0)</f>
        <v>0</v>
      </c>
      <c r="BJ1043" s="16" t="s">
        <v>79</v>
      </c>
      <c r="BK1043" s="139">
        <f>ROUND(I1043*H1043,2)</f>
        <v>0</v>
      </c>
      <c r="BL1043" s="16" t="s">
        <v>236</v>
      </c>
      <c r="BM1043" s="138" t="s">
        <v>1880</v>
      </c>
    </row>
    <row r="1044" spans="2:65" s="1" customFormat="1" ht="19.5">
      <c r="B1044" s="31"/>
      <c r="D1044" s="145" t="s">
        <v>1203</v>
      </c>
      <c r="F1044" s="172" t="s">
        <v>1881</v>
      </c>
      <c r="I1044" s="142"/>
      <c r="L1044" s="31"/>
      <c r="M1044" s="143"/>
      <c r="T1044" s="52"/>
      <c r="AT1044" s="16" t="s">
        <v>1203</v>
      </c>
      <c r="AU1044" s="16" t="s">
        <v>81</v>
      </c>
    </row>
    <row r="1045" spans="2:65" s="1" customFormat="1" ht="21.75" customHeight="1">
      <c r="B1045" s="126"/>
      <c r="C1045" s="127" t="s">
        <v>1882</v>
      </c>
      <c r="D1045" s="127" t="s">
        <v>137</v>
      </c>
      <c r="E1045" s="128" t="s">
        <v>1883</v>
      </c>
      <c r="F1045" s="129" t="s">
        <v>1884</v>
      </c>
      <c r="G1045" s="130" t="s">
        <v>312</v>
      </c>
      <c r="H1045" s="131">
        <v>1.2</v>
      </c>
      <c r="I1045" s="132"/>
      <c r="J1045" s="133">
        <f>ROUND(I1045*H1045,2)</f>
        <v>0</v>
      </c>
      <c r="K1045" s="129" t="s">
        <v>141</v>
      </c>
      <c r="L1045" s="31"/>
      <c r="M1045" s="134" t="s">
        <v>3</v>
      </c>
      <c r="N1045" s="135" t="s">
        <v>42</v>
      </c>
      <c r="P1045" s="136">
        <f>O1045*H1045</f>
        <v>0</v>
      </c>
      <c r="Q1045" s="136">
        <v>0</v>
      </c>
      <c r="R1045" s="136">
        <f>Q1045*H1045</f>
        <v>0</v>
      </c>
      <c r="S1045" s="136">
        <v>0</v>
      </c>
      <c r="T1045" s="137">
        <f>S1045*H1045</f>
        <v>0</v>
      </c>
      <c r="AR1045" s="138" t="s">
        <v>236</v>
      </c>
      <c r="AT1045" s="138" t="s">
        <v>137</v>
      </c>
      <c r="AU1045" s="138" t="s">
        <v>81</v>
      </c>
      <c r="AY1045" s="16" t="s">
        <v>135</v>
      </c>
      <c r="BE1045" s="139">
        <f>IF(N1045="základní",J1045,0)</f>
        <v>0</v>
      </c>
      <c r="BF1045" s="139">
        <f>IF(N1045="snížená",J1045,0)</f>
        <v>0</v>
      </c>
      <c r="BG1045" s="139">
        <f>IF(N1045="zákl. přenesená",J1045,0)</f>
        <v>0</v>
      </c>
      <c r="BH1045" s="139">
        <f>IF(N1045="sníž. přenesená",J1045,0)</f>
        <v>0</v>
      </c>
      <c r="BI1045" s="139">
        <f>IF(N1045="nulová",J1045,0)</f>
        <v>0</v>
      </c>
      <c r="BJ1045" s="16" t="s">
        <v>79</v>
      </c>
      <c r="BK1045" s="139">
        <f>ROUND(I1045*H1045,2)</f>
        <v>0</v>
      </c>
      <c r="BL1045" s="16" t="s">
        <v>236</v>
      </c>
      <c r="BM1045" s="138" t="s">
        <v>1885</v>
      </c>
    </row>
    <row r="1046" spans="2:65" s="1" customFormat="1" ht="11.25">
      <c r="B1046" s="31"/>
      <c r="D1046" s="140" t="s">
        <v>144</v>
      </c>
      <c r="F1046" s="141" t="s">
        <v>1886</v>
      </c>
      <c r="I1046" s="142"/>
      <c r="L1046" s="31"/>
      <c r="M1046" s="143"/>
      <c r="T1046" s="52"/>
      <c r="AT1046" s="16" t="s">
        <v>144</v>
      </c>
      <c r="AU1046" s="16" t="s">
        <v>81</v>
      </c>
    </row>
    <row r="1047" spans="2:65" s="12" customFormat="1" ht="11.25">
      <c r="B1047" s="144"/>
      <c r="D1047" s="145" t="s">
        <v>146</v>
      </c>
      <c r="E1047" s="146" t="s">
        <v>3</v>
      </c>
      <c r="F1047" s="147" t="s">
        <v>1887</v>
      </c>
      <c r="H1047" s="148">
        <v>1.2</v>
      </c>
      <c r="I1047" s="149"/>
      <c r="L1047" s="144"/>
      <c r="M1047" s="150"/>
      <c r="T1047" s="151"/>
      <c r="AT1047" s="146" t="s">
        <v>146</v>
      </c>
      <c r="AU1047" s="146" t="s">
        <v>81</v>
      </c>
      <c r="AV1047" s="12" t="s">
        <v>81</v>
      </c>
      <c r="AW1047" s="12" t="s">
        <v>32</v>
      </c>
      <c r="AX1047" s="12" t="s">
        <v>79</v>
      </c>
      <c r="AY1047" s="146" t="s">
        <v>135</v>
      </c>
    </row>
    <row r="1048" spans="2:65" s="1" customFormat="1" ht="16.5" customHeight="1">
      <c r="B1048" s="126"/>
      <c r="C1048" s="162" t="s">
        <v>1888</v>
      </c>
      <c r="D1048" s="162" t="s">
        <v>427</v>
      </c>
      <c r="E1048" s="163" t="s">
        <v>1889</v>
      </c>
      <c r="F1048" s="164" t="s">
        <v>1890</v>
      </c>
      <c r="G1048" s="165" t="s">
        <v>312</v>
      </c>
      <c r="H1048" s="166">
        <v>1.2</v>
      </c>
      <c r="I1048" s="167"/>
      <c r="J1048" s="168">
        <f>ROUND(I1048*H1048,2)</f>
        <v>0</v>
      </c>
      <c r="K1048" s="164" t="s">
        <v>141</v>
      </c>
      <c r="L1048" s="169"/>
      <c r="M1048" s="170" t="s">
        <v>3</v>
      </c>
      <c r="N1048" s="171" t="s">
        <v>42</v>
      </c>
      <c r="P1048" s="136">
        <f>O1048*H1048</f>
        <v>0</v>
      </c>
      <c r="Q1048" s="136">
        <v>7.0000000000000001E-3</v>
      </c>
      <c r="R1048" s="136">
        <f>Q1048*H1048</f>
        <v>8.3999999999999995E-3</v>
      </c>
      <c r="S1048" s="136">
        <v>0</v>
      </c>
      <c r="T1048" s="137">
        <f>S1048*H1048</f>
        <v>0</v>
      </c>
      <c r="AR1048" s="138" t="s">
        <v>342</v>
      </c>
      <c r="AT1048" s="138" t="s">
        <v>427</v>
      </c>
      <c r="AU1048" s="138" t="s">
        <v>81</v>
      </c>
      <c r="AY1048" s="16" t="s">
        <v>135</v>
      </c>
      <c r="BE1048" s="139">
        <f>IF(N1048="základní",J1048,0)</f>
        <v>0</v>
      </c>
      <c r="BF1048" s="139">
        <f>IF(N1048="snížená",J1048,0)</f>
        <v>0</v>
      </c>
      <c r="BG1048" s="139">
        <f>IF(N1048="zákl. přenesená",J1048,0)</f>
        <v>0</v>
      </c>
      <c r="BH1048" s="139">
        <f>IF(N1048="sníž. přenesená",J1048,0)</f>
        <v>0</v>
      </c>
      <c r="BI1048" s="139">
        <f>IF(N1048="nulová",J1048,0)</f>
        <v>0</v>
      </c>
      <c r="BJ1048" s="16" t="s">
        <v>79</v>
      </c>
      <c r="BK1048" s="139">
        <f>ROUND(I1048*H1048,2)</f>
        <v>0</v>
      </c>
      <c r="BL1048" s="16" t="s">
        <v>236</v>
      </c>
      <c r="BM1048" s="138" t="s">
        <v>1891</v>
      </c>
    </row>
    <row r="1049" spans="2:65" s="1" customFormat="1" ht="19.5">
      <c r="B1049" s="31"/>
      <c r="D1049" s="145" t="s">
        <v>1203</v>
      </c>
      <c r="F1049" s="172" t="s">
        <v>1892</v>
      </c>
      <c r="I1049" s="142"/>
      <c r="L1049" s="31"/>
      <c r="M1049" s="143"/>
      <c r="T1049" s="52"/>
      <c r="AT1049" s="16" t="s">
        <v>1203</v>
      </c>
      <c r="AU1049" s="16" t="s">
        <v>81</v>
      </c>
    </row>
    <row r="1050" spans="2:65" s="1" customFormat="1" ht="16.5" customHeight="1">
      <c r="B1050" s="126"/>
      <c r="C1050" s="127" t="s">
        <v>1893</v>
      </c>
      <c r="D1050" s="127" t="s">
        <v>137</v>
      </c>
      <c r="E1050" s="128" t="s">
        <v>1894</v>
      </c>
      <c r="F1050" s="129" t="s">
        <v>1895</v>
      </c>
      <c r="G1050" s="130" t="s">
        <v>580</v>
      </c>
      <c r="H1050" s="131">
        <v>1</v>
      </c>
      <c r="I1050" s="132"/>
      <c r="J1050" s="133">
        <f>ROUND(I1050*H1050,2)</f>
        <v>0</v>
      </c>
      <c r="K1050" s="129" t="s">
        <v>3</v>
      </c>
      <c r="L1050" s="31"/>
      <c r="M1050" s="134" t="s">
        <v>3</v>
      </c>
      <c r="N1050" s="135" t="s">
        <v>42</v>
      </c>
      <c r="P1050" s="136">
        <f>O1050*H1050</f>
        <v>0</v>
      </c>
      <c r="Q1050" s="136">
        <v>0</v>
      </c>
      <c r="R1050" s="136">
        <f>Q1050*H1050</f>
        <v>0</v>
      </c>
      <c r="S1050" s="136">
        <v>0</v>
      </c>
      <c r="T1050" s="137">
        <f>S1050*H1050</f>
        <v>0</v>
      </c>
      <c r="AR1050" s="138" t="s">
        <v>236</v>
      </c>
      <c r="AT1050" s="138" t="s">
        <v>137</v>
      </c>
      <c r="AU1050" s="138" t="s">
        <v>81</v>
      </c>
      <c r="AY1050" s="16" t="s">
        <v>135</v>
      </c>
      <c r="BE1050" s="139">
        <f>IF(N1050="základní",J1050,0)</f>
        <v>0</v>
      </c>
      <c r="BF1050" s="139">
        <f>IF(N1050="snížená",J1050,0)</f>
        <v>0</v>
      </c>
      <c r="BG1050" s="139">
        <f>IF(N1050="zákl. přenesená",J1050,0)</f>
        <v>0</v>
      </c>
      <c r="BH1050" s="139">
        <f>IF(N1050="sníž. přenesená",J1050,0)</f>
        <v>0</v>
      </c>
      <c r="BI1050" s="139">
        <f>IF(N1050="nulová",J1050,0)</f>
        <v>0</v>
      </c>
      <c r="BJ1050" s="16" t="s">
        <v>79</v>
      </c>
      <c r="BK1050" s="139">
        <f>ROUND(I1050*H1050,2)</f>
        <v>0</v>
      </c>
      <c r="BL1050" s="16" t="s">
        <v>236</v>
      </c>
      <c r="BM1050" s="138" t="s">
        <v>1896</v>
      </c>
    </row>
    <row r="1051" spans="2:65" s="1" customFormat="1" ht="24.2" customHeight="1">
      <c r="B1051" s="126"/>
      <c r="C1051" s="127" t="s">
        <v>1897</v>
      </c>
      <c r="D1051" s="127" t="s">
        <v>137</v>
      </c>
      <c r="E1051" s="128" t="s">
        <v>1898</v>
      </c>
      <c r="F1051" s="129" t="s">
        <v>1899</v>
      </c>
      <c r="G1051" s="130" t="s">
        <v>186</v>
      </c>
      <c r="H1051" s="131">
        <v>1.804</v>
      </c>
      <c r="I1051" s="132"/>
      <c r="J1051" s="133">
        <f>ROUND(I1051*H1051,2)</f>
        <v>0</v>
      </c>
      <c r="K1051" s="129" t="s">
        <v>141</v>
      </c>
      <c r="L1051" s="31"/>
      <c r="M1051" s="134" t="s">
        <v>3</v>
      </c>
      <c r="N1051" s="135" t="s">
        <v>42</v>
      </c>
      <c r="P1051" s="136">
        <f>O1051*H1051</f>
        <v>0</v>
      </c>
      <c r="Q1051" s="136">
        <v>0</v>
      </c>
      <c r="R1051" s="136">
        <f>Q1051*H1051</f>
        <v>0</v>
      </c>
      <c r="S1051" s="136">
        <v>0</v>
      </c>
      <c r="T1051" s="137">
        <f>S1051*H1051</f>
        <v>0</v>
      </c>
      <c r="AR1051" s="138" t="s">
        <v>236</v>
      </c>
      <c r="AT1051" s="138" t="s">
        <v>137</v>
      </c>
      <c r="AU1051" s="138" t="s">
        <v>81</v>
      </c>
      <c r="AY1051" s="16" t="s">
        <v>135</v>
      </c>
      <c r="BE1051" s="139">
        <f>IF(N1051="základní",J1051,0)</f>
        <v>0</v>
      </c>
      <c r="BF1051" s="139">
        <f>IF(N1051="snížená",J1051,0)</f>
        <v>0</v>
      </c>
      <c r="BG1051" s="139">
        <f>IF(N1051="zákl. přenesená",J1051,0)</f>
        <v>0</v>
      </c>
      <c r="BH1051" s="139">
        <f>IF(N1051="sníž. přenesená",J1051,0)</f>
        <v>0</v>
      </c>
      <c r="BI1051" s="139">
        <f>IF(N1051="nulová",J1051,0)</f>
        <v>0</v>
      </c>
      <c r="BJ1051" s="16" t="s">
        <v>79</v>
      </c>
      <c r="BK1051" s="139">
        <f>ROUND(I1051*H1051,2)</f>
        <v>0</v>
      </c>
      <c r="BL1051" s="16" t="s">
        <v>236</v>
      </c>
      <c r="BM1051" s="138" t="s">
        <v>1900</v>
      </c>
    </row>
    <row r="1052" spans="2:65" s="1" customFormat="1" ht="11.25">
      <c r="B1052" s="31"/>
      <c r="D1052" s="140" t="s">
        <v>144</v>
      </c>
      <c r="F1052" s="141" t="s">
        <v>1901</v>
      </c>
      <c r="I1052" s="142"/>
      <c r="L1052" s="31"/>
      <c r="M1052" s="143"/>
      <c r="T1052" s="52"/>
      <c r="AT1052" s="16" t="s">
        <v>144</v>
      </c>
      <c r="AU1052" s="16" t="s">
        <v>81</v>
      </c>
    </row>
    <row r="1053" spans="2:65" s="11" customFormat="1" ht="22.9" customHeight="1">
      <c r="B1053" s="114"/>
      <c r="D1053" s="115" t="s">
        <v>70</v>
      </c>
      <c r="E1053" s="124" t="s">
        <v>1902</v>
      </c>
      <c r="F1053" s="124" t="s">
        <v>1903</v>
      </c>
      <c r="I1053" s="117"/>
      <c r="J1053" s="125">
        <f>BK1053</f>
        <v>0</v>
      </c>
      <c r="L1053" s="114"/>
      <c r="M1053" s="119"/>
      <c r="P1053" s="120">
        <f>SUM(P1054:P1090)</f>
        <v>0</v>
      </c>
      <c r="R1053" s="120">
        <f>SUM(R1054:R1090)</f>
        <v>0.16801799999999997</v>
      </c>
      <c r="T1053" s="121">
        <f>SUM(T1054:T1090)</f>
        <v>0</v>
      </c>
      <c r="AR1053" s="115" t="s">
        <v>81</v>
      </c>
      <c r="AT1053" s="122" t="s">
        <v>70</v>
      </c>
      <c r="AU1053" s="122" t="s">
        <v>79</v>
      </c>
      <c r="AY1053" s="115" t="s">
        <v>135</v>
      </c>
      <c r="BK1053" s="123">
        <f>SUM(BK1054:BK1090)</f>
        <v>0</v>
      </c>
    </row>
    <row r="1054" spans="2:65" s="1" customFormat="1" ht="21.75" customHeight="1">
      <c r="B1054" s="126"/>
      <c r="C1054" s="127" t="s">
        <v>1904</v>
      </c>
      <c r="D1054" s="127" t="s">
        <v>137</v>
      </c>
      <c r="E1054" s="128" t="s">
        <v>1905</v>
      </c>
      <c r="F1054" s="129" t="s">
        <v>1906</v>
      </c>
      <c r="G1054" s="130" t="s">
        <v>312</v>
      </c>
      <c r="H1054" s="131">
        <v>1</v>
      </c>
      <c r="I1054" s="132"/>
      <c r="J1054" s="133">
        <f>ROUND(I1054*H1054,2)</f>
        <v>0</v>
      </c>
      <c r="K1054" s="129" t="s">
        <v>141</v>
      </c>
      <c r="L1054" s="31"/>
      <c r="M1054" s="134" t="s">
        <v>3</v>
      </c>
      <c r="N1054" s="135" t="s">
        <v>42</v>
      </c>
      <c r="P1054" s="136">
        <f>O1054*H1054</f>
        <v>0</v>
      </c>
      <c r="Q1054" s="136">
        <v>6.7000000000000002E-4</v>
      </c>
      <c r="R1054" s="136">
        <f>Q1054*H1054</f>
        <v>6.7000000000000002E-4</v>
      </c>
      <c r="S1054" s="136">
        <v>0</v>
      </c>
      <c r="T1054" s="137">
        <f>S1054*H1054</f>
        <v>0</v>
      </c>
      <c r="AR1054" s="138" t="s">
        <v>236</v>
      </c>
      <c r="AT1054" s="138" t="s">
        <v>137</v>
      </c>
      <c r="AU1054" s="138" t="s">
        <v>81</v>
      </c>
      <c r="AY1054" s="16" t="s">
        <v>135</v>
      </c>
      <c r="BE1054" s="139">
        <f>IF(N1054="základní",J1054,0)</f>
        <v>0</v>
      </c>
      <c r="BF1054" s="139">
        <f>IF(N1054="snížená",J1054,0)</f>
        <v>0</v>
      </c>
      <c r="BG1054" s="139">
        <f>IF(N1054="zákl. přenesená",J1054,0)</f>
        <v>0</v>
      </c>
      <c r="BH1054" s="139">
        <f>IF(N1054="sníž. přenesená",J1054,0)</f>
        <v>0</v>
      </c>
      <c r="BI1054" s="139">
        <f>IF(N1054="nulová",J1054,0)</f>
        <v>0</v>
      </c>
      <c r="BJ1054" s="16" t="s">
        <v>79</v>
      </c>
      <c r="BK1054" s="139">
        <f>ROUND(I1054*H1054,2)</f>
        <v>0</v>
      </c>
      <c r="BL1054" s="16" t="s">
        <v>236</v>
      </c>
      <c r="BM1054" s="138" t="s">
        <v>1907</v>
      </c>
    </row>
    <row r="1055" spans="2:65" s="1" customFormat="1" ht="11.25">
      <c r="B1055" s="31"/>
      <c r="D1055" s="140" t="s">
        <v>144</v>
      </c>
      <c r="F1055" s="141" t="s">
        <v>1908</v>
      </c>
      <c r="I1055" s="142"/>
      <c r="L1055" s="31"/>
      <c r="M1055" s="143"/>
      <c r="T1055" s="52"/>
      <c r="AT1055" s="16" t="s">
        <v>144</v>
      </c>
      <c r="AU1055" s="16" t="s">
        <v>81</v>
      </c>
    </row>
    <row r="1056" spans="2:65" s="12" customFormat="1" ht="11.25">
      <c r="B1056" s="144"/>
      <c r="D1056" s="145" t="s">
        <v>146</v>
      </c>
      <c r="E1056" s="146" t="s">
        <v>3</v>
      </c>
      <c r="F1056" s="147" t="s">
        <v>1909</v>
      </c>
      <c r="H1056" s="148">
        <v>1</v>
      </c>
      <c r="I1056" s="149"/>
      <c r="L1056" s="144"/>
      <c r="M1056" s="150"/>
      <c r="T1056" s="151"/>
      <c r="AT1056" s="146" t="s">
        <v>146</v>
      </c>
      <c r="AU1056" s="146" t="s">
        <v>81</v>
      </c>
      <c r="AV1056" s="12" t="s">
        <v>81</v>
      </c>
      <c r="AW1056" s="12" t="s">
        <v>32</v>
      </c>
      <c r="AX1056" s="12" t="s">
        <v>79</v>
      </c>
      <c r="AY1056" s="146" t="s">
        <v>135</v>
      </c>
    </row>
    <row r="1057" spans="2:65" s="1" customFormat="1" ht="16.5" customHeight="1">
      <c r="B1057" s="126"/>
      <c r="C1057" s="162" t="s">
        <v>1910</v>
      </c>
      <c r="D1057" s="162" t="s">
        <v>427</v>
      </c>
      <c r="E1057" s="163" t="s">
        <v>1911</v>
      </c>
      <c r="F1057" s="164" t="s">
        <v>1912</v>
      </c>
      <c r="G1057" s="165" t="s">
        <v>312</v>
      </c>
      <c r="H1057" s="166">
        <v>1</v>
      </c>
      <c r="I1057" s="167"/>
      <c r="J1057" s="168">
        <f>ROUND(I1057*H1057,2)</f>
        <v>0</v>
      </c>
      <c r="K1057" s="164" t="s">
        <v>141</v>
      </c>
      <c r="L1057" s="169"/>
      <c r="M1057" s="170" t="s">
        <v>3</v>
      </c>
      <c r="N1057" s="171" t="s">
        <v>42</v>
      </c>
      <c r="P1057" s="136">
        <f>O1057*H1057</f>
        <v>0</v>
      </c>
      <c r="Q1057" s="136">
        <v>7.0000000000000001E-3</v>
      </c>
      <c r="R1057" s="136">
        <f>Q1057*H1057</f>
        <v>7.0000000000000001E-3</v>
      </c>
      <c r="S1057" s="136">
        <v>0</v>
      </c>
      <c r="T1057" s="137">
        <f>S1057*H1057</f>
        <v>0</v>
      </c>
      <c r="AR1057" s="138" t="s">
        <v>342</v>
      </c>
      <c r="AT1057" s="138" t="s">
        <v>427</v>
      </c>
      <c r="AU1057" s="138" t="s">
        <v>81</v>
      </c>
      <c r="AY1057" s="16" t="s">
        <v>135</v>
      </c>
      <c r="BE1057" s="139">
        <f>IF(N1057="základní",J1057,0)</f>
        <v>0</v>
      </c>
      <c r="BF1057" s="139">
        <f>IF(N1057="snížená",J1057,0)</f>
        <v>0</v>
      </c>
      <c r="BG1057" s="139">
        <f>IF(N1057="zákl. přenesená",J1057,0)</f>
        <v>0</v>
      </c>
      <c r="BH1057" s="139">
        <f>IF(N1057="sníž. přenesená",J1057,0)</f>
        <v>0</v>
      </c>
      <c r="BI1057" s="139">
        <f>IF(N1057="nulová",J1057,0)</f>
        <v>0</v>
      </c>
      <c r="BJ1057" s="16" t="s">
        <v>79</v>
      </c>
      <c r="BK1057" s="139">
        <f>ROUND(I1057*H1057,2)</f>
        <v>0</v>
      </c>
      <c r="BL1057" s="16" t="s">
        <v>236</v>
      </c>
      <c r="BM1057" s="138" t="s">
        <v>1913</v>
      </c>
    </row>
    <row r="1058" spans="2:65" s="12" customFormat="1" ht="11.25">
      <c r="B1058" s="144"/>
      <c r="D1058" s="145" t="s">
        <v>146</v>
      </c>
      <c r="E1058" s="146" t="s">
        <v>3</v>
      </c>
      <c r="F1058" s="147" t="s">
        <v>1909</v>
      </c>
      <c r="H1058" s="148">
        <v>1</v>
      </c>
      <c r="I1058" s="149"/>
      <c r="L1058" s="144"/>
      <c r="M1058" s="150"/>
      <c r="T1058" s="151"/>
      <c r="AT1058" s="146" t="s">
        <v>146</v>
      </c>
      <c r="AU1058" s="146" t="s">
        <v>81</v>
      </c>
      <c r="AV1058" s="12" t="s">
        <v>81</v>
      </c>
      <c r="AW1058" s="12" t="s">
        <v>32</v>
      </c>
      <c r="AX1058" s="12" t="s">
        <v>79</v>
      </c>
      <c r="AY1058" s="146" t="s">
        <v>135</v>
      </c>
    </row>
    <row r="1059" spans="2:65" s="1" customFormat="1" ht="24.2" customHeight="1">
      <c r="B1059" s="126"/>
      <c r="C1059" s="127" t="s">
        <v>1914</v>
      </c>
      <c r="D1059" s="127" t="s">
        <v>137</v>
      </c>
      <c r="E1059" s="128" t="s">
        <v>1915</v>
      </c>
      <c r="F1059" s="129" t="s">
        <v>1916</v>
      </c>
      <c r="G1059" s="130" t="s">
        <v>312</v>
      </c>
      <c r="H1059" s="131">
        <v>3</v>
      </c>
      <c r="I1059" s="132"/>
      <c r="J1059" s="133">
        <f>ROUND(I1059*H1059,2)</f>
        <v>0</v>
      </c>
      <c r="K1059" s="129" t="s">
        <v>141</v>
      </c>
      <c r="L1059" s="31"/>
      <c r="M1059" s="134" t="s">
        <v>3</v>
      </c>
      <c r="N1059" s="135" t="s">
        <v>42</v>
      </c>
      <c r="P1059" s="136">
        <f>O1059*H1059</f>
        <v>0</v>
      </c>
      <c r="Q1059" s="136">
        <v>6.7000000000000002E-4</v>
      </c>
      <c r="R1059" s="136">
        <f>Q1059*H1059</f>
        <v>2.0100000000000001E-3</v>
      </c>
      <c r="S1059" s="136">
        <v>0</v>
      </c>
      <c r="T1059" s="137">
        <f>S1059*H1059</f>
        <v>0</v>
      </c>
      <c r="AR1059" s="138" t="s">
        <v>236</v>
      </c>
      <c r="AT1059" s="138" t="s">
        <v>137</v>
      </c>
      <c r="AU1059" s="138" t="s">
        <v>81</v>
      </c>
      <c r="AY1059" s="16" t="s">
        <v>135</v>
      </c>
      <c r="BE1059" s="139">
        <f>IF(N1059="základní",J1059,0)</f>
        <v>0</v>
      </c>
      <c r="BF1059" s="139">
        <f>IF(N1059="snížená",J1059,0)</f>
        <v>0</v>
      </c>
      <c r="BG1059" s="139">
        <f>IF(N1059="zákl. přenesená",J1059,0)</f>
        <v>0</v>
      </c>
      <c r="BH1059" s="139">
        <f>IF(N1059="sníž. přenesená",J1059,0)</f>
        <v>0</v>
      </c>
      <c r="BI1059" s="139">
        <f>IF(N1059="nulová",J1059,0)</f>
        <v>0</v>
      </c>
      <c r="BJ1059" s="16" t="s">
        <v>79</v>
      </c>
      <c r="BK1059" s="139">
        <f>ROUND(I1059*H1059,2)</f>
        <v>0</v>
      </c>
      <c r="BL1059" s="16" t="s">
        <v>236</v>
      </c>
      <c r="BM1059" s="138" t="s">
        <v>1917</v>
      </c>
    </row>
    <row r="1060" spans="2:65" s="1" customFormat="1" ht="11.25">
      <c r="B1060" s="31"/>
      <c r="D1060" s="140" t="s">
        <v>144</v>
      </c>
      <c r="F1060" s="141" t="s">
        <v>1918</v>
      </c>
      <c r="I1060" s="142"/>
      <c r="L1060" s="31"/>
      <c r="M1060" s="143"/>
      <c r="T1060" s="52"/>
      <c r="AT1060" s="16" t="s">
        <v>144</v>
      </c>
      <c r="AU1060" s="16" t="s">
        <v>81</v>
      </c>
    </row>
    <row r="1061" spans="2:65" s="12" customFormat="1" ht="11.25">
      <c r="B1061" s="144"/>
      <c r="D1061" s="145" t="s">
        <v>146</v>
      </c>
      <c r="E1061" s="146" t="s">
        <v>3</v>
      </c>
      <c r="F1061" s="147" t="s">
        <v>1919</v>
      </c>
      <c r="H1061" s="148">
        <v>3</v>
      </c>
      <c r="I1061" s="149"/>
      <c r="L1061" s="144"/>
      <c r="M1061" s="150"/>
      <c r="T1061" s="151"/>
      <c r="AT1061" s="146" t="s">
        <v>146</v>
      </c>
      <c r="AU1061" s="146" t="s">
        <v>81</v>
      </c>
      <c r="AV1061" s="12" t="s">
        <v>81</v>
      </c>
      <c r="AW1061" s="12" t="s">
        <v>32</v>
      </c>
      <c r="AX1061" s="12" t="s">
        <v>79</v>
      </c>
      <c r="AY1061" s="146" t="s">
        <v>135</v>
      </c>
    </row>
    <row r="1062" spans="2:65" s="1" customFormat="1" ht="16.5" customHeight="1">
      <c r="B1062" s="126"/>
      <c r="C1062" s="162" t="s">
        <v>1920</v>
      </c>
      <c r="D1062" s="162" t="s">
        <v>427</v>
      </c>
      <c r="E1062" s="163" t="s">
        <v>1911</v>
      </c>
      <c r="F1062" s="164" t="s">
        <v>1912</v>
      </c>
      <c r="G1062" s="165" t="s">
        <v>312</v>
      </c>
      <c r="H1062" s="166">
        <v>3</v>
      </c>
      <c r="I1062" s="167"/>
      <c r="J1062" s="168">
        <f>ROUND(I1062*H1062,2)</f>
        <v>0</v>
      </c>
      <c r="K1062" s="164" t="s">
        <v>141</v>
      </c>
      <c r="L1062" s="169"/>
      <c r="M1062" s="170" t="s">
        <v>3</v>
      </c>
      <c r="N1062" s="171" t="s">
        <v>42</v>
      </c>
      <c r="P1062" s="136">
        <f>O1062*H1062</f>
        <v>0</v>
      </c>
      <c r="Q1062" s="136">
        <v>7.0000000000000001E-3</v>
      </c>
      <c r="R1062" s="136">
        <f>Q1062*H1062</f>
        <v>2.1000000000000001E-2</v>
      </c>
      <c r="S1062" s="136">
        <v>0</v>
      </c>
      <c r="T1062" s="137">
        <f>S1062*H1062</f>
        <v>0</v>
      </c>
      <c r="AR1062" s="138" t="s">
        <v>342</v>
      </c>
      <c r="AT1062" s="138" t="s">
        <v>427</v>
      </c>
      <c r="AU1062" s="138" t="s">
        <v>81</v>
      </c>
      <c r="AY1062" s="16" t="s">
        <v>135</v>
      </c>
      <c r="BE1062" s="139">
        <f>IF(N1062="základní",J1062,0)</f>
        <v>0</v>
      </c>
      <c r="BF1062" s="139">
        <f>IF(N1062="snížená",J1062,0)</f>
        <v>0</v>
      </c>
      <c r="BG1062" s="139">
        <f>IF(N1062="zákl. přenesená",J1062,0)</f>
        <v>0</v>
      </c>
      <c r="BH1062" s="139">
        <f>IF(N1062="sníž. přenesená",J1062,0)</f>
        <v>0</v>
      </c>
      <c r="BI1062" s="139">
        <f>IF(N1062="nulová",J1062,0)</f>
        <v>0</v>
      </c>
      <c r="BJ1062" s="16" t="s">
        <v>79</v>
      </c>
      <c r="BK1062" s="139">
        <f>ROUND(I1062*H1062,2)</f>
        <v>0</v>
      </c>
      <c r="BL1062" s="16" t="s">
        <v>236</v>
      </c>
      <c r="BM1062" s="138" t="s">
        <v>1921</v>
      </c>
    </row>
    <row r="1063" spans="2:65" s="12" customFormat="1" ht="11.25">
      <c r="B1063" s="144"/>
      <c r="D1063" s="145" t="s">
        <v>146</v>
      </c>
      <c r="E1063" s="146" t="s">
        <v>3</v>
      </c>
      <c r="F1063" s="147" t="s">
        <v>1919</v>
      </c>
      <c r="H1063" s="148">
        <v>3</v>
      </c>
      <c r="I1063" s="149"/>
      <c r="L1063" s="144"/>
      <c r="M1063" s="150"/>
      <c r="T1063" s="151"/>
      <c r="AT1063" s="146" t="s">
        <v>146</v>
      </c>
      <c r="AU1063" s="146" t="s">
        <v>81</v>
      </c>
      <c r="AV1063" s="12" t="s">
        <v>81</v>
      </c>
      <c r="AW1063" s="12" t="s">
        <v>32</v>
      </c>
      <c r="AX1063" s="12" t="s">
        <v>79</v>
      </c>
      <c r="AY1063" s="146" t="s">
        <v>135</v>
      </c>
    </row>
    <row r="1064" spans="2:65" s="1" customFormat="1" ht="16.5" customHeight="1">
      <c r="B1064" s="126"/>
      <c r="C1064" s="127" t="s">
        <v>1922</v>
      </c>
      <c r="D1064" s="127" t="s">
        <v>137</v>
      </c>
      <c r="E1064" s="128" t="s">
        <v>1923</v>
      </c>
      <c r="F1064" s="129" t="s">
        <v>1924</v>
      </c>
      <c r="G1064" s="130" t="s">
        <v>312</v>
      </c>
      <c r="H1064" s="131">
        <v>5.5</v>
      </c>
      <c r="I1064" s="132"/>
      <c r="J1064" s="133">
        <f>ROUND(I1064*H1064,2)</f>
        <v>0</v>
      </c>
      <c r="K1064" s="129" t="s">
        <v>141</v>
      </c>
      <c r="L1064" s="31"/>
      <c r="M1064" s="134" t="s">
        <v>3</v>
      </c>
      <c r="N1064" s="135" t="s">
        <v>42</v>
      </c>
      <c r="P1064" s="136">
        <f>O1064*H1064</f>
        <v>0</v>
      </c>
      <c r="Q1064" s="136">
        <v>1.7000000000000001E-4</v>
      </c>
      <c r="R1064" s="136">
        <f>Q1064*H1064</f>
        <v>9.3500000000000007E-4</v>
      </c>
      <c r="S1064" s="136">
        <v>0</v>
      </c>
      <c r="T1064" s="137">
        <f>S1064*H1064</f>
        <v>0</v>
      </c>
      <c r="AR1064" s="138" t="s">
        <v>236</v>
      </c>
      <c r="AT1064" s="138" t="s">
        <v>137</v>
      </c>
      <c r="AU1064" s="138" t="s">
        <v>81</v>
      </c>
      <c r="AY1064" s="16" t="s">
        <v>135</v>
      </c>
      <c r="BE1064" s="139">
        <f>IF(N1064="základní",J1064,0)</f>
        <v>0</v>
      </c>
      <c r="BF1064" s="139">
        <f>IF(N1064="snížená",J1064,0)</f>
        <v>0</v>
      </c>
      <c r="BG1064" s="139">
        <f>IF(N1064="zákl. přenesená",J1064,0)</f>
        <v>0</v>
      </c>
      <c r="BH1064" s="139">
        <f>IF(N1064="sníž. přenesená",J1064,0)</f>
        <v>0</v>
      </c>
      <c r="BI1064" s="139">
        <f>IF(N1064="nulová",J1064,0)</f>
        <v>0</v>
      </c>
      <c r="BJ1064" s="16" t="s">
        <v>79</v>
      </c>
      <c r="BK1064" s="139">
        <f>ROUND(I1064*H1064,2)</f>
        <v>0</v>
      </c>
      <c r="BL1064" s="16" t="s">
        <v>236</v>
      </c>
      <c r="BM1064" s="138" t="s">
        <v>1925</v>
      </c>
    </row>
    <row r="1065" spans="2:65" s="1" customFormat="1" ht="11.25">
      <c r="B1065" s="31"/>
      <c r="D1065" s="140" t="s">
        <v>144</v>
      </c>
      <c r="F1065" s="141" t="s">
        <v>1926</v>
      </c>
      <c r="I1065" s="142"/>
      <c r="L1065" s="31"/>
      <c r="M1065" s="143"/>
      <c r="T1065" s="52"/>
      <c r="AT1065" s="16" t="s">
        <v>144</v>
      </c>
      <c r="AU1065" s="16" t="s">
        <v>81</v>
      </c>
    </row>
    <row r="1066" spans="2:65" s="12" customFormat="1" ht="11.25">
      <c r="B1066" s="144"/>
      <c r="D1066" s="145" t="s">
        <v>146</v>
      </c>
      <c r="E1066" s="146" t="s">
        <v>3</v>
      </c>
      <c r="F1066" s="147" t="s">
        <v>1927</v>
      </c>
      <c r="H1066" s="148">
        <v>5.5</v>
      </c>
      <c r="I1066" s="149"/>
      <c r="L1066" s="144"/>
      <c r="M1066" s="150"/>
      <c r="T1066" s="151"/>
      <c r="AT1066" s="146" t="s">
        <v>146</v>
      </c>
      <c r="AU1066" s="146" t="s">
        <v>81</v>
      </c>
      <c r="AV1066" s="12" t="s">
        <v>81</v>
      </c>
      <c r="AW1066" s="12" t="s">
        <v>32</v>
      </c>
      <c r="AX1066" s="12" t="s">
        <v>79</v>
      </c>
      <c r="AY1066" s="146" t="s">
        <v>135</v>
      </c>
    </row>
    <row r="1067" spans="2:65" s="1" customFormat="1" ht="16.5" customHeight="1">
      <c r="B1067" s="126"/>
      <c r="C1067" s="162" t="s">
        <v>1928</v>
      </c>
      <c r="D1067" s="162" t="s">
        <v>427</v>
      </c>
      <c r="E1067" s="163" t="s">
        <v>1929</v>
      </c>
      <c r="F1067" s="164" t="s">
        <v>1930</v>
      </c>
      <c r="G1067" s="165" t="s">
        <v>312</v>
      </c>
      <c r="H1067" s="166">
        <v>5.5</v>
      </c>
      <c r="I1067" s="167"/>
      <c r="J1067" s="168">
        <f>ROUND(I1067*H1067,2)</f>
        <v>0</v>
      </c>
      <c r="K1067" s="164" t="s">
        <v>141</v>
      </c>
      <c r="L1067" s="169"/>
      <c r="M1067" s="170" t="s">
        <v>3</v>
      </c>
      <c r="N1067" s="171" t="s">
        <v>42</v>
      </c>
      <c r="P1067" s="136">
        <f>O1067*H1067</f>
        <v>0</v>
      </c>
      <c r="Q1067" s="136">
        <v>2.7399999999999998E-3</v>
      </c>
      <c r="R1067" s="136">
        <f>Q1067*H1067</f>
        <v>1.5069999999999998E-2</v>
      </c>
      <c r="S1067" s="136">
        <v>0</v>
      </c>
      <c r="T1067" s="137">
        <f>S1067*H1067</f>
        <v>0</v>
      </c>
      <c r="AR1067" s="138" t="s">
        <v>342</v>
      </c>
      <c r="AT1067" s="138" t="s">
        <v>427</v>
      </c>
      <c r="AU1067" s="138" t="s">
        <v>81</v>
      </c>
      <c r="AY1067" s="16" t="s">
        <v>135</v>
      </c>
      <c r="BE1067" s="139">
        <f>IF(N1067="základní",J1067,0)</f>
        <v>0</v>
      </c>
      <c r="BF1067" s="139">
        <f>IF(N1067="snížená",J1067,0)</f>
        <v>0</v>
      </c>
      <c r="BG1067" s="139">
        <f>IF(N1067="zákl. přenesená",J1067,0)</f>
        <v>0</v>
      </c>
      <c r="BH1067" s="139">
        <f>IF(N1067="sníž. přenesená",J1067,0)</f>
        <v>0</v>
      </c>
      <c r="BI1067" s="139">
        <f>IF(N1067="nulová",J1067,0)</f>
        <v>0</v>
      </c>
      <c r="BJ1067" s="16" t="s">
        <v>79</v>
      </c>
      <c r="BK1067" s="139">
        <f>ROUND(I1067*H1067,2)</f>
        <v>0</v>
      </c>
      <c r="BL1067" s="16" t="s">
        <v>236</v>
      </c>
      <c r="BM1067" s="138" t="s">
        <v>1931</v>
      </c>
    </row>
    <row r="1068" spans="2:65" s="1" customFormat="1" ht="16.5" customHeight="1">
      <c r="B1068" s="126"/>
      <c r="C1068" s="127" t="s">
        <v>1932</v>
      </c>
      <c r="D1068" s="127" t="s">
        <v>137</v>
      </c>
      <c r="E1068" s="128" t="s">
        <v>1933</v>
      </c>
      <c r="F1068" s="129" t="s">
        <v>1934</v>
      </c>
      <c r="G1068" s="130" t="s">
        <v>493</v>
      </c>
      <c r="H1068" s="131">
        <v>3</v>
      </c>
      <c r="I1068" s="132"/>
      <c r="J1068" s="133">
        <f>ROUND(I1068*H1068,2)</f>
        <v>0</v>
      </c>
      <c r="K1068" s="129" t="s">
        <v>141</v>
      </c>
      <c r="L1068" s="31"/>
      <c r="M1068" s="134" t="s">
        <v>3</v>
      </c>
      <c r="N1068" s="135" t="s">
        <v>42</v>
      </c>
      <c r="P1068" s="136">
        <f>O1068*H1068</f>
        <v>0</v>
      </c>
      <c r="Q1068" s="136">
        <v>0</v>
      </c>
      <c r="R1068" s="136">
        <f>Q1068*H1068</f>
        <v>0</v>
      </c>
      <c r="S1068" s="136">
        <v>0</v>
      </c>
      <c r="T1068" s="137">
        <f>S1068*H1068</f>
        <v>0</v>
      </c>
      <c r="AR1068" s="138" t="s">
        <v>236</v>
      </c>
      <c r="AT1068" s="138" t="s">
        <v>137</v>
      </c>
      <c r="AU1068" s="138" t="s">
        <v>81</v>
      </c>
      <c r="AY1068" s="16" t="s">
        <v>135</v>
      </c>
      <c r="BE1068" s="139">
        <f>IF(N1068="základní",J1068,0)</f>
        <v>0</v>
      </c>
      <c r="BF1068" s="139">
        <f>IF(N1068="snížená",J1068,0)</f>
        <v>0</v>
      </c>
      <c r="BG1068" s="139">
        <f>IF(N1068="zákl. přenesená",J1068,0)</f>
        <v>0</v>
      </c>
      <c r="BH1068" s="139">
        <f>IF(N1068="sníž. přenesená",J1068,0)</f>
        <v>0</v>
      </c>
      <c r="BI1068" s="139">
        <f>IF(N1068="nulová",J1068,0)</f>
        <v>0</v>
      </c>
      <c r="BJ1068" s="16" t="s">
        <v>79</v>
      </c>
      <c r="BK1068" s="139">
        <f>ROUND(I1068*H1068,2)</f>
        <v>0</v>
      </c>
      <c r="BL1068" s="16" t="s">
        <v>236</v>
      </c>
      <c r="BM1068" s="138" t="s">
        <v>1935</v>
      </c>
    </row>
    <row r="1069" spans="2:65" s="1" customFormat="1" ht="11.25">
      <c r="B1069" s="31"/>
      <c r="D1069" s="140" t="s">
        <v>144</v>
      </c>
      <c r="F1069" s="141" t="s">
        <v>1936</v>
      </c>
      <c r="I1069" s="142"/>
      <c r="L1069" s="31"/>
      <c r="M1069" s="143"/>
      <c r="T1069" s="52"/>
      <c r="AT1069" s="16" t="s">
        <v>144</v>
      </c>
      <c r="AU1069" s="16" t="s">
        <v>81</v>
      </c>
    </row>
    <row r="1070" spans="2:65" s="1" customFormat="1" ht="19.5">
      <c r="B1070" s="31"/>
      <c r="D1070" s="145" t="s">
        <v>1203</v>
      </c>
      <c r="F1070" s="172" t="s">
        <v>1937</v>
      </c>
      <c r="I1070" s="142"/>
      <c r="L1070" s="31"/>
      <c r="M1070" s="143"/>
      <c r="T1070" s="52"/>
      <c r="AT1070" s="16" t="s">
        <v>1203</v>
      </c>
      <c r="AU1070" s="16" t="s">
        <v>81</v>
      </c>
    </row>
    <row r="1071" spans="2:65" s="1" customFormat="1" ht="16.5" customHeight="1">
      <c r="B1071" s="126"/>
      <c r="C1071" s="162" t="s">
        <v>1938</v>
      </c>
      <c r="D1071" s="162" t="s">
        <v>427</v>
      </c>
      <c r="E1071" s="163" t="s">
        <v>1939</v>
      </c>
      <c r="F1071" s="164" t="s">
        <v>1940</v>
      </c>
      <c r="G1071" s="165" t="s">
        <v>493</v>
      </c>
      <c r="H1071" s="166">
        <v>3</v>
      </c>
      <c r="I1071" s="167"/>
      <c r="J1071" s="168">
        <f>ROUND(I1071*H1071,2)</f>
        <v>0</v>
      </c>
      <c r="K1071" s="164" t="s">
        <v>141</v>
      </c>
      <c r="L1071" s="169"/>
      <c r="M1071" s="170" t="s">
        <v>3</v>
      </c>
      <c r="N1071" s="171" t="s">
        <v>42</v>
      </c>
      <c r="P1071" s="136">
        <f>O1071*H1071</f>
        <v>0</v>
      </c>
      <c r="Q1071" s="136">
        <v>1.2999999999999999E-2</v>
      </c>
      <c r="R1071" s="136">
        <f>Q1071*H1071</f>
        <v>3.9E-2</v>
      </c>
      <c r="S1071" s="136">
        <v>0</v>
      </c>
      <c r="T1071" s="137">
        <f>S1071*H1071</f>
        <v>0</v>
      </c>
      <c r="AR1071" s="138" t="s">
        <v>342</v>
      </c>
      <c r="AT1071" s="138" t="s">
        <v>427</v>
      </c>
      <c r="AU1071" s="138" t="s">
        <v>81</v>
      </c>
      <c r="AY1071" s="16" t="s">
        <v>135</v>
      </c>
      <c r="BE1071" s="139">
        <f>IF(N1071="základní",J1071,0)</f>
        <v>0</v>
      </c>
      <c r="BF1071" s="139">
        <f>IF(N1071="snížená",J1071,0)</f>
        <v>0</v>
      </c>
      <c r="BG1071" s="139">
        <f>IF(N1071="zákl. přenesená",J1071,0)</f>
        <v>0</v>
      </c>
      <c r="BH1071" s="139">
        <f>IF(N1071="sníž. přenesená",J1071,0)</f>
        <v>0</v>
      </c>
      <c r="BI1071" s="139">
        <f>IF(N1071="nulová",J1071,0)</f>
        <v>0</v>
      </c>
      <c r="BJ1071" s="16" t="s">
        <v>79</v>
      </c>
      <c r="BK1071" s="139">
        <f>ROUND(I1071*H1071,2)</f>
        <v>0</v>
      </c>
      <c r="BL1071" s="16" t="s">
        <v>236</v>
      </c>
      <c r="BM1071" s="138" t="s">
        <v>1941</v>
      </c>
    </row>
    <row r="1072" spans="2:65" s="1" customFormat="1" ht="21.75" customHeight="1">
      <c r="B1072" s="126"/>
      <c r="C1072" s="127" t="s">
        <v>1942</v>
      </c>
      <c r="D1072" s="127" t="s">
        <v>137</v>
      </c>
      <c r="E1072" s="128" t="s">
        <v>1943</v>
      </c>
      <c r="F1072" s="129" t="s">
        <v>1944</v>
      </c>
      <c r="G1072" s="130" t="s">
        <v>312</v>
      </c>
      <c r="H1072" s="131">
        <v>7.6</v>
      </c>
      <c r="I1072" s="132"/>
      <c r="J1072" s="133">
        <f>ROUND(I1072*H1072,2)</f>
        <v>0</v>
      </c>
      <c r="K1072" s="129" t="s">
        <v>141</v>
      </c>
      <c r="L1072" s="31"/>
      <c r="M1072" s="134" t="s">
        <v>3</v>
      </c>
      <c r="N1072" s="135" t="s">
        <v>42</v>
      </c>
      <c r="P1072" s="136">
        <f>O1072*H1072</f>
        <v>0</v>
      </c>
      <c r="Q1072" s="136">
        <v>0</v>
      </c>
      <c r="R1072" s="136">
        <f>Q1072*H1072</f>
        <v>0</v>
      </c>
      <c r="S1072" s="136">
        <v>0</v>
      </c>
      <c r="T1072" s="137">
        <f>S1072*H1072</f>
        <v>0</v>
      </c>
      <c r="AR1072" s="138" t="s">
        <v>236</v>
      </c>
      <c r="AT1072" s="138" t="s">
        <v>137</v>
      </c>
      <c r="AU1072" s="138" t="s">
        <v>81</v>
      </c>
      <c r="AY1072" s="16" t="s">
        <v>135</v>
      </c>
      <c r="BE1072" s="139">
        <f>IF(N1072="základní",J1072,0)</f>
        <v>0</v>
      </c>
      <c r="BF1072" s="139">
        <f>IF(N1072="snížená",J1072,0)</f>
        <v>0</v>
      </c>
      <c r="BG1072" s="139">
        <f>IF(N1072="zákl. přenesená",J1072,0)</f>
        <v>0</v>
      </c>
      <c r="BH1072" s="139">
        <f>IF(N1072="sníž. přenesená",J1072,0)</f>
        <v>0</v>
      </c>
      <c r="BI1072" s="139">
        <f>IF(N1072="nulová",J1072,0)</f>
        <v>0</v>
      </c>
      <c r="BJ1072" s="16" t="s">
        <v>79</v>
      </c>
      <c r="BK1072" s="139">
        <f>ROUND(I1072*H1072,2)</f>
        <v>0</v>
      </c>
      <c r="BL1072" s="16" t="s">
        <v>236</v>
      </c>
      <c r="BM1072" s="138" t="s">
        <v>1945</v>
      </c>
    </row>
    <row r="1073" spans="2:65" s="1" customFormat="1" ht="11.25">
      <c r="B1073" s="31"/>
      <c r="D1073" s="140" t="s">
        <v>144</v>
      </c>
      <c r="F1073" s="141" t="s">
        <v>1946</v>
      </c>
      <c r="I1073" s="142"/>
      <c r="L1073" s="31"/>
      <c r="M1073" s="143"/>
      <c r="T1073" s="52"/>
      <c r="AT1073" s="16" t="s">
        <v>144</v>
      </c>
      <c r="AU1073" s="16" t="s">
        <v>81</v>
      </c>
    </row>
    <row r="1074" spans="2:65" s="12" customFormat="1" ht="11.25">
      <c r="B1074" s="144"/>
      <c r="D1074" s="145" t="s">
        <v>146</v>
      </c>
      <c r="E1074" s="146" t="s">
        <v>3</v>
      </c>
      <c r="F1074" s="147" t="s">
        <v>1947</v>
      </c>
      <c r="H1074" s="148">
        <v>7.6</v>
      </c>
      <c r="I1074" s="149"/>
      <c r="L1074" s="144"/>
      <c r="M1074" s="150"/>
      <c r="T1074" s="151"/>
      <c r="AT1074" s="146" t="s">
        <v>146</v>
      </c>
      <c r="AU1074" s="146" t="s">
        <v>81</v>
      </c>
      <c r="AV1074" s="12" t="s">
        <v>81</v>
      </c>
      <c r="AW1074" s="12" t="s">
        <v>32</v>
      </c>
      <c r="AX1074" s="12" t="s">
        <v>79</v>
      </c>
      <c r="AY1074" s="146" t="s">
        <v>135</v>
      </c>
    </row>
    <row r="1075" spans="2:65" s="1" customFormat="1" ht="16.5" customHeight="1">
      <c r="B1075" s="126"/>
      <c r="C1075" s="162" t="s">
        <v>1948</v>
      </c>
      <c r="D1075" s="162" t="s">
        <v>427</v>
      </c>
      <c r="E1075" s="163" t="s">
        <v>1949</v>
      </c>
      <c r="F1075" s="164" t="s">
        <v>1950</v>
      </c>
      <c r="G1075" s="165" t="s">
        <v>312</v>
      </c>
      <c r="H1075" s="166">
        <v>8.36</v>
      </c>
      <c r="I1075" s="167"/>
      <c r="J1075" s="168">
        <f>ROUND(I1075*H1075,2)</f>
        <v>0</v>
      </c>
      <c r="K1075" s="164" t="s">
        <v>141</v>
      </c>
      <c r="L1075" s="169"/>
      <c r="M1075" s="170" t="s">
        <v>3</v>
      </c>
      <c r="N1075" s="171" t="s">
        <v>42</v>
      </c>
      <c r="P1075" s="136">
        <f>O1075*H1075</f>
        <v>0</v>
      </c>
      <c r="Q1075" s="136">
        <v>2.0000000000000001E-4</v>
      </c>
      <c r="R1075" s="136">
        <f>Q1075*H1075</f>
        <v>1.6719999999999999E-3</v>
      </c>
      <c r="S1075" s="136">
        <v>0</v>
      </c>
      <c r="T1075" s="137">
        <f>S1075*H1075</f>
        <v>0</v>
      </c>
      <c r="AR1075" s="138" t="s">
        <v>342</v>
      </c>
      <c r="AT1075" s="138" t="s">
        <v>427</v>
      </c>
      <c r="AU1075" s="138" t="s">
        <v>81</v>
      </c>
      <c r="AY1075" s="16" t="s">
        <v>135</v>
      </c>
      <c r="BE1075" s="139">
        <f>IF(N1075="základní",J1075,0)</f>
        <v>0</v>
      </c>
      <c r="BF1075" s="139">
        <f>IF(N1075="snížená",J1075,0)</f>
        <v>0</v>
      </c>
      <c r="BG1075" s="139">
        <f>IF(N1075="zákl. přenesená",J1075,0)</f>
        <v>0</v>
      </c>
      <c r="BH1075" s="139">
        <f>IF(N1075="sníž. přenesená",J1075,0)</f>
        <v>0</v>
      </c>
      <c r="BI1075" s="139">
        <f>IF(N1075="nulová",J1075,0)</f>
        <v>0</v>
      </c>
      <c r="BJ1075" s="16" t="s">
        <v>79</v>
      </c>
      <c r="BK1075" s="139">
        <f>ROUND(I1075*H1075,2)</f>
        <v>0</v>
      </c>
      <c r="BL1075" s="16" t="s">
        <v>236</v>
      </c>
      <c r="BM1075" s="138" t="s">
        <v>1951</v>
      </c>
    </row>
    <row r="1076" spans="2:65" s="12" customFormat="1" ht="11.25">
      <c r="B1076" s="144"/>
      <c r="D1076" s="145" t="s">
        <v>146</v>
      </c>
      <c r="F1076" s="147" t="s">
        <v>1952</v>
      </c>
      <c r="H1076" s="148">
        <v>8.36</v>
      </c>
      <c r="I1076" s="149"/>
      <c r="L1076" s="144"/>
      <c r="M1076" s="150"/>
      <c r="T1076" s="151"/>
      <c r="AT1076" s="146" t="s">
        <v>146</v>
      </c>
      <c r="AU1076" s="146" t="s">
        <v>81</v>
      </c>
      <c r="AV1076" s="12" t="s">
        <v>81</v>
      </c>
      <c r="AW1076" s="12" t="s">
        <v>4</v>
      </c>
      <c r="AX1076" s="12" t="s">
        <v>79</v>
      </c>
      <c r="AY1076" s="146" t="s">
        <v>135</v>
      </c>
    </row>
    <row r="1077" spans="2:65" s="1" customFormat="1" ht="16.5" customHeight="1">
      <c r="B1077" s="126"/>
      <c r="C1077" s="127" t="s">
        <v>1953</v>
      </c>
      <c r="D1077" s="127" t="s">
        <v>137</v>
      </c>
      <c r="E1077" s="128" t="s">
        <v>1954</v>
      </c>
      <c r="F1077" s="129" t="s">
        <v>1955</v>
      </c>
      <c r="G1077" s="130" t="s">
        <v>493</v>
      </c>
      <c r="H1077" s="131">
        <v>1</v>
      </c>
      <c r="I1077" s="132"/>
      <c r="J1077" s="133">
        <f>ROUND(I1077*H1077,2)</f>
        <v>0</v>
      </c>
      <c r="K1077" s="129" t="s">
        <v>141</v>
      </c>
      <c r="L1077" s="31"/>
      <c r="M1077" s="134" t="s">
        <v>3</v>
      </c>
      <c r="N1077" s="135" t="s">
        <v>42</v>
      </c>
      <c r="P1077" s="136">
        <f>O1077*H1077</f>
        <v>0</v>
      </c>
      <c r="Q1077" s="136">
        <v>0</v>
      </c>
      <c r="R1077" s="136">
        <f>Q1077*H1077</f>
        <v>0</v>
      </c>
      <c r="S1077" s="136">
        <v>0</v>
      </c>
      <c r="T1077" s="137">
        <f>S1077*H1077</f>
        <v>0</v>
      </c>
      <c r="AR1077" s="138" t="s">
        <v>236</v>
      </c>
      <c r="AT1077" s="138" t="s">
        <v>137</v>
      </c>
      <c r="AU1077" s="138" t="s">
        <v>81</v>
      </c>
      <c r="AY1077" s="16" t="s">
        <v>135</v>
      </c>
      <c r="BE1077" s="139">
        <f>IF(N1077="základní",J1077,0)</f>
        <v>0</v>
      </c>
      <c r="BF1077" s="139">
        <f>IF(N1077="snížená",J1077,0)</f>
        <v>0</v>
      </c>
      <c r="BG1077" s="139">
        <f>IF(N1077="zákl. přenesená",J1077,0)</f>
        <v>0</v>
      </c>
      <c r="BH1077" s="139">
        <f>IF(N1077="sníž. přenesená",J1077,0)</f>
        <v>0</v>
      </c>
      <c r="BI1077" s="139">
        <f>IF(N1077="nulová",J1077,0)</f>
        <v>0</v>
      </c>
      <c r="BJ1077" s="16" t="s">
        <v>79</v>
      </c>
      <c r="BK1077" s="139">
        <f>ROUND(I1077*H1077,2)</f>
        <v>0</v>
      </c>
      <c r="BL1077" s="16" t="s">
        <v>236</v>
      </c>
      <c r="BM1077" s="138" t="s">
        <v>1956</v>
      </c>
    </row>
    <row r="1078" spans="2:65" s="1" customFormat="1" ht="11.25">
      <c r="B1078" s="31"/>
      <c r="D1078" s="140" t="s">
        <v>144</v>
      </c>
      <c r="F1078" s="141" t="s">
        <v>1957</v>
      </c>
      <c r="I1078" s="142"/>
      <c r="L1078" s="31"/>
      <c r="M1078" s="143"/>
      <c r="T1078" s="52"/>
      <c r="AT1078" s="16" t="s">
        <v>144</v>
      </c>
      <c r="AU1078" s="16" t="s">
        <v>81</v>
      </c>
    </row>
    <row r="1079" spans="2:65" s="1" customFormat="1" ht="16.5" customHeight="1">
      <c r="B1079" s="126"/>
      <c r="C1079" s="162" t="s">
        <v>1958</v>
      </c>
      <c r="D1079" s="162" t="s">
        <v>427</v>
      </c>
      <c r="E1079" s="163" t="s">
        <v>1959</v>
      </c>
      <c r="F1079" s="164" t="s">
        <v>1960</v>
      </c>
      <c r="G1079" s="165" t="s">
        <v>213</v>
      </c>
      <c r="H1079" s="166">
        <v>0.33</v>
      </c>
      <c r="I1079" s="167"/>
      <c r="J1079" s="168">
        <f>ROUND(I1079*H1079,2)</f>
        <v>0</v>
      </c>
      <c r="K1079" s="164" t="s">
        <v>141</v>
      </c>
      <c r="L1079" s="169"/>
      <c r="M1079" s="170" t="s">
        <v>3</v>
      </c>
      <c r="N1079" s="171" t="s">
        <v>42</v>
      </c>
      <c r="P1079" s="136">
        <f>O1079*H1079</f>
        <v>0</v>
      </c>
      <c r="Q1079" s="136">
        <v>1.6E-2</v>
      </c>
      <c r="R1079" s="136">
        <f>Q1079*H1079</f>
        <v>5.28E-3</v>
      </c>
      <c r="S1079" s="136">
        <v>0</v>
      </c>
      <c r="T1079" s="137">
        <f>S1079*H1079</f>
        <v>0</v>
      </c>
      <c r="AR1079" s="138" t="s">
        <v>342</v>
      </c>
      <c r="AT1079" s="138" t="s">
        <v>427</v>
      </c>
      <c r="AU1079" s="138" t="s">
        <v>81</v>
      </c>
      <c r="AY1079" s="16" t="s">
        <v>135</v>
      </c>
      <c r="BE1079" s="139">
        <f>IF(N1079="základní",J1079,0)</f>
        <v>0</v>
      </c>
      <c r="BF1079" s="139">
        <f>IF(N1079="snížená",J1079,0)</f>
        <v>0</v>
      </c>
      <c r="BG1079" s="139">
        <f>IF(N1079="zákl. přenesená",J1079,0)</f>
        <v>0</v>
      </c>
      <c r="BH1079" s="139">
        <f>IF(N1079="sníž. přenesená",J1079,0)</f>
        <v>0</v>
      </c>
      <c r="BI1079" s="139">
        <f>IF(N1079="nulová",J1079,0)</f>
        <v>0</v>
      </c>
      <c r="BJ1079" s="16" t="s">
        <v>79</v>
      </c>
      <c r="BK1079" s="139">
        <f>ROUND(I1079*H1079,2)</f>
        <v>0</v>
      </c>
      <c r="BL1079" s="16" t="s">
        <v>236</v>
      </c>
      <c r="BM1079" s="138" t="s">
        <v>1961</v>
      </c>
    </row>
    <row r="1080" spans="2:65" s="12" customFormat="1" ht="11.25">
      <c r="B1080" s="144"/>
      <c r="D1080" s="145" t="s">
        <v>146</v>
      </c>
      <c r="E1080" s="146" t="s">
        <v>3</v>
      </c>
      <c r="F1080" s="147" t="s">
        <v>1962</v>
      </c>
      <c r="H1080" s="148">
        <v>0.3</v>
      </c>
      <c r="I1080" s="149"/>
      <c r="L1080" s="144"/>
      <c r="M1080" s="150"/>
      <c r="T1080" s="151"/>
      <c r="AT1080" s="146" t="s">
        <v>146</v>
      </c>
      <c r="AU1080" s="146" t="s">
        <v>81</v>
      </c>
      <c r="AV1080" s="12" t="s">
        <v>81</v>
      </c>
      <c r="AW1080" s="12" t="s">
        <v>32</v>
      </c>
      <c r="AX1080" s="12" t="s">
        <v>79</v>
      </c>
      <c r="AY1080" s="146" t="s">
        <v>135</v>
      </c>
    </row>
    <row r="1081" spans="2:65" s="12" customFormat="1" ht="11.25">
      <c r="B1081" s="144"/>
      <c r="D1081" s="145" t="s">
        <v>146</v>
      </c>
      <c r="F1081" s="147" t="s">
        <v>1963</v>
      </c>
      <c r="H1081" s="148">
        <v>0.33</v>
      </c>
      <c r="I1081" s="149"/>
      <c r="L1081" s="144"/>
      <c r="M1081" s="150"/>
      <c r="T1081" s="151"/>
      <c r="AT1081" s="146" t="s">
        <v>146</v>
      </c>
      <c r="AU1081" s="146" t="s">
        <v>81</v>
      </c>
      <c r="AV1081" s="12" t="s">
        <v>81</v>
      </c>
      <c r="AW1081" s="12" t="s">
        <v>4</v>
      </c>
      <c r="AX1081" s="12" t="s">
        <v>79</v>
      </c>
      <c r="AY1081" s="146" t="s">
        <v>135</v>
      </c>
    </row>
    <row r="1082" spans="2:65" s="1" customFormat="1" ht="16.5" customHeight="1">
      <c r="B1082" s="126"/>
      <c r="C1082" s="127" t="s">
        <v>1964</v>
      </c>
      <c r="D1082" s="127" t="s">
        <v>137</v>
      </c>
      <c r="E1082" s="128" t="s">
        <v>1965</v>
      </c>
      <c r="F1082" s="129" t="s">
        <v>1966</v>
      </c>
      <c r="G1082" s="130" t="s">
        <v>213</v>
      </c>
      <c r="H1082" s="131">
        <v>3.45</v>
      </c>
      <c r="I1082" s="132"/>
      <c r="J1082" s="133">
        <f>ROUND(I1082*H1082,2)</f>
        <v>0</v>
      </c>
      <c r="K1082" s="129" t="s">
        <v>141</v>
      </c>
      <c r="L1082" s="31"/>
      <c r="M1082" s="134" t="s">
        <v>3</v>
      </c>
      <c r="N1082" s="135" t="s">
        <v>42</v>
      </c>
      <c r="P1082" s="136">
        <f>O1082*H1082</f>
        <v>0</v>
      </c>
      <c r="Q1082" s="136">
        <v>0</v>
      </c>
      <c r="R1082" s="136">
        <f>Q1082*H1082</f>
        <v>0</v>
      </c>
      <c r="S1082" s="136">
        <v>0</v>
      </c>
      <c r="T1082" s="137">
        <f>S1082*H1082</f>
        <v>0</v>
      </c>
      <c r="AR1082" s="138" t="s">
        <v>236</v>
      </c>
      <c r="AT1082" s="138" t="s">
        <v>137</v>
      </c>
      <c r="AU1082" s="138" t="s">
        <v>81</v>
      </c>
      <c r="AY1082" s="16" t="s">
        <v>135</v>
      </c>
      <c r="BE1082" s="139">
        <f>IF(N1082="základní",J1082,0)</f>
        <v>0</v>
      </c>
      <c r="BF1082" s="139">
        <f>IF(N1082="snížená",J1082,0)</f>
        <v>0</v>
      </c>
      <c r="BG1082" s="139">
        <f>IF(N1082="zákl. přenesená",J1082,0)</f>
        <v>0</v>
      </c>
      <c r="BH1082" s="139">
        <f>IF(N1082="sníž. přenesená",J1082,0)</f>
        <v>0</v>
      </c>
      <c r="BI1082" s="139">
        <f>IF(N1082="nulová",J1082,0)</f>
        <v>0</v>
      </c>
      <c r="BJ1082" s="16" t="s">
        <v>79</v>
      </c>
      <c r="BK1082" s="139">
        <f>ROUND(I1082*H1082,2)</f>
        <v>0</v>
      </c>
      <c r="BL1082" s="16" t="s">
        <v>236</v>
      </c>
      <c r="BM1082" s="138" t="s">
        <v>1967</v>
      </c>
    </row>
    <row r="1083" spans="2:65" s="1" customFormat="1" ht="11.25">
      <c r="B1083" s="31"/>
      <c r="D1083" s="140" t="s">
        <v>144</v>
      </c>
      <c r="F1083" s="141" t="s">
        <v>1968</v>
      </c>
      <c r="I1083" s="142"/>
      <c r="L1083" s="31"/>
      <c r="M1083" s="143"/>
      <c r="T1083" s="52"/>
      <c r="AT1083" s="16" t="s">
        <v>144</v>
      </c>
      <c r="AU1083" s="16" t="s">
        <v>81</v>
      </c>
    </row>
    <row r="1084" spans="2:65" s="12" customFormat="1" ht="11.25">
      <c r="B1084" s="144"/>
      <c r="D1084" s="145" t="s">
        <v>146</v>
      </c>
      <c r="E1084" s="146" t="s">
        <v>3</v>
      </c>
      <c r="F1084" s="147" t="s">
        <v>1969</v>
      </c>
      <c r="H1084" s="148">
        <v>3.45</v>
      </c>
      <c r="I1084" s="149"/>
      <c r="L1084" s="144"/>
      <c r="M1084" s="150"/>
      <c r="T1084" s="151"/>
      <c r="AT1084" s="146" t="s">
        <v>146</v>
      </c>
      <c r="AU1084" s="146" t="s">
        <v>81</v>
      </c>
      <c r="AV1084" s="12" t="s">
        <v>81</v>
      </c>
      <c r="AW1084" s="12" t="s">
        <v>32</v>
      </c>
      <c r="AX1084" s="12" t="s">
        <v>79</v>
      </c>
      <c r="AY1084" s="146" t="s">
        <v>135</v>
      </c>
    </row>
    <row r="1085" spans="2:65" s="1" customFormat="1" ht="16.5" customHeight="1">
      <c r="B1085" s="126"/>
      <c r="C1085" s="162" t="s">
        <v>1970</v>
      </c>
      <c r="D1085" s="162" t="s">
        <v>427</v>
      </c>
      <c r="E1085" s="163" t="s">
        <v>1971</v>
      </c>
      <c r="F1085" s="164" t="s">
        <v>1972</v>
      </c>
      <c r="G1085" s="165" t="s">
        <v>213</v>
      </c>
      <c r="H1085" s="166">
        <v>3.45</v>
      </c>
      <c r="I1085" s="167"/>
      <c r="J1085" s="168">
        <f>ROUND(I1085*H1085,2)</f>
        <v>0</v>
      </c>
      <c r="K1085" s="164" t="s">
        <v>3</v>
      </c>
      <c r="L1085" s="169"/>
      <c r="M1085" s="170" t="s">
        <v>3</v>
      </c>
      <c r="N1085" s="171" t="s">
        <v>42</v>
      </c>
      <c r="P1085" s="136">
        <f>O1085*H1085</f>
        <v>0</v>
      </c>
      <c r="Q1085" s="136">
        <v>1.7999999999999999E-2</v>
      </c>
      <c r="R1085" s="136">
        <f>Q1085*H1085</f>
        <v>6.2099999999999995E-2</v>
      </c>
      <c r="S1085" s="136">
        <v>0</v>
      </c>
      <c r="T1085" s="137">
        <f>S1085*H1085</f>
        <v>0</v>
      </c>
      <c r="AR1085" s="138" t="s">
        <v>342</v>
      </c>
      <c r="AT1085" s="138" t="s">
        <v>427</v>
      </c>
      <c r="AU1085" s="138" t="s">
        <v>81</v>
      </c>
      <c r="AY1085" s="16" t="s">
        <v>135</v>
      </c>
      <c r="BE1085" s="139">
        <f>IF(N1085="základní",J1085,0)</f>
        <v>0</v>
      </c>
      <c r="BF1085" s="139">
        <f>IF(N1085="snížená",J1085,0)</f>
        <v>0</v>
      </c>
      <c r="BG1085" s="139">
        <f>IF(N1085="zákl. přenesená",J1085,0)</f>
        <v>0</v>
      </c>
      <c r="BH1085" s="139">
        <f>IF(N1085="sníž. přenesená",J1085,0)</f>
        <v>0</v>
      </c>
      <c r="BI1085" s="139">
        <f>IF(N1085="nulová",J1085,0)</f>
        <v>0</v>
      </c>
      <c r="BJ1085" s="16" t="s">
        <v>79</v>
      </c>
      <c r="BK1085" s="139">
        <f>ROUND(I1085*H1085,2)</f>
        <v>0</v>
      </c>
      <c r="BL1085" s="16" t="s">
        <v>236</v>
      </c>
      <c r="BM1085" s="138" t="s">
        <v>1973</v>
      </c>
    </row>
    <row r="1086" spans="2:65" s="1" customFormat="1" ht="16.5" customHeight="1">
      <c r="B1086" s="126"/>
      <c r="C1086" s="127" t="s">
        <v>1974</v>
      </c>
      <c r="D1086" s="127" t="s">
        <v>137</v>
      </c>
      <c r="E1086" s="128" t="s">
        <v>1975</v>
      </c>
      <c r="F1086" s="129" t="s">
        <v>1976</v>
      </c>
      <c r="G1086" s="130" t="s">
        <v>493</v>
      </c>
      <c r="H1086" s="131">
        <v>1</v>
      </c>
      <c r="I1086" s="132"/>
      <c r="J1086" s="133">
        <f>ROUND(I1086*H1086,2)</f>
        <v>0</v>
      </c>
      <c r="K1086" s="129" t="s">
        <v>141</v>
      </c>
      <c r="L1086" s="31"/>
      <c r="M1086" s="134" t="s">
        <v>3</v>
      </c>
      <c r="N1086" s="135" t="s">
        <v>42</v>
      </c>
      <c r="P1086" s="136">
        <f>O1086*H1086</f>
        <v>0</v>
      </c>
      <c r="Q1086" s="136">
        <v>0</v>
      </c>
      <c r="R1086" s="136">
        <f>Q1086*H1086</f>
        <v>0</v>
      </c>
      <c r="S1086" s="136">
        <v>0</v>
      </c>
      <c r="T1086" s="137">
        <f>S1086*H1086</f>
        <v>0</v>
      </c>
      <c r="AR1086" s="138" t="s">
        <v>236</v>
      </c>
      <c r="AT1086" s="138" t="s">
        <v>137</v>
      </c>
      <c r="AU1086" s="138" t="s">
        <v>81</v>
      </c>
      <c r="AY1086" s="16" t="s">
        <v>135</v>
      </c>
      <c r="BE1086" s="139">
        <f>IF(N1086="základní",J1086,0)</f>
        <v>0</v>
      </c>
      <c r="BF1086" s="139">
        <f>IF(N1086="snížená",J1086,0)</f>
        <v>0</v>
      </c>
      <c r="BG1086" s="139">
        <f>IF(N1086="zákl. přenesená",J1086,0)</f>
        <v>0</v>
      </c>
      <c r="BH1086" s="139">
        <f>IF(N1086="sníž. přenesená",J1086,0)</f>
        <v>0</v>
      </c>
      <c r="BI1086" s="139">
        <f>IF(N1086="nulová",J1086,0)</f>
        <v>0</v>
      </c>
      <c r="BJ1086" s="16" t="s">
        <v>79</v>
      </c>
      <c r="BK1086" s="139">
        <f>ROUND(I1086*H1086,2)</f>
        <v>0</v>
      </c>
      <c r="BL1086" s="16" t="s">
        <v>236</v>
      </c>
      <c r="BM1086" s="138" t="s">
        <v>1977</v>
      </c>
    </row>
    <row r="1087" spans="2:65" s="1" customFormat="1" ht="11.25">
      <c r="B1087" s="31"/>
      <c r="D1087" s="140" t="s">
        <v>144</v>
      </c>
      <c r="F1087" s="141" t="s">
        <v>1978</v>
      </c>
      <c r="I1087" s="142"/>
      <c r="L1087" s="31"/>
      <c r="M1087" s="143"/>
      <c r="T1087" s="52"/>
      <c r="AT1087" s="16" t="s">
        <v>144</v>
      </c>
      <c r="AU1087" s="16" t="s">
        <v>81</v>
      </c>
    </row>
    <row r="1088" spans="2:65" s="12" customFormat="1" ht="11.25">
      <c r="B1088" s="144"/>
      <c r="D1088" s="145" t="s">
        <v>146</v>
      </c>
      <c r="E1088" s="146" t="s">
        <v>3</v>
      </c>
      <c r="F1088" s="147" t="s">
        <v>1979</v>
      </c>
      <c r="H1088" s="148">
        <v>1</v>
      </c>
      <c r="I1088" s="149"/>
      <c r="L1088" s="144"/>
      <c r="M1088" s="150"/>
      <c r="T1088" s="151"/>
      <c r="AT1088" s="146" t="s">
        <v>146</v>
      </c>
      <c r="AU1088" s="146" t="s">
        <v>81</v>
      </c>
      <c r="AV1088" s="12" t="s">
        <v>81</v>
      </c>
      <c r="AW1088" s="12" t="s">
        <v>32</v>
      </c>
      <c r="AX1088" s="12" t="s">
        <v>79</v>
      </c>
      <c r="AY1088" s="146" t="s">
        <v>135</v>
      </c>
    </row>
    <row r="1089" spans="2:65" s="1" customFormat="1" ht="16.5" customHeight="1">
      <c r="B1089" s="126"/>
      <c r="C1089" s="162" t="s">
        <v>1980</v>
      </c>
      <c r="D1089" s="162" t="s">
        <v>427</v>
      </c>
      <c r="E1089" s="163" t="s">
        <v>1981</v>
      </c>
      <c r="F1089" s="164" t="s">
        <v>1982</v>
      </c>
      <c r="G1089" s="165" t="s">
        <v>213</v>
      </c>
      <c r="H1089" s="166">
        <v>0.3</v>
      </c>
      <c r="I1089" s="167"/>
      <c r="J1089" s="168">
        <f>ROUND(I1089*H1089,2)</f>
        <v>0</v>
      </c>
      <c r="K1089" s="164" t="s">
        <v>141</v>
      </c>
      <c r="L1089" s="169"/>
      <c r="M1089" s="170" t="s">
        <v>3</v>
      </c>
      <c r="N1089" s="171" t="s">
        <v>42</v>
      </c>
      <c r="P1089" s="136">
        <f>O1089*H1089</f>
        <v>0</v>
      </c>
      <c r="Q1089" s="136">
        <v>4.4269999999999997E-2</v>
      </c>
      <c r="R1089" s="136">
        <f>Q1089*H1089</f>
        <v>1.3280999999999999E-2</v>
      </c>
      <c r="S1089" s="136">
        <v>0</v>
      </c>
      <c r="T1089" s="137">
        <f>S1089*H1089</f>
        <v>0</v>
      </c>
      <c r="AR1089" s="138" t="s">
        <v>342</v>
      </c>
      <c r="AT1089" s="138" t="s">
        <v>427</v>
      </c>
      <c r="AU1089" s="138" t="s">
        <v>81</v>
      </c>
      <c r="AY1089" s="16" t="s">
        <v>135</v>
      </c>
      <c r="BE1089" s="139">
        <f>IF(N1089="základní",J1089,0)</f>
        <v>0</v>
      </c>
      <c r="BF1089" s="139">
        <f>IF(N1089="snížená",J1089,0)</f>
        <v>0</v>
      </c>
      <c r="BG1089" s="139">
        <f>IF(N1089="zákl. přenesená",J1089,0)</f>
        <v>0</v>
      </c>
      <c r="BH1089" s="139">
        <f>IF(N1089="sníž. přenesená",J1089,0)</f>
        <v>0</v>
      </c>
      <c r="BI1089" s="139">
        <f>IF(N1089="nulová",J1089,0)</f>
        <v>0</v>
      </c>
      <c r="BJ1089" s="16" t="s">
        <v>79</v>
      </c>
      <c r="BK1089" s="139">
        <f>ROUND(I1089*H1089,2)</f>
        <v>0</v>
      </c>
      <c r="BL1089" s="16" t="s">
        <v>236</v>
      </c>
      <c r="BM1089" s="138" t="s">
        <v>1983</v>
      </c>
    </row>
    <row r="1090" spans="2:65" s="12" customFormat="1" ht="11.25">
      <c r="B1090" s="144"/>
      <c r="D1090" s="145" t="s">
        <v>146</v>
      </c>
      <c r="E1090" s="146" t="s">
        <v>3</v>
      </c>
      <c r="F1090" s="147" t="s">
        <v>1962</v>
      </c>
      <c r="H1090" s="148">
        <v>0.3</v>
      </c>
      <c r="I1090" s="149"/>
      <c r="L1090" s="144"/>
      <c r="M1090" s="150"/>
      <c r="T1090" s="151"/>
      <c r="AT1090" s="146" t="s">
        <v>146</v>
      </c>
      <c r="AU1090" s="146" t="s">
        <v>81</v>
      </c>
      <c r="AV1090" s="12" t="s">
        <v>81</v>
      </c>
      <c r="AW1090" s="12" t="s">
        <v>32</v>
      </c>
      <c r="AX1090" s="12" t="s">
        <v>79</v>
      </c>
      <c r="AY1090" s="146" t="s">
        <v>135</v>
      </c>
    </row>
    <row r="1091" spans="2:65" s="11" customFormat="1" ht="22.9" customHeight="1">
      <c r="B1091" s="114"/>
      <c r="D1091" s="115" t="s">
        <v>70</v>
      </c>
      <c r="E1091" s="124" t="s">
        <v>395</v>
      </c>
      <c r="F1091" s="124" t="s">
        <v>396</v>
      </c>
      <c r="I1091" s="117"/>
      <c r="J1091" s="125">
        <f>BK1091</f>
        <v>0</v>
      </c>
      <c r="L1091" s="114"/>
      <c r="M1091" s="119"/>
      <c r="P1091" s="120">
        <f>SUM(P1092:P1155)</f>
        <v>0</v>
      </c>
      <c r="R1091" s="120">
        <f>SUM(R1092:R1155)</f>
        <v>1.3788796000000001</v>
      </c>
      <c r="T1091" s="121">
        <f>SUM(T1092:T1155)</f>
        <v>0</v>
      </c>
      <c r="AR1091" s="115" t="s">
        <v>81</v>
      </c>
      <c r="AT1091" s="122" t="s">
        <v>70</v>
      </c>
      <c r="AU1091" s="122" t="s">
        <v>79</v>
      </c>
      <c r="AY1091" s="115" t="s">
        <v>135</v>
      </c>
      <c r="BK1091" s="123">
        <f>SUM(BK1092:BK1155)</f>
        <v>0</v>
      </c>
    </row>
    <row r="1092" spans="2:65" s="1" customFormat="1" ht="16.5" customHeight="1">
      <c r="B1092" s="126"/>
      <c r="C1092" s="127" t="s">
        <v>1984</v>
      </c>
      <c r="D1092" s="127" t="s">
        <v>137</v>
      </c>
      <c r="E1092" s="128" t="s">
        <v>1985</v>
      </c>
      <c r="F1092" s="129" t="s">
        <v>1986</v>
      </c>
      <c r="G1092" s="130" t="s">
        <v>213</v>
      </c>
      <c r="H1092" s="131">
        <v>26.31</v>
      </c>
      <c r="I1092" s="132"/>
      <c r="J1092" s="133">
        <f>ROUND(I1092*H1092,2)</f>
        <v>0</v>
      </c>
      <c r="K1092" s="129" t="s">
        <v>141</v>
      </c>
      <c r="L1092" s="31"/>
      <c r="M1092" s="134" t="s">
        <v>3</v>
      </c>
      <c r="N1092" s="135" t="s">
        <v>42</v>
      </c>
      <c r="P1092" s="136">
        <f>O1092*H1092</f>
        <v>0</v>
      </c>
      <c r="Q1092" s="136">
        <v>0</v>
      </c>
      <c r="R1092" s="136">
        <f>Q1092*H1092</f>
        <v>0</v>
      </c>
      <c r="S1092" s="136">
        <v>0</v>
      </c>
      <c r="T1092" s="137">
        <f>S1092*H1092</f>
        <v>0</v>
      </c>
      <c r="AR1092" s="138" t="s">
        <v>236</v>
      </c>
      <c r="AT1092" s="138" t="s">
        <v>137</v>
      </c>
      <c r="AU1092" s="138" t="s">
        <v>81</v>
      </c>
      <c r="AY1092" s="16" t="s">
        <v>135</v>
      </c>
      <c r="BE1092" s="139">
        <f>IF(N1092="základní",J1092,0)</f>
        <v>0</v>
      </c>
      <c r="BF1092" s="139">
        <f>IF(N1092="snížená",J1092,0)</f>
        <v>0</v>
      </c>
      <c r="BG1092" s="139">
        <f>IF(N1092="zákl. přenesená",J1092,0)</f>
        <v>0</v>
      </c>
      <c r="BH1092" s="139">
        <f>IF(N1092="sníž. přenesená",J1092,0)</f>
        <v>0</v>
      </c>
      <c r="BI1092" s="139">
        <f>IF(N1092="nulová",J1092,0)</f>
        <v>0</v>
      </c>
      <c r="BJ1092" s="16" t="s">
        <v>79</v>
      </c>
      <c r="BK1092" s="139">
        <f>ROUND(I1092*H1092,2)</f>
        <v>0</v>
      </c>
      <c r="BL1092" s="16" t="s">
        <v>236</v>
      </c>
      <c r="BM1092" s="138" t="s">
        <v>1987</v>
      </c>
    </row>
    <row r="1093" spans="2:65" s="1" customFormat="1" ht="11.25">
      <c r="B1093" s="31"/>
      <c r="D1093" s="140" t="s">
        <v>144</v>
      </c>
      <c r="F1093" s="141" t="s">
        <v>1988</v>
      </c>
      <c r="I1093" s="142"/>
      <c r="L1093" s="31"/>
      <c r="M1093" s="143"/>
      <c r="T1093" s="52"/>
      <c r="AT1093" s="16" t="s">
        <v>144</v>
      </c>
      <c r="AU1093" s="16" t="s">
        <v>81</v>
      </c>
    </row>
    <row r="1094" spans="2:65" s="12" customFormat="1" ht="11.25">
      <c r="B1094" s="144"/>
      <c r="D1094" s="145" t="s">
        <v>146</v>
      </c>
      <c r="E1094" s="146" t="s">
        <v>3</v>
      </c>
      <c r="F1094" s="147" t="s">
        <v>1989</v>
      </c>
      <c r="H1094" s="148">
        <v>16.600000000000001</v>
      </c>
      <c r="I1094" s="149"/>
      <c r="L1094" s="144"/>
      <c r="M1094" s="150"/>
      <c r="T1094" s="151"/>
      <c r="AT1094" s="146" t="s">
        <v>146</v>
      </c>
      <c r="AU1094" s="146" t="s">
        <v>81</v>
      </c>
      <c r="AV1094" s="12" t="s">
        <v>81</v>
      </c>
      <c r="AW1094" s="12" t="s">
        <v>32</v>
      </c>
      <c r="AX1094" s="12" t="s">
        <v>71</v>
      </c>
      <c r="AY1094" s="146" t="s">
        <v>135</v>
      </c>
    </row>
    <row r="1095" spans="2:65" s="12" customFormat="1" ht="11.25">
      <c r="B1095" s="144"/>
      <c r="D1095" s="145" t="s">
        <v>146</v>
      </c>
      <c r="E1095" s="146" t="s">
        <v>3</v>
      </c>
      <c r="F1095" s="147" t="s">
        <v>1990</v>
      </c>
      <c r="H1095" s="148">
        <v>6.26</v>
      </c>
      <c r="I1095" s="149"/>
      <c r="L1095" s="144"/>
      <c r="M1095" s="150"/>
      <c r="T1095" s="151"/>
      <c r="AT1095" s="146" t="s">
        <v>146</v>
      </c>
      <c r="AU1095" s="146" t="s">
        <v>81</v>
      </c>
      <c r="AV1095" s="12" t="s">
        <v>81</v>
      </c>
      <c r="AW1095" s="12" t="s">
        <v>32</v>
      </c>
      <c r="AX1095" s="12" t="s">
        <v>71</v>
      </c>
      <c r="AY1095" s="146" t="s">
        <v>135</v>
      </c>
    </row>
    <row r="1096" spans="2:65" s="12" customFormat="1" ht="11.25">
      <c r="B1096" s="144"/>
      <c r="D1096" s="145" t="s">
        <v>146</v>
      </c>
      <c r="E1096" s="146" t="s">
        <v>3</v>
      </c>
      <c r="F1096" s="147" t="s">
        <v>1991</v>
      </c>
      <c r="H1096" s="148">
        <v>3.45</v>
      </c>
      <c r="I1096" s="149"/>
      <c r="L1096" s="144"/>
      <c r="M1096" s="150"/>
      <c r="T1096" s="151"/>
      <c r="AT1096" s="146" t="s">
        <v>146</v>
      </c>
      <c r="AU1096" s="146" t="s">
        <v>81</v>
      </c>
      <c r="AV1096" s="12" t="s">
        <v>81</v>
      </c>
      <c r="AW1096" s="12" t="s">
        <v>32</v>
      </c>
      <c r="AX1096" s="12" t="s">
        <v>71</v>
      </c>
      <c r="AY1096" s="146" t="s">
        <v>135</v>
      </c>
    </row>
    <row r="1097" spans="2:65" s="13" customFormat="1" ht="11.25">
      <c r="B1097" s="152"/>
      <c r="D1097" s="145" t="s">
        <v>146</v>
      </c>
      <c r="E1097" s="153" t="s">
        <v>3</v>
      </c>
      <c r="F1097" s="154" t="s">
        <v>150</v>
      </c>
      <c r="H1097" s="155">
        <v>26.31</v>
      </c>
      <c r="I1097" s="156"/>
      <c r="L1097" s="152"/>
      <c r="M1097" s="157"/>
      <c r="T1097" s="158"/>
      <c r="AT1097" s="153" t="s">
        <v>146</v>
      </c>
      <c r="AU1097" s="153" t="s">
        <v>81</v>
      </c>
      <c r="AV1097" s="13" t="s">
        <v>142</v>
      </c>
      <c r="AW1097" s="13" t="s">
        <v>32</v>
      </c>
      <c r="AX1097" s="13" t="s">
        <v>79</v>
      </c>
      <c r="AY1097" s="153" t="s">
        <v>135</v>
      </c>
    </row>
    <row r="1098" spans="2:65" s="1" customFormat="1" ht="16.5" customHeight="1">
      <c r="B1098" s="126"/>
      <c r="C1098" s="127" t="s">
        <v>1992</v>
      </c>
      <c r="D1098" s="127" t="s">
        <v>137</v>
      </c>
      <c r="E1098" s="128" t="s">
        <v>1993</v>
      </c>
      <c r="F1098" s="129" t="s">
        <v>1994</v>
      </c>
      <c r="G1098" s="130" t="s">
        <v>213</v>
      </c>
      <c r="H1098" s="131">
        <v>26.31</v>
      </c>
      <c r="I1098" s="132"/>
      <c r="J1098" s="133">
        <f>ROUND(I1098*H1098,2)</f>
        <v>0</v>
      </c>
      <c r="K1098" s="129" t="s">
        <v>141</v>
      </c>
      <c r="L1098" s="31"/>
      <c r="M1098" s="134" t="s">
        <v>3</v>
      </c>
      <c r="N1098" s="135" t="s">
        <v>42</v>
      </c>
      <c r="P1098" s="136">
        <f>O1098*H1098</f>
        <v>0</v>
      </c>
      <c r="Q1098" s="136">
        <v>2.9999999999999997E-4</v>
      </c>
      <c r="R1098" s="136">
        <f>Q1098*H1098</f>
        <v>7.892999999999999E-3</v>
      </c>
      <c r="S1098" s="136">
        <v>0</v>
      </c>
      <c r="T1098" s="137">
        <f>S1098*H1098</f>
        <v>0</v>
      </c>
      <c r="AR1098" s="138" t="s">
        <v>236</v>
      </c>
      <c r="AT1098" s="138" t="s">
        <v>137</v>
      </c>
      <c r="AU1098" s="138" t="s">
        <v>81</v>
      </c>
      <c r="AY1098" s="16" t="s">
        <v>135</v>
      </c>
      <c r="BE1098" s="139">
        <f>IF(N1098="základní",J1098,0)</f>
        <v>0</v>
      </c>
      <c r="BF1098" s="139">
        <f>IF(N1098="snížená",J1098,0)</f>
        <v>0</v>
      </c>
      <c r="BG1098" s="139">
        <f>IF(N1098="zákl. přenesená",J1098,0)</f>
        <v>0</v>
      </c>
      <c r="BH1098" s="139">
        <f>IF(N1098="sníž. přenesená",J1098,0)</f>
        <v>0</v>
      </c>
      <c r="BI1098" s="139">
        <f>IF(N1098="nulová",J1098,0)</f>
        <v>0</v>
      </c>
      <c r="BJ1098" s="16" t="s">
        <v>79</v>
      </c>
      <c r="BK1098" s="139">
        <f>ROUND(I1098*H1098,2)</f>
        <v>0</v>
      </c>
      <c r="BL1098" s="16" t="s">
        <v>236</v>
      </c>
      <c r="BM1098" s="138" t="s">
        <v>1995</v>
      </c>
    </row>
    <row r="1099" spans="2:65" s="1" customFormat="1" ht="11.25">
      <c r="B1099" s="31"/>
      <c r="D1099" s="140" t="s">
        <v>144</v>
      </c>
      <c r="F1099" s="141" t="s">
        <v>1996</v>
      </c>
      <c r="I1099" s="142"/>
      <c r="L1099" s="31"/>
      <c r="M1099" s="143"/>
      <c r="T1099" s="52"/>
      <c r="AT1099" s="16" t="s">
        <v>144</v>
      </c>
      <c r="AU1099" s="16" t="s">
        <v>81</v>
      </c>
    </row>
    <row r="1100" spans="2:65" s="12" customFormat="1" ht="11.25">
      <c r="B1100" s="144"/>
      <c r="D1100" s="145" t="s">
        <v>146</v>
      </c>
      <c r="E1100" s="146" t="s">
        <v>3</v>
      </c>
      <c r="F1100" s="147" t="s">
        <v>1989</v>
      </c>
      <c r="H1100" s="148">
        <v>16.600000000000001</v>
      </c>
      <c r="I1100" s="149"/>
      <c r="L1100" s="144"/>
      <c r="M1100" s="150"/>
      <c r="T1100" s="151"/>
      <c r="AT1100" s="146" t="s">
        <v>146</v>
      </c>
      <c r="AU1100" s="146" t="s">
        <v>81</v>
      </c>
      <c r="AV1100" s="12" t="s">
        <v>81</v>
      </c>
      <c r="AW1100" s="12" t="s">
        <v>32</v>
      </c>
      <c r="AX1100" s="12" t="s">
        <v>71</v>
      </c>
      <c r="AY1100" s="146" t="s">
        <v>135</v>
      </c>
    </row>
    <row r="1101" spans="2:65" s="12" customFormat="1" ht="11.25">
      <c r="B1101" s="144"/>
      <c r="D1101" s="145" t="s">
        <v>146</v>
      </c>
      <c r="E1101" s="146" t="s">
        <v>3</v>
      </c>
      <c r="F1101" s="147" t="s">
        <v>1990</v>
      </c>
      <c r="H1101" s="148">
        <v>6.26</v>
      </c>
      <c r="I1101" s="149"/>
      <c r="L1101" s="144"/>
      <c r="M1101" s="150"/>
      <c r="T1101" s="151"/>
      <c r="AT1101" s="146" t="s">
        <v>146</v>
      </c>
      <c r="AU1101" s="146" t="s">
        <v>81</v>
      </c>
      <c r="AV1101" s="12" t="s">
        <v>81</v>
      </c>
      <c r="AW1101" s="12" t="s">
        <v>32</v>
      </c>
      <c r="AX1101" s="12" t="s">
        <v>71</v>
      </c>
      <c r="AY1101" s="146" t="s">
        <v>135</v>
      </c>
    </row>
    <row r="1102" spans="2:65" s="12" customFormat="1" ht="11.25">
      <c r="B1102" s="144"/>
      <c r="D1102" s="145" t="s">
        <v>146</v>
      </c>
      <c r="E1102" s="146" t="s">
        <v>3</v>
      </c>
      <c r="F1102" s="147" t="s">
        <v>1991</v>
      </c>
      <c r="H1102" s="148">
        <v>3.45</v>
      </c>
      <c r="I1102" s="149"/>
      <c r="L1102" s="144"/>
      <c r="M1102" s="150"/>
      <c r="T1102" s="151"/>
      <c r="AT1102" s="146" t="s">
        <v>146</v>
      </c>
      <c r="AU1102" s="146" t="s">
        <v>81</v>
      </c>
      <c r="AV1102" s="12" t="s">
        <v>81</v>
      </c>
      <c r="AW1102" s="12" t="s">
        <v>32</v>
      </c>
      <c r="AX1102" s="12" t="s">
        <v>71</v>
      </c>
      <c r="AY1102" s="146" t="s">
        <v>135</v>
      </c>
    </row>
    <row r="1103" spans="2:65" s="13" customFormat="1" ht="11.25">
      <c r="B1103" s="152"/>
      <c r="D1103" s="145" t="s">
        <v>146</v>
      </c>
      <c r="E1103" s="153" t="s">
        <v>3</v>
      </c>
      <c r="F1103" s="154" t="s">
        <v>150</v>
      </c>
      <c r="H1103" s="155">
        <v>26.31</v>
      </c>
      <c r="I1103" s="156"/>
      <c r="L1103" s="152"/>
      <c r="M1103" s="157"/>
      <c r="T1103" s="158"/>
      <c r="AT1103" s="153" t="s">
        <v>146</v>
      </c>
      <c r="AU1103" s="153" t="s">
        <v>81</v>
      </c>
      <c r="AV1103" s="13" t="s">
        <v>142</v>
      </c>
      <c r="AW1103" s="13" t="s">
        <v>32</v>
      </c>
      <c r="AX1103" s="13" t="s">
        <v>79</v>
      </c>
      <c r="AY1103" s="153" t="s">
        <v>135</v>
      </c>
    </row>
    <row r="1104" spans="2:65" s="1" customFormat="1" ht="24.2" customHeight="1">
      <c r="B1104" s="126"/>
      <c r="C1104" s="127" t="s">
        <v>1997</v>
      </c>
      <c r="D1104" s="127" t="s">
        <v>137</v>
      </c>
      <c r="E1104" s="128" t="s">
        <v>1998</v>
      </c>
      <c r="F1104" s="129" t="s">
        <v>1999</v>
      </c>
      <c r="G1104" s="130" t="s">
        <v>312</v>
      </c>
      <c r="H1104" s="131">
        <v>19.3</v>
      </c>
      <c r="I1104" s="132"/>
      <c r="J1104" s="133">
        <f>ROUND(I1104*H1104,2)</f>
        <v>0</v>
      </c>
      <c r="K1104" s="129" t="s">
        <v>141</v>
      </c>
      <c r="L1104" s="31"/>
      <c r="M1104" s="134" t="s">
        <v>3</v>
      </c>
      <c r="N1104" s="135" t="s">
        <v>42</v>
      </c>
      <c r="P1104" s="136">
        <f>O1104*H1104</f>
        <v>0</v>
      </c>
      <c r="Q1104" s="136">
        <v>1.5299999999999999E-3</v>
      </c>
      <c r="R1104" s="136">
        <f>Q1104*H1104</f>
        <v>2.9529E-2</v>
      </c>
      <c r="S1104" s="136">
        <v>0</v>
      </c>
      <c r="T1104" s="137">
        <f>S1104*H1104</f>
        <v>0</v>
      </c>
      <c r="AR1104" s="138" t="s">
        <v>236</v>
      </c>
      <c r="AT1104" s="138" t="s">
        <v>137</v>
      </c>
      <c r="AU1104" s="138" t="s">
        <v>81</v>
      </c>
      <c r="AY1104" s="16" t="s">
        <v>135</v>
      </c>
      <c r="BE1104" s="139">
        <f>IF(N1104="základní",J1104,0)</f>
        <v>0</v>
      </c>
      <c r="BF1104" s="139">
        <f>IF(N1104="snížená",J1104,0)</f>
        <v>0</v>
      </c>
      <c r="BG1104" s="139">
        <f>IF(N1104="zákl. přenesená",J1104,0)</f>
        <v>0</v>
      </c>
      <c r="BH1104" s="139">
        <f>IF(N1104="sníž. přenesená",J1104,0)</f>
        <v>0</v>
      </c>
      <c r="BI1104" s="139">
        <f>IF(N1104="nulová",J1104,0)</f>
        <v>0</v>
      </c>
      <c r="BJ1104" s="16" t="s">
        <v>79</v>
      </c>
      <c r="BK1104" s="139">
        <f>ROUND(I1104*H1104,2)</f>
        <v>0</v>
      </c>
      <c r="BL1104" s="16" t="s">
        <v>236</v>
      </c>
      <c r="BM1104" s="138" t="s">
        <v>2000</v>
      </c>
    </row>
    <row r="1105" spans="2:65" s="1" customFormat="1" ht="11.25">
      <c r="B1105" s="31"/>
      <c r="D1105" s="140" t="s">
        <v>144</v>
      </c>
      <c r="F1105" s="141" t="s">
        <v>2001</v>
      </c>
      <c r="I1105" s="142"/>
      <c r="L1105" s="31"/>
      <c r="M1105" s="143"/>
      <c r="T1105" s="52"/>
      <c r="AT1105" s="16" t="s">
        <v>144</v>
      </c>
      <c r="AU1105" s="16" t="s">
        <v>81</v>
      </c>
    </row>
    <row r="1106" spans="2:65" s="12" customFormat="1" ht="11.25">
      <c r="B1106" s="144"/>
      <c r="D1106" s="145" t="s">
        <v>146</v>
      </c>
      <c r="E1106" s="146" t="s">
        <v>3</v>
      </c>
      <c r="F1106" s="147" t="s">
        <v>2002</v>
      </c>
      <c r="H1106" s="148">
        <v>19.3</v>
      </c>
      <c r="I1106" s="149"/>
      <c r="L1106" s="144"/>
      <c r="M1106" s="150"/>
      <c r="T1106" s="151"/>
      <c r="AT1106" s="146" t="s">
        <v>146</v>
      </c>
      <c r="AU1106" s="146" t="s">
        <v>81</v>
      </c>
      <c r="AV1106" s="12" t="s">
        <v>81</v>
      </c>
      <c r="AW1106" s="12" t="s">
        <v>32</v>
      </c>
      <c r="AX1106" s="12" t="s">
        <v>79</v>
      </c>
      <c r="AY1106" s="146" t="s">
        <v>135</v>
      </c>
    </row>
    <row r="1107" spans="2:65" s="1" customFormat="1" ht="21.75" customHeight="1">
      <c r="B1107" s="126"/>
      <c r="C1107" s="162" t="s">
        <v>2003</v>
      </c>
      <c r="D1107" s="162" t="s">
        <v>427</v>
      </c>
      <c r="E1107" s="163" t="s">
        <v>2004</v>
      </c>
      <c r="F1107" s="164" t="s">
        <v>2005</v>
      </c>
      <c r="G1107" s="165" t="s">
        <v>213</v>
      </c>
      <c r="H1107" s="166">
        <v>6.6589999999999998</v>
      </c>
      <c r="I1107" s="167"/>
      <c r="J1107" s="168">
        <f>ROUND(I1107*H1107,2)</f>
        <v>0</v>
      </c>
      <c r="K1107" s="164" t="s">
        <v>141</v>
      </c>
      <c r="L1107" s="169"/>
      <c r="M1107" s="170" t="s">
        <v>3</v>
      </c>
      <c r="N1107" s="171" t="s">
        <v>42</v>
      </c>
      <c r="P1107" s="136">
        <f>O1107*H1107</f>
        <v>0</v>
      </c>
      <c r="Q1107" s="136">
        <v>2.1999999999999999E-2</v>
      </c>
      <c r="R1107" s="136">
        <f>Q1107*H1107</f>
        <v>0.14649799999999999</v>
      </c>
      <c r="S1107" s="136">
        <v>0</v>
      </c>
      <c r="T1107" s="137">
        <f>S1107*H1107</f>
        <v>0</v>
      </c>
      <c r="AR1107" s="138" t="s">
        <v>342</v>
      </c>
      <c r="AT1107" s="138" t="s">
        <v>427</v>
      </c>
      <c r="AU1107" s="138" t="s">
        <v>81</v>
      </c>
      <c r="AY1107" s="16" t="s">
        <v>135</v>
      </c>
      <c r="BE1107" s="139">
        <f>IF(N1107="základní",J1107,0)</f>
        <v>0</v>
      </c>
      <c r="BF1107" s="139">
        <f>IF(N1107="snížená",J1107,0)</f>
        <v>0</v>
      </c>
      <c r="BG1107" s="139">
        <f>IF(N1107="zákl. přenesená",J1107,0)</f>
        <v>0</v>
      </c>
      <c r="BH1107" s="139">
        <f>IF(N1107="sníž. přenesená",J1107,0)</f>
        <v>0</v>
      </c>
      <c r="BI1107" s="139">
        <f>IF(N1107="nulová",J1107,0)</f>
        <v>0</v>
      </c>
      <c r="BJ1107" s="16" t="s">
        <v>79</v>
      </c>
      <c r="BK1107" s="139">
        <f>ROUND(I1107*H1107,2)</f>
        <v>0</v>
      </c>
      <c r="BL1107" s="16" t="s">
        <v>236</v>
      </c>
      <c r="BM1107" s="138" t="s">
        <v>2006</v>
      </c>
    </row>
    <row r="1108" spans="2:65" s="12" customFormat="1" ht="11.25">
      <c r="B1108" s="144"/>
      <c r="D1108" s="145" t="s">
        <v>146</v>
      </c>
      <c r="E1108" s="146" t="s">
        <v>3</v>
      </c>
      <c r="F1108" s="147" t="s">
        <v>2007</v>
      </c>
      <c r="H1108" s="148">
        <v>5.79</v>
      </c>
      <c r="I1108" s="149"/>
      <c r="L1108" s="144"/>
      <c r="M1108" s="150"/>
      <c r="T1108" s="151"/>
      <c r="AT1108" s="146" t="s">
        <v>146</v>
      </c>
      <c r="AU1108" s="146" t="s">
        <v>81</v>
      </c>
      <c r="AV1108" s="12" t="s">
        <v>81</v>
      </c>
      <c r="AW1108" s="12" t="s">
        <v>32</v>
      </c>
      <c r="AX1108" s="12" t="s">
        <v>79</v>
      </c>
      <c r="AY1108" s="146" t="s">
        <v>135</v>
      </c>
    </row>
    <row r="1109" spans="2:65" s="12" customFormat="1" ht="11.25">
      <c r="B1109" s="144"/>
      <c r="D1109" s="145" t="s">
        <v>146</v>
      </c>
      <c r="F1109" s="147" t="s">
        <v>2008</v>
      </c>
      <c r="H1109" s="148">
        <v>6.6589999999999998</v>
      </c>
      <c r="I1109" s="149"/>
      <c r="L1109" s="144"/>
      <c r="M1109" s="150"/>
      <c r="T1109" s="151"/>
      <c r="AT1109" s="146" t="s">
        <v>146</v>
      </c>
      <c r="AU1109" s="146" t="s">
        <v>81</v>
      </c>
      <c r="AV1109" s="12" t="s">
        <v>81</v>
      </c>
      <c r="AW1109" s="12" t="s">
        <v>4</v>
      </c>
      <c r="AX1109" s="12" t="s">
        <v>79</v>
      </c>
      <c r="AY1109" s="146" t="s">
        <v>135</v>
      </c>
    </row>
    <row r="1110" spans="2:65" s="1" customFormat="1" ht="24.2" customHeight="1">
      <c r="B1110" s="126"/>
      <c r="C1110" s="127" t="s">
        <v>2009</v>
      </c>
      <c r="D1110" s="127" t="s">
        <v>137</v>
      </c>
      <c r="E1110" s="128" t="s">
        <v>2010</v>
      </c>
      <c r="F1110" s="129" t="s">
        <v>2011</v>
      </c>
      <c r="G1110" s="130" t="s">
        <v>312</v>
      </c>
      <c r="H1110" s="131">
        <v>19.3</v>
      </c>
      <c r="I1110" s="132"/>
      <c r="J1110" s="133">
        <f>ROUND(I1110*H1110,2)</f>
        <v>0</v>
      </c>
      <c r="K1110" s="129" t="s">
        <v>141</v>
      </c>
      <c r="L1110" s="31"/>
      <c r="M1110" s="134" t="s">
        <v>3</v>
      </c>
      <c r="N1110" s="135" t="s">
        <v>42</v>
      </c>
      <c r="P1110" s="136">
        <f>O1110*H1110</f>
        <v>0</v>
      </c>
      <c r="Q1110" s="136">
        <v>1.0200000000000001E-3</v>
      </c>
      <c r="R1110" s="136">
        <f>Q1110*H1110</f>
        <v>1.9686000000000002E-2</v>
      </c>
      <c r="S1110" s="136">
        <v>0</v>
      </c>
      <c r="T1110" s="137">
        <f>S1110*H1110</f>
        <v>0</v>
      </c>
      <c r="AR1110" s="138" t="s">
        <v>236</v>
      </c>
      <c r="AT1110" s="138" t="s">
        <v>137</v>
      </c>
      <c r="AU1110" s="138" t="s">
        <v>81</v>
      </c>
      <c r="AY1110" s="16" t="s">
        <v>135</v>
      </c>
      <c r="BE1110" s="139">
        <f>IF(N1110="základní",J1110,0)</f>
        <v>0</v>
      </c>
      <c r="BF1110" s="139">
        <f>IF(N1110="snížená",J1110,0)</f>
        <v>0</v>
      </c>
      <c r="BG1110" s="139">
        <f>IF(N1110="zákl. přenesená",J1110,0)</f>
        <v>0</v>
      </c>
      <c r="BH1110" s="139">
        <f>IF(N1110="sníž. přenesená",J1110,0)</f>
        <v>0</v>
      </c>
      <c r="BI1110" s="139">
        <f>IF(N1110="nulová",J1110,0)</f>
        <v>0</v>
      </c>
      <c r="BJ1110" s="16" t="s">
        <v>79</v>
      </c>
      <c r="BK1110" s="139">
        <f>ROUND(I1110*H1110,2)</f>
        <v>0</v>
      </c>
      <c r="BL1110" s="16" t="s">
        <v>236</v>
      </c>
      <c r="BM1110" s="138" t="s">
        <v>2012</v>
      </c>
    </row>
    <row r="1111" spans="2:65" s="1" customFormat="1" ht="11.25">
      <c r="B1111" s="31"/>
      <c r="D1111" s="140" t="s">
        <v>144</v>
      </c>
      <c r="F1111" s="141" t="s">
        <v>2013</v>
      </c>
      <c r="I1111" s="142"/>
      <c r="L1111" s="31"/>
      <c r="M1111" s="143"/>
      <c r="T1111" s="52"/>
      <c r="AT1111" s="16" t="s">
        <v>144</v>
      </c>
      <c r="AU1111" s="16" t="s">
        <v>81</v>
      </c>
    </row>
    <row r="1112" spans="2:65" s="12" customFormat="1" ht="11.25">
      <c r="B1112" s="144"/>
      <c r="D1112" s="145" t="s">
        <v>146</v>
      </c>
      <c r="E1112" s="146" t="s">
        <v>3</v>
      </c>
      <c r="F1112" s="147" t="s">
        <v>2002</v>
      </c>
      <c r="H1112" s="148">
        <v>19.3</v>
      </c>
      <c r="I1112" s="149"/>
      <c r="L1112" s="144"/>
      <c r="M1112" s="150"/>
      <c r="T1112" s="151"/>
      <c r="AT1112" s="146" t="s">
        <v>146</v>
      </c>
      <c r="AU1112" s="146" t="s">
        <v>81</v>
      </c>
      <c r="AV1112" s="12" t="s">
        <v>81</v>
      </c>
      <c r="AW1112" s="12" t="s">
        <v>32</v>
      </c>
      <c r="AX1112" s="12" t="s">
        <v>79</v>
      </c>
      <c r="AY1112" s="146" t="s">
        <v>135</v>
      </c>
    </row>
    <row r="1113" spans="2:65" s="1" customFormat="1" ht="21.75" customHeight="1">
      <c r="B1113" s="126"/>
      <c r="C1113" s="162" t="s">
        <v>2014</v>
      </c>
      <c r="D1113" s="162" t="s">
        <v>427</v>
      </c>
      <c r="E1113" s="163" t="s">
        <v>2004</v>
      </c>
      <c r="F1113" s="164" t="s">
        <v>2005</v>
      </c>
      <c r="G1113" s="165" t="s">
        <v>213</v>
      </c>
      <c r="H1113" s="166">
        <v>4.4390000000000001</v>
      </c>
      <c r="I1113" s="167"/>
      <c r="J1113" s="168">
        <f>ROUND(I1113*H1113,2)</f>
        <v>0</v>
      </c>
      <c r="K1113" s="164" t="s">
        <v>141</v>
      </c>
      <c r="L1113" s="169"/>
      <c r="M1113" s="170" t="s">
        <v>3</v>
      </c>
      <c r="N1113" s="171" t="s">
        <v>42</v>
      </c>
      <c r="P1113" s="136">
        <f>O1113*H1113</f>
        <v>0</v>
      </c>
      <c r="Q1113" s="136">
        <v>2.1999999999999999E-2</v>
      </c>
      <c r="R1113" s="136">
        <f>Q1113*H1113</f>
        <v>9.7657999999999995E-2</v>
      </c>
      <c r="S1113" s="136">
        <v>0</v>
      </c>
      <c r="T1113" s="137">
        <f>S1113*H1113</f>
        <v>0</v>
      </c>
      <c r="AR1113" s="138" t="s">
        <v>342</v>
      </c>
      <c r="AT1113" s="138" t="s">
        <v>427</v>
      </c>
      <c r="AU1113" s="138" t="s">
        <v>81</v>
      </c>
      <c r="AY1113" s="16" t="s">
        <v>135</v>
      </c>
      <c r="BE1113" s="139">
        <f>IF(N1113="základní",J1113,0)</f>
        <v>0</v>
      </c>
      <c r="BF1113" s="139">
        <f>IF(N1113="snížená",J1113,0)</f>
        <v>0</v>
      </c>
      <c r="BG1113" s="139">
        <f>IF(N1113="zákl. přenesená",J1113,0)</f>
        <v>0</v>
      </c>
      <c r="BH1113" s="139">
        <f>IF(N1113="sníž. přenesená",J1113,0)</f>
        <v>0</v>
      </c>
      <c r="BI1113" s="139">
        <f>IF(N1113="nulová",J1113,0)</f>
        <v>0</v>
      </c>
      <c r="BJ1113" s="16" t="s">
        <v>79</v>
      </c>
      <c r="BK1113" s="139">
        <f>ROUND(I1113*H1113,2)</f>
        <v>0</v>
      </c>
      <c r="BL1113" s="16" t="s">
        <v>236</v>
      </c>
      <c r="BM1113" s="138" t="s">
        <v>2015</v>
      </c>
    </row>
    <row r="1114" spans="2:65" s="12" customFormat="1" ht="11.25">
      <c r="B1114" s="144"/>
      <c r="D1114" s="145" t="s">
        <v>146</v>
      </c>
      <c r="E1114" s="146" t="s">
        <v>3</v>
      </c>
      <c r="F1114" s="147" t="s">
        <v>2016</v>
      </c>
      <c r="H1114" s="148">
        <v>3.86</v>
      </c>
      <c r="I1114" s="149"/>
      <c r="L1114" s="144"/>
      <c r="M1114" s="150"/>
      <c r="T1114" s="151"/>
      <c r="AT1114" s="146" t="s">
        <v>146</v>
      </c>
      <c r="AU1114" s="146" t="s">
        <v>81</v>
      </c>
      <c r="AV1114" s="12" t="s">
        <v>81</v>
      </c>
      <c r="AW1114" s="12" t="s">
        <v>32</v>
      </c>
      <c r="AX1114" s="12" t="s">
        <v>79</v>
      </c>
      <c r="AY1114" s="146" t="s">
        <v>135</v>
      </c>
    </row>
    <row r="1115" spans="2:65" s="12" customFormat="1" ht="11.25">
      <c r="B1115" s="144"/>
      <c r="D1115" s="145" t="s">
        <v>146</v>
      </c>
      <c r="F1115" s="147" t="s">
        <v>2017</v>
      </c>
      <c r="H1115" s="148">
        <v>4.4390000000000001</v>
      </c>
      <c r="I1115" s="149"/>
      <c r="L1115" s="144"/>
      <c r="M1115" s="150"/>
      <c r="T1115" s="151"/>
      <c r="AT1115" s="146" t="s">
        <v>146</v>
      </c>
      <c r="AU1115" s="146" t="s">
        <v>81</v>
      </c>
      <c r="AV1115" s="12" t="s">
        <v>81</v>
      </c>
      <c r="AW1115" s="12" t="s">
        <v>4</v>
      </c>
      <c r="AX1115" s="12" t="s">
        <v>79</v>
      </c>
      <c r="AY1115" s="146" t="s">
        <v>135</v>
      </c>
    </row>
    <row r="1116" spans="2:65" s="1" customFormat="1" ht="24.2" customHeight="1">
      <c r="B1116" s="126"/>
      <c r="C1116" s="127" t="s">
        <v>2018</v>
      </c>
      <c r="D1116" s="127" t="s">
        <v>137</v>
      </c>
      <c r="E1116" s="128" t="s">
        <v>2019</v>
      </c>
      <c r="F1116" s="129" t="s">
        <v>2020</v>
      </c>
      <c r="G1116" s="130" t="s">
        <v>312</v>
      </c>
      <c r="H1116" s="131">
        <v>16.8</v>
      </c>
      <c r="I1116" s="132"/>
      <c r="J1116" s="133">
        <f>ROUND(I1116*H1116,2)</f>
        <v>0</v>
      </c>
      <c r="K1116" s="129" t="s">
        <v>141</v>
      </c>
      <c r="L1116" s="31"/>
      <c r="M1116" s="134" t="s">
        <v>3</v>
      </c>
      <c r="N1116" s="135" t="s">
        <v>42</v>
      </c>
      <c r="P1116" s="136">
        <f>O1116*H1116</f>
        <v>0</v>
      </c>
      <c r="Q1116" s="136">
        <v>4.2999999999999999E-4</v>
      </c>
      <c r="R1116" s="136">
        <f>Q1116*H1116</f>
        <v>7.2240000000000004E-3</v>
      </c>
      <c r="S1116" s="136">
        <v>0</v>
      </c>
      <c r="T1116" s="137">
        <f>S1116*H1116</f>
        <v>0</v>
      </c>
      <c r="AR1116" s="138" t="s">
        <v>236</v>
      </c>
      <c r="AT1116" s="138" t="s">
        <v>137</v>
      </c>
      <c r="AU1116" s="138" t="s">
        <v>81</v>
      </c>
      <c r="AY1116" s="16" t="s">
        <v>135</v>
      </c>
      <c r="BE1116" s="139">
        <f>IF(N1116="základní",J1116,0)</f>
        <v>0</v>
      </c>
      <c r="BF1116" s="139">
        <f>IF(N1116="snížená",J1116,0)</f>
        <v>0</v>
      </c>
      <c r="BG1116" s="139">
        <f>IF(N1116="zákl. přenesená",J1116,0)</f>
        <v>0</v>
      </c>
      <c r="BH1116" s="139">
        <f>IF(N1116="sníž. přenesená",J1116,0)</f>
        <v>0</v>
      </c>
      <c r="BI1116" s="139">
        <f>IF(N1116="nulová",J1116,0)</f>
        <v>0</v>
      </c>
      <c r="BJ1116" s="16" t="s">
        <v>79</v>
      </c>
      <c r="BK1116" s="139">
        <f>ROUND(I1116*H1116,2)</f>
        <v>0</v>
      </c>
      <c r="BL1116" s="16" t="s">
        <v>236</v>
      </c>
      <c r="BM1116" s="138" t="s">
        <v>2021</v>
      </c>
    </row>
    <row r="1117" spans="2:65" s="1" customFormat="1" ht="11.25">
      <c r="B1117" s="31"/>
      <c r="D1117" s="140" t="s">
        <v>144</v>
      </c>
      <c r="F1117" s="141" t="s">
        <v>2022</v>
      </c>
      <c r="I1117" s="142"/>
      <c r="L1117" s="31"/>
      <c r="M1117" s="143"/>
      <c r="T1117" s="52"/>
      <c r="AT1117" s="16" t="s">
        <v>144</v>
      </c>
      <c r="AU1117" s="16" t="s">
        <v>81</v>
      </c>
    </row>
    <row r="1118" spans="2:65" s="12" customFormat="1" ht="11.25">
      <c r="B1118" s="144"/>
      <c r="D1118" s="145" t="s">
        <v>146</v>
      </c>
      <c r="E1118" s="146" t="s">
        <v>3</v>
      </c>
      <c r="F1118" s="147" t="s">
        <v>2023</v>
      </c>
      <c r="H1118" s="148">
        <v>6.8</v>
      </c>
      <c r="I1118" s="149"/>
      <c r="L1118" s="144"/>
      <c r="M1118" s="150"/>
      <c r="T1118" s="151"/>
      <c r="AT1118" s="146" t="s">
        <v>146</v>
      </c>
      <c r="AU1118" s="146" t="s">
        <v>81</v>
      </c>
      <c r="AV1118" s="12" t="s">
        <v>81</v>
      </c>
      <c r="AW1118" s="12" t="s">
        <v>32</v>
      </c>
      <c r="AX1118" s="12" t="s">
        <v>71</v>
      </c>
      <c r="AY1118" s="146" t="s">
        <v>135</v>
      </c>
    </row>
    <row r="1119" spans="2:65" s="12" customFormat="1" ht="11.25">
      <c r="B1119" s="144"/>
      <c r="D1119" s="145" t="s">
        <v>146</v>
      </c>
      <c r="E1119" s="146" t="s">
        <v>3</v>
      </c>
      <c r="F1119" s="147" t="s">
        <v>2024</v>
      </c>
      <c r="H1119" s="148">
        <v>10</v>
      </c>
      <c r="I1119" s="149"/>
      <c r="L1119" s="144"/>
      <c r="M1119" s="150"/>
      <c r="T1119" s="151"/>
      <c r="AT1119" s="146" t="s">
        <v>146</v>
      </c>
      <c r="AU1119" s="146" t="s">
        <v>81</v>
      </c>
      <c r="AV1119" s="12" t="s">
        <v>81</v>
      </c>
      <c r="AW1119" s="12" t="s">
        <v>32</v>
      </c>
      <c r="AX1119" s="12" t="s">
        <v>71</v>
      </c>
      <c r="AY1119" s="146" t="s">
        <v>135</v>
      </c>
    </row>
    <row r="1120" spans="2:65" s="13" customFormat="1" ht="11.25">
      <c r="B1120" s="152"/>
      <c r="D1120" s="145" t="s">
        <v>146</v>
      </c>
      <c r="E1120" s="153" t="s">
        <v>3</v>
      </c>
      <c r="F1120" s="154" t="s">
        <v>150</v>
      </c>
      <c r="H1120" s="155">
        <v>16.8</v>
      </c>
      <c r="I1120" s="156"/>
      <c r="L1120" s="152"/>
      <c r="M1120" s="157"/>
      <c r="T1120" s="158"/>
      <c r="AT1120" s="153" t="s">
        <v>146</v>
      </c>
      <c r="AU1120" s="153" t="s">
        <v>81</v>
      </c>
      <c r="AV1120" s="13" t="s">
        <v>142</v>
      </c>
      <c r="AW1120" s="13" t="s">
        <v>32</v>
      </c>
      <c r="AX1120" s="13" t="s">
        <v>79</v>
      </c>
      <c r="AY1120" s="153" t="s">
        <v>135</v>
      </c>
    </row>
    <row r="1121" spans="2:65" s="1" customFormat="1" ht="21.75" customHeight="1">
      <c r="B1121" s="126"/>
      <c r="C1121" s="162" t="s">
        <v>2025</v>
      </c>
      <c r="D1121" s="162" t="s">
        <v>427</v>
      </c>
      <c r="E1121" s="163" t="s">
        <v>2004</v>
      </c>
      <c r="F1121" s="164" t="s">
        <v>2005</v>
      </c>
      <c r="G1121" s="165" t="s">
        <v>213</v>
      </c>
      <c r="H1121" s="166">
        <v>1.7390000000000001</v>
      </c>
      <c r="I1121" s="167"/>
      <c r="J1121" s="168">
        <f>ROUND(I1121*H1121,2)</f>
        <v>0</v>
      </c>
      <c r="K1121" s="164" t="s">
        <v>141</v>
      </c>
      <c r="L1121" s="169"/>
      <c r="M1121" s="170" t="s">
        <v>3</v>
      </c>
      <c r="N1121" s="171" t="s">
        <v>42</v>
      </c>
      <c r="P1121" s="136">
        <f>O1121*H1121</f>
        <v>0</v>
      </c>
      <c r="Q1121" s="136">
        <v>2.1999999999999999E-2</v>
      </c>
      <c r="R1121" s="136">
        <f>Q1121*H1121</f>
        <v>3.8258E-2</v>
      </c>
      <c r="S1121" s="136">
        <v>0</v>
      </c>
      <c r="T1121" s="137">
        <f>S1121*H1121</f>
        <v>0</v>
      </c>
      <c r="AR1121" s="138" t="s">
        <v>342</v>
      </c>
      <c r="AT1121" s="138" t="s">
        <v>427</v>
      </c>
      <c r="AU1121" s="138" t="s">
        <v>81</v>
      </c>
      <c r="AY1121" s="16" t="s">
        <v>135</v>
      </c>
      <c r="BE1121" s="139">
        <f>IF(N1121="základní",J1121,0)</f>
        <v>0</v>
      </c>
      <c r="BF1121" s="139">
        <f>IF(N1121="snížená",J1121,0)</f>
        <v>0</v>
      </c>
      <c r="BG1121" s="139">
        <f>IF(N1121="zákl. přenesená",J1121,0)</f>
        <v>0</v>
      </c>
      <c r="BH1121" s="139">
        <f>IF(N1121="sníž. přenesená",J1121,0)</f>
        <v>0</v>
      </c>
      <c r="BI1121" s="139">
        <f>IF(N1121="nulová",J1121,0)</f>
        <v>0</v>
      </c>
      <c r="BJ1121" s="16" t="s">
        <v>79</v>
      </c>
      <c r="BK1121" s="139">
        <f>ROUND(I1121*H1121,2)</f>
        <v>0</v>
      </c>
      <c r="BL1121" s="16" t="s">
        <v>236</v>
      </c>
      <c r="BM1121" s="138" t="s">
        <v>2026</v>
      </c>
    </row>
    <row r="1122" spans="2:65" s="12" customFormat="1" ht="11.25">
      <c r="B1122" s="144"/>
      <c r="D1122" s="145" t="s">
        <v>146</v>
      </c>
      <c r="E1122" s="146" t="s">
        <v>3</v>
      </c>
      <c r="F1122" s="147" t="s">
        <v>2027</v>
      </c>
      <c r="H1122" s="148">
        <v>0.61199999999999999</v>
      </c>
      <c r="I1122" s="149"/>
      <c r="L1122" s="144"/>
      <c r="M1122" s="150"/>
      <c r="T1122" s="151"/>
      <c r="AT1122" s="146" t="s">
        <v>146</v>
      </c>
      <c r="AU1122" s="146" t="s">
        <v>81</v>
      </c>
      <c r="AV1122" s="12" t="s">
        <v>81</v>
      </c>
      <c r="AW1122" s="12" t="s">
        <v>32</v>
      </c>
      <c r="AX1122" s="12" t="s">
        <v>71</v>
      </c>
      <c r="AY1122" s="146" t="s">
        <v>135</v>
      </c>
    </row>
    <row r="1123" spans="2:65" s="12" customFormat="1" ht="11.25">
      <c r="B1123" s="144"/>
      <c r="D1123" s="145" t="s">
        <v>146</v>
      </c>
      <c r="E1123" s="146" t="s">
        <v>3</v>
      </c>
      <c r="F1123" s="147" t="s">
        <v>2028</v>
      </c>
      <c r="H1123" s="148">
        <v>0.9</v>
      </c>
      <c r="I1123" s="149"/>
      <c r="L1123" s="144"/>
      <c r="M1123" s="150"/>
      <c r="T1123" s="151"/>
      <c r="AT1123" s="146" t="s">
        <v>146</v>
      </c>
      <c r="AU1123" s="146" t="s">
        <v>81</v>
      </c>
      <c r="AV1123" s="12" t="s">
        <v>81</v>
      </c>
      <c r="AW1123" s="12" t="s">
        <v>32</v>
      </c>
      <c r="AX1123" s="12" t="s">
        <v>71</v>
      </c>
      <c r="AY1123" s="146" t="s">
        <v>135</v>
      </c>
    </row>
    <row r="1124" spans="2:65" s="13" customFormat="1" ht="11.25">
      <c r="B1124" s="152"/>
      <c r="D1124" s="145" t="s">
        <v>146</v>
      </c>
      <c r="E1124" s="153" t="s">
        <v>3</v>
      </c>
      <c r="F1124" s="154" t="s">
        <v>150</v>
      </c>
      <c r="H1124" s="155">
        <v>1.512</v>
      </c>
      <c r="I1124" s="156"/>
      <c r="L1124" s="152"/>
      <c r="M1124" s="157"/>
      <c r="T1124" s="158"/>
      <c r="AT1124" s="153" t="s">
        <v>146</v>
      </c>
      <c r="AU1124" s="153" t="s">
        <v>81</v>
      </c>
      <c r="AV1124" s="13" t="s">
        <v>142</v>
      </c>
      <c r="AW1124" s="13" t="s">
        <v>32</v>
      </c>
      <c r="AX1124" s="13" t="s">
        <v>79</v>
      </c>
      <c r="AY1124" s="153" t="s">
        <v>135</v>
      </c>
    </row>
    <row r="1125" spans="2:65" s="12" customFormat="1" ht="11.25">
      <c r="B1125" s="144"/>
      <c r="D1125" s="145" t="s">
        <v>146</v>
      </c>
      <c r="F1125" s="147" t="s">
        <v>2029</v>
      </c>
      <c r="H1125" s="148">
        <v>1.7390000000000001</v>
      </c>
      <c r="I1125" s="149"/>
      <c r="L1125" s="144"/>
      <c r="M1125" s="150"/>
      <c r="T1125" s="151"/>
      <c r="AT1125" s="146" t="s">
        <v>146</v>
      </c>
      <c r="AU1125" s="146" t="s">
        <v>81</v>
      </c>
      <c r="AV1125" s="12" t="s">
        <v>81</v>
      </c>
      <c r="AW1125" s="12" t="s">
        <v>4</v>
      </c>
      <c r="AX1125" s="12" t="s">
        <v>79</v>
      </c>
      <c r="AY1125" s="146" t="s">
        <v>135</v>
      </c>
    </row>
    <row r="1126" spans="2:65" s="1" customFormat="1" ht="24.2" customHeight="1">
      <c r="B1126" s="126"/>
      <c r="C1126" s="127" t="s">
        <v>2030</v>
      </c>
      <c r="D1126" s="127" t="s">
        <v>137</v>
      </c>
      <c r="E1126" s="128" t="s">
        <v>2031</v>
      </c>
      <c r="F1126" s="129" t="s">
        <v>2032</v>
      </c>
      <c r="G1126" s="130" t="s">
        <v>312</v>
      </c>
      <c r="H1126" s="131">
        <v>14.1</v>
      </c>
      <c r="I1126" s="132"/>
      <c r="J1126" s="133">
        <f>ROUND(I1126*H1126,2)</f>
        <v>0</v>
      </c>
      <c r="K1126" s="129" t="s">
        <v>141</v>
      </c>
      <c r="L1126" s="31"/>
      <c r="M1126" s="134" t="s">
        <v>3</v>
      </c>
      <c r="N1126" s="135" t="s">
        <v>42</v>
      </c>
      <c r="P1126" s="136">
        <f>O1126*H1126</f>
        <v>0</v>
      </c>
      <c r="Q1126" s="136">
        <v>4.2999999999999999E-4</v>
      </c>
      <c r="R1126" s="136">
        <f>Q1126*H1126</f>
        <v>6.0629999999999998E-3</v>
      </c>
      <c r="S1126" s="136">
        <v>0</v>
      </c>
      <c r="T1126" s="137">
        <f>S1126*H1126</f>
        <v>0</v>
      </c>
      <c r="AR1126" s="138" t="s">
        <v>236</v>
      </c>
      <c r="AT1126" s="138" t="s">
        <v>137</v>
      </c>
      <c r="AU1126" s="138" t="s">
        <v>81</v>
      </c>
      <c r="AY1126" s="16" t="s">
        <v>135</v>
      </c>
      <c r="BE1126" s="139">
        <f>IF(N1126="základní",J1126,0)</f>
        <v>0</v>
      </c>
      <c r="BF1126" s="139">
        <f>IF(N1126="snížená",J1126,0)</f>
        <v>0</v>
      </c>
      <c r="BG1126" s="139">
        <f>IF(N1126="zákl. přenesená",J1126,0)</f>
        <v>0</v>
      </c>
      <c r="BH1126" s="139">
        <f>IF(N1126="sníž. přenesená",J1126,0)</f>
        <v>0</v>
      </c>
      <c r="BI1126" s="139">
        <f>IF(N1126="nulová",J1126,0)</f>
        <v>0</v>
      </c>
      <c r="BJ1126" s="16" t="s">
        <v>79</v>
      </c>
      <c r="BK1126" s="139">
        <f>ROUND(I1126*H1126,2)</f>
        <v>0</v>
      </c>
      <c r="BL1126" s="16" t="s">
        <v>236</v>
      </c>
      <c r="BM1126" s="138" t="s">
        <v>2033</v>
      </c>
    </row>
    <row r="1127" spans="2:65" s="1" customFormat="1" ht="11.25">
      <c r="B1127" s="31"/>
      <c r="D1127" s="140" t="s">
        <v>144</v>
      </c>
      <c r="F1127" s="141" t="s">
        <v>2034</v>
      </c>
      <c r="I1127" s="142"/>
      <c r="L1127" s="31"/>
      <c r="M1127" s="143"/>
      <c r="T1127" s="52"/>
      <c r="AT1127" s="16" t="s">
        <v>144</v>
      </c>
      <c r="AU1127" s="16" t="s">
        <v>81</v>
      </c>
    </row>
    <row r="1128" spans="2:65" s="12" customFormat="1" ht="11.25">
      <c r="B1128" s="144"/>
      <c r="D1128" s="145" t="s">
        <v>146</v>
      </c>
      <c r="E1128" s="146" t="s">
        <v>3</v>
      </c>
      <c r="F1128" s="147" t="s">
        <v>2035</v>
      </c>
      <c r="H1128" s="148">
        <v>14.1</v>
      </c>
      <c r="I1128" s="149"/>
      <c r="L1128" s="144"/>
      <c r="M1128" s="150"/>
      <c r="T1128" s="151"/>
      <c r="AT1128" s="146" t="s">
        <v>146</v>
      </c>
      <c r="AU1128" s="146" t="s">
        <v>81</v>
      </c>
      <c r="AV1128" s="12" t="s">
        <v>81</v>
      </c>
      <c r="AW1128" s="12" t="s">
        <v>32</v>
      </c>
      <c r="AX1128" s="12" t="s">
        <v>79</v>
      </c>
      <c r="AY1128" s="146" t="s">
        <v>135</v>
      </c>
    </row>
    <row r="1129" spans="2:65" s="1" customFormat="1" ht="21.75" customHeight="1">
      <c r="B1129" s="126"/>
      <c r="C1129" s="162" t="s">
        <v>2036</v>
      </c>
      <c r="D1129" s="162" t="s">
        <v>427</v>
      </c>
      <c r="E1129" s="163" t="s">
        <v>2004</v>
      </c>
      <c r="F1129" s="164" t="s">
        <v>2005</v>
      </c>
      <c r="G1129" s="165" t="s">
        <v>213</v>
      </c>
      <c r="H1129" s="166">
        <v>1.4590000000000001</v>
      </c>
      <c r="I1129" s="167"/>
      <c r="J1129" s="168">
        <f>ROUND(I1129*H1129,2)</f>
        <v>0</v>
      </c>
      <c r="K1129" s="164" t="s">
        <v>141</v>
      </c>
      <c r="L1129" s="169"/>
      <c r="M1129" s="170" t="s">
        <v>3</v>
      </c>
      <c r="N1129" s="171" t="s">
        <v>42</v>
      </c>
      <c r="P1129" s="136">
        <f>O1129*H1129</f>
        <v>0</v>
      </c>
      <c r="Q1129" s="136">
        <v>2.1999999999999999E-2</v>
      </c>
      <c r="R1129" s="136">
        <f>Q1129*H1129</f>
        <v>3.2098000000000002E-2</v>
      </c>
      <c r="S1129" s="136">
        <v>0</v>
      </c>
      <c r="T1129" s="137">
        <f>S1129*H1129</f>
        <v>0</v>
      </c>
      <c r="AR1129" s="138" t="s">
        <v>342</v>
      </c>
      <c r="AT1129" s="138" t="s">
        <v>427</v>
      </c>
      <c r="AU1129" s="138" t="s">
        <v>81</v>
      </c>
      <c r="AY1129" s="16" t="s">
        <v>135</v>
      </c>
      <c r="BE1129" s="139">
        <f>IF(N1129="základní",J1129,0)</f>
        <v>0</v>
      </c>
      <c r="BF1129" s="139">
        <f>IF(N1129="snížená",J1129,0)</f>
        <v>0</v>
      </c>
      <c r="BG1129" s="139">
        <f>IF(N1129="zákl. přenesená",J1129,0)</f>
        <v>0</v>
      </c>
      <c r="BH1129" s="139">
        <f>IF(N1129="sníž. přenesená",J1129,0)</f>
        <v>0</v>
      </c>
      <c r="BI1129" s="139">
        <f>IF(N1129="nulová",J1129,0)</f>
        <v>0</v>
      </c>
      <c r="BJ1129" s="16" t="s">
        <v>79</v>
      </c>
      <c r="BK1129" s="139">
        <f>ROUND(I1129*H1129,2)</f>
        <v>0</v>
      </c>
      <c r="BL1129" s="16" t="s">
        <v>236</v>
      </c>
      <c r="BM1129" s="138" t="s">
        <v>2037</v>
      </c>
    </row>
    <row r="1130" spans="2:65" s="12" customFormat="1" ht="11.25">
      <c r="B1130" s="144"/>
      <c r="D1130" s="145" t="s">
        <v>146</v>
      </c>
      <c r="E1130" s="146" t="s">
        <v>3</v>
      </c>
      <c r="F1130" s="147" t="s">
        <v>2038</v>
      </c>
      <c r="H1130" s="148">
        <v>1.2689999999999999</v>
      </c>
      <c r="I1130" s="149"/>
      <c r="L1130" s="144"/>
      <c r="M1130" s="150"/>
      <c r="T1130" s="151"/>
      <c r="AT1130" s="146" t="s">
        <v>146</v>
      </c>
      <c r="AU1130" s="146" t="s">
        <v>81</v>
      </c>
      <c r="AV1130" s="12" t="s">
        <v>81</v>
      </c>
      <c r="AW1130" s="12" t="s">
        <v>32</v>
      </c>
      <c r="AX1130" s="12" t="s">
        <v>79</v>
      </c>
      <c r="AY1130" s="146" t="s">
        <v>135</v>
      </c>
    </row>
    <row r="1131" spans="2:65" s="12" customFormat="1" ht="11.25">
      <c r="B1131" s="144"/>
      <c r="D1131" s="145" t="s">
        <v>146</v>
      </c>
      <c r="F1131" s="147" t="s">
        <v>2039</v>
      </c>
      <c r="H1131" s="148">
        <v>1.4590000000000001</v>
      </c>
      <c r="I1131" s="149"/>
      <c r="L1131" s="144"/>
      <c r="M1131" s="150"/>
      <c r="T1131" s="151"/>
      <c r="AT1131" s="146" t="s">
        <v>146</v>
      </c>
      <c r="AU1131" s="146" t="s">
        <v>81</v>
      </c>
      <c r="AV1131" s="12" t="s">
        <v>81</v>
      </c>
      <c r="AW1131" s="12" t="s">
        <v>4</v>
      </c>
      <c r="AX1131" s="12" t="s">
        <v>79</v>
      </c>
      <c r="AY1131" s="146" t="s">
        <v>135</v>
      </c>
    </row>
    <row r="1132" spans="2:65" s="1" customFormat="1" ht="24.2" customHeight="1">
      <c r="B1132" s="126"/>
      <c r="C1132" s="127" t="s">
        <v>2040</v>
      </c>
      <c r="D1132" s="127" t="s">
        <v>137</v>
      </c>
      <c r="E1132" s="128" t="s">
        <v>2041</v>
      </c>
      <c r="F1132" s="129" t="s">
        <v>2042</v>
      </c>
      <c r="G1132" s="130" t="s">
        <v>213</v>
      </c>
      <c r="H1132" s="131">
        <v>26.24</v>
      </c>
      <c r="I1132" s="132"/>
      <c r="J1132" s="133">
        <f>ROUND(I1132*H1132,2)</f>
        <v>0</v>
      </c>
      <c r="K1132" s="129" t="s">
        <v>141</v>
      </c>
      <c r="L1132" s="31"/>
      <c r="M1132" s="134" t="s">
        <v>3</v>
      </c>
      <c r="N1132" s="135" t="s">
        <v>42</v>
      </c>
      <c r="P1132" s="136">
        <f>O1132*H1132</f>
        <v>0</v>
      </c>
      <c r="Q1132" s="136">
        <v>9.0900000000000009E-3</v>
      </c>
      <c r="R1132" s="136">
        <f>Q1132*H1132</f>
        <v>0.2385216</v>
      </c>
      <c r="S1132" s="136">
        <v>0</v>
      </c>
      <c r="T1132" s="137">
        <f>S1132*H1132</f>
        <v>0</v>
      </c>
      <c r="AR1132" s="138" t="s">
        <v>236</v>
      </c>
      <c r="AT1132" s="138" t="s">
        <v>137</v>
      </c>
      <c r="AU1132" s="138" t="s">
        <v>81</v>
      </c>
      <c r="AY1132" s="16" t="s">
        <v>135</v>
      </c>
      <c r="BE1132" s="139">
        <f>IF(N1132="základní",J1132,0)</f>
        <v>0</v>
      </c>
      <c r="BF1132" s="139">
        <f>IF(N1132="snížená",J1132,0)</f>
        <v>0</v>
      </c>
      <c r="BG1132" s="139">
        <f>IF(N1132="zákl. přenesená",J1132,0)</f>
        <v>0</v>
      </c>
      <c r="BH1132" s="139">
        <f>IF(N1132="sníž. přenesená",J1132,0)</f>
        <v>0</v>
      </c>
      <c r="BI1132" s="139">
        <f>IF(N1132="nulová",J1132,0)</f>
        <v>0</v>
      </c>
      <c r="BJ1132" s="16" t="s">
        <v>79</v>
      </c>
      <c r="BK1132" s="139">
        <f>ROUND(I1132*H1132,2)</f>
        <v>0</v>
      </c>
      <c r="BL1132" s="16" t="s">
        <v>236</v>
      </c>
      <c r="BM1132" s="138" t="s">
        <v>2043</v>
      </c>
    </row>
    <row r="1133" spans="2:65" s="1" customFormat="1" ht="11.25">
      <c r="B1133" s="31"/>
      <c r="D1133" s="140" t="s">
        <v>144</v>
      </c>
      <c r="F1133" s="141" t="s">
        <v>2044</v>
      </c>
      <c r="I1133" s="142"/>
      <c r="L1133" s="31"/>
      <c r="M1133" s="143"/>
      <c r="T1133" s="52"/>
      <c r="AT1133" s="16" t="s">
        <v>144</v>
      </c>
      <c r="AU1133" s="16" t="s">
        <v>81</v>
      </c>
    </row>
    <row r="1134" spans="2:65" s="12" customFormat="1" ht="11.25">
      <c r="B1134" s="144"/>
      <c r="D1134" s="145" t="s">
        <v>146</v>
      </c>
      <c r="E1134" s="146" t="s">
        <v>3</v>
      </c>
      <c r="F1134" s="147" t="s">
        <v>1989</v>
      </c>
      <c r="H1134" s="148">
        <v>16.600000000000001</v>
      </c>
      <c r="I1134" s="149"/>
      <c r="L1134" s="144"/>
      <c r="M1134" s="150"/>
      <c r="T1134" s="151"/>
      <c r="AT1134" s="146" t="s">
        <v>146</v>
      </c>
      <c r="AU1134" s="146" t="s">
        <v>81</v>
      </c>
      <c r="AV1134" s="12" t="s">
        <v>81</v>
      </c>
      <c r="AW1134" s="12" t="s">
        <v>32</v>
      </c>
      <c r="AX1134" s="12" t="s">
        <v>71</v>
      </c>
      <c r="AY1134" s="146" t="s">
        <v>135</v>
      </c>
    </row>
    <row r="1135" spans="2:65" s="12" customFormat="1" ht="11.25">
      <c r="B1135" s="144"/>
      <c r="D1135" s="145" t="s">
        <v>146</v>
      </c>
      <c r="E1135" s="146" t="s">
        <v>3</v>
      </c>
      <c r="F1135" s="147" t="s">
        <v>1990</v>
      </c>
      <c r="H1135" s="148">
        <v>6.26</v>
      </c>
      <c r="I1135" s="149"/>
      <c r="L1135" s="144"/>
      <c r="M1135" s="150"/>
      <c r="T1135" s="151"/>
      <c r="AT1135" s="146" t="s">
        <v>146</v>
      </c>
      <c r="AU1135" s="146" t="s">
        <v>81</v>
      </c>
      <c r="AV1135" s="12" t="s">
        <v>81</v>
      </c>
      <c r="AW1135" s="12" t="s">
        <v>32</v>
      </c>
      <c r="AX1135" s="12" t="s">
        <v>71</v>
      </c>
      <c r="AY1135" s="146" t="s">
        <v>135</v>
      </c>
    </row>
    <row r="1136" spans="2:65" s="12" customFormat="1" ht="11.25">
      <c r="B1136" s="144"/>
      <c r="D1136" s="145" t="s">
        <v>146</v>
      </c>
      <c r="E1136" s="146" t="s">
        <v>3</v>
      </c>
      <c r="F1136" s="147" t="s">
        <v>2045</v>
      </c>
      <c r="H1136" s="148">
        <v>3.38</v>
      </c>
      <c r="I1136" s="149"/>
      <c r="L1136" s="144"/>
      <c r="M1136" s="150"/>
      <c r="T1136" s="151"/>
      <c r="AT1136" s="146" t="s">
        <v>146</v>
      </c>
      <c r="AU1136" s="146" t="s">
        <v>81</v>
      </c>
      <c r="AV1136" s="12" t="s">
        <v>81</v>
      </c>
      <c r="AW1136" s="12" t="s">
        <v>32</v>
      </c>
      <c r="AX1136" s="12" t="s">
        <v>71</v>
      </c>
      <c r="AY1136" s="146" t="s">
        <v>135</v>
      </c>
    </row>
    <row r="1137" spans="2:65" s="13" customFormat="1" ht="11.25">
      <c r="B1137" s="152"/>
      <c r="D1137" s="145" t="s">
        <v>146</v>
      </c>
      <c r="E1137" s="153" t="s">
        <v>3</v>
      </c>
      <c r="F1137" s="154" t="s">
        <v>150</v>
      </c>
      <c r="H1137" s="155">
        <v>26.24</v>
      </c>
      <c r="I1137" s="156"/>
      <c r="L1137" s="152"/>
      <c r="M1137" s="157"/>
      <c r="T1137" s="158"/>
      <c r="AT1137" s="153" t="s">
        <v>146</v>
      </c>
      <c r="AU1137" s="153" t="s">
        <v>81</v>
      </c>
      <c r="AV1137" s="13" t="s">
        <v>142</v>
      </c>
      <c r="AW1137" s="13" t="s">
        <v>32</v>
      </c>
      <c r="AX1137" s="13" t="s">
        <v>79</v>
      </c>
      <c r="AY1137" s="153" t="s">
        <v>135</v>
      </c>
    </row>
    <row r="1138" spans="2:65" s="1" customFormat="1" ht="21.75" customHeight="1">
      <c r="B1138" s="126"/>
      <c r="C1138" s="162" t="s">
        <v>2046</v>
      </c>
      <c r="D1138" s="162" t="s">
        <v>427</v>
      </c>
      <c r="E1138" s="163" t="s">
        <v>2004</v>
      </c>
      <c r="F1138" s="164" t="s">
        <v>2005</v>
      </c>
      <c r="G1138" s="165" t="s">
        <v>213</v>
      </c>
      <c r="H1138" s="166">
        <v>30.175999999999998</v>
      </c>
      <c r="I1138" s="167"/>
      <c r="J1138" s="168">
        <f>ROUND(I1138*H1138,2)</f>
        <v>0</v>
      </c>
      <c r="K1138" s="164" t="s">
        <v>141</v>
      </c>
      <c r="L1138" s="169"/>
      <c r="M1138" s="170" t="s">
        <v>3</v>
      </c>
      <c r="N1138" s="171" t="s">
        <v>42</v>
      </c>
      <c r="P1138" s="136">
        <f>O1138*H1138</f>
        <v>0</v>
      </c>
      <c r="Q1138" s="136">
        <v>2.1999999999999999E-2</v>
      </c>
      <c r="R1138" s="136">
        <f>Q1138*H1138</f>
        <v>0.66387199999999991</v>
      </c>
      <c r="S1138" s="136">
        <v>0</v>
      </c>
      <c r="T1138" s="137">
        <f>S1138*H1138</f>
        <v>0</v>
      </c>
      <c r="AR1138" s="138" t="s">
        <v>342</v>
      </c>
      <c r="AT1138" s="138" t="s">
        <v>427</v>
      </c>
      <c r="AU1138" s="138" t="s">
        <v>81</v>
      </c>
      <c r="AY1138" s="16" t="s">
        <v>135</v>
      </c>
      <c r="BE1138" s="139">
        <f>IF(N1138="základní",J1138,0)</f>
        <v>0</v>
      </c>
      <c r="BF1138" s="139">
        <f>IF(N1138="snížená",J1138,0)</f>
        <v>0</v>
      </c>
      <c r="BG1138" s="139">
        <f>IF(N1138="zákl. přenesená",J1138,0)</f>
        <v>0</v>
      </c>
      <c r="BH1138" s="139">
        <f>IF(N1138="sníž. přenesená",J1138,0)</f>
        <v>0</v>
      </c>
      <c r="BI1138" s="139">
        <f>IF(N1138="nulová",J1138,0)</f>
        <v>0</v>
      </c>
      <c r="BJ1138" s="16" t="s">
        <v>79</v>
      </c>
      <c r="BK1138" s="139">
        <f>ROUND(I1138*H1138,2)</f>
        <v>0</v>
      </c>
      <c r="BL1138" s="16" t="s">
        <v>236</v>
      </c>
      <c r="BM1138" s="138" t="s">
        <v>2047</v>
      </c>
    </row>
    <row r="1139" spans="2:65" s="12" customFormat="1" ht="11.25">
      <c r="B1139" s="144"/>
      <c r="D1139" s="145" t="s">
        <v>146</v>
      </c>
      <c r="F1139" s="147" t="s">
        <v>2048</v>
      </c>
      <c r="H1139" s="148">
        <v>30.175999999999998</v>
      </c>
      <c r="I1139" s="149"/>
      <c r="L1139" s="144"/>
      <c r="M1139" s="150"/>
      <c r="T1139" s="151"/>
      <c r="AT1139" s="146" t="s">
        <v>146</v>
      </c>
      <c r="AU1139" s="146" t="s">
        <v>81</v>
      </c>
      <c r="AV1139" s="12" t="s">
        <v>81</v>
      </c>
      <c r="AW1139" s="12" t="s">
        <v>4</v>
      </c>
      <c r="AX1139" s="12" t="s">
        <v>79</v>
      </c>
      <c r="AY1139" s="146" t="s">
        <v>135</v>
      </c>
    </row>
    <row r="1140" spans="2:65" s="1" customFormat="1" ht="16.5" customHeight="1">
      <c r="B1140" s="126"/>
      <c r="C1140" s="127" t="s">
        <v>2049</v>
      </c>
      <c r="D1140" s="127" t="s">
        <v>137</v>
      </c>
      <c r="E1140" s="128" t="s">
        <v>2050</v>
      </c>
      <c r="F1140" s="129" t="s">
        <v>2051</v>
      </c>
      <c r="G1140" s="130" t="s">
        <v>213</v>
      </c>
      <c r="H1140" s="131">
        <v>26.31</v>
      </c>
      <c r="I1140" s="132"/>
      <c r="J1140" s="133">
        <f>ROUND(I1140*H1140,2)</f>
        <v>0</v>
      </c>
      <c r="K1140" s="129" t="s">
        <v>141</v>
      </c>
      <c r="L1140" s="31"/>
      <c r="M1140" s="134" t="s">
        <v>3</v>
      </c>
      <c r="N1140" s="135" t="s">
        <v>42</v>
      </c>
      <c r="P1140" s="136">
        <f>O1140*H1140</f>
        <v>0</v>
      </c>
      <c r="Q1140" s="136">
        <v>1.5E-3</v>
      </c>
      <c r="R1140" s="136">
        <f>Q1140*H1140</f>
        <v>3.9465E-2</v>
      </c>
      <c r="S1140" s="136">
        <v>0</v>
      </c>
      <c r="T1140" s="137">
        <f>S1140*H1140</f>
        <v>0</v>
      </c>
      <c r="AR1140" s="138" t="s">
        <v>236</v>
      </c>
      <c r="AT1140" s="138" t="s">
        <v>137</v>
      </c>
      <c r="AU1140" s="138" t="s">
        <v>81</v>
      </c>
      <c r="AY1140" s="16" t="s">
        <v>135</v>
      </c>
      <c r="BE1140" s="139">
        <f>IF(N1140="základní",J1140,0)</f>
        <v>0</v>
      </c>
      <c r="BF1140" s="139">
        <f>IF(N1140="snížená",J1140,0)</f>
        <v>0</v>
      </c>
      <c r="BG1140" s="139">
        <f>IF(N1140="zákl. přenesená",J1140,0)</f>
        <v>0</v>
      </c>
      <c r="BH1140" s="139">
        <f>IF(N1140="sníž. přenesená",J1140,0)</f>
        <v>0</v>
      </c>
      <c r="BI1140" s="139">
        <f>IF(N1140="nulová",J1140,0)</f>
        <v>0</v>
      </c>
      <c r="BJ1140" s="16" t="s">
        <v>79</v>
      </c>
      <c r="BK1140" s="139">
        <f>ROUND(I1140*H1140,2)</f>
        <v>0</v>
      </c>
      <c r="BL1140" s="16" t="s">
        <v>236</v>
      </c>
      <c r="BM1140" s="138" t="s">
        <v>2052</v>
      </c>
    </row>
    <row r="1141" spans="2:65" s="1" customFormat="1" ht="11.25">
      <c r="B1141" s="31"/>
      <c r="D1141" s="140" t="s">
        <v>144</v>
      </c>
      <c r="F1141" s="141" t="s">
        <v>2053</v>
      </c>
      <c r="I1141" s="142"/>
      <c r="L1141" s="31"/>
      <c r="M1141" s="143"/>
      <c r="T1141" s="52"/>
      <c r="AT1141" s="16" t="s">
        <v>144</v>
      </c>
      <c r="AU1141" s="16" t="s">
        <v>81</v>
      </c>
    </row>
    <row r="1142" spans="2:65" s="12" customFormat="1" ht="11.25">
      <c r="B1142" s="144"/>
      <c r="D1142" s="145" t="s">
        <v>146</v>
      </c>
      <c r="E1142" s="146" t="s">
        <v>3</v>
      </c>
      <c r="F1142" s="147" t="s">
        <v>1989</v>
      </c>
      <c r="H1142" s="148">
        <v>16.600000000000001</v>
      </c>
      <c r="I1142" s="149"/>
      <c r="L1142" s="144"/>
      <c r="M1142" s="150"/>
      <c r="T1142" s="151"/>
      <c r="AT1142" s="146" t="s">
        <v>146</v>
      </c>
      <c r="AU1142" s="146" t="s">
        <v>81</v>
      </c>
      <c r="AV1142" s="12" t="s">
        <v>81</v>
      </c>
      <c r="AW1142" s="12" t="s">
        <v>32</v>
      </c>
      <c r="AX1142" s="12" t="s">
        <v>71</v>
      </c>
      <c r="AY1142" s="146" t="s">
        <v>135</v>
      </c>
    </row>
    <row r="1143" spans="2:65" s="12" customFormat="1" ht="11.25">
      <c r="B1143" s="144"/>
      <c r="D1143" s="145" t="s">
        <v>146</v>
      </c>
      <c r="E1143" s="146" t="s">
        <v>3</v>
      </c>
      <c r="F1143" s="147" t="s">
        <v>1990</v>
      </c>
      <c r="H1143" s="148">
        <v>6.26</v>
      </c>
      <c r="I1143" s="149"/>
      <c r="L1143" s="144"/>
      <c r="M1143" s="150"/>
      <c r="T1143" s="151"/>
      <c r="AT1143" s="146" t="s">
        <v>146</v>
      </c>
      <c r="AU1143" s="146" t="s">
        <v>81</v>
      </c>
      <c r="AV1143" s="12" t="s">
        <v>81</v>
      </c>
      <c r="AW1143" s="12" t="s">
        <v>32</v>
      </c>
      <c r="AX1143" s="12" t="s">
        <v>71</v>
      </c>
      <c r="AY1143" s="146" t="s">
        <v>135</v>
      </c>
    </row>
    <row r="1144" spans="2:65" s="12" customFormat="1" ht="11.25">
      <c r="B1144" s="144"/>
      <c r="D1144" s="145" t="s">
        <v>146</v>
      </c>
      <c r="E1144" s="146" t="s">
        <v>3</v>
      </c>
      <c r="F1144" s="147" t="s">
        <v>1991</v>
      </c>
      <c r="H1144" s="148">
        <v>3.45</v>
      </c>
      <c r="I1144" s="149"/>
      <c r="L1144" s="144"/>
      <c r="M1144" s="150"/>
      <c r="T1144" s="151"/>
      <c r="AT1144" s="146" t="s">
        <v>146</v>
      </c>
      <c r="AU1144" s="146" t="s">
        <v>81</v>
      </c>
      <c r="AV1144" s="12" t="s">
        <v>81</v>
      </c>
      <c r="AW1144" s="12" t="s">
        <v>32</v>
      </c>
      <c r="AX1144" s="12" t="s">
        <v>71</v>
      </c>
      <c r="AY1144" s="146" t="s">
        <v>135</v>
      </c>
    </row>
    <row r="1145" spans="2:65" s="13" customFormat="1" ht="11.25">
      <c r="B1145" s="152"/>
      <c r="D1145" s="145" t="s">
        <v>146</v>
      </c>
      <c r="E1145" s="153" t="s">
        <v>3</v>
      </c>
      <c r="F1145" s="154" t="s">
        <v>150</v>
      </c>
      <c r="H1145" s="155">
        <v>26.31</v>
      </c>
      <c r="I1145" s="156"/>
      <c r="L1145" s="152"/>
      <c r="M1145" s="157"/>
      <c r="T1145" s="158"/>
      <c r="AT1145" s="153" t="s">
        <v>146</v>
      </c>
      <c r="AU1145" s="153" t="s">
        <v>81</v>
      </c>
      <c r="AV1145" s="13" t="s">
        <v>142</v>
      </c>
      <c r="AW1145" s="13" t="s">
        <v>32</v>
      </c>
      <c r="AX1145" s="13" t="s">
        <v>79</v>
      </c>
      <c r="AY1145" s="153" t="s">
        <v>135</v>
      </c>
    </row>
    <row r="1146" spans="2:65" s="1" customFormat="1" ht="16.5" customHeight="1">
      <c r="B1146" s="126"/>
      <c r="C1146" s="127" t="s">
        <v>2054</v>
      </c>
      <c r="D1146" s="127" t="s">
        <v>137</v>
      </c>
      <c r="E1146" s="128" t="s">
        <v>2055</v>
      </c>
      <c r="F1146" s="129" t="s">
        <v>2056</v>
      </c>
      <c r="G1146" s="130" t="s">
        <v>312</v>
      </c>
      <c r="H1146" s="131">
        <v>36.700000000000003</v>
      </c>
      <c r="I1146" s="132"/>
      <c r="J1146" s="133">
        <f>ROUND(I1146*H1146,2)</f>
        <v>0</v>
      </c>
      <c r="K1146" s="129" t="s">
        <v>141</v>
      </c>
      <c r="L1146" s="31"/>
      <c r="M1146" s="134" t="s">
        <v>3</v>
      </c>
      <c r="N1146" s="135" t="s">
        <v>42</v>
      </c>
      <c r="P1146" s="136">
        <f>O1146*H1146</f>
        <v>0</v>
      </c>
      <c r="Q1146" s="136">
        <v>1.42E-3</v>
      </c>
      <c r="R1146" s="136">
        <f>Q1146*H1146</f>
        <v>5.2114000000000008E-2</v>
      </c>
      <c r="S1146" s="136">
        <v>0</v>
      </c>
      <c r="T1146" s="137">
        <f>S1146*H1146</f>
        <v>0</v>
      </c>
      <c r="AR1146" s="138" t="s">
        <v>236</v>
      </c>
      <c r="AT1146" s="138" t="s">
        <v>137</v>
      </c>
      <c r="AU1146" s="138" t="s">
        <v>81</v>
      </c>
      <c r="AY1146" s="16" t="s">
        <v>135</v>
      </c>
      <c r="BE1146" s="139">
        <f>IF(N1146="základní",J1146,0)</f>
        <v>0</v>
      </c>
      <c r="BF1146" s="139">
        <f>IF(N1146="snížená",J1146,0)</f>
        <v>0</v>
      </c>
      <c r="BG1146" s="139">
        <f>IF(N1146="zákl. přenesená",J1146,0)</f>
        <v>0</v>
      </c>
      <c r="BH1146" s="139">
        <f>IF(N1146="sníž. přenesená",J1146,0)</f>
        <v>0</v>
      </c>
      <c r="BI1146" s="139">
        <f>IF(N1146="nulová",J1146,0)</f>
        <v>0</v>
      </c>
      <c r="BJ1146" s="16" t="s">
        <v>79</v>
      </c>
      <c r="BK1146" s="139">
        <f>ROUND(I1146*H1146,2)</f>
        <v>0</v>
      </c>
      <c r="BL1146" s="16" t="s">
        <v>236</v>
      </c>
      <c r="BM1146" s="138" t="s">
        <v>2057</v>
      </c>
    </row>
    <row r="1147" spans="2:65" s="1" customFormat="1" ht="11.25">
      <c r="B1147" s="31"/>
      <c r="D1147" s="140" t="s">
        <v>144</v>
      </c>
      <c r="F1147" s="141" t="s">
        <v>2058</v>
      </c>
      <c r="I1147" s="142"/>
      <c r="L1147" s="31"/>
      <c r="M1147" s="143"/>
      <c r="T1147" s="52"/>
      <c r="AT1147" s="16" t="s">
        <v>144</v>
      </c>
      <c r="AU1147" s="16" t="s">
        <v>81</v>
      </c>
    </row>
    <row r="1148" spans="2:65" s="12" customFormat="1" ht="11.25">
      <c r="B1148" s="144"/>
      <c r="D1148" s="145" t="s">
        <v>146</v>
      </c>
      <c r="E1148" s="146" t="s">
        <v>3</v>
      </c>
      <c r="F1148" s="147" t="s">
        <v>2059</v>
      </c>
      <c r="H1148" s="148">
        <v>8.6</v>
      </c>
      <c r="I1148" s="149"/>
      <c r="L1148" s="144"/>
      <c r="M1148" s="150"/>
      <c r="T1148" s="151"/>
      <c r="AT1148" s="146" t="s">
        <v>146</v>
      </c>
      <c r="AU1148" s="146" t="s">
        <v>81</v>
      </c>
      <c r="AV1148" s="12" t="s">
        <v>81</v>
      </c>
      <c r="AW1148" s="12" t="s">
        <v>32</v>
      </c>
      <c r="AX1148" s="12" t="s">
        <v>71</v>
      </c>
      <c r="AY1148" s="146" t="s">
        <v>135</v>
      </c>
    </row>
    <row r="1149" spans="2:65" s="12" customFormat="1" ht="11.25">
      <c r="B1149" s="144"/>
      <c r="D1149" s="145" t="s">
        <v>146</v>
      </c>
      <c r="E1149" s="146" t="s">
        <v>3</v>
      </c>
      <c r="F1149" s="147" t="s">
        <v>2060</v>
      </c>
      <c r="H1149" s="148">
        <v>5.9</v>
      </c>
      <c r="I1149" s="149"/>
      <c r="L1149" s="144"/>
      <c r="M1149" s="150"/>
      <c r="T1149" s="151"/>
      <c r="AT1149" s="146" t="s">
        <v>146</v>
      </c>
      <c r="AU1149" s="146" t="s">
        <v>81</v>
      </c>
      <c r="AV1149" s="12" t="s">
        <v>81</v>
      </c>
      <c r="AW1149" s="12" t="s">
        <v>32</v>
      </c>
      <c r="AX1149" s="12" t="s">
        <v>71</v>
      </c>
      <c r="AY1149" s="146" t="s">
        <v>135</v>
      </c>
    </row>
    <row r="1150" spans="2:65" s="12" customFormat="1" ht="11.25">
      <c r="B1150" s="144"/>
      <c r="D1150" s="145" t="s">
        <v>146</v>
      </c>
      <c r="E1150" s="146" t="s">
        <v>3</v>
      </c>
      <c r="F1150" s="147" t="s">
        <v>2061</v>
      </c>
      <c r="H1150" s="148">
        <v>5.4</v>
      </c>
      <c r="I1150" s="149"/>
      <c r="L1150" s="144"/>
      <c r="M1150" s="150"/>
      <c r="T1150" s="151"/>
      <c r="AT1150" s="146" t="s">
        <v>146</v>
      </c>
      <c r="AU1150" s="146" t="s">
        <v>81</v>
      </c>
      <c r="AV1150" s="12" t="s">
        <v>81</v>
      </c>
      <c r="AW1150" s="12" t="s">
        <v>32</v>
      </c>
      <c r="AX1150" s="12" t="s">
        <v>71</v>
      </c>
      <c r="AY1150" s="146" t="s">
        <v>135</v>
      </c>
    </row>
    <row r="1151" spans="2:65" s="12" customFormat="1" ht="11.25">
      <c r="B1151" s="144"/>
      <c r="D1151" s="145" t="s">
        <v>146</v>
      </c>
      <c r="E1151" s="146" t="s">
        <v>3</v>
      </c>
      <c r="F1151" s="147" t="s">
        <v>2023</v>
      </c>
      <c r="H1151" s="148">
        <v>6.8</v>
      </c>
      <c r="I1151" s="149"/>
      <c r="L1151" s="144"/>
      <c r="M1151" s="150"/>
      <c r="T1151" s="151"/>
      <c r="AT1151" s="146" t="s">
        <v>146</v>
      </c>
      <c r="AU1151" s="146" t="s">
        <v>81</v>
      </c>
      <c r="AV1151" s="12" t="s">
        <v>81</v>
      </c>
      <c r="AW1151" s="12" t="s">
        <v>32</v>
      </c>
      <c r="AX1151" s="12" t="s">
        <v>71</v>
      </c>
      <c r="AY1151" s="146" t="s">
        <v>135</v>
      </c>
    </row>
    <row r="1152" spans="2:65" s="12" customFormat="1" ht="11.25">
      <c r="B1152" s="144"/>
      <c r="D1152" s="145" t="s">
        <v>146</v>
      </c>
      <c r="E1152" s="146" t="s">
        <v>3</v>
      </c>
      <c r="F1152" s="147" t="s">
        <v>2024</v>
      </c>
      <c r="H1152" s="148">
        <v>10</v>
      </c>
      <c r="I1152" s="149"/>
      <c r="L1152" s="144"/>
      <c r="M1152" s="150"/>
      <c r="T1152" s="151"/>
      <c r="AT1152" s="146" t="s">
        <v>146</v>
      </c>
      <c r="AU1152" s="146" t="s">
        <v>81</v>
      </c>
      <c r="AV1152" s="12" t="s">
        <v>81</v>
      </c>
      <c r="AW1152" s="12" t="s">
        <v>32</v>
      </c>
      <c r="AX1152" s="12" t="s">
        <v>71</v>
      </c>
      <c r="AY1152" s="146" t="s">
        <v>135</v>
      </c>
    </row>
    <row r="1153" spans="2:65" s="13" customFormat="1" ht="11.25">
      <c r="B1153" s="152"/>
      <c r="D1153" s="145" t="s">
        <v>146</v>
      </c>
      <c r="E1153" s="153" t="s">
        <v>3</v>
      </c>
      <c r="F1153" s="154" t="s">
        <v>150</v>
      </c>
      <c r="H1153" s="155">
        <v>36.700000000000003</v>
      </c>
      <c r="I1153" s="156"/>
      <c r="L1153" s="152"/>
      <c r="M1153" s="157"/>
      <c r="T1153" s="158"/>
      <c r="AT1153" s="153" t="s">
        <v>146</v>
      </c>
      <c r="AU1153" s="153" t="s">
        <v>81</v>
      </c>
      <c r="AV1153" s="13" t="s">
        <v>142</v>
      </c>
      <c r="AW1153" s="13" t="s">
        <v>32</v>
      </c>
      <c r="AX1153" s="13" t="s">
        <v>79</v>
      </c>
      <c r="AY1153" s="153" t="s">
        <v>135</v>
      </c>
    </row>
    <row r="1154" spans="2:65" s="1" customFormat="1" ht="24.2" customHeight="1">
      <c r="B1154" s="126"/>
      <c r="C1154" s="127" t="s">
        <v>2062</v>
      </c>
      <c r="D1154" s="127" t="s">
        <v>137</v>
      </c>
      <c r="E1154" s="128" t="s">
        <v>2063</v>
      </c>
      <c r="F1154" s="129" t="s">
        <v>2064</v>
      </c>
      <c r="G1154" s="130" t="s">
        <v>186</v>
      </c>
      <c r="H1154" s="131">
        <v>1.379</v>
      </c>
      <c r="I1154" s="132"/>
      <c r="J1154" s="133">
        <f>ROUND(I1154*H1154,2)</f>
        <v>0</v>
      </c>
      <c r="K1154" s="129" t="s">
        <v>141</v>
      </c>
      <c r="L1154" s="31"/>
      <c r="M1154" s="134" t="s">
        <v>3</v>
      </c>
      <c r="N1154" s="135" t="s">
        <v>42</v>
      </c>
      <c r="P1154" s="136">
        <f>O1154*H1154</f>
        <v>0</v>
      </c>
      <c r="Q1154" s="136">
        <v>0</v>
      </c>
      <c r="R1154" s="136">
        <f>Q1154*H1154</f>
        <v>0</v>
      </c>
      <c r="S1154" s="136">
        <v>0</v>
      </c>
      <c r="T1154" s="137">
        <f>S1154*H1154</f>
        <v>0</v>
      </c>
      <c r="AR1154" s="138" t="s">
        <v>236</v>
      </c>
      <c r="AT1154" s="138" t="s">
        <v>137</v>
      </c>
      <c r="AU1154" s="138" t="s">
        <v>81</v>
      </c>
      <c r="AY1154" s="16" t="s">
        <v>135</v>
      </c>
      <c r="BE1154" s="139">
        <f>IF(N1154="základní",J1154,0)</f>
        <v>0</v>
      </c>
      <c r="BF1154" s="139">
        <f>IF(N1154="snížená",J1154,0)</f>
        <v>0</v>
      </c>
      <c r="BG1154" s="139">
        <f>IF(N1154="zákl. přenesená",J1154,0)</f>
        <v>0</v>
      </c>
      <c r="BH1154" s="139">
        <f>IF(N1154="sníž. přenesená",J1154,0)</f>
        <v>0</v>
      </c>
      <c r="BI1154" s="139">
        <f>IF(N1154="nulová",J1154,0)</f>
        <v>0</v>
      </c>
      <c r="BJ1154" s="16" t="s">
        <v>79</v>
      </c>
      <c r="BK1154" s="139">
        <f>ROUND(I1154*H1154,2)</f>
        <v>0</v>
      </c>
      <c r="BL1154" s="16" t="s">
        <v>236</v>
      </c>
      <c r="BM1154" s="138" t="s">
        <v>2065</v>
      </c>
    </row>
    <row r="1155" spans="2:65" s="1" customFormat="1" ht="11.25">
      <c r="B1155" s="31"/>
      <c r="D1155" s="140" t="s">
        <v>144</v>
      </c>
      <c r="F1155" s="141" t="s">
        <v>2066</v>
      </c>
      <c r="I1155" s="142"/>
      <c r="L1155" s="31"/>
      <c r="M1155" s="143"/>
      <c r="T1155" s="52"/>
      <c r="AT1155" s="16" t="s">
        <v>144</v>
      </c>
      <c r="AU1155" s="16" t="s">
        <v>81</v>
      </c>
    </row>
    <row r="1156" spans="2:65" s="11" customFormat="1" ht="22.9" customHeight="1">
      <c r="B1156" s="114"/>
      <c r="D1156" s="115" t="s">
        <v>70</v>
      </c>
      <c r="E1156" s="124" t="s">
        <v>2067</v>
      </c>
      <c r="F1156" s="124" t="s">
        <v>2068</v>
      </c>
      <c r="I1156" s="117"/>
      <c r="J1156" s="125">
        <f>BK1156</f>
        <v>0</v>
      </c>
      <c r="L1156" s="114"/>
      <c r="M1156" s="119"/>
      <c r="P1156" s="120">
        <f>SUM(P1157:P1199)</f>
        <v>0</v>
      </c>
      <c r="R1156" s="120">
        <f>SUM(R1157:R1199)</f>
        <v>0.79203509999999999</v>
      </c>
      <c r="T1156" s="121">
        <f>SUM(T1157:T1199)</f>
        <v>0</v>
      </c>
      <c r="AR1156" s="115" t="s">
        <v>81</v>
      </c>
      <c r="AT1156" s="122" t="s">
        <v>70</v>
      </c>
      <c r="AU1156" s="122" t="s">
        <v>79</v>
      </c>
      <c r="AY1156" s="115" t="s">
        <v>135</v>
      </c>
      <c r="BK1156" s="123">
        <f>SUM(BK1157:BK1199)</f>
        <v>0</v>
      </c>
    </row>
    <row r="1157" spans="2:65" s="1" customFormat="1" ht="16.5" customHeight="1">
      <c r="B1157" s="126"/>
      <c r="C1157" s="127" t="s">
        <v>2069</v>
      </c>
      <c r="D1157" s="127" t="s">
        <v>137</v>
      </c>
      <c r="E1157" s="128" t="s">
        <v>2070</v>
      </c>
      <c r="F1157" s="129" t="s">
        <v>2071</v>
      </c>
      <c r="G1157" s="130" t="s">
        <v>213</v>
      </c>
      <c r="H1157" s="131">
        <v>61.47</v>
      </c>
      <c r="I1157" s="132"/>
      <c r="J1157" s="133">
        <f>ROUND(I1157*H1157,2)</f>
        <v>0</v>
      </c>
      <c r="K1157" s="129" t="s">
        <v>141</v>
      </c>
      <c r="L1157" s="31"/>
      <c r="M1157" s="134" t="s">
        <v>3</v>
      </c>
      <c r="N1157" s="135" t="s">
        <v>42</v>
      </c>
      <c r="P1157" s="136">
        <f>O1157*H1157</f>
        <v>0</v>
      </c>
      <c r="Q1157" s="136">
        <v>0</v>
      </c>
      <c r="R1157" s="136">
        <f>Q1157*H1157</f>
        <v>0</v>
      </c>
      <c r="S1157" s="136">
        <v>0</v>
      </c>
      <c r="T1157" s="137">
        <f>S1157*H1157</f>
        <v>0</v>
      </c>
      <c r="AR1157" s="138" t="s">
        <v>236</v>
      </c>
      <c r="AT1157" s="138" t="s">
        <v>137</v>
      </c>
      <c r="AU1157" s="138" t="s">
        <v>81</v>
      </c>
      <c r="AY1157" s="16" t="s">
        <v>135</v>
      </c>
      <c r="BE1157" s="139">
        <f>IF(N1157="základní",J1157,0)</f>
        <v>0</v>
      </c>
      <c r="BF1157" s="139">
        <f>IF(N1157="snížená",J1157,0)</f>
        <v>0</v>
      </c>
      <c r="BG1157" s="139">
        <f>IF(N1157="zákl. přenesená",J1157,0)</f>
        <v>0</v>
      </c>
      <c r="BH1157" s="139">
        <f>IF(N1157="sníž. přenesená",J1157,0)</f>
        <v>0</v>
      </c>
      <c r="BI1157" s="139">
        <f>IF(N1157="nulová",J1157,0)</f>
        <v>0</v>
      </c>
      <c r="BJ1157" s="16" t="s">
        <v>79</v>
      </c>
      <c r="BK1157" s="139">
        <f>ROUND(I1157*H1157,2)</f>
        <v>0</v>
      </c>
      <c r="BL1157" s="16" t="s">
        <v>236</v>
      </c>
      <c r="BM1157" s="138" t="s">
        <v>2072</v>
      </c>
    </row>
    <row r="1158" spans="2:65" s="1" customFormat="1" ht="11.25">
      <c r="B1158" s="31"/>
      <c r="D1158" s="140" t="s">
        <v>144</v>
      </c>
      <c r="F1158" s="141" t="s">
        <v>2073</v>
      </c>
      <c r="I1158" s="142"/>
      <c r="L1158" s="31"/>
      <c r="M1158" s="143"/>
      <c r="T1158" s="52"/>
      <c r="AT1158" s="16" t="s">
        <v>144</v>
      </c>
      <c r="AU1158" s="16" t="s">
        <v>81</v>
      </c>
    </row>
    <row r="1159" spans="2:65" s="12" customFormat="1" ht="11.25">
      <c r="B1159" s="144"/>
      <c r="D1159" s="145" t="s">
        <v>146</v>
      </c>
      <c r="E1159" s="146" t="s">
        <v>3</v>
      </c>
      <c r="F1159" s="147" t="s">
        <v>1177</v>
      </c>
      <c r="H1159" s="148">
        <v>42.08</v>
      </c>
      <c r="I1159" s="149"/>
      <c r="L1159" s="144"/>
      <c r="M1159" s="150"/>
      <c r="T1159" s="151"/>
      <c r="AT1159" s="146" t="s">
        <v>146</v>
      </c>
      <c r="AU1159" s="146" t="s">
        <v>81</v>
      </c>
      <c r="AV1159" s="12" t="s">
        <v>81</v>
      </c>
      <c r="AW1159" s="12" t="s">
        <v>32</v>
      </c>
      <c r="AX1159" s="12" t="s">
        <v>71</v>
      </c>
      <c r="AY1159" s="146" t="s">
        <v>135</v>
      </c>
    </row>
    <row r="1160" spans="2:65" s="12" customFormat="1" ht="11.25">
      <c r="B1160" s="144"/>
      <c r="D1160" s="145" t="s">
        <v>146</v>
      </c>
      <c r="E1160" s="146" t="s">
        <v>3</v>
      </c>
      <c r="F1160" s="147" t="s">
        <v>901</v>
      </c>
      <c r="H1160" s="148">
        <v>19.39</v>
      </c>
      <c r="I1160" s="149"/>
      <c r="L1160" s="144"/>
      <c r="M1160" s="150"/>
      <c r="T1160" s="151"/>
      <c r="AT1160" s="146" t="s">
        <v>146</v>
      </c>
      <c r="AU1160" s="146" t="s">
        <v>81</v>
      </c>
      <c r="AV1160" s="12" t="s">
        <v>81</v>
      </c>
      <c r="AW1160" s="12" t="s">
        <v>32</v>
      </c>
      <c r="AX1160" s="12" t="s">
        <v>71</v>
      </c>
      <c r="AY1160" s="146" t="s">
        <v>135</v>
      </c>
    </row>
    <row r="1161" spans="2:65" s="13" customFormat="1" ht="11.25">
      <c r="B1161" s="152"/>
      <c r="D1161" s="145" t="s">
        <v>146</v>
      </c>
      <c r="E1161" s="153" t="s">
        <v>3</v>
      </c>
      <c r="F1161" s="154" t="s">
        <v>150</v>
      </c>
      <c r="H1161" s="155">
        <v>61.47</v>
      </c>
      <c r="I1161" s="156"/>
      <c r="L1161" s="152"/>
      <c r="M1161" s="157"/>
      <c r="T1161" s="158"/>
      <c r="AT1161" s="153" t="s">
        <v>146</v>
      </c>
      <c r="AU1161" s="153" t="s">
        <v>81</v>
      </c>
      <c r="AV1161" s="13" t="s">
        <v>142</v>
      </c>
      <c r="AW1161" s="13" t="s">
        <v>32</v>
      </c>
      <c r="AX1161" s="13" t="s">
        <v>79</v>
      </c>
      <c r="AY1161" s="153" t="s">
        <v>135</v>
      </c>
    </row>
    <row r="1162" spans="2:65" s="1" customFormat="1" ht="16.5" customHeight="1">
      <c r="B1162" s="126"/>
      <c r="C1162" s="127" t="s">
        <v>2074</v>
      </c>
      <c r="D1162" s="127" t="s">
        <v>137</v>
      </c>
      <c r="E1162" s="128" t="s">
        <v>2075</v>
      </c>
      <c r="F1162" s="129" t="s">
        <v>2076</v>
      </c>
      <c r="G1162" s="130" t="s">
        <v>213</v>
      </c>
      <c r="H1162" s="131">
        <v>61.47</v>
      </c>
      <c r="I1162" s="132"/>
      <c r="J1162" s="133">
        <f>ROUND(I1162*H1162,2)</f>
        <v>0</v>
      </c>
      <c r="K1162" s="129" t="s">
        <v>141</v>
      </c>
      <c r="L1162" s="31"/>
      <c r="M1162" s="134" t="s">
        <v>3</v>
      </c>
      <c r="N1162" s="135" t="s">
        <v>42</v>
      </c>
      <c r="P1162" s="136">
        <f>O1162*H1162</f>
        <v>0</v>
      </c>
      <c r="Q1162" s="136">
        <v>0</v>
      </c>
      <c r="R1162" s="136">
        <f>Q1162*H1162</f>
        <v>0</v>
      </c>
      <c r="S1162" s="136">
        <v>0</v>
      </c>
      <c r="T1162" s="137">
        <f>S1162*H1162</f>
        <v>0</v>
      </c>
      <c r="AR1162" s="138" t="s">
        <v>236</v>
      </c>
      <c r="AT1162" s="138" t="s">
        <v>137</v>
      </c>
      <c r="AU1162" s="138" t="s">
        <v>81</v>
      </c>
      <c r="AY1162" s="16" t="s">
        <v>135</v>
      </c>
      <c r="BE1162" s="139">
        <f>IF(N1162="základní",J1162,0)</f>
        <v>0</v>
      </c>
      <c r="BF1162" s="139">
        <f>IF(N1162="snížená",J1162,0)</f>
        <v>0</v>
      </c>
      <c r="BG1162" s="139">
        <f>IF(N1162="zákl. přenesená",J1162,0)</f>
        <v>0</v>
      </c>
      <c r="BH1162" s="139">
        <f>IF(N1162="sníž. přenesená",J1162,0)</f>
        <v>0</v>
      </c>
      <c r="BI1162" s="139">
        <f>IF(N1162="nulová",J1162,0)</f>
        <v>0</v>
      </c>
      <c r="BJ1162" s="16" t="s">
        <v>79</v>
      </c>
      <c r="BK1162" s="139">
        <f>ROUND(I1162*H1162,2)</f>
        <v>0</v>
      </c>
      <c r="BL1162" s="16" t="s">
        <v>236</v>
      </c>
      <c r="BM1162" s="138" t="s">
        <v>2077</v>
      </c>
    </row>
    <row r="1163" spans="2:65" s="1" customFormat="1" ht="11.25">
      <c r="B1163" s="31"/>
      <c r="D1163" s="140" t="s">
        <v>144</v>
      </c>
      <c r="F1163" s="141" t="s">
        <v>2078</v>
      </c>
      <c r="I1163" s="142"/>
      <c r="L1163" s="31"/>
      <c r="M1163" s="143"/>
      <c r="T1163" s="52"/>
      <c r="AT1163" s="16" t="s">
        <v>144</v>
      </c>
      <c r="AU1163" s="16" t="s">
        <v>81</v>
      </c>
    </row>
    <row r="1164" spans="2:65" s="12" customFormat="1" ht="11.25">
      <c r="B1164" s="144"/>
      <c r="D1164" s="145" t="s">
        <v>146</v>
      </c>
      <c r="E1164" s="146" t="s">
        <v>3</v>
      </c>
      <c r="F1164" s="147" t="s">
        <v>1177</v>
      </c>
      <c r="H1164" s="148">
        <v>42.08</v>
      </c>
      <c r="I1164" s="149"/>
      <c r="L1164" s="144"/>
      <c r="M1164" s="150"/>
      <c r="T1164" s="151"/>
      <c r="AT1164" s="146" t="s">
        <v>146</v>
      </c>
      <c r="AU1164" s="146" t="s">
        <v>81</v>
      </c>
      <c r="AV1164" s="12" t="s">
        <v>81</v>
      </c>
      <c r="AW1164" s="12" t="s">
        <v>32</v>
      </c>
      <c r="AX1164" s="12" t="s">
        <v>71</v>
      </c>
      <c r="AY1164" s="146" t="s">
        <v>135</v>
      </c>
    </row>
    <row r="1165" spans="2:65" s="12" customFormat="1" ht="11.25">
      <c r="B1165" s="144"/>
      <c r="D1165" s="145" t="s">
        <v>146</v>
      </c>
      <c r="E1165" s="146" t="s">
        <v>3</v>
      </c>
      <c r="F1165" s="147" t="s">
        <v>901</v>
      </c>
      <c r="H1165" s="148">
        <v>19.39</v>
      </c>
      <c r="I1165" s="149"/>
      <c r="L1165" s="144"/>
      <c r="M1165" s="150"/>
      <c r="T1165" s="151"/>
      <c r="AT1165" s="146" t="s">
        <v>146</v>
      </c>
      <c r="AU1165" s="146" t="s">
        <v>81</v>
      </c>
      <c r="AV1165" s="12" t="s">
        <v>81</v>
      </c>
      <c r="AW1165" s="12" t="s">
        <v>32</v>
      </c>
      <c r="AX1165" s="12" t="s">
        <v>71</v>
      </c>
      <c r="AY1165" s="146" t="s">
        <v>135</v>
      </c>
    </row>
    <row r="1166" spans="2:65" s="13" customFormat="1" ht="11.25">
      <c r="B1166" s="152"/>
      <c r="D1166" s="145" t="s">
        <v>146</v>
      </c>
      <c r="E1166" s="153" t="s">
        <v>3</v>
      </c>
      <c r="F1166" s="154" t="s">
        <v>150</v>
      </c>
      <c r="H1166" s="155">
        <v>61.47</v>
      </c>
      <c r="I1166" s="156"/>
      <c r="L1166" s="152"/>
      <c r="M1166" s="157"/>
      <c r="T1166" s="158"/>
      <c r="AT1166" s="153" t="s">
        <v>146</v>
      </c>
      <c r="AU1166" s="153" t="s">
        <v>81</v>
      </c>
      <c r="AV1166" s="13" t="s">
        <v>142</v>
      </c>
      <c r="AW1166" s="13" t="s">
        <v>32</v>
      </c>
      <c r="AX1166" s="13" t="s">
        <v>79</v>
      </c>
      <c r="AY1166" s="153" t="s">
        <v>135</v>
      </c>
    </row>
    <row r="1167" spans="2:65" s="1" customFormat="1" ht="16.5" customHeight="1">
      <c r="B1167" s="126"/>
      <c r="C1167" s="127" t="s">
        <v>2079</v>
      </c>
      <c r="D1167" s="127" t="s">
        <v>137</v>
      </c>
      <c r="E1167" s="128" t="s">
        <v>2080</v>
      </c>
      <c r="F1167" s="129" t="s">
        <v>2081</v>
      </c>
      <c r="G1167" s="130" t="s">
        <v>213</v>
      </c>
      <c r="H1167" s="131">
        <v>61.47</v>
      </c>
      <c r="I1167" s="132"/>
      <c r="J1167" s="133">
        <f>ROUND(I1167*H1167,2)</f>
        <v>0</v>
      </c>
      <c r="K1167" s="129" t="s">
        <v>141</v>
      </c>
      <c r="L1167" s="31"/>
      <c r="M1167" s="134" t="s">
        <v>3</v>
      </c>
      <c r="N1167" s="135" t="s">
        <v>42</v>
      </c>
      <c r="P1167" s="136">
        <f>O1167*H1167</f>
        <v>0</v>
      </c>
      <c r="Q1167" s="136">
        <v>2.0000000000000001E-4</v>
      </c>
      <c r="R1167" s="136">
        <f>Q1167*H1167</f>
        <v>1.2294000000000001E-2</v>
      </c>
      <c r="S1167" s="136">
        <v>0</v>
      </c>
      <c r="T1167" s="137">
        <f>S1167*H1167</f>
        <v>0</v>
      </c>
      <c r="AR1167" s="138" t="s">
        <v>236</v>
      </c>
      <c r="AT1167" s="138" t="s">
        <v>137</v>
      </c>
      <c r="AU1167" s="138" t="s">
        <v>81</v>
      </c>
      <c r="AY1167" s="16" t="s">
        <v>135</v>
      </c>
      <c r="BE1167" s="139">
        <f>IF(N1167="základní",J1167,0)</f>
        <v>0</v>
      </c>
      <c r="BF1167" s="139">
        <f>IF(N1167="snížená",J1167,0)</f>
        <v>0</v>
      </c>
      <c r="BG1167" s="139">
        <f>IF(N1167="zákl. přenesená",J1167,0)</f>
        <v>0</v>
      </c>
      <c r="BH1167" s="139">
        <f>IF(N1167="sníž. přenesená",J1167,0)</f>
        <v>0</v>
      </c>
      <c r="BI1167" s="139">
        <f>IF(N1167="nulová",J1167,0)</f>
        <v>0</v>
      </c>
      <c r="BJ1167" s="16" t="s">
        <v>79</v>
      </c>
      <c r="BK1167" s="139">
        <f>ROUND(I1167*H1167,2)</f>
        <v>0</v>
      </c>
      <c r="BL1167" s="16" t="s">
        <v>236</v>
      </c>
      <c r="BM1167" s="138" t="s">
        <v>2082</v>
      </c>
    </row>
    <row r="1168" spans="2:65" s="1" customFormat="1" ht="11.25">
      <c r="B1168" s="31"/>
      <c r="D1168" s="140" t="s">
        <v>144</v>
      </c>
      <c r="F1168" s="141" t="s">
        <v>2083</v>
      </c>
      <c r="I1168" s="142"/>
      <c r="L1168" s="31"/>
      <c r="M1168" s="143"/>
      <c r="T1168" s="52"/>
      <c r="AT1168" s="16" t="s">
        <v>144</v>
      </c>
      <c r="AU1168" s="16" t="s">
        <v>81</v>
      </c>
    </row>
    <row r="1169" spans="2:65" s="12" customFormat="1" ht="11.25">
      <c r="B1169" s="144"/>
      <c r="D1169" s="145" t="s">
        <v>146</v>
      </c>
      <c r="E1169" s="146" t="s">
        <v>3</v>
      </c>
      <c r="F1169" s="147" t="s">
        <v>1177</v>
      </c>
      <c r="H1169" s="148">
        <v>42.08</v>
      </c>
      <c r="I1169" s="149"/>
      <c r="L1169" s="144"/>
      <c r="M1169" s="150"/>
      <c r="T1169" s="151"/>
      <c r="AT1169" s="146" t="s">
        <v>146</v>
      </c>
      <c r="AU1169" s="146" t="s">
        <v>81</v>
      </c>
      <c r="AV1169" s="12" t="s">
        <v>81</v>
      </c>
      <c r="AW1169" s="12" t="s">
        <v>32</v>
      </c>
      <c r="AX1169" s="12" t="s">
        <v>71</v>
      </c>
      <c r="AY1169" s="146" t="s">
        <v>135</v>
      </c>
    </row>
    <row r="1170" spans="2:65" s="12" customFormat="1" ht="11.25">
      <c r="B1170" s="144"/>
      <c r="D1170" s="145" t="s">
        <v>146</v>
      </c>
      <c r="E1170" s="146" t="s">
        <v>3</v>
      </c>
      <c r="F1170" s="147" t="s">
        <v>901</v>
      </c>
      <c r="H1170" s="148">
        <v>19.39</v>
      </c>
      <c r="I1170" s="149"/>
      <c r="L1170" s="144"/>
      <c r="M1170" s="150"/>
      <c r="T1170" s="151"/>
      <c r="AT1170" s="146" t="s">
        <v>146</v>
      </c>
      <c r="AU1170" s="146" t="s">
        <v>81</v>
      </c>
      <c r="AV1170" s="12" t="s">
        <v>81</v>
      </c>
      <c r="AW1170" s="12" t="s">
        <v>32</v>
      </c>
      <c r="AX1170" s="12" t="s">
        <v>71</v>
      </c>
      <c r="AY1170" s="146" t="s">
        <v>135</v>
      </c>
    </row>
    <row r="1171" spans="2:65" s="13" customFormat="1" ht="11.25">
      <c r="B1171" s="152"/>
      <c r="D1171" s="145" t="s">
        <v>146</v>
      </c>
      <c r="E1171" s="153" t="s">
        <v>3</v>
      </c>
      <c r="F1171" s="154" t="s">
        <v>150</v>
      </c>
      <c r="H1171" s="155">
        <v>61.47</v>
      </c>
      <c r="I1171" s="156"/>
      <c r="L1171" s="152"/>
      <c r="M1171" s="157"/>
      <c r="T1171" s="158"/>
      <c r="AT1171" s="153" t="s">
        <v>146</v>
      </c>
      <c r="AU1171" s="153" t="s">
        <v>81</v>
      </c>
      <c r="AV1171" s="13" t="s">
        <v>142</v>
      </c>
      <c r="AW1171" s="13" t="s">
        <v>32</v>
      </c>
      <c r="AX1171" s="13" t="s">
        <v>79</v>
      </c>
      <c r="AY1171" s="153" t="s">
        <v>135</v>
      </c>
    </row>
    <row r="1172" spans="2:65" s="1" customFormat="1" ht="24.2" customHeight="1">
      <c r="B1172" s="126"/>
      <c r="C1172" s="127" t="s">
        <v>2084</v>
      </c>
      <c r="D1172" s="127" t="s">
        <v>137</v>
      </c>
      <c r="E1172" s="128" t="s">
        <v>2085</v>
      </c>
      <c r="F1172" s="129" t="s">
        <v>2086</v>
      </c>
      <c r="G1172" s="130" t="s">
        <v>213</v>
      </c>
      <c r="H1172" s="131">
        <v>61.47</v>
      </c>
      <c r="I1172" s="132"/>
      <c r="J1172" s="133">
        <f>ROUND(I1172*H1172,2)</f>
        <v>0</v>
      </c>
      <c r="K1172" s="129" t="s">
        <v>141</v>
      </c>
      <c r="L1172" s="31"/>
      <c r="M1172" s="134" t="s">
        <v>3</v>
      </c>
      <c r="N1172" s="135" t="s">
        <v>42</v>
      </c>
      <c r="P1172" s="136">
        <f>O1172*H1172</f>
        <v>0</v>
      </c>
      <c r="Q1172" s="136">
        <v>4.5500000000000002E-3</v>
      </c>
      <c r="R1172" s="136">
        <f>Q1172*H1172</f>
        <v>0.27968850000000001</v>
      </c>
      <c r="S1172" s="136">
        <v>0</v>
      </c>
      <c r="T1172" s="137">
        <f>S1172*H1172</f>
        <v>0</v>
      </c>
      <c r="AR1172" s="138" t="s">
        <v>236</v>
      </c>
      <c r="AT1172" s="138" t="s">
        <v>137</v>
      </c>
      <c r="AU1172" s="138" t="s">
        <v>81</v>
      </c>
      <c r="AY1172" s="16" t="s">
        <v>135</v>
      </c>
      <c r="BE1172" s="139">
        <f>IF(N1172="základní",J1172,0)</f>
        <v>0</v>
      </c>
      <c r="BF1172" s="139">
        <f>IF(N1172="snížená",J1172,0)</f>
        <v>0</v>
      </c>
      <c r="BG1172" s="139">
        <f>IF(N1172="zákl. přenesená",J1172,0)</f>
        <v>0</v>
      </c>
      <c r="BH1172" s="139">
        <f>IF(N1172="sníž. přenesená",J1172,0)</f>
        <v>0</v>
      </c>
      <c r="BI1172" s="139">
        <f>IF(N1172="nulová",J1172,0)</f>
        <v>0</v>
      </c>
      <c r="BJ1172" s="16" t="s">
        <v>79</v>
      </c>
      <c r="BK1172" s="139">
        <f>ROUND(I1172*H1172,2)</f>
        <v>0</v>
      </c>
      <c r="BL1172" s="16" t="s">
        <v>236</v>
      </c>
      <c r="BM1172" s="138" t="s">
        <v>2087</v>
      </c>
    </row>
    <row r="1173" spans="2:65" s="1" customFormat="1" ht="11.25">
      <c r="B1173" s="31"/>
      <c r="D1173" s="140" t="s">
        <v>144</v>
      </c>
      <c r="F1173" s="141" t="s">
        <v>2088</v>
      </c>
      <c r="I1173" s="142"/>
      <c r="L1173" s="31"/>
      <c r="M1173" s="143"/>
      <c r="T1173" s="52"/>
      <c r="AT1173" s="16" t="s">
        <v>144</v>
      </c>
      <c r="AU1173" s="16" t="s">
        <v>81</v>
      </c>
    </row>
    <row r="1174" spans="2:65" s="12" customFormat="1" ht="11.25">
      <c r="B1174" s="144"/>
      <c r="D1174" s="145" t="s">
        <v>146</v>
      </c>
      <c r="E1174" s="146" t="s">
        <v>3</v>
      </c>
      <c r="F1174" s="147" t="s">
        <v>1177</v>
      </c>
      <c r="H1174" s="148">
        <v>42.08</v>
      </c>
      <c r="I1174" s="149"/>
      <c r="L1174" s="144"/>
      <c r="M1174" s="150"/>
      <c r="T1174" s="151"/>
      <c r="AT1174" s="146" t="s">
        <v>146</v>
      </c>
      <c r="AU1174" s="146" t="s">
        <v>81</v>
      </c>
      <c r="AV1174" s="12" t="s">
        <v>81</v>
      </c>
      <c r="AW1174" s="12" t="s">
        <v>32</v>
      </c>
      <c r="AX1174" s="12" t="s">
        <v>71</v>
      </c>
      <c r="AY1174" s="146" t="s">
        <v>135</v>
      </c>
    </row>
    <row r="1175" spans="2:65" s="12" customFormat="1" ht="11.25">
      <c r="B1175" s="144"/>
      <c r="D1175" s="145" t="s">
        <v>146</v>
      </c>
      <c r="E1175" s="146" t="s">
        <v>3</v>
      </c>
      <c r="F1175" s="147" t="s">
        <v>901</v>
      </c>
      <c r="H1175" s="148">
        <v>19.39</v>
      </c>
      <c r="I1175" s="149"/>
      <c r="L1175" s="144"/>
      <c r="M1175" s="150"/>
      <c r="T1175" s="151"/>
      <c r="AT1175" s="146" t="s">
        <v>146</v>
      </c>
      <c r="AU1175" s="146" t="s">
        <v>81</v>
      </c>
      <c r="AV1175" s="12" t="s">
        <v>81</v>
      </c>
      <c r="AW1175" s="12" t="s">
        <v>32</v>
      </c>
      <c r="AX1175" s="12" t="s">
        <v>71</v>
      </c>
      <c r="AY1175" s="146" t="s">
        <v>135</v>
      </c>
    </row>
    <row r="1176" spans="2:65" s="13" customFormat="1" ht="11.25">
      <c r="B1176" s="152"/>
      <c r="D1176" s="145" t="s">
        <v>146</v>
      </c>
      <c r="E1176" s="153" t="s">
        <v>3</v>
      </c>
      <c r="F1176" s="154" t="s">
        <v>150</v>
      </c>
      <c r="H1176" s="155">
        <v>61.47</v>
      </c>
      <c r="I1176" s="156"/>
      <c r="L1176" s="152"/>
      <c r="M1176" s="157"/>
      <c r="T1176" s="158"/>
      <c r="AT1176" s="153" t="s">
        <v>146</v>
      </c>
      <c r="AU1176" s="153" t="s">
        <v>81</v>
      </c>
      <c r="AV1176" s="13" t="s">
        <v>142</v>
      </c>
      <c r="AW1176" s="13" t="s">
        <v>32</v>
      </c>
      <c r="AX1176" s="13" t="s">
        <v>79</v>
      </c>
      <c r="AY1176" s="153" t="s">
        <v>135</v>
      </c>
    </row>
    <row r="1177" spans="2:65" s="1" customFormat="1" ht="16.5" customHeight="1">
      <c r="B1177" s="126"/>
      <c r="C1177" s="127" t="s">
        <v>2089</v>
      </c>
      <c r="D1177" s="127" t="s">
        <v>137</v>
      </c>
      <c r="E1177" s="128" t="s">
        <v>2090</v>
      </c>
      <c r="F1177" s="129" t="s">
        <v>2091</v>
      </c>
      <c r="G1177" s="130" t="s">
        <v>213</v>
      </c>
      <c r="H1177" s="131">
        <v>127.19</v>
      </c>
      <c r="I1177" s="132"/>
      <c r="J1177" s="133">
        <f>ROUND(I1177*H1177,2)</f>
        <v>0</v>
      </c>
      <c r="K1177" s="129" t="s">
        <v>141</v>
      </c>
      <c r="L1177" s="31"/>
      <c r="M1177" s="134" t="s">
        <v>3</v>
      </c>
      <c r="N1177" s="135" t="s">
        <v>42</v>
      </c>
      <c r="P1177" s="136">
        <f>O1177*H1177</f>
        <v>0</v>
      </c>
      <c r="Q1177" s="136">
        <v>2.9999999999999997E-4</v>
      </c>
      <c r="R1177" s="136">
        <f>Q1177*H1177</f>
        <v>3.8156999999999996E-2</v>
      </c>
      <c r="S1177" s="136">
        <v>0</v>
      </c>
      <c r="T1177" s="137">
        <f>S1177*H1177</f>
        <v>0</v>
      </c>
      <c r="AR1177" s="138" t="s">
        <v>236</v>
      </c>
      <c r="AT1177" s="138" t="s">
        <v>137</v>
      </c>
      <c r="AU1177" s="138" t="s">
        <v>81</v>
      </c>
      <c r="AY1177" s="16" t="s">
        <v>135</v>
      </c>
      <c r="BE1177" s="139">
        <f>IF(N1177="základní",J1177,0)</f>
        <v>0</v>
      </c>
      <c r="BF1177" s="139">
        <f>IF(N1177="snížená",J1177,0)</f>
        <v>0</v>
      </c>
      <c r="BG1177" s="139">
        <f>IF(N1177="zákl. přenesená",J1177,0)</f>
        <v>0</v>
      </c>
      <c r="BH1177" s="139">
        <f>IF(N1177="sníž. přenesená",J1177,0)</f>
        <v>0</v>
      </c>
      <c r="BI1177" s="139">
        <f>IF(N1177="nulová",J1177,0)</f>
        <v>0</v>
      </c>
      <c r="BJ1177" s="16" t="s">
        <v>79</v>
      </c>
      <c r="BK1177" s="139">
        <f>ROUND(I1177*H1177,2)</f>
        <v>0</v>
      </c>
      <c r="BL1177" s="16" t="s">
        <v>236</v>
      </c>
      <c r="BM1177" s="138" t="s">
        <v>2092</v>
      </c>
    </row>
    <row r="1178" spans="2:65" s="1" customFormat="1" ht="11.25">
      <c r="B1178" s="31"/>
      <c r="D1178" s="140" t="s">
        <v>144</v>
      </c>
      <c r="F1178" s="141" t="s">
        <v>2093</v>
      </c>
      <c r="I1178" s="142"/>
      <c r="L1178" s="31"/>
      <c r="M1178" s="143"/>
      <c r="T1178" s="52"/>
      <c r="AT1178" s="16" t="s">
        <v>144</v>
      </c>
      <c r="AU1178" s="16" t="s">
        <v>81</v>
      </c>
    </row>
    <row r="1179" spans="2:65" s="12" customFormat="1" ht="11.25">
      <c r="B1179" s="144"/>
      <c r="D1179" s="145" t="s">
        <v>146</v>
      </c>
      <c r="E1179" s="146" t="s">
        <v>3</v>
      </c>
      <c r="F1179" s="147" t="s">
        <v>1177</v>
      </c>
      <c r="H1179" s="148">
        <v>42.08</v>
      </c>
      <c r="I1179" s="149"/>
      <c r="L1179" s="144"/>
      <c r="M1179" s="150"/>
      <c r="T1179" s="151"/>
      <c r="AT1179" s="146" t="s">
        <v>146</v>
      </c>
      <c r="AU1179" s="146" t="s">
        <v>81</v>
      </c>
      <c r="AV1179" s="12" t="s">
        <v>81</v>
      </c>
      <c r="AW1179" s="12" t="s">
        <v>32</v>
      </c>
      <c r="AX1179" s="12" t="s">
        <v>71</v>
      </c>
      <c r="AY1179" s="146" t="s">
        <v>135</v>
      </c>
    </row>
    <row r="1180" spans="2:65" s="12" customFormat="1" ht="11.25">
      <c r="B1180" s="144"/>
      <c r="D1180" s="145" t="s">
        <v>146</v>
      </c>
      <c r="E1180" s="146" t="s">
        <v>3</v>
      </c>
      <c r="F1180" s="147" t="s">
        <v>2094</v>
      </c>
      <c r="H1180" s="148">
        <v>65.72</v>
      </c>
      <c r="I1180" s="149"/>
      <c r="L1180" s="144"/>
      <c r="M1180" s="150"/>
      <c r="T1180" s="151"/>
      <c r="AT1180" s="146" t="s">
        <v>146</v>
      </c>
      <c r="AU1180" s="146" t="s">
        <v>81</v>
      </c>
      <c r="AV1180" s="12" t="s">
        <v>81</v>
      </c>
      <c r="AW1180" s="12" t="s">
        <v>32</v>
      </c>
      <c r="AX1180" s="12" t="s">
        <v>71</v>
      </c>
      <c r="AY1180" s="146" t="s">
        <v>135</v>
      </c>
    </row>
    <row r="1181" spans="2:65" s="12" customFormat="1" ht="11.25">
      <c r="B1181" s="144"/>
      <c r="D1181" s="145" t="s">
        <v>146</v>
      </c>
      <c r="E1181" s="146" t="s">
        <v>3</v>
      </c>
      <c r="F1181" s="147" t="s">
        <v>901</v>
      </c>
      <c r="H1181" s="148">
        <v>19.39</v>
      </c>
      <c r="I1181" s="149"/>
      <c r="L1181" s="144"/>
      <c r="M1181" s="150"/>
      <c r="T1181" s="151"/>
      <c r="AT1181" s="146" t="s">
        <v>146</v>
      </c>
      <c r="AU1181" s="146" t="s">
        <v>81</v>
      </c>
      <c r="AV1181" s="12" t="s">
        <v>81</v>
      </c>
      <c r="AW1181" s="12" t="s">
        <v>32</v>
      </c>
      <c r="AX1181" s="12" t="s">
        <v>71</v>
      </c>
      <c r="AY1181" s="146" t="s">
        <v>135</v>
      </c>
    </row>
    <row r="1182" spans="2:65" s="13" customFormat="1" ht="11.25">
      <c r="B1182" s="152"/>
      <c r="D1182" s="145" t="s">
        <v>146</v>
      </c>
      <c r="E1182" s="153" t="s">
        <v>3</v>
      </c>
      <c r="F1182" s="154" t="s">
        <v>150</v>
      </c>
      <c r="H1182" s="155">
        <v>127.19</v>
      </c>
      <c r="I1182" s="156"/>
      <c r="L1182" s="152"/>
      <c r="M1182" s="157"/>
      <c r="T1182" s="158"/>
      <c r="AT1182" s="153" t="s">
        <v>146</v>
      </c>
      <c r="AU1182" s="153" t="s">
        <v>81</v>
      </c>
      <c r="AV1182" s="13" t="s">
        <v>142</v>
      </c>
      <c r="AW1182" s="13" t="s">
        <v>32</v>
      </c>
      <c r="AX1182" s="13" t="s">
        <v>79</v>
      </c>
      <c r="AY1182" s="153" t="s">
        <v>135</v>
      </c>
    </row>
    <row r="1183" spans="2:65" s="1" customFormat="1" ht="24.2" customHeight="1">
      <c r="B1183" s="126"/>
      <c r="C1183" s="162" t="s">
        <v>2095</v>
      </c>
      <c r="D1183" s="162" t="s">
        <v>427</v>
      </c>
      <c r="E1183" s="163" t="s">
        <v>2096</v>
      </c>
      <c r="F1183" s="164" t="s">
        <v>2097</v>
      </c>
      <c r="G1183" s="165" t="s">
        <v>213</v>
      </c>
      <c r="H1183" s="166">
        <v>139.90899999999999</v>
      </c>
      <c r="I1183" s="167"/>
      <c r="J1183" s="168">
        <f>ROUND(I1183*H1183,2)</f>
        <v>0</v>
      </c>
      <c r="K1183" s="164" t="s">
        <v>141</v>
      </c>
      <c r="L1183" s="169"/>
      <c r="M1183" s="170" t="s">
        <v>3</v>
      </c>
      <c r="N1183" s="171" t="s">
        <v>42</v>
      </c>
      <c r="P1183" s="136">
        <f>O1183*H1183</f>
        <v>0</v>
      </c>
      <c r="Q1183" s="136">
        <v>3.2000000000000002E-3</v>
      </c>
      <c r="R1183" s="136">
        <f>Q1183*H1183</f>
        <v>0.44770880000000002</v>
      </c>
      <c r="S1183" s="136">
        <v>0</v>
      </c>
      <c r="T1183" s="137">
        <f>S1183*H1183</f>
        <v>0</v>
      </c>
      <c r="AR1183" s="138" t="s">
        <v>342</v>
      </c>
      <c r="AT1183" s="138" t="s">
        <v>427</v>
      </c>
      <c r="AU1183" s="138" t="s">
        <v>81</v>
      </c>
      <c r="AY1183" s="16" t="s">
        <v>135</v>
      </c>
      <c r="BE1183" s="139">
        <f>IF(N1183="základní",J1183,0)</f>
        <v>0</v>
      </c>
      <c r="BF1183" s="139">
        <f>IF(N1183="snížená",J1183,0)</f>
        <v>0</v>
      </c>
      <c r="BG1183" s="139">
        <f>IF(N1183="zákl. přenesená",J1183,0)</f>
        <v>0</v>
      </c>
      <c r="BH1183" s="139">
        <f>IF(N1183="sníž. přenesená",J1183,0)</f>
        <v>0</v>
      </c>
      <c r="BI1183" s="139">
        <f>IF(N1183="nulová",J1183,0)</f>
        <v>0</v>
      </c>
      <c r="BJ1183" s="16" t="s">
        <v>79</v>
      </c>
      <c r="BK1183" s="139">
        <f>ROUND(I1183*H1183,2)</f>
        <v>0</v>
      </c>
      <c r="BL1183" s="16" t="s">
        <v>236</v>
      </c>
      <c r="BM1183" s="138" t="s">
        <v>2098</v>
      </c>
    </row>
    <row r="1184" spans="2:65" s="12" customFormat="1" ht="11.25">
      <c r="B1184" s="144"/>
      <c r="D1184" s="145" t="s">
        <v>146</v>
      </c>
      <c r="F1184" s="147" t="s">
        <v>2099</v>
      </c>
      <c r="H1184" s="148">
        <v>139.90899999999999</v>
      </c>
      <c r="I1184" s="149"/>
      <c r="L1184" s="144"/>
      <c r="M1184" s="150"/>
      <c r="T1184" s="151"/>
      <c r="AT1184" s="146" t="s">
        <v>146</v>
      </c>
      <c r="AU1184" s="146" t="s">
        <v>81</v>
      </c>
      <c r="AV1184" s="12" t="s">
        <v>81</v>
      </c>
      <c r="AW1184" s="12" t="s">
        <v>4</v>
      </c>
      <c r="AX1184" s="12" t="s">
        <v>79</v>
      </c>
      <c r="AY1184" s="146" t="s">
        <v>135</v>
      </c>
    </row>
    <row r="1185" spans="2:65" s="1" customFormat="1" ht="16.5" customHeight="1">
      <c r="B1185" s="126"/>
      <c r="C1185" s="127" t="s">
        <v>2100</v>
      </c>
      <c r="D1185" s="127" t="s">
        <v>137</v>
      </c>
      <c r="E1185" s="128" t="s">
        <v>2101</v>
      </c>
      <c r="F1185" s="129" t="s">
        <v>2102</v>
      </c>
      <c r="G1185" s="130" t="s">
        <v>312</v>
      </c>
      <c r="H1185" s="131">
        <v>37.299999999999997</v>
      </c>
      <c r="I1185" s="132"/>
      <c r="J1185" s="133">
        <f>ROUND(I1185*H1185,2)</f>
        <v>0</v>
      </c>
      <c r="K1185" s="129" t="s">
        <v>141</v>
      </c>
      <c r="L1185" s="31"/>
      <c r="M1185" s="134" t="s">
        <v>3</v>
      </c>
      <c r="N1185" s="135" t="s">
        <v>42</v>
      </c>
      <c r="P1185" s="136">
        <f>O1185*H1185</f>
        <v>0</v>
      </c>
      <c r="Q1185" s="136">
        <v>1.0000000000000001E-5</v>
      </c>
      <c r="R1185" s="136">
        <f>Q1185*H1185</f>
        <v>3.7300000000000001E-4</v>
      </c>
      <c r="S1185" s="136">
        <v>0</v>
      </c>
      <c r="T1185" s="137">
        <f>S1185*H1185</f>
        <v>0</v>
      </c>
      <c r="AR1185" s="138" t="s">
        <v>236</v>
      </c>
      <c r="AT1185" s="138" t="s">
        <v>137</v>
      </c>
      <c r="AU1185" s="138" t="s">
        <v>81</v>
      </c>
      <c r="AY1185" s="16" t="s">
        <v>135</v>
      </c>
      <c r="BE1185" s="139">
        <f>IF(N1185="základní",J1185,0)</f>
        <v>0</v>
      </c>
      <c r="BF1185" s="139">
        <f>IF(N1185="snížená",J1185,0)</f>
        <v>0</v>
      </c>
      <c r="BG1185" s="139">
        <f>IF(N1185="zákl. přenesená",J1185,0)</f>
        <v>0</v>
      </c>
      <c r="BH1185" s="139">
        <f>IF(N1185="sníž. přenesená",J1185,0)</f>
        <v>0</v>
      </c>
      <c r="BI1185" s="139">
        <f>IF(N1185="nulová",J1185,0)</f>
        <v>0</v>
      </c>
      <c r="BJ1185" s="16" t="s">
        <v>79</v>
      </c>
      <c r="BK1185" s="139">
        <f>ROUND(I1185*H1185,2)</f>
        <v>0</v>
      </c>
      <c r="BL1185" s="16" t="s">
        <v>236</v>
      </c>
      <c r="BM1185" s="138" t="s">
        <v>2103</v>
      </c>
    </row>
    <row r="1186" spans="2:65" s="1" customFormat="1" ht="11.25">
      <c r="B1186" s="31"/>
      <c r="D1186" s="140" t="s">
        <v>144</v>
      </c>
      <c r="F1186" s="141" t="s">
        <v>2104</v>
      </c>
      <c r="I1186" s="142"/>
      <c r="L1186" s="31"/>
      <c r="M1186" s="143"/>
      <c r="T1186" s="52"/>
      <c r="AT1186" s="16" t="s">
        <v>144</v>
      </c>
      <c r="AU1186" s="16" t="s">
        <v>81</v>
      </c>
    </row>
    <row r="1187" spans="2:65" s="12" customFormat="1" ht="11.25">
      <c r="B1187" s="144"/>
      <c r="D1187" s="145" t="s">
        <v>146</v>
      </c>
      <c r="E1187" s="146" t="s">
        <v>3</v>
      </c>
      <c r="F1187" s="147" t="s">
        <v>2105</v>
      </c>
      <c r="H1187" s="148">
        <v>21.6</v>
      </c>
      <c r="I1187" s="149"/>
      <c r="L1187" s="144"/>
      <c r="M1187" s="150"/>
      <c r="T1187" s="151"/>
      <c r="AT1187" s="146" t="s">
        <v>146</v>
      </c>
      <c r="AU1187" s="146" t="s">
        <v>81</v>
      </c>
      <c r="AV1187" s="12" t="s">
        <v>81</v>
      </c>
      <c r="AW1187" s="12" t="s">
        <v>32</v>
      </c>
      <c r="AX1187" s="12" t="s">
        <v>71</v>
      </c>
      <c r="AY1187" s="146" t="s">
        <v>135</v>
      </c>
    </row>
    <row r="1188" spans="2:65" s="12" customFormat="1" ht="11.25">
      <c r="B1188" s="144"/>
      <c r="D1188" s="145" t="s">
        <v>146</v>
      </c>
      <c r="E1188" s="146" t="s">
        <v>3</v>
      </c>
      <c r="F1188" s="147" t="s">
        <v>2106</v>
      </c>
      <c r="H1188" s="148">
        <v>15.7</v>
      </c>
      <c r="I1188" s="149"/>
      <c r="L1188" s="144"/>
      <c r="M1188" s="150"/>
      <c r="T1188" s="151"/>
      <c r="AT1188" s="146" t="s">
        <v>146</v>
      </c>
      <c r="AU1188" s="146" t="s">
        <v>81</v>
      </c>
      <c r="AV1188" s="12" t="s">
        <v>81</v>
      </c>
      <c r="AW1188" s="12" t="s">
        <v>32</v>
      </c>
      <c r="AX1188" s="12" t="s">
        <v>71</v>
      </c>
      <c r="AY1188" s="146" t="s">
        <v>135</v>
      </c>
    </row>
    <row r="1189" spans="2:65" s="13" customFormat="1" ht="11.25">
      <c r="B1189" s="152"/>
      <c r="D1189" s="145" t="s">
        <v>146</v>
      </c>
      <c r="E1189" s="153" t="s">
        <v>3</v>
      </c>
      <c r="F1189" s="154" t="s">
        <v>150</v>
      </c>
      <c r="H1189" s="155">
        <v>37.299999999999997</v>
      </c>
      <c r="I1189" s="156"/>
      <c r="L1189" s="152"/>
      <c r="M1189" s="157"/>
      <c r="T1189" s="158"/>
      <c r="AT1189" s="153" t="s">
        <v>146</v>
      </c>
      <c r="AU1189" s="153" t="s">
        <v>81</v>
      </c>
      <c r="AV1189" s="13" t="s">
        <v>142</v>
      </c>
      <c r="AW1189" s="13" t="s">
        <v>32</v>
      </c>
      <c r="AX1189" s="13" t="s">
        <v>79</v>
      </c>
      <c r="AY1189" s="153" t="s">
        <v>135</v>
      </c>
    </row>
    <row r="1190" spans="2:65" s="1" customFormat="1" ht="16.5" customHeight="1">
      <c r="B1190" s="126"/>
      <c r="C1190" s="162" t="s">
        <v>2107</v>
      </c>
      <c r="D1190" s="162" t="s">
        <v>427</v>
      </c>
      <c r="E1190" s="163" t="s">
        <v>2108</v>
      </c>
      <c r="F1190" s="164" t="s">
        <v>2109</v>
      </c>
      <c r="G1190" s="165" t="s">
        <v>312</v>
      </c>
      <c r="H1190" s="166">
        <v>38.045999999999999</v>
      </c>
      <c r="I1190" s="167"/>
      <c r="J1190" s="168">
        <f>ROUND(I1190*H1190,2)</f>
        <v>0</v>
      </c>
      <c r="K1190" s="164" t="s">
        <v>141</v>
      </c>
      <c r="L1190" s="169"/>
      <c r="M1190" s="170" t="s">
        <v>3</v>
      </c>
      <c r="N1190" s="171" t="s">
        <v>42</v>
      </c>
      <c r="P1190" s="136">
        <f>O1190*H1190</f>
        <v>0</v>
      </c>
      <c r="Q1190" s="136">
        <v>2.9999999999999997E-4</v>
      </c>
      <c r="R1190" s="136">
        <f>Q1190*H1190</f>
        <v>1.1413799999999998E-2</v>
      </c>
      <c r="S1190" s="136">
        <v>0</v>
      </c>
      <c r="T1190" s="137">
        <f>S1190*H1190</f>
        <v>0</v>
      </c>
      <c r="AR1190" s="138" t="s">
        <v>342</v>
      </c>
      <c r="AT1190" s="138" t="s">
        <v>427</v>
      </c>
      <c r="AU1190" s="138" t="s">
        <v>81</v>
      </c>
      <c r="AY1190" s="16" t="s">
        <v>135</v>
      </c>
      <c r="BE1190" s="139">
        <f>IF(N1190="základní",J1190,0)</f>
        <v>0</v>
      </c>
      <c r="BF1190" s="139">
        <f>IF(N1190="snížená",J1190,0)</f>
        <v>0</v>
      </c>
      <c r="BG1190" s="139">
        <f>IF(N1190="zákl. přenesená",J1190,0)</f>
        <v>0</v>
      </c>
      <c r="BH1190" s="139">
        <f>IF(N1190="sníž. přenesená",J1190,0)</f>
        <v>0</v>
      </c>
      <c r="BI1190" s="139">
        <f>IF(N1190="nulová",J1190,0)</f>
        <v>0</v>
      </c>
      <c r="BJ1190" s="16" t="s">
        <v>79</v>
      </c>
      <c r="BK1190" s="139">
        <f>ROUND(I1190*H1190,2)</f>
        <v>0</v>
      </c>
      <c r="BL1190" s="16" t="s">
        <v>236</v>
      </c>
      <c r="BM1190" s="138" t="s">
        <v>2110</v>
      </c>
    </row>
    <row r="1191" spans="2:65" s="12" customFormat="1" ht="11.25">
      <c r="B1191" s="144"/>
      <c r="D1191" s="145" t="s">
        <v>146</v>
      </c>
      <c r="F1191" s="147" t="s">
        <v>2111</v>
      </c>
      <c r="H1191" s="148">
        <v>38.045999999999999</v>
      </c>
      <c r="I1191" s="149"/>
      <c r="L1191" s="144"/>
      <c r="M1191" s="150"/>
      <c r="T1191" s="151"/>
      <c r="AT1191" s="146" t="s">
        <v>146</v>
      </c>
      <c r="AU1191" s="146" t="s">
        <v>81</v>
      </c>
      <c r="AV1191" s="12" t="s">
        <v>81</v>
      </c>
      <c r="AW1191" s="12" t="s">
        <v>4</v>
      </c>
      <c r="AX1191" s="12" t="s">
        <v>79</v>
      </c>
      <c r="AY1191" s="146" t="s">
        <v>135</v>
      </c>
    </row>
    <row r="1192" spans="2:65" s="1" customFormat="1" ht="16.5" customHeight="1">
      <c r="B1192" s="126"/>
      <c r="C1192" s="127" t="s">
        <v>2112</v>
      </c>
      <c r="D1192" s="127" t="s">
        <v>137</v>
      </c>
      <c r="E1192" s="128" t="s">
        <v>2113</v>
      </c>
      <c r="F1192" s="129" t="s">
        <v>2114</v>
      </c>
      <c r="G1192" s="130" t="s">
        <v>312</v>
      </c>
      <c r="H1192" s="131">
        <v>6</v>
      </c>
      <c r="I1192" s="132"/>
      <c r="J1192" s="133">
        <f>ROUND(I1192*H1192,2)</f>
        <v>0</v>
      </c>
      <c r="K1192" s="129" t="s">
        <v>141</v>
      </c>
      <c r="L1192" s="31"/>
      <c r="M1192" s="134" t="s">
        <v>3</v>
      </c>
      <c r="N1192" s="135" t="s">
        <v>42</v>
      </c>
      <c r="P1192" s="136">
        <f>O1192*H1192</f>
        <v>0</v>
      </c>
      <c r="Q1192" s="136">
        <v>0</v>
      </c>
      <c r="R1192" s="136">
        <f>Q1192*H1192</f>
        <v>0</v>
      </c>
      <c r="S1192" s="136">
        <v>0</v>
      </c>
      <c r="T1192" s="137">
        <f>S1192*H1192</f>
        <v>0</v>
      </c>
      <c r="AR1192" s="138" t="s">
        <v>236</v>
      </c>
      <c r="AT1192" s="138" t="s">
        <v>137</v>
      </c>
      <c r="AU1192" s="138" t="s">
        <v>81</v>
      </c>
      <c r="AY1192" s="16" t="s">
        <v>135</v>
      </c>
      <c r="BE1192" s="139">
        <f>IF(N1192="základní",J1192,0)</f>
        <v>0</v>
      </c>
      <c r="BF1192" s="139">
        <f>IF(N1192="snížená",J1192,0)</f>
        <v>0</v>
      </c>
      <c r="BG1192" s="139">
        <f>IF(N1192="zákl. přenesená",J1192,0)</f>
        <v>0</v>
      </c>
      <c r="BH1192" s="139">
        <f>IF(N1192="sníž. přenesená",J1192,0)</f>
        <v>0</v>
      </c>
      <c r="BI1192" s="139">
        <f>IF(N1192="nulová",J1192,0)</f>
        <v>0</v>
      </c>
      <c r="BJ1192" s="16" t="s">
        <v>79</v>
      </c>
      <c r="BK1192" s="139">
        <f>ROUND(I1192*H1192,2)</f>
        <v>0</v>
      </c>
      <c r="BL1192" s="16" t="s">
        <v>236</v>
      </c>
      <c r="BM1192" s="138" t="s">
        <v>2115</v>
      </c>
    </row>
    <row r="1193" spans="2:65" s="1" customFormat="1" ht="11.25">
      <c r="B1193" s="31"/>
      <c r="D1193" s="140" t="s">
        <v>144</v>
      </c>
      <c r="F1193" s="141" t="s">
        <v>2116</v>
      </c>
      <c r="I1193" s="142"/>
      <c r="L1193" s="31"/>
      <c r="M1193" s="143"/>
      <c r="T1193" s="52"/>
      <c r="AT1193" s="16" t="s">
        <v>144</v>
      </c>
      <c r="AU1193" s="16" t="s">
        <v>81</v>
      </c>
    </row>
    <row r="1194" spans="2:65" s="12" customFormat="1" ht="11.25">
      <c r="B1194" s="144"/>
      <c r="D1194" s="145" t="s">
        <v>146</v>
      </c>
      <c r="E1194" s="146" t="s">
        <v>3</v>
      </c>
      <c r="F1194" s="147" t="s">
        <v>2117</v>
      </c>
      <c r="H1194" s="148">
        <v>3</v>
      </c>
      <c r="I1194" s="149"/>
      <c r="L1194" s="144"/>
      <c r="M1194" s="150"/>
      <c r="T1194" s="151"/>
      <c r="AT1194" s="146" t="s">
        <v>146</v>
      </c>
      <c r="AU1194" s="146" t="s">
        <v>81</v>
      </c>
      <c r="AV1194" s="12" t="s">
        <v>81</v>
      </c>
      <c r="AW1194" s="12" t="s">
        <v>32</v>
      </c>
      <c r="AX1194" s="12" t="s">
        <v>71</v>
      </c>
      <c r="AY1194" s="146" t="s">
        <v>135</v>
      </c>
    </row>
    <row r="1195" spans="2:65" s="12" customFormat="1" ht="11.25">
      <c r="B1195" s="144"/>
      <c r="D1195" s="145" t="s">
        <v>146</v>
      </c>
      <c r="E1195" s="146" t="s">
        <v>3</v>
      </c>
      <c r="F1195" s="147" t="s">
        <v>2118</v>
      </c>
      <c r="H1195" s="148">
        <v>3</v>
      </c>
      <c r="I1195" s="149"/>
      <c r="L1195" s="144"/>
      <c r="M1195" s="150"/>
      <c r="T1195" s="151"/>
      <c r="AT1195" s="146" t="s">
        <v>146</v>
      </c>
      <c r="AU1195" s="146" t="s">
        <v>81</v>
      </c>
      <c r="AV1195" s="12" t="s">
        <v>81</v>
      </c>
      <c r="AW1195" s="12" t="s">
        <v>32</v>
      </c>
      <c r="AX1195" s="12" t="s">
        <v>71</v>
      </c>
      <c r="AY1195" s="146" t="s">
        <v>135</v>
      </c>
    </row>
    <row r="1196" spans="2:65" s="13" customFormat="1" ht="11.25">
      <c r="B1196" s="152"/>
      <c r="D1196" s="145" t="s">
        <v>146</v>
      </c>
      <c r="E1196" s="153" t="s">
        <v>3</v>
      </c>
      <c r="F1196" s="154" t="s">
        <v>150</v>
      </c>
      <c r="H1196" s="155">
        <v>6</v>
      </c>
      <c r="I1196" s="156"/>
      <c r="L1196" s="152"/>
      <c r="M1196" s="157"/>
      <c r="T1196" s="158"/>
      <c r="AT1196" s="153" t="s">
        <v>146</v>
      </c>
      <c r="AU1196" s="153" t="s">
        <v>81</v>
      </c>
      <c r="AV1196" s="13" t="s">
        <v>142</v>
      </c>
      <c r="AW1196" s="13" t="s">
        <v>32</v>
      </c>
      <c r="AX1196" s="13" t="s">
        <v>79</v>
      </c>
      <c r="AY1196" s="153" t="s">
        <v>135</v>
      </c>
    </row>
    <row r="1197" spans="2:65" s="1" customFormat="1" ht="16.5" customHeight="1">
      <c r="B1197" s="126"/>
      <c r="C1197" s="162" t="s">
        <v>2119</v>
      </c>
      <c r="D1197" s="162" t="s">
        <v>427</v>
      </c>
      <c r="E1197" s="163" t="s">
        <v>2120</v>
      </c>
      <c r="F1197" s="164" t="s">
        <v>2121</v>
      </c>
      <c r="G1197" s="165" t="s">
        <v>312</v>
      </c>
      <c r="H1197" s="166">
        <v>6</v>
      </c>
      <c r="I1197" s="167"/>
      <c r="J1197" s="168">
        <f>ROUND(I1197*H1197,2)</f>
        <v>0</v>
      </c>
      <c r="K1197" s="164" t="s">
        <v>141</v>
      </c>
      <c r="L1197" s="169"/>
      <c r="M1197" s="170" t="s">
        <v>3</v>
      </c>
      <c r="N1197" s="171" t="s">
        <v>42</v>
      </c>
      <c r="P1197" s="136">
        <f>O1197*H1197</f>
        <v>0</v>
      </c>
      <c r="Q1197" s="136">
        <v>4.0000000000000002E-4</v>
      </c>
      <c r="R1197" s="136">
        <f>Q1197*H1197</f>
        <v>2.4000000000000002E-3</v>
      </c>
      <c r="S1197" s="136">
        <v>0</v>
      </c>
      <c r="T1197" s="137">
        <f>S1197*H1197</f>
        <v>0</v>
      </c>
      <c r="AR1197" s="138" t="s">
        <v>342</v>
      </c>
      <c r="AT1197" s="138" t="s">
        <v>427</v>
      </c>
      <c r="AU1197" s="138" t="s">
        <v>81</v>
      </c>
      <c r="AY1197" s="16" t="s">
        <v>135</v>
      </c>
      <c r="BE1197" s="139">
        <f>IF(N1197="základní",J1197,0)</f>
        <v>0</v>
      </c>
      <c r="BF1197" s="139">
        <f>IF(N1197="snížená",J1197,0)</f>
        <v>0</v>
      </c>
      <c r="BG1197" s="139">
        <f>IF(N1197="zákl. přenesená",J1197,0)</f>
        <v>0</v>
      </c>
      <c r="BH1197" s="139">
        <f>IF(N1197="sníž. přenesená",J1197,0)</f>
        <v>0</v>
      </c>
      <c r="BI1197" s="139">
        <f>IF(N1197="nulová",J1197,0)</f>
        <v>0</v>
      </c>
      <c r="BJ1197" s="16" t="s">
        <v>79</v>
      </c>
      <c r="BK1197" s="139">
        <f>ROUND(I1197*H1197,2)</f>
        <v>0</v>
      </c>
      <c r="BL1197" s="16" t="s">
        <v>236</v>
      </c>
      <c r="BM1197" s="138" t="s">
        <v>2122</v>
      </c>
    </row>
    <row r="1198" spans="2:65" s="1" customFormat="1" ht="24.2" customHeight="1">
      <c r="B1198" s="126"/>
      <c r="C1198" s="127" t="s">
        <v>2123</v>
      </c>
      <c r="D1198" s="127" t="s">
        <v>137</v>
      </c>
      <c r="E1198" s="128" t="s">
        <v>2124</v>
      </c>
      <c r="F1198" s="129" t="s">
        <v>2125</v>
      </c>
      <c r="G1198" s="130" t="s">
        <v>186</v>
      </c>
      <c r="H1198" s="131">
        <v>0.79200000000000004</v>
      </c>
      <c r="I1198" s="132"/>
      <c r="J1198" s="133">
        <f>ROUND(I1198*H1198,2)</f>
        <v>0</v>
      </c>
      <c r="K1198" s="129" t="s">
        <v>141</v>
      </c>
      <c r="L1198" s="31"/>
      <c r="M1198" s="134" t="s">
        <v>3</v>
      </c>
      <c r="N1198" s="135" t="s">
        <v>42</v>
      </c>
      <c r="P1198" s="136">
        <f>O1198*H1198</f>
        <v>0</v>
      </c>
      <c r="Q1198" s="136">
        <v>0</v>
      </c>
      <c r="R1198" s="136">
        <f>Q1198*H1198</f>
        <v>0</v>
      </c>
      <c r="S1198" s="136">
        <v>0</v>
      </c>
      <c r="T1198" s="137">
        <f>S1198*H1198</f>
        <v>0</v>
      </c>
      <c r="AR1198" s="138" t="s">
        <v>236</v>
      </c>
      <c r="AT1198" s="138" t="s">
        <v>137</v>
      </c>
      <c r="AU1198" s="138" t="s">
        <v>81</v>
      </c>
      <c r="AY1198" s="16" t="s">
        <v>135</v>
      </c>
      <c r="BE1198" s="139">
        <f>IF(N1198="základní",J1198,0)</f>
        <v>0</v>
      </c>
      <c r="BF1198" s="139">
        <f>IF(N1198="snížená",J1198,0)</f>
        <v>0</v>
      </c>
      <c r="BG1198" s="139">
        <f>IF(N1198="zákl. přenesená",J1198,0)</f>
        <v>0</v>
      </c>
      <c r="BH1198" s="139">
        <f>IF(N1198="sníž. přenesená",J1198,0)</f>
        <v>0</v>
      </c>
      <c r="BI1198" s="139">
        <f>IF(N1198="nulová",J1198,0)</f>
        <v>0</v>
      </c>
      <c r="BJ1198" s="16" t="s">
        <v>79</v>
      </c>
      <c r="BK1198" s="139">
        <f>ROUND(I1198*H1198,2)</f>
        <v>0</v>
      </c>
      <c r="BL1198" s="16" t="s">
        <v>236</v>
      </c>
      <c r="BM1198" s="138" t="s">
        <v>2126</v>
      </c>
    </row>
    <row r="1199" spans="2:65" s="1" customFormat="1" ht="11.25">
      <c r="B1199" s="31"/>
      <c r="D1199" s="140" t="s">
        <v>144</v>
      </c>
      <c r="F1199" s="141" t="s">
        <v>2127</v>
      </c>
      <c r="I1199" s="142"/>
      <c r="L1199" s="31"/>
      <c r="M1199" s="143"/>
      <c r="T1199" s="52"/>
      <c r="AT1199" s="16" t="s">
        <v>144</v>
      </c>
      <c r="AU1199" s="16" t="s">
        <v>81</v>
      </c>
    </row>
    <row r="1200" spans="2:65" s="11" customFormat="1" ht="22.9" customHeight="1">
      <c r="B1200" s="114"/>
      <c r="D1200" s="115" t="s">
        <v>70</v>
      </c>
      <c r="E1200" s="124" t="s">
        <v>2128</v>
      </c>
      <c r="F1200" s="124" t="s">
        <v>2129</v>
      </c>
      <c r="I1200" s="117"/>
      <c r="J1200" s="125">
        <f>BK1200</f>
        <v>0</v>
      </c>
      <c r="L1200" s="114"/>
      <c r="M1200" s="119"/>
      <c r="P1200" s="120">
        <f>SUM(P1201:P1237)</f>
        <v>0</v>
      </c>
      <c r="R1200" s="120">
        <f>SUM(R1201:R1237)</f>
        <v>2.8326178999999998</v>
      </c>
      <c r="T1200" s="121">
        <f>SUM(T1201:T1237)</f>
        <v>0</v>
      </c>
      <c r="AR1200" s="115" t="s">
        <v>81</v>
      </c>
      <c r="AT1200" s="122" t="s">
        <v>70</v>
      </c>
      <c r="AU1200" s="122" t="s">
        <v>79</v>
      </c>
      <c r="AY1200" s="115" t="s">
        <v>135</v>
      </c>
      <c r="BK1200" s="123">
        <f>SUM(BK1201:BK1237)</f>
        <v>0</v>
      </c>
    </row>
    <row r="1201" spans="2:65" s="1" customFormat="1" ht="16.5" customHeight="1">
      <c r="B1201" s="126"/>
      <c r="C1201" s="127" t="s">
        <v>2130</v>
      </c>
      <c r="D1201" s="127" t="s">
        <v>137</v>
      </c>
      <c r="E1201" s="128" t="s">
        <v>2131</v>
      </c>
      <c r="F1201" s="129" t="s">
        <v>2132</v>
      </c>
      <c r="G1201" s="130" t="s">
        <v>213</v>
      </c>
      <c r="H1201" s="131">
        <v>90.51</v>
      </c>
      <c r="I1201" s="132"/>
      <c r="J1201" s="133">
        <f>ROUND(I1201*H1201,2)</f>
        <v>0</v>
      </c>
      <c r="K1201" s="129" t="s">
        <v>141</v>
      </c>
      <c r="L1201" s="31"/>
      <c r="M1201" s="134" t="s">
        <v>3</v>
      </c>
      <c r="N1201" s="135" t="s">
        <v>42</v>
      </c>
      <c r="P1201" s="136">
        <f>O1201*H1201</f>
        <v>0</v>
      </c>
      <c r="Q1201" s="136">
        <v>2.9999999999999997E-4</v>
      </c>
      <c r="R1201" s="136">
        <f>Q1201*H1201</f>
        <v>2.7153E-2</v>
      </c>
      <c r="S1201" s="136">
        <v>0</v>
      </c>
      <c r="T1201" s="137">
        <f>S1201*H1201</f>
        <v>0</v>
      </c>
      <c r="AR1201" s="138" t="s">
        <v>236</v>
      </c>
      <c r="AT1201" s="138" t="s">
        <v>137</v>
      </c>
      <c r="AU1201" s="138" t="s">
        <v>81</v>
      </c>
      <c r="AY1201" s="16" t="s">
        <v>135</v>
      </c>
      <c r="BE1201" s="139">
        <f>IF(N1201="základní",J1201,0)</f>
        <v>0</v>
      </c>
      <c r="BF1201" s="139">
        <f>IF(N1201="snížená",J1201,0)</f>
        <v>0</v>
      </c>
      <c r="BG1201" s="139">
        <f>IF(N1201="zákl. přenesená",J1201,0)</f>
        <v>0</v>
      </c>
      <c r="BH1201" s="139">
        <f>IF(N1201="sníž. přenesená",J1201,0)</f>
        <v>0</v>
      </c>
      <c r="BI1201" s="139">
        <f>IF(N1201="nulová",J1201,0)</f>
        <v>0</v>
      </c>
      <c r="BJ1201" s="16" t="s">
        <v>79</v>
      </c>
      <c r="BK1201" s="139">
        <f>ROUND(I1201*H1201,2)</f>
        <v>0</v>
      </c>
      <c r="BL1201" s="16" t="s">
        <v>236</v>
      </c>
      <c r="BM1201" s="138" t="s">
        <v>2133</v>
      </c>
    </row>
    <row r="1202" spans="2:65" s="1" customFormat="1" ht="11.25">
      <c r="B1202" s="31"/>
      <c r="D1202" s="140" t="s">
        <v>144</v>
      </c>
      <c r="F1202" s="141" t="s">
        <v>2134</v>
      </c>
      <c r="I1202" s="142"/>
      <c r="L1202" s="31"/>
      <c r="M1202" s="143"/>
      <c r="T1202" s="52"/>
      <c r="AT1202" s="16" t="s">
        <v>144</v>
      </c>
      <c r="AU1202" s="16" t="s">
        <v>81</v>
      </c>
    </row>
    <row r="1203" spans="2:65" s="12" customFormat="1" ht="11.25">
      <c r="B1203" s="144"/>
      <c r="D1203" s="145" t="s">
        <v>146</v>
      </c>
      <c r="E1203" s="146" t="s">
        <v>3</v>
      </c>
      <c r="F1203" s="147" t="s">
        <v>2135</v>
      </c>
      <c r="H1203" s="148">
        <v>18.059999999999999</v>
      </c>
      <c r="I1203" s="149"/>
      <c r="L1203" s="144"/>
      <c r="M1203" s="150"/>
      <c r="T1203" s="151"/>
      <c r="AT1203" s="146" t="s">
        <v>146</v>
      </c>
      <c r="AU1203" s="146" t="s">
        <v>81</v>
      </c>
      <c r="AV1203" s="12" t="s">
        <v>81</v>
      </c>
      <c r="AW1203" s="12" t="s">
        <v>32</v>
      </c>
      <c r="AX1203" s="12" t="s">
        <v>71</v>
      </c>
      <c r="AY1203" s="146" t="s">
        <v>135</v>
      </c>
    </row>
    <row r="1204" spans="2:65" s="12" customFormat="1" ht="11.25">
      <c r="B1204" s="144"/>
      <c r="D1204" s="145" t="s">
        <v>146</v>
      </c>
      <c r="E1204" s="146" t="s">
        <v>3</v>
      </c>
      <c r="F1204" s="147" t="s">
        <v>2136</v>
      </c>
      <c r="H1204" s="148">
        <v>12.39</v>
      </c>
      <c r="I1204" s="149"/>
      <c r="L1204" s="144"/>
      <c r="M1204" s="150"/>
      <c r="T1204" s="151"/>
      <c r="AT1204" s="146" t="s">
        <v>146</v>
      </c>
      <c r="AU1204" s="146" t="s">
        <v>81</v>
      </c>
      <c r="AV1204" s="12" t="s">
        <v>81</v>
      </c>
      <c r="AW1204" s="12" t="s">
        <v>32</v>
      </c>
      <c r="AX1204" s="12" t="s">
        <v>71</v>
      </c>
      <c r="AY1204" s="146" t="s">
        <v>135</v>
      </c>
    </row>
    <row r="1205" spans="2:65" s="12" customFormat="1" ht="11.25">
      <c r="B1205" s="144"/>
      <c r="D1205" s="145" t="s">
        <v>146</v>
      </c>
      <c r="E1205" s="146" t="s">
        <v>3</v>
      </c>
      <c r="F1205" s="147" t="s">
        <v>2137</v>
      </c>
      <c r="H1205" s="148">
        <v>11.34</v>
      </c>
      <c r="I1205" s="149"/>
      <c r="L1205" s="144"/>
      <c r="M1205" s="150"/>
      <c r="T1205" s="151"/>
      <c r="AT1205" s="146" t="s">
        <v>146</v>
      </c>
      <c r="AU1205" s="146" t="s">
        <v>81</v>
      </c>
      <c r="AV1205" s="12" t="s">
        <v>81</v>
      </c>
      <c r="AW1205" s="12" t="s">
        <v>32</v>
      </c>
      <c r="AX1205" s="12" t="s">
        <v>71</v>
      </c>
      <c r="AY1205" s="146" t="s">
        <v>135</v>
      </c>
    </row>
    <row r="1206" spans="2:65" s="12" customFormat="1" ht="11.25">
      <c r="B1206" s="144"/>
      <c r="D1206" s="145" t="s">
        <v>146</v>
      </c>
      <c r="E1206" s="146" t="s">
        <v>3</v>
      </c>
      <c r="F1206" s="147" t="s">
        <v>2138</v>
      </c>
      <c r="H1206" s="148">
        <v>3.84</v>
      </c>
      <c r="I1206" s="149"/>
      <c r="L1206" s="144"/>
      <c r="M1206" s="150"/>
      <c r="T1206" s="151"/>
      <c r="AT1206" s="146" t="s">
        <v>146</v>
      </c>
      <c r="AU1206" s="146" t="s">
        <v>81</v>
      </c>
      <c r="AV1206" s="12" t="s">
        <v>81</v>
      </c>
      <c r="AW1206" s="12" t="s">
        <v>32</v>
      </c>
      <c r="AX1206" s="12" t="s">
        <v>71</v>
      </c>
      <c r="AY1206" s="146" t="s">
        <v>135</v>
      </c>
    </row>
    <row r="1207" spans="2:65" s="12" customFormat="1" ht="11.25">
      <c r="B1207" s="144"/>
      <c r="D1207" s="145" t="s">
        <v>146</v>
      </c>
      <c r="E1207" s="146" t="s">
        <v>3</v>
      </c>
      <c r="F1207" s="147" t="s">
        <v>2139</v>
      </c>
      <c r="H1207" s="148">
        <v>18.48</v>
      </c>
      <c r="I1207" s="149"/>
      <c r="L1207" s="144"/>
      <c r="M1207" s="150"/>
      <c r="T1207" s="151"/>
      <c r="AT1207" s="146" t="s">
        <v>146</v>
      </c>
      <c r="AU1207" s="146" t="s">
        <v>81</v>
      </c>
      <c r="AV1207" s="12" t="s">
        <v>81</v>
      </c>
      <c r="AW1207" s="12" t="s">
        <v>32</v>
      </c>
      <c r="AX1207" s="12" t="s">
        <v>71</v>
      </c>
      <c r="AY1207" s="146" t="s">
        <v>135</v>
      </c>
    </row>
    <row r="1208" spans="2:65" s="12" customFormat="1" ht="11.25">
      <c r="B1208" s="144"/>
      <c r="D1208" s="145" t="s">
        <v>146</v>
      </c>
      <c r="E1208" s="146" t="s">
        <v>3</v>
      </c>
      <c r="F1208" s="147" t="s">
        <v>2140</v>
      </c>
      <c r="H1208" s="148">
        <v>12.6</v>
      </c>
      <c r="I1208" s="149"/>
      <c r="L1208" s="144"/>
      <c r="M1208" s="150"/>
      <c r="T1208" s="151"/>
      <c r="AT1208" s="146" t="s">
        <v>146</v>
      </c>
      <c r="AU1208" s="146" t="s">
        <v>81</v>
      </c>
      <c r="AV1208" s="12" t="s">
        <v>81</v>
      </c>
      <c r="AW1208" s="12" t="s">
        <v>32</v>
      </c>
      <c r="AX1208" s="12" t="s">
        <v>71</v>
      </c>
      <c r="AY1208" s="146" t="s">
        <v>135</v>
      </c>
    </row>
    <row r="1209" spans="2:65" s="12" customFormat="1" ht="11.25">
      <c r="B1209" s="144"/>
      <c r="D1209" s="145" t="s">
        <v>146</v>
      </c>
      <c r="E1209" s="146" t="s">
        <v>3</v>
      </c>
      <c r="F1209" s="147" t="s">
        <v>2141</v>
      </c>
      <c r="H1209" s="148">
        <v>10.92</v>
      </c>
      <c r="I1209" s="149"/>
      <c r="L1209" s="144"/>
      <c r="M1209" s="150"/>
      <c r="T1209" s="151"/>
      <c r="AT1209" s="146" t="s">
        <v>146</v>
      </c>
      <c r="AU1209" s="146" t="s">
        <v>81</v>
      </c>
      <c r="AV1209" s="12" t="s">
        <v>81</v>
      </c>
      <c r="AW1209" s="12" t="s">
        <v>32</v>
      </c>
      <c r="AX1209" s="12" t="s">
        <v>71</v>
      </c>
      <c r="AY1209" s="146" t="s">
        <v>135</v>
      </c>
    </row>
    <row r="1210" spans="2:65" s="12" customFormat="1" ht="11.25">
      <c r="B1210" s="144"/>
      <c r="D1210" s="145" t="s">
        <v>146</v>
      </c>
      <c r="E1210" s="146" t="s">
        <v>3</v>
      </c>
      <c r="F1210" s="147" t="s">
        <v>2142</v>
      </c>
      <c r="H1210" s="148">
        <v>2.88</v>
      </c>
      <c r="I1210" s="149"/>
      <c r="L1210" s="144"/>
      <c r="M1210" s="150"/>
      <c r="T1210" s="151"/>
      <c r="AT1210" s="146" t="s">
        <v>146</v>
      </c>
      <c r="AU1210" s="146" t="s">
        <v>81</v>
      </c>
      <c r="AV1210" s="12" t="s">
        <v>81</v>
      </c>
      <c r="AW1210" s="12" t="s">
        <v>32</v>
      </c>
      <c r="AX1210" s="12" t="s">
        <v>71</v>
      </c>
      <c r="AY1210" s="146" t="s">
        <v>135</v>
      </c>
    </row>
    <row r="1211" spans="2:65" s="13" customFormat="1" ht="11.25">
      <c r="B1211" s="152"/>
      <c r="D1211" s="145" t="s">
        <v>146</v>
      </c>
      <c r="E1211" s="153" t="s">
        <v>3</v>
      </c>
      <c r="F1211" s="154" t="s">
        <v>150</v>
      </c>
      <c r="H1211" s="155">
        <v>90.51</v>
      </c>
      <c r="I1211" s="156"/>
      <c r="L1211" s="152"/>
      <c r="M1211" s="157"/>
      <c r="T1211" s="158"/>
      <c r="AT1211" s="153" t="s">
        <v>146</v>
      </c>
      <c r="AU1211" s="153" t="s">
        <v>81</v>
      </c>
      <c r="AV1211" s="13" t="s">
        <v>142</v>
      </c>
      <c r="AW1211" s="13" t="s">
        <v>32</v>
      </c>
      <c r="AX1211" s="13" t="s">
        <v>79</v>
      </c>
      <c r="AY1211" s="153" t="s">
        <v>135</v>
      </c>
    </row>
    <row r="1212" spans="2:65" s="1" customFormat="1" ht="21.75" customHeight="1">
      <c r="B1212" s="126"/>
      <c r="C1212" s="127" t="s">
        <v>2143</v>
      </c>
      <c r="D1212" s="127" t="s">
        <v>137</v>
      </c>
      <c r="E1212" s="128" t="s">
        <v>2144</v>
      </c>
      <c r="F1212" s="129" t="s">
        <v>2145</v>
      </c>
      <c r="G1212" s="130" t="s">
        <v>213</v>
      </c>
      <c r="H1212" s="131">
        <v>90.51</v>
      </c>
      <c r="I1212" s="132"/>
      <c r="J1212" s="133">
        <f>ROUND(I1212*H1212,2)</f>
        <v>0</v>
      </c>
      <c r="K1212" s="129" t="s">
        <v>141</v>
      </c>
      <c r="L1212" s="31"/>
      <c r="M1212" s="134" t="s">
        <v>3</v>
      </c>
      <c r="N1212" s="135" t="s">
        <v>42</v>
      </c>
      <c r="P1212" s="136">
        <f>O1212*H1212</f>
        <v>0</v>
      </c>
      <c r="Q1212" s="136">
        <v>9.0900000000000009E-3</v>
      </c>
      <c r="R1212" s="136">
        <f>Q1212*H1212</f>
        <v>0.82273590000000008</v>
      </c>
      <c r="S1212" s="136">
        <v>0</v>
      </c>
      <c r="T1212" s="137">
        <f>S1212*H1212</f>
        <v>0</v>
      </c>
      <c r="AR1212" s="138" t="s">
        <v>236</v>
      </c>
      <c r="AT1212" s="138" t="s">
        <v>137</v>
      </c>
      <c r="AU1212" s="138" t="s">
        <v>81</v>
      </c>
      <c r="AY1212" s="16" t="s">
        <v>135</v>
      </c>
      <c r="BE1212" s="139">
        <f>IF(N1212="základní",J1212,0)</f>
        <v>0</v>
      </c>
      <c r="BF1212" s="139">
        <f>IF(N1212="snížená",J1212,0)</f>
        <v>0</v>
      </c>
      <c r="BG1212" s="139">
        <f>IF(N1212="zákl. přenesená",J1212,0)</f>
        <v>0</v>
      </c>
      <c r="BH1212" s="139">
        <f>IF(N1212="sníž. přenesená",J1212,0)</f>
        <v>0</v>
      </c>
      <c r="BI1212" s="139">
        <f>IF(N1212="nulová",J1212,0)</f>
        <v>0</v>
      </c>
      <c r="BJ1212" s="16" t="s">
        <v>79</v>
      </c>
      <c r="BK1212" s="139">
        <f>ROUND(I1212*H1212,2)</f>
        <v>0</v>
      </c>
      <c r="BL1212" s="16" t="s">
        <v>236</v>
      </c>
      <c r="BM1212" s="138" t="s">
        <v>2146</v>
      </c>
    </row>
    <row r="1213" spans="2:65" s="1" customFormat="1" ht="11.25">
      <c r="B1213" s="31"/>
      <c r="D1213" s="140" t="s">
        <v>144</v>
      </c>
      <c r="F1213" s="141" t="s">
        <v>2147</v>
      </c>
      <c r="I1213" s="142"/>
      <c r="L1213" s="31"/>
      <c r="M1213" s="143"/>
      <c r="T1213" s="52"/>
      <c r="AT1213" s="16" t="s">
        <v>144</v>
      </c>
      <c r="AU1213" s="16" t="s">
        <v>81</v>
      </c>
    </row>
    <row r="1214" spans="2:65" s="12" customFormat="1" ht="11.25">
      <c r="B1214" s="144"/>
      <c r="D1214" s="145" t="s">
        <v>146</v>
      </c>
      <c r="E1214" s="146" t="s">
        <v>3</v>
      </c>
      <c r="F1214" s="147" t="s">
        <v>2135</v>
      </c>
      <c r="H1214" s="148">
        <v>18.059999999999999</v>
      </c>
      <c r="I1214" s="149"/>
      <c r="L1214" s="144"/>
      <c r="M1214" s="150"/>
      <c r="T1214" s="151"/>
      <c r="AT1214" s="146" t="s">
        <v>146</v>
      </c>
      <c r="AU1214" s="146" t="s">
        <v>81</v>
      </c>
      <c r="AV1214" s="12" t="s">
        <v>81</v>
      </c>
      <c r="AW1214" s="12" t="s">
        <v>32</v>
      </c>
      <c r="AX1214" s="12" t="s">
        <v>71</v>
      </c>
      <c r="AY1214" s="146" t="s">
        <v>135</v>
      </c>
    </row>
    <row r="1215" spans="2:65" s="12" customFormat="1" ht="11.25">
      <c r="B1215" s="144"/>
      <c r="D1215" s="145" t="s">
        <v>146</v>
      </c>
      <c r="E1215" s="146" t="s">
        <v>3</v>
      </c>
      <c r="F1215" s="147" t="s">
        <v>2136</v>
      </c>
      <c r="H1215" s="148">
        <v>12.39</v>
      </c>
      <c r="I1215" s="149"/>
      <c r="L1215" s="144"/>
      <c r="M1215" s="150"/>
      <c r="T1215" s="151"/>
      <c r="AT1215" s="146" t="s">
        <v>146</v>
      </c>
      <c r="AU1215" s="146" t="s">
        <v>81</v>
      </c>
      <c r="AV1215" s="12" t="s">
        <v>81</v>
      </c>
      <c r="AW1215" s="12" t="s">
        <v>32</v>
      </c>
      <c r="AX1215" s="12" t="s">
        <v>71</v>
      </c>
      <c r="AY1215" s="146" t="s">
        <v>135</v>
      </c>
    </row>
    <row r="1216" spans="2:65" s="12" customFormat="1" ht="11.25">
      <c r="B1216" s="144"/>
      <c r="D1216" s="145" t="s">
        <v>146</v>
      </c>
      <c r="E1216" s="146" t="s">
        <v>3</v>
      </c>
      <c r="F1216" s="147" t="s">
        <v>2137</v>
      </c>
      <c r="H1216" s="148">
        <v>11.34</v>
      </c>
      <c r="I1216" s="149"/>
      <c r="L1216" s="144"/>
      <c r="M1216" s="150"/>
      <c r="T1216" s="151"/>
      <c r="AT1216" s="146" t="s">
        <v>146</v>
      </c>
      <c r="AU1216" s="146" t="s">
        <v>81</v>
      </c>
      <c r="AV1216" s="12" t="s">
        <v>81</v>
      </c>
      <c r="AW1216" s="12" t="s">
        <v>32</v>
      </c>
      <c r="AX1216" s="12" t="s">
        <v>71</v>
      </c>
      <c r="AY1216" s="146" t="s">
        <v>135</v>
      </c>
    </row>
    <row r="1217" spans="2:65" s="12" customFormat="1" ht="11.25">
      <c r="B1217" s="144"/>
      <c r="D1217" s="145" t="s">
        <v>146</v>
      </c>
      <c r="E1217" s="146" t="s">
        <v>3</v>
      </c>
      <c r="F1217" s="147" t="s">
        <v>2138</v>
      </c>
      <c r="H1217" s="148">
        <v>3.84</v>
      </c>
      <c r="I1217" s="149"/>
      <c r="L1217" s="144"/>
      <c r="M1217" s="150"/>
      <c r="T1217" s="151"/>
      <c r="AT1217" s="146" t="s">
        <v>146</v>
      </c>
      <c r="AU1217" s="146" t="s">
        <v>81</v>
      </c>
      <c r="AV1217" s="12" t="s">
        <v>81</v>
      </c>
      <c r="AW1217" s="12" t="s">
        <v>32</v>
      </c>
      <c r="AX1217" s="12" t="s">
        <v>71</v>
      </c>
      <c r="AY1217" s="146" t="s">
        <v>135</v>
      </c>
    </row>
    <row r="1218" spans="2:65" s="12" customFormat="1" ht="11.25">
      <c r="B1218" s="144"/>
      <c r="D1218" s="145" t="s">
        <v>146</v>
      </c>
      <c r="E1218" s="146" t="s">
        <v>3</v>
      </c>
      <c r="F1218" s="147" t="s">
        <v>2139</v>
      </c>
      <c r="H1218" s="148">
        <v>18.48</v>
      </c>
      <c r="I1218" s="149"/>
      <c r="L1218" s="144"/>
      <c r="M1218" s="150"/>
      <c r="T1218" s="151"/>
      <c r="AT1218" s="146" t="s">
        <v>146</v>
      </c>
      <c r="AU1218" s="146" t="s">
        <v>81</v>
      </c>
      <c r="AV1218" s="12" t="s">
        <v>81</v>
      </c>
      <c r="AW1218" s="12" t="s">
        <v>32</v>
      </c>
      <c r="AX1218" s="12" t="s">
        <v>71</v>
      </c>
      <c r="AY1218" s="146" t="s">
        <v>135</v>
      </c>
    </row>
    <row r="1219" spans="2:65" s="12" customFormat="1" ht="11.25">
      <c r="B1219" s="144"/>
      <c r="D1219" s="145" t="s">
        <v>146</v>
      </c>
      <c r="E1219" s="146" t="s">
        <v>3</v>
      </c>
      <c r="F1219" s="147" t="s">
        <v>2140</v>
      </c>
      <c r="H1219" s="148">
        <v>12.6</v>
      </c>
      <c r="I1219" s="149"/>
      <c r="L1219" s="144"/>
      <c r="M1219" s="150"/>
      <c r="T1219" s="151"/>
      <c r="AT1219" s="146" t="s">
        <v>146</v>
      </c>
      <c r="AU1219" s="146" t="s">
        <v>81</v>
      </c>
      <c r="AV1219" s="12" t="s">
        <v>81</v>
      </c>
      <c r="AW1219" s="12" t="s">
        <v>32</v>
      </c>
      <c r="AX1219" s="12" t="s">
        <v>71</v>
      </c>
      <c r="AY1219" s="146" t="s">
        <v>135</v>
      </c>
    </row>
    <row r="1220" spans="2:65" s="12" customFormat="1" ht="11.25">
      <c r="B1220" s="144"/>
      <c r="D1220" s="145" t="s">
        <v>146</v>
      </c>
      <c r="E1220" s="146" t="s">
        <v>3</v>
      </c>
      <c r="F1220" s="147" t="s">
        <v>2141</v>
      </c>
      <c r="H1220" s="148">
        <v>10.92</v>
      </c>
      <c r="I1220" s="149"/>
      <c r="L1220" s="144"/>
      <c r="M1220" s="150"/>
      <c r="T1220" s="151"/>
      <c r="AT1220" s="146" t="s">
        <v>146</v>
      </c>
      <c r="AU1220" s="146" t="s">
        <v>81</v>
      </c>
      <c r="AV1220" s="12" t="s">
        <v>81</v>
      </c>
      <c r="AW1220" s="12" t="s">
        <v>32</v>
      </c>
      <c r="AX1220" s="12" t="s">
        <v>71</v>
      </c>
      <c r="AY1220" s="146" t="s">
        <v>135</v>
      </c>
    </row>
    <row r="1221" spans="2:65" s="12" customFormat="1" ht="11.25">
      <c r="B1221" s="144"/>
      <c r="D1221" s="145" t="s">
        <v>146</v>
      </c>
      <c r="E1221" s="146" t="s">
        <v>3</v>
      </c>
      <c r="F1221" s="147" t="s">
        <v>2142</v>
      </c>
      <c r="H1221" s="148">
        <v>2.88</v>
      </c>
      <c r="I1221" s="149"/>
      <c r="L1221" s="144"/>
      <c r="M1221" s="150"/>
      <c r="T1221" s="151"/>
      <c r="AT1221" s="146" t="s">
        <v>146</v>
      </c>
      <c r="AU1221" s="146" t="s">
        <v>81</v>
      </c>
      <c r="AV1221" s="12" t="s">
        <v>81</v>
      </c>
      <c r="AW1221" s="12" t="s">
        <v>32</v>
      </c>
      <c r="AX1221" s="12" t="s">
        <v>71</v>
      </c>
      <c r="AY1221" s="146" t="s">
        <v>135</v>
      </c>
    </row>
    <row r="1222" spans="2:65" s="13" customFormat="1" ht="11.25">
      <c r="B1222" s="152"/>
      <c r="D1222" s="145" t="s">
        <v>146</v>
      </c>
      <c r="E1222" s="153" t="s">
        <v>3</v>
      </c>
      <c r="F1222" s="154" t="s">
        <v>150</v>
      </c>
      <c r="H1222" s="155">
        <v>90.51</v>
      </c>
      <c r="I1222" s="156"/>
      <c r="L1222" s="152"/>
      <c r="M1222" s="157"/>
      <c r="T1222" s="158"/>
      <c r="AT1222" s="153" t="s">
        <v>146</v>
      </c>
      <c r="AU1222" s="153" t="s">
        <v>81</v>
      </c>
      <c r="AV1222" s="13" t="s">
        <v>142</v>
      </c>
      <c r="AW1222" s="13" t="s">
        <v>32</v>
      </c>
      <c r="AX1222" s="13" t="s">
        <v>79</v>
      </c>
      <c r="AY1222" s="153" t="s">
        <v>135</v>
      </c>
    </row>
    <row r="1223" spans="2:65" s="1" customFormat="1" ht="16.5" customHeight="1">
      <c r="B1223" s="126"/>
      <c r="C1223" s="162" t="s">
        <v>2148</v>
      </c>
      <c r="D1223" s="162" t="s">
        <v>427</v>
      </c>
      <c r="E1223" s="163" t="s">
        <v>2149</v>
      </c>
      <c r="F1223" s="164" t="s">
        <v>2150</v>
      </c>
      <c r="G1223" s="165" t="s">
        <v>213</v>
      </c>
      <c r="H1223" s="166">
        <v>104.087</v>
      </c>
      <c r="I1223" s="167"/>
      <c r="J1223" s="168">
        <f>ROUND(I1223*H1223,2)</f>
        <v>0</v>
      </c>
      <c r="K1223" s="164" t="s">
        <v>141</v>
      </c>
      <c r="L1223" s="169"/>
      <c r="M1223" s="170" t="s">
        <v>3</v>
      </c>
      <c r="N1223" s="171" t="s">
        <v>42</v>
      </c>
      <c r="P1223" s="136">
        <f>O1223*H1223</f>
        <v>0</v>
      </c>
      <c r="Q1223" s="136">
        <v>1.9E-2</v>
      </c>
      <c r="R1223" s="136">
        <f>Q1223*H1223</f>
        <v>1.9776530000000001</v>
      </c>
      <c r="S1223" s="136">
        <v>0</v>
      </c>
      <c r="T1223" s="137">
        <f>S1223*H1223</f>
        <v>0</v>
      </c>
      <c r="AR1223" s="138" t="s">
        <v>342</v>
      </c>
      <c r="AT1223" s="138" t="s">
        <v>427</v>
      </c>
      <c r="AU1223" s="138" t="s">
        <v>81</v>
      </c>
      <c r="AY1223" s="16" t="s">
        <v>135</v>
      </c>
      <c r="BE1223" s="139">
        <f>IF(N1223="základní",J1223,0)</f>
        <v>0</v>
      </c>
      <c r="BF1223" s="139">
        <f>IF(N1223="snížená",J1223,0)</f>
        <v>0</v>
      </c>
      <c r="BG1223" s="139">
        <f>IF(N1223="zákl. přenesená",J1223,0)</f>
        <v>0</v>
      </c>
      <c r="BH1223" s="139">
        <f>IF(N1223="sníž. přenesená",J1223,0)</f>
        <v>0</v>
      </c>
      <c r="BI1223" s="139">
        <f>IF(N1223="nulová",J1223,0)</f>
        <v>0</v>
      </c>
      <c r="BJ1223" s="16" t="s">
        <v>79</v>
      </c>
      <c r="BK1223" s="139">
        <f>ROUND(I1223*H1223,2)</f>
        <v>0</v>
      </c>
      <c r="BL1223" s="16" t="s">
        <v>236</v>
      </c>
      <c r="BM1223" s="138" t="s">
        <v>2151</v>
      </c>
    </row>
    <row r="1224" spans="2:65" s="12" customFormat="1" ht="11.25">
      <c r="B1224" s="144"/>
      <c r="D1224" s="145" t="s">
        <v>146</v>
      </c>
      <c r="F1224" s="147" t="s">
        <v>2152</v>
      </c>
      <c r="H1224" s="148">
        <v>104.087</v>
      </c>
      <c r="I1224" s="149"/>
      <c r="L1224" s="144"/>
      <c r="M1224" s="150"/>
      <c r="T1224" s="151"/>
      <c r="AT1224" s="146" t="s">
        <v>146</v>
      </c>
      <c r="AU1224" s="146" t="s">
        <v>81</v>
      </c>
      <c r="AV1224" s="12" t="s">
        <v>81</v>
      </c>
      <c r="AW1224" s="12" t="s">
        <v>4</v>
      </c>
      <c r="AX1224" s="12" t="s">
        <v>79</v>
      </c>
      <c r="AY1224" s="146" t="s">
        <v>135</v>
      </c>
    </row>
    <row r="1225" spans="2:65" s="1" customFormat="1" ht="16.5" customHeight="1">
      <c r="B1225" s="126"/>
      <c r="C1225" s="127" t="s">
        <v>2153</v>
      </c>
      <c r="D1225" s="127" t="s">
        <v>137</v>
      </c>
      <c r="E1225" s="128" t="s">
        <v>2154</v>
      </c>
      <c r="F1225" s="129" t="s">
        <v>2155</v>
      </c>
      <c r="G1225" s="130" t="s">
        <v>312</v>
      </c>
      <c r="H1225" s="131">
        <v>56.4</v>
      </c>
      <c r="I1225" s="132"/>
      <c r="J1225" s="133">
        <f>ROUND(I1225*H1225,2)</f>
        <v>0</v>
      </c>
      <c r="K1225" s="129" t="s">
        <v>141</v>
      </c>
      <c r="L1225" s="31"/>
      <c r="M1225" s="134" t="s">
        <v>3</v>
      </c>
      <c r="N1225" s="135" t="s">
        <v>42</v>
      </c>
      <c r="P1225" s="136">
        <f>O1225*H1225</f>
        <v>0</v>
      </c>
      <c r="Q1225" s="136">
        <v>9.0000000000000006E-5</v>
      </c>
      <c r="R1225" s="136">
        <f>Q1225*H1225</f>
        <v>5.0759999999999998E-3</v>
      </c>
      <c r="S1225" s="136">
        <v>0</v>
      </c>
      <c r="T1225" s="137">
        <f>S1225*H1225</f>
        <v>0</v>
      </c>
      <c r="AR1225" s="138" t="s">
        <v>236</v>
      </c>
      <c r="AT1225" s="138" t="s">
        <v>137</v>
      </c>
      <c r="AU1225" s="138" t="s">
        <v>81</v>
      </c>
      <c r="AY1225" s="16" t="s">
        <v>135</v>
      </c>
      <c r="BE1225" s="139">
        <f>IF(N1225="základní",J1225,0)</f>
        <v>0</v>
      </c>
      <c r="BF1225" s="139">
        <f>IF(N1225="snížená",J1225,0)</f>
        <v>0</v>
      </c>
      <c r="BG1225" s="139">
        <f>IF(N1225="zákl. přenesená",J1225,0)</f>
        <v>0</v>
      </c>
      <c r="BH1225" s="139">
        <f>IF(N1225="sníž. přenesená",J1225,0)</f>
        <v>0</v>
      </c>
      <c r="BI1225" s="139">
        <f>IF(N1225="nulová",J1225,0)</f>
        <v>0</v>
      </c>
      <c r="BJ1225" s="16" t="s">
        <v>79</v>
      </c>
      <c r="BK1225" s="139">
        <f>ROUND(I1225*H1225,2)</f>
        <v>0</v>
      </c>
      <c r="BL1225" s="16" t="s">
        <v>236</v>
      </c>
      <c r="BM1225" s="138" t="s">
        <v>2156</v>
      </c>
    </row>
    <row r="1226" spans="2:65" s="1" customFormat="1" ht="11.25">
      <c r="B1226" s="31"/>
      <c r="D1226" s="140" t="s">
        <v>144</v>
      </c>
      <c r="F1226" s="141" t="s">
        <v>2157</v>
      </c>
      <c r="I1226" s="142"/>
      <c r="L1226" s="31"/>
      <c r="M1226" s="143"/>
      <c r="T1226" s="52"/>
      <c r="AT1226" s="16" t="s">
        <v>144</v>
      </c>
      <c r="AU1226" s="16" t="s">
        <v>81</v>
      </c>
    </row>
    <row r="1227" spans="2:65" s="12" customFormat="1" ht="11.25">
      <c r="B1227" s="144"/>
      <c r="D1227" s="145" t="s">
        <v>146</v>
      </c>
      <c r="E1227" s="146" t="s">
        <v>3</v>
      </c>
      <c r="F1227" s="147" t="s">
        <v>2158</v>
      </c>
      <c r="H1227" s="148">
        <v>8.4</v>
      </c>
      <c r="I1227" s="149"/>
      <c r="L1227" s="144"/>
      <c r="M1227" s="150"/>
      <c r="T1227" s="151"/>
      <c r="AT1227" s="146" t="s">
        <v>146</v>
      </c>
      <c r="AU1227" s="146" t="s">
        <v>81</v>
      </c>
      <c r="AV1227" s="12" t="s">
        <v>81</v>
      </c>
      <c r="AW1227" s="12" t="s">
        <v>32</v>
      </c>
      <c r="AX1227" s="12" t="s">
        <v>71</v>
      </c>
      <c r="AY1227" s="146" t="s">
        <v>135</v>
      </c>
    </row>
    <row r="1228" spans="2:65" s="12" customFormat="1" ht="11.25">
      <c r="B1228" s="144"/>
      <c r="D1228" s="145" t="s">
        <v>146</v>
      </c>
      <c r="E1228" s="146" t="s">
        <v>3</v>
      </c>
      <c r="F1228" s="147" t="s">
        <v>2159</v>
      </c>
      <c r="H1228" s="148">
        <v>8.4</v>
      </c>
      <c r="I1228" s="149"/>
      <c r="L1228" s="144"/>
      <c r="M1228" s="150"/>
      <c r="T1228" s="151"/>
      <c r="AT1228" s="146" t="s">
        <v>146</v>
      </c>
      <c r="AU1228" s="146" t="s">
        <v>81</v>
      </c>
      <c r="AV1228" s="12" t="s">
        <v>81</v>
      </c>
      <c r="AW1228" s="12" t="s">
        <v>32</v>
      </c>
      <c r="AX1228" s="12" t="s">
        <v>71</v>
      </c>
      <c r="AY1228" s="146" t="s">
        <v>135</v>
      </c>
    </row>
    <row r="1229" spans="2:65" s="12" customFormat="1" ht="11.25">
      <c r="B1229" s="144"/>
      <c r="D1229" s="145" t="s">
        <v>146</v>
      </c>
      <c r="E1229" s="146" t="s">
        <v>3</v>
      </c>
      <c r="F1229" s="147" t="s">
        <v>2160</v>
      </c>
      <c r="H1229" s="148">
        <v>8.4</v>
      </c>
      <c r="I1229" s="149"/>
      <c r="L1229" s="144"/>
      <c r="M1229" s="150"/>
      <c r="T1229" s="151"/>
      <c r="AT1229" s="146" t="s">
        <v>146</v>
      </c>
      <c r="AU1229" s="146" t="s">
        <v>81</v>
      </c>
      <c r="AV1229" s="12" t="s">
        <v>81</v>
      </c>
      <c r="AW1229" s="12" t="s">
        <v>32</v>
      </c>
      <c r="AX1229" s="12" t="s">
        <v>71</v>
      </c>
      <c r="AY1229" s="146" t="s">
        <v>135</v>
      </c>
    </row>
    <row r="1230" spans="2:65" s="12" customFormat="1" ht="11.25">
      <c r="B1230" s="144"/>
      <c r="D1230" s="145" t="s">
        <v>146</v>
      </c>
      <c r="E1230" s="146" t="s">
        <v>3</v>
      </c>
      <c r="F1230" s="147" t="s">
        <v>2161</v>
      </c>
      <c r="H1230" s="148">
        <v>4.8</v>
      </c>
      <c r="I1230" s="149"/>
      <c r="L1230" s="144"/>
      <c r="M1230" s="150"/>
      <c r="T1230" s="151"/>
      <c r="AT1230" s="146" t="s">
        <v>146</v>
      </c>
      <c r="AU1230" s="146" t="s">
        <v>81</v>
      </c>
      <c r="AV1230" s="12" t="s">
        <v>81</v>
      </c>
      <c r="AW1230" s="12" t="s">
        <v>32</v>
      </c>
      <c r="AX1230" s="12" t="s">
        <v>71</v>
      </c>
      <c r="AY1230" s="146" t="s">
        <v>135</v>
      </c>
    </row>
    <row r="1231" spans="2:65" s="12" customFormat="1" ht="11.25">
      <c r="B1231" s="144"/>
      <c r="D1231" s="145" t="s">
        <v>146</v>
      </c>
      <c r="E1231" s="146" t="s">
        <v>3</v>
      </c>
      <c r="F1231" s="147" t="s">
        <v>2162</v>
      </c>
      <c r="H1231" s="148">
        <v>8.4</v>
      </c>
      <c r="I1231" s="149"/>
      <c r="L1231" s="144"/>
      <c r="M1231" s="150"/>
      <c r="T1231" s="151"/>
      <c r="AT1231" s="146" t="s">
        <v>146</v>
      </c>
      <c r="AU1231" s="146" t="s">
        <v>81</v>
      </c>
      <c r="AV1231" s="12" t="s">
        <v>81</v>
      </c>
      <c r="AW1231" s="12" t="s">
        <v>32</v>
      </c>
      <c r="AX1231" s="12" t="s">
        <v>71</v>
      </c>
      <c r="AY1231" s="146" t="s">
        <v>135</v>
      </c>
    </row>
    <row r="1232" spans="2:65" s="12" customFormat="1" ht="11.25">
      <c r="B1232" s="144"/>
      <c r="D1232" s="145" t="s">
        <v>146</v>
      </c>
      <c r="E1232" s="146" t="s">
        <v>3</v>
      </c>
      <c r="F1232" s="147" t="s">
        <v>2163</v>
      </c>
      <c r="H1232" s="148">
        <v>8.4</v>
      </c>
      <c r="I1232" s="149"/>
      <c r="L1232" s="144"/>
      <c r="M1232" s="150"/>
      <c r="T1232" s="151"/>
      <c r="AT1232" s="146" t="s">
        <v>146</v>
      </c>
      <c r="AU1232" s="146" t="s">
        <v>81</v>
      </c>
      <c r="AV1232" s="12" t="s">
        <v>81</v>
      </c>
      <c r="AW1232" s="12" t="s">
        <v>32</v>
      </c>
      <c r="AX1232" s="12" t="s">
        <v>71</v>
      </c>
      <c r="AY1232" s="146" t="s">
        <v>135</v>
      </c>
    </row>
    <row r="1233" spans="2:65" s="12" customFormat="1" ht="11.25">
      <c r="B1233" s="144"/>
      <c r="D1233" s="145" t="s">
        <v>146</v>
      </c>
      <c r="E1233" s="146" t="s">
        <v>3</v>
      </c>
      <c r="F1233" s="147" t="s">
        <v>2164</v>
      </c>
      <c r="H1233" s="148">
        <v>8.4</v>
      </c>
      <c r="I1233" s="149"/>
      <c r="L1233" s="144"/>
      <c r="M1233" s="150"/>
      <c r="T1233" s="151"/>
      <c r="AT1233" s="146" t="s">
        <v>146</v>
      </c>
      <c r="AU1233" s="146" t="s">
        <v>81</v>
      </c>
      <c r="AV1233" s="12" t="s">
        <v>81</v>
      </c>
      <c r="AW1233" s="12" t="s">
        <v>32</v>
      </c>
      <c r="AX1233" s="12" t="s">
        <v>71</v>
      </c>
      <c r="AY1233" s="146" t="s">
        <v>135</v>
      </c>
    </row>
    <row r="1234" spans="2:65" s="12" customFormat="1" ht="11.25">
      <c r="B1234" s="144"/>
      <c r="D1234" s="145" t="s">
        <v>146</v>
      </c>
      <c r="E1234" s="146" t="s">
        <v>3</v>
      </c>
      <c r="F1234" s="147" t="s">
        <v>2165</v>
      </c>
      <c r="H1234" s="148">
        <v>1.2</v>
      </c>
      <c r="I1234" s="149"/>
      <c r="L1234" s="144"/>
      <c r="M1234" s="150"/>
      <c r="T1234" s="151"/>
      <c r="AT1234" s="146" t="s">
        <v>146</v>
      </c>
      <c r="AU1234" s="146" t="s">
        <v>81</v>
      </c>
      <c r="AV1234" s="12" t="s">
        <v>81</v>
      </c>
      <c r="AW1234" s="12" t="s">
        <v>32</v>
      </c>
      <c r="AX1234" s="12" t="s">
        <v>71</v>
      </c>
      <c r="AY1234" s="146" t="s">
        <v>135</v>
      </c>
    </row>
    <row r="1235" spans="2:65" s="13" customFormat="1" ht="11.25">
      <c r="B1235" s="152"/>
      <c r="D1235" s="145" t="s">
        <v>146</v>
      </c>
      <c r="E1235" s="153" t="s">
        <v>3</v>
      </c>
      <c r="F1235" s="154" t="s">
        <v>150</v>
      </c>
      <c r="H1235" s="155">
        <v>56.4</v>
      </c>
      <c r="I1235" s="156"/>
      <c r="L1235" s="152"/>
      <c r="M1235" s="157"/>
      <c r="T1235" s="158"/>
      <c r="AT1235" s="153" t="s">
        <v>146</v>
      </c>
      <c r="AU1235" s="153" t="s">
        <v>81</v>
      </c>
      <c r="AV1235" s="13" t="s">
        <v>142</v>
      </c>
      <c r="AW1235" s="13" t="s">
        <v>32</v>
      </c>
      <c r="AX1235" s="13" t="s">
        <v>79</v>
      </c>
      <c r="AY1235" s="153" t="s">
        <v>135</v>
      </c>
    </row>
    <row r="1236" spans="2:65" s="1" customFormat="1" ht="24.2" customHeight="1">
      <c r="B1236" s="126"/>
      <c r="C1236" s="127" t="s">
        <v>2166</v>
      </c>
      <c r="D1236" s="127" t="s">
        <v>137</v>
      </c>
      <c r="E1236" s="128" t="s">
        <v>2167</v>
      </c>
      <c r="F1236" s="129" t="s">
        <v>2168</v>
      </c>
      <c r="G1236" s="130" t="s">
        <v>186</v>
      </c>
      <c r="H1236" s="131">
        <v>2.8330000000000002</v>
      </c>
      <c r="I1236" s="132"/>
      <c r="J1236" s="133">
        <f>ROUND(I1236*H1236,2)</f>
        <v>0</v>
      </c>
      <c r="K1236" s="129" t="s">
        <v>141</v>
      </c>
      <c r="L1236" s="31"/>
      <c r="M1236" s="134" t="s">
        <v>3</v>
      </c>
      <c r="N1236" s="135" t="s">
        <v>42</v>
      </c>
      <c r="P1236" s="136">
        <f>O1236*H1236</f>
        <v>0</v>
      </c>
      <c r="Q1236" s="136">
        <v>0</v>
      </c>
      <c r="R1236" s="136">
        <f>Q1236*H1236</f>
        <v>0</v>
      </c>
      <c r="S1236" s="136">
        <v>0</v>
      </c>
      <c r="T1236" s="137">
        <f>S1236*H1236</f>
        <v>0</v>
      </c>
      <c r="AR1236" s="138" t="s">
        <v>236</v>
      </c>
      <c r="AT1236" s="138" t="s">
        <v>137</v>
      </c>
      <c r="AU1236" s="138" t="s">
        <v>81</v>
      </c>
      <c r="AY1236" s="16" t="s">
        <v>135</v>
      </c>
      <c r="BE1236" s="139">
        <f>IF(N1236="základní",J1236,0)</f>
        <v>0</v>
      </c>
      <c r="BF1236" s="139">
        <f>IF(N1236="snížená",J1236,0)</f>
        <v>0</v>
      </c>
      <c r="BG1236" s="139">
        <f>IF(N1236="zákl. přenesená",J1236,0)</f>
        <v>0</v>
      </c>
      <c r="BH1236" s="139">
        <f>IF(N1236="sníž. přenesená",J1236,0)</f>
        <v>0</v>
      </c>
      <c r="BI1236" s="139">
        <f>IF(N1236="nulová",J1236,0)</f>
        <v>0</v>
      </c>
      <c r="BJ1236" s="16" t="s">
        <v>79</v>
      </c>
      <c r="BK1236" s="139">
        <f>ROUND(I1236*H1236,2)</f>
        <v>0</v>
      </c>
      <c r="BL1236" s="16" t="s">
        <v>236</v>
      </c>
      <c r="BM1236" s="138" t="s">
        <v>2169</v>
      </c>
    </row>
    <row r="1237" spans="2:65" s="1" customFormat="1" ht="11.25">
      <c r="B1237" s="31"/>
      <c r="D1237" s="140" t="s">
        <v>144</v>
      </c>
      <c r="F1237" s="141" t="s">
        <v>2170</v>
      </c>
      <c r="I1237" s="142"/>
      <c r="L1237" s="31"/>
      <c r="M1237" s="143"/>
      <c r="T1237" s="52"/>
      <c r="AT1237" s="16" t="s">
        <v>144</v>
      </c>
      <c r="AU1237" s="16" t="s">
        <v>81</v>
      </c>
    </row>
    <row r="1238" spans="2:65" s="11" customFormat="1" ht="22.9" customHeight="1">
      <c r="B1238" s="114"/>
      <c r="D1238" s="115" t="s">
        <v>70</v>
      </c>
      <c r="E1238" s="124" t="s">
        <v>2171</v>
      </c>
      <c r="F1238" s="124" t="s">
        <v>2172</v>
      </c>
      <c r="I1238" s="117"/>
      <c r="J1238" s="125">
        <f>BK1238</f>
        <v>0</v>
      </c>
      <c r="L1238" s="114"/>
      <c r="M1238" s="119"/>
      <c r="P1238" s="120">
        <f>SUM(P1239:P1273)</f>
        <v>0</v>
      </c>
      <c r="R1238" s="120">
        <f>SUM(R1239:R1273)</f>
        <v>5.8451000000000003E-2</v>
      </c>
      <c r="T1238" s="121">
        <f>SUM(T1239:T1273)</f>
        <v>0</v>
      </c>
      <c r="AR1238" s="115" t="s">
        <v>81</v>
      </c>
      <c r="AT1238" s="122" t="s">
        <v>70</v>
      </c>
      <c r="AU1238" s="122" t="s">
        <v>79</v>
      </c>
      <c r="AY1238" s="115" t="s">
        <v>135</v>
      </c>
      <c r="BK1238" s="123">
        <f>SUM(BK1239:BK1273)</f>
        <v>0</v>
      </c>
    </row>
    <row r="1239" spans="2:65" s="1" customFormat="1" ht="16.5" customHeight="1">
      <c r="B1239" s="126"/>
      <c r="C1239" s="127" t="s">
        <v>2173</v>
      </c>
      <c r="D1239" s="127" t="s">
        <v>137</v>
      </c>
      <c r="E1239" s="128" t="s">
        <v>2174</v>
      </c>
      <c r="F1239" s="129" t="s">
        <v>2175</v>
      </c>
      <c r="G1239" s="130" t="s">
        <v>213</v>
      </c>
      <c r="H1239" s="131">
        <v>111.7</v>
      </c>
      <c r="I1239" s="132"/>
      <c r="J1239" s="133">
        <f>ROUND(I1239*H1239,2)</f>
        <v>0</v>
      </c>
      <c r="K1239" s="129" t="s">
        <v>141</v>
      </c>
      <c r="L1239" s="31"/>
      <c r="M1239" s="134" t="s">
        <v>3</v>
      </c>
      <c r="N1239" s="135" t="s">
        <v>42</v>
      </c>
      <c r="P1239" s="136">
        <f>O1239*H1239</f>
        <v>0</v>
      </c>
      <c r="Q1239" s="136">
        <v>2.5000000000000001E-4</v>
      </c>
      <c r="R1239" s="136">
        <f>Q1239*H1239</f>
        <v>2.7925000000000002E-2</v>
      </c>
      <c r="S1239" s="136">
        <v>0</v>
      </c>
      <c r="T1239" s="137">
        <f>S1239*H1239</f>
        <v>0</v>
      </c>
      <c r="AR1239" s="138" t="s">
        <v>236</v>
      </c>
      <c r="AT1239" s="138" t="s">
        <v>137</v>
      </c>
      <c r="AU1239" s="138" t="s">
        <v>81</v>
      </c>
      <c r="AY1239" s="16" t="s">
        <v>135</v>
      </c>
      <c r="BE1239" s="139">
        <f>IF(N1239="základní",J1239,0)</f>
        <v>0</v>
      </c>
      <c r="BF1239" s="139">
        <f>IF(N1239="snížená",J1239,0)</f>
        <v>0</v>
      </c>
      <c r="BG1239" s="139">
        <f>IF(N1239="zákl. přenesená",J1239,0)</f>
        <v>0</v>
      </c>
      <c r="BH1239" s="139">
        <f>IF(N1239="sníž. přenesená",J1239,0)</f>
        <v>0</v>
      </c>
      <c r="BI1239" s="139">
        <f>IF(N1239="nulová",J1239,0)</f>
        <v>0</v>
      </c>
      <c r="BJ1239" s="16" t="s">
        <v>79</v>
      </c>
      <c r="BK1239" s="139">
        <f>ROUND(I1239*H1239,2)</f>
        <v>0</v>
      </c>
      <c r="BL1239" s="16" t="s">
        <v>236</v>
      </c>
      <c r="BM1239" s="138" t="s">
        <v>2176</v>
      </c>
    </row>
    <row r="1240" spans="2:65" s="1" customFormat="1" ht="11.25">
      <c r="B1240" s="31"/>
      <c r="D1240" s="140" t="s">
        <v>144</v>
      </c>
      <c r="F1240" s="141" t="s">
        <v>2177</v>
      </c>
      <c r="I1240" s="142"/>
      <c r="L1240" s="31"/>
      <c r="M1240" s="143"/>
      <c r="T1240" s="52"/>
      <c r="AT1240" s="16" t="s">
        <v>144</v>
      </c>
      <c r="AU1240" s="16" t="s">
        <v>81</v>
      </c>
    </row>
    <row r="1241" spans="2:65" s="12" customFormat="1" ht="11.25">
      <c r="B1241" s="144"/>
      <c r="D1241" s="145" t="s">
        <v>146</v>
      </c>
      <c r="E1241" s="146" t="s">
        <v>3</v>
      </c>
      <c r="F1241" s="147" t="s">
        <v>2178</v>
      </c>
      <c r="H1241" s="148">
        <v>70.2</v>
      </c>
      <c r="I1241" s="149"/>
      <c r="L1241" s="144"/>
      <c r="M1241" s="150"/>
      <c r="T1241" s="151"/>
      <c r="AT1241" s="146" t="s">
        <v>146</v>
      </c>
      <c r="AU1241" s="146" t="s">
        <v>81</v>
      </c>
      <c r="AV1241" s="12" t="s">
        <v>81</v>
      </c>
      <c r="AW1241" s="12" t="s">
        <v>32</v>
      </c>
      <c r="AX1241" s="12" t="s">
        <v>71</v>
      </c>
      <c r="AY1241" s="146" t="s">
        <v>135</v>
      </c>
    </row>
    <row r="1242" spans="2:65" s="12" customFormat="1" ht="11.25">
      <c r="B1242" s="144"/>
      <c r="D1242" s="145" t="s">
        <v>146</v>
      </c>
      <c r="E1242" s="146" t="s">
        <v>3</v>
      </c>
      <c r="F1242" s="147" t="s">
        <v>2179</v>
      </c>
      <c r="H1242" s="148">
        <v>41.5</v>
      </c>
      <c r="I1242" s="149"/>
      <c r="L1242" s="144"/>
      <c r="M1242" s="150"/>
      <c r="T1242" s="151"/>
      <c r="AT1242" s="146" t="s">
        <v>146</v>
      </c>
      <c r="AU1242" s="146" t="s">
        <v>81</v>
      </c>
      <c r="AV1242" s="12" t="s">
        <v>81</v>
      </c>
      <c r="AW1242" s="12" t="s">
        <v>32</v>
      </c>
      <c r="AX1242" s="12" t="s">
        <v>71</v>
      </c>
      <c r="AY1242" s="146" t="s">
        <v>135</v>
      </c>
    </row>
    <row r="1243" spans="2:65" s="13" customFormat="1" ht="11.25">
      <c r="B1243" s="152"/>
      <c r="D1243" s="145" t="s">
        <v>146</v>
      </c>
      <c r="E1243" s="153" t="s">
        <v>3</v>
      </c>
      <c r="F1243" s="154" t="s">
        <v>150</v>
      </c>
      <c r="H1243" s="155">
        <v>111.7</v>
      </c>
      <c r="I1243" s="156"/>
      <c r="L1243" s="152"/>
      <c r="M1243" s="157"/>
      <c r="T1243" s="158"/>
      <c r="AT1243" s="153" t="s">
        <v>146</v>
      </c>
      <c r="AU1243" s="153" t="s">
        <v>81</v>
      </c>
      <c r="AV1243" s="13" t="s">
        <v>142</v>
      </c>
      <c r="AW1243" s="13" t="s">
        <v>32</v>
      </c>
      <c r="AX1243" s="13" t="s">
        <v>79</v>
      </c>
      <c r="AY1243" s="153" t="s">
        <v>135</v>
      </c>
    </row>
    <row r="1244" spans="2:65" s="1" customFormat="1" ht="21.75" customHeight="1">
      <c r="B1244" s="126"/>
      <c r="C1244" s="127" t="s">
        <v>2180</v>
      </c>
      <c r="D1244" s="127" t="s">
        <v>137</v>
      </c>
      <c r="E1244" s="128" t="s">
        <v>2181</v>
      </c>
      <c r="F1244" s="129" t="s">
        <v>2182</v>
      </c>
      <c r="G1244" s="130" t="s">
        <v>213</v>
      </c>
      <c r="H1244" s="131">
        <v>77.2</v>
      </c>
      <c r="I1244" s="132"/>
      <c r="J1244" s="133">
        <f>ROUND(I1244*H1244,2)</f>
        <v>0</v>
      </c>
      <c r="K1244" s="129" t="s">
        <v>141</v>
      </c>
      <c r="L1244" s="31"/>
      <c r="M1244" s="134" t="s">
        <v>3</v>
      </c>
      <c r="N1244" s="135" t="s">
        <v>42</v>
      </c>
      <c r="P1244" s="136">
        <f>O1244*H1244</f>
        <v>0</v>
      </c>
      <c r="Q1244" s="136">
        <v>6.9999999999999994E-5</v>
      </c>
      <c r="R1244" s="136">
        <f>Q1244*H1244</f>
        <v>5.4039999999999999E-3</v>
      </c>
      <c r="S1244" s="136">
        <v>0</v>
      </c>
      <c r="T1244" s="137">
        <f>S1244*H1244</f>
        <v>0</v>
      </c>
      <c r="AR1244" s="138" t="s">
        <v>236</v>
      </c>
      <c r="AT1244" s="138" t="s">
        <v>137</v>
      </c>
      <c r="AU1244" s="138" t="s">
        <v>81</v>
      </c>
      <c r="AY1244" s="16" t="s">
        <v>135</v>
      </c>
      <c r="BE1244" s="139">
        <f>IF(N1244="základní",J1244,0)</f>
        <v>0</v>
      </c>
      <c r="BF1244" s="139">
        <f>IF(N1244="snížená",J1244,0)</f>
        <v>0</v>
      </c>
      <c r="BG1244" s="139">
        <f>IF(N1244="zákl. přenesená",J1244,0)</f>
        <v>0</v>
      </c>
      <c r="BH1244" s="139">
        <f>IF(N1244="sníž. přenesená",J1244,0)</f>
        <v>0</v>
      </c>
      <c r="BI1244" s="139">
        <f>IF(N1244="nulová",J1244,0)</f>
        <v>0</v>
      </c>
      <c r="BJ1244" s="16" t="s">
        <v>79</v>
      </c>
      <c r="BK1244" s="139">
        <f>ROUND(I1244*H1244,2)</f>
        <v>0</v>
      </c>
      <c r="BL1244" s="16" t="s">
        <v>236</v>
      </c>
      <c r="BM1244" s="138" t="s">
        <v>2183</v>
      </c>
    </row>
    <row r="1245" spans="2:65" s="1" customFormat="1" ht="11.25">
      <c r="B1245" s="31"/>
      <c r="D1245" s="140" t="s">
        <v>144</v>
      </c>
      <c r="F1245" s="141" t="s">
        <v>2184</v>
      </c>
      <c r="I1245" s="142"/>
      <c r="L1245" s="31"/>
      <c r="M1245" s="143"/>
      <c r="T1245" s="52"/>
      <c r="AT1245" s="16" t="s">
        <v>144</v>
      </c>
      <c r="AU1245" s="16" t="s">
        <v>81</v>
      </c>
    </row>
    <row r="1246" spans="2:65" s="12" customFormat="1" ht="11.25">
      <c r="B1246" s="144"/>
      <c r="D1246" s="145" t="s">
        <v>146</v>
      </c>
      <c r="E1246" s="146" t="s">
        <v>3</v>
      </c>
      <c r="F1246" s="147" t="s">
        <v>2185</v>
      </c>
      <c r="H1246" s="148">
        <v>8</v>
      </c>
      <c r="I1246" s="149"/>
      <c r="L1246" s="144"/>
      <c r="M1246" s="150"/>
      <c r="T1246" s="151"/>
      <c r="AT1246" s="146" t="s">
        <v>146</v>
      </c>
      <c r="AU1246" s="146" t="s">
        <v>81</v>
      </c>
      <c r="AV1246" s="12" t="s">
        <v>81</v>
      </c>
      <c r="AW1246" s="12" t="s">
        <v>32</v>
      </c>
      <c r="AX1246" s="12" t="s">
        <v>71</v>
      </c>
      <c r="AY1246" s="146" t="s">
        <v>135</v>
      </c>
    </row>
    <row r="1247" spans="2:65" s="12" customFormat="1" ht="11.25">
      <c r="B1247" s="144"/>
      <c r="D1247" s="145" t="s">
        <v>146</v>
      </c>
      <c r="E1247" s="146" t="s">
        <v>3</v>
      </c>
      <c r="F1247" s="147" t="s">
        <v>2186</v>
      </c>
      <c r="H1247" s="148">
        <v>25</v>
      </c>
      <c r="I1247" s="149"/>
      <c r="L1247" s="144"/>
      <c r="M1247" s="150"/>
      <c r="T1247" s="151"/>
      <c r="AT1247" s="146" t="s">
        <v>146</v>
      </c>
      <c r="AU1247" s="146" t="s">
        <v>81</v>
      </c>
      <c r="AV1247" s="12" t="s">
        <v>81</v>
      </c>
      <c r="AW1247" s="12" t="s">
        <v>32</v>
      </c>
      <c r="AX1247" s="12" t="s">
        <v>71</v>
      </c>
      <c r="AY1247" s="146" t="s">
        <v>135</v>
      </c>
    </row>
    <row r="1248" spans="2:65" s="12" customFormat="1" ht="11.25">
      <c r="B1248" s="144"/>
      <c r="D1248" s="145" t="s">
        <v>146</v>
      </c>
      <c r="E1248" s="146" t="s">
        <v>3</v>
      </c>
      <c r="F1248" s="147" t="s">
        <v>2187</v>
      </c>
      <c r="H1248" s="148">
        <v>44.2</v>
      </c>
      <c r="I1248" s="149"/>
      <c r="L1248" s="144"/>
      <c r="M1248" s="150"/>
      <c r="T1248" s="151"/>
      <c r="AT1248" s="146" t="s">
        <v>146</v>
      </c>
      <c r="AU1248" s="146" t="s">
        <v>81</v>
      </c>
      <c r="AV1248" s="12" t="s">
        <v>81</v>
      </c>
      <c r="AW1248" s="12" t="s">
        <v>32</v>
      </c>
      <c r="AX1248" s="12" t="s">
        <v>71</v>
      </c>
      <c r="AY1248" s="146" t="s">
        <v>135</v>
      </c>
    </row>
    <row r="1249" spans="2:65" s="13" customFormat="1" ht="11.25">
      <c r="B1249" s="152"/>
      <c r="D1249" s="145" t="s">
        <v>146</v>
      </c>
      <c r="E1249" s="153" t="s">
        <v>3</v>
      </c>
      <c r="F1249" s="154" t="s">
        <v>150</v>
      </c>
      <c r="H1249" s="155">
        <v>77.2</v>
      </c>
      <c r="I1249" s="156"/>
      <c r="L1249" s="152"/>
      <c r="M1249" s="157"/>
      <c r="T1249" s="158"/>
      <c r="AT1249" s="153" t="s">
        <v>146</v>
      </c>
      <c r="AU1249" s="153" t="s">
        <v>81</v>
      </c>
      <c r="AV1249" s="13" t="s">
        <v>142</v>
      </c>
      <c r="AW1249" s="13" t="s">
        <v>32</v>
      </c>
      <c r="AX1249" s="13" t="s">
        <v>79</v>
      </c>
      <c r="AY1249" s="153" t="s">
        <v>135</v>
      </c>
    </row>
    <row r="1250" spans="2:65" s="1" customFormat="1" ht="21.75" customHeight="1">
      <c r="B1250" s="126"/>
      <c r="C1250" s="127" t="s">
        <v>2188</v>
      </c>
      <c r="D1250" s="127" t="s">
        <v>137</v>
      </c>
      <c r="E1250" s="128" t="s">
        <v>2189</v>
      </c>
      <c r="F1250" s="129" t="s">
        <v>2190</v>
      </c>
      <c r="G1250" s="130" t="s">
        <v>213</v>
      </c>
      <c r="H1250" s="131">
        <v>77.2</v>
      </c>
      <c r="I1250" s="132"/>
      <c r="J1250" s="133">
        <f>ROUND(I1250*H1250,2)</f>
        <v>0</v>
      </c>
      <c r="K1250" s="129" t="s">
        <v>141</v>
      </c>
      <c r="L1250" s="31"/>
      <c r="M1250" s="134" t="s">
        <v>3</v>
      </c>
      <c r="N1250" s="135" t="s">
        <v>42</v>
      </c>
      <c r="P1250" s="136">
        <f>O1250*H1250</f>
        <v>0</v>
      </c>
      <c r="Q1250" s="136">
        <v>6.9999999999999994E-5</v>
      </c>
      <c r="R1250" s="136">
        <f>Q1250*H1250</f>
        <v>5.4039999999999999E-3</v>
      </c>
      <c r="S1250" s="136">
        <v>0</v>
      </c>
      <c r="T1250" s="137">
        <f>S1250*H1250</f>
        <v>0</v>
      </c>
      <c r="AR1250" s="138" t="s">
        <v>236</v>
      </c>
      <c r="AT1250" s="138" t="s">
        <v>137</v>
      </c>
      <c r="AU1250" s="138" t="s">
        <v>81</v>
      </c>
      <c r="AY1250" s="16" t="s">
        <v>135</v>
      </c>
      <c r="BE1250" s="139">
        <f>IF(N1250="základní",J1250,0)</f>
        <v>0</v>
      </c>
      <c r="BF1250" s="139">
        <f>IF(N1250="snížená",J1250,0)</f>
        <v>0</v>
      </c>
      <c r="BG1250" s="139">
        <f>IF(N1250="zákl. přenesená",J1250,0)</f>
        <v>0</v>
      </c>
      <c r="BH1250" s="139">
        <f>IF(N1250="sníž. přenesená",J1250,0)</f>
        <v>0</v>
      </c>
      <c r="BI1250" s="139">
        <f>IF(N1250="nulová",J1250,0)</f>
        <v>0</v>
      </c>
      <c r="BJ1250" s="16" t="s">
        <v>79</v>
      </c>
      <c r="BK1250" s="139">
        <f>ROUND(I1250*H1250,2)</f>
        <v>0</v>
      </c>
      <c r="BL1250" s="16" t="s">
        <v>236</v>
      </c>
      <c r="BM1250" s="138" t="s">
        <v>2191</v>
      </c>
    </row>
    <row r="1251" spans="2:65" s="1" customFormat="1" ht="11.25">
      <c r="B1251" s="31"/>
      <c r="D1251" s="140" t="s">
        <v>144</v>
      </c>
      <c r="F1251" s="141" t="s">
        <v>2192</v>
      </c>
      <c r="I1251" s="142"/>
      <c r="L1251" s="31"/>
      <c r="M1251" s="143"/>
      <c r="T1251" s="52"/>
      <c r="AT1251" s="16" t="s">
        <v>144</v>
      </c>
      <c r="AU1251" s="16" t="s">
        <v>81</v>
      </c>
    </row>
    <row r="1252" spans="2:65" s="12" customFormat="1" ht="11.25">
      <c r="B1252" s="144"/>
      <c r="D1252" s="145" t="s">
        <v>146</v>
      </c>
      <c r="E1252" s="146" t="s">
        <v>3</v>
      </c>
      <c r="F1252" s="147" t="s">
        <v>2185</v>
      </c>
      <c r="H1252" s="148">
        <v>8</v>
      </c>
      <c r="I1252" s="149"/>
      <c r="L1252" s="144"/>
      <c r="M1252" s="150"/>
      <c r="T1252" s="151"/>
      <c r="AT1252" s="146" t="s">
        <v>146</v>
      </c>
      <c r="AU1252" s="146" t="s">
        <v>81</v>
      </c>
      <c r="AV1252" s="12" t="s">
        <v>81</v>
      </c>
      <c r="AW1252" s="12" t="s">
        <v>32</v>
      </c>
      <c r="AX1252" s="12" t="s">
        <v>71</v>
      </c>
      <c r="AY1252" s="146" t="s">
        <v>135</v>
      </c>
    </row>
    <row r="1253" spans="2:65" s="12" customFormat="1" ht="11.25">
      <c r="B1253" s="144"/>
      <c r="D1253" s="145" t="s">
        <v>146</v>
      </c>
      <c r="E1253" s="146" t="s">
        <v>3</v>
      </c>
      <c r="F1253" s="147" t="s">
        <v>2186</v>
      </c>
      <c r="H1253" s="148">
        <v>25</v>
      </c>
      <c r="I1253" s="149"/>
      <c r="L1253" s="144"/>
      <c r="M1253" s="150"/>
      <c r="T1253" s="151"/>
      <c r="AT1253" s="146" t="s">
        <v>146</v>
      </c>
      <c r="AU1253" s="146" t="s">
        <v>81</v>
      </c>
      <c r="AV1253" s="12" t="s">
        <v>81</v>
      </c>
      <c r="AW1253" s="12" t="s">
        <v>32</v>
      </c>
      <c r="AX1253" s="12" t="s">
        <v>71</v>
      </c>
      <c r="AY1253" s="146" t="s">
        <v>135</v>
      </c>
    </row>
    <row r="1254" spans="2:65" s="12" customFormat="1" ht="11.25">
      <c r="B1254" s="144"/>
      <c r="D1254" s="145" t="s">
        <v>146</v>
      </c>
      <c r="E1254" s="146" t="s">
        <v>3</v>
      </c>
      <c r="F1254" s="147" t="s">
        <v>2187</v>
      </c>
      <c r="H1254" s="148">
        <v>44.2</v>
      </c>
      <c r="I1254" s="149"/>
      <c r="L1254" s="144"/>
      <c r="M1254" s="150"/>
      <c r="T1254" s="151"/>
      <c r="AT1254" s="146" t="s">
        <v>146</v>
      </c>
      <c r="AU1254" s="146" t="s">
        <v>81</v>
      </c>
      <c r="AV1254" s="12" t="s">
        <v>81</v>
      </c>
      <c r="AW1254" s="12" t="s">
        <v>32</v>
      </c>
      <c r="AX1254" s="12" t="s">
        <v>71</v>
      </c>
      <c r="AY1254" s="146" t="s">
        <v>135</v>
      </c>
    </row>
    <row r="1255" spans="2:65" s="13" customFormat="1" ht="11.25">
      <c r="B1255" s="152"/>
      <c r="D1255" s="145" t="s">
        <v>146</v>
      </c>
      <c r="E1255" s="153" t="s">
        <v>3</v>
      </c>
      <c r="F1255" s="154" t="s">
        <v>150</v>
      </c>
      <c r="H1255" s="155">
        <v>77.2</v>
      </c>
      <c r="I1255" s="156"/>
      <c r="L1255" s="152"/>
      <c r="M1255" s="157"/>
      <c r="T1255" s="158"/>
      <c r="AT1255" s="153" t="s">
        <v>146</v>
      </c>
      <c r="AU1255" s="153" t="s">
        <v>81</v>
      </c>
      <c r="AV1255" s="13" t="s">
        <v>142</v>
      </c>
      <c r="AW1255" s="13" t="s">
        <v>32</v>
      </c>
      <c r="AX1255" s="13" t="s">
        <v>79</v>
      </c>
      <c r="AY1255" s="153" t="s">
        <v>135</v>
      </c>
    </row>
    <row r="1256" spans="2:65" s="1" customFormat="1" ht="16.5" customHeight="1">
      <c r="B1256" s="126"/>
      <c r="C1256" s="127" t="s">
        <v>2193</v>
      </c>
      <c r="D1256" s="127" t="s">
        <v>137</v>
      </c>
      <c r="E1256" s="128" t="s">
        <v>2194</v>
      </c>
      <c r="F1256" s="129" t="s">
        <v>2195</v>
      </c>
      <c r="G1256" s="130" t="s">
        <v>213</v>
      </c>
      <c r="H1256" s="131">
        <v>33</v>
      </c>
      <c r="I1256" s="132"/>
      <c r="J1256" s="133">
        <f>ROUND(I1256*H1256,2)</f>
        <v>0</v>
      </c>
      <c r="K1256" s="129" t="s">
        <v>141</v>
      </c>
      <c r="L1256" s="31"/>
      <c r="M1256" s="134" t="s">
        <v>3</v>
      </c>
      <c r="N1256" s="135" t="s">
        <v>42</v>
      </c>
      <c r="P1256" s="136">
        <f>O1256*H1256</f>
        <v>0</v>
      </c>
      <c r="Q1256" s="136">
        <v>1.7000000000000001E-4</v>
      </c>
      <c r="R1256" s="136">
        <f>Q1256*H1256</f>
        <v>5.6100000000000004E-3</v>
      </c>
      <c r="S1256" s="136">
        <v>0</v>
      </c>
      <c r="T1256" s="137">
        <f>S1256*H1256</f>
        <v>0</v>
      </c>
      <c r="AR1256" s="138" t="s">
        <v>236</v>
      </c>
      <c r="AT1256" s="138" t="s">
        <v>137</v>
      </c>
      <c r="AU1256" s="138" t="s">
        <v>81</v>
      </c>
      <c r="AY1256" s="16" t="s">
        <v>135</v>
      </c>
      <c r="BE1256" s="139">
        <f>IF(N1256="základní",J1256,0)</f>
        <v>0</v>
      </c>
      <c r="BF1256" s="139">
        <f>IF(N1256="snížená",J1256,0)</f>
        <v>0</v>
      </c>
      <c r="BG1256" s="139">
        <f>IF(N1256="zákl. přenesená",J1256,0)</f>
        <v>0</v>
      </c>
      <c r="BH1256" s="139">
        <f>IF(N1256="sníž. přenesená",J1256,0)</f>
        <v>0</v>
      </c>
      <c r="BI1256" s="139">
        <f>IF(N1256="nulová",J1256,0)</f>
        <v>0</v>
      </c>
      <c r="BJ1256" s="16" t="s">
        <v>79</v>
      </c>
      <c r="BK1256" s="139">
        <f>ROUND(I1256*H1256,2)</f>
        <v>0</v>
      </c>
      <c r="BL1256" s="16" t="s">
        <v>236</v>
      </c>
      <c r="BM1256" s="138" t="s">
        <v>2196</v>
      </c>
    </row>
    <row r="1257" spans="2:65" s="1" customFormat="1" ht="11.25">
      <c r="B1257" s="31"/>
      <c r="D1257" s="140" t="s">
        <v>144</v>
      </c>
      <c r="F1257" s="141" t="s">
        <v>2197</v>
      </c>
      <c r="I1257" s="142"/>
      <c r="L1257" s="31"/>
      <c r="M1257" s="143"/>
      <c r="T1257" s="52"/>
      <c r="AT1257" s="16" t="s">
        <v>144</v>
      </c>
      <c r="AU1257" s="16" t="s">
        <v>81</v>
      </c>
    </row>
    <row r="1258" spans="2:65" s="12" customFormat="1" ht="11.25">
      <c r="B1258" s="144"/>
      <c r="D1258" s="145" t="s">
        <v>146</v>
      </c>
      <c r="E1258" s="146" t="s">
        <v>3</v>
      </c>
      <c r="F1258" s="147" t="s">
        <v>2185</v>
      </c>
      <c r="H1258" s="148">
        <v>8</v>
      </c>
      <c r="I1258" s="149"/>
      <c r="L1258" s="144"/>
      <c r="M1258" s="150"/>
      <c r="T1258" s="151"/>
      <c r="AT1258" s="146" t="s">
        <v>146</v>
      </c>
      <c r="AU1258" s="146" t="s">
        <v>81</v>
      </c>
      <c r="AV1258" s="12" t="s">
        <v>81</v>
      </c>
      <c r="AW1258" s="12" t="s">
        <v>32</v>
      </c>
      <c r="AX1258" s="12" t="s">
        <v>71</v>
      </c>
      <c r="AY1258" s="146" t="s">
        <v>135</v>
      </c>
    </row>
    <row r="1259" spans="2:65" s="12" customFormat="1" ht="11.25">
      <c r="B1259" s="144"/>
      <c r="D1259" s="145" t="s">
        <v>146</v>
      </c>
      <c r="E1259" s="146" t="s">
        <v>3</v>
      </c>
      <c r="F1259" s="147" t="s">
        <v>2186</v>
      </c>
      <c r="H1259" s="148">
        <v>25</v>
      </c>
      <c r="I1259" s="149"/>
      <c r="L1259" s="144"/>
      <c r="M1259" s="150"/>
      <c r="T1259" s="151"/>
      <c r="AT1259" s="146" t="s">
        <v>146</v>
      </c>
      <c r="AU1259" s="146" t="s">
        <v>81</v>
      </c>
      <c r="AV1259" s="12" t="s">
        <v>81</v>
      </c>
      <c r="AW1259" s="12" t="s">
        <v>32</v>
      </c>
      <c r="AX1259" s="12" t="s">
        <v>71</v>
      </c>
      <c r="AY1259" s="146" t="s">
        <v>135</v>
      </c>
    </row>
    <row r="1260" spans="2:65" s="13" customFormat="1" ht="11.25">
      <c r="B1260" s="152"/>
      <c r="D1260" s="145" t="s">
        <v>146</v>
      </c>
      <c r="E1260" s="153" t="s">
        <v>3</v>
      </c>
      <c r="F1260" s="154" t="s">
        <v>150</v>
      </c>
      <c r="H1260" s="155">
        <v>33</v>
      </c>
      <c r="I1260" s="156"/>
      <c r="L1260" s="152"/>
      <c r="M1260" s="157"/>
      <c r="T1260" s="158"/>
      <c r="AT1260" s="153" t="s">
        <v>146</v>
      </c>
      <c r="AU1260" s="153" t="s">
        <v>81</v>
      </c>
      <c r="AV1260" s="13" t="s">
        <v>142</v>
      </c>
      <c r="AW1260" s="13" t="s">
        <v>32</v>
      </c>
      <c r="AX1260" s="13" t="s">
        <v>79</v>
      </c>
      <c r="AY1260" s="153" t="s">
        <v>135</v>
      </c>
    </row>
    <row r="1261" spans="2:65" s="1" customFormat="1" ht="16.5" customHeight="1">
      <c r="B1261" s="126"/>
      <c r="C1261" s="127" t="s">
        <v>2198</v>
      </c>
      <c r="D1261" s="127" t="s">
        <v>137</v>
      </c>
      <c r="E1261" s="128" t="s">
        <v>2199</v>
      </c>
      <c r="F1261" s="129" t="s">
        <v>2200</v>
      </c>
      <c r="G1261" s="130" t="s">
        <v>213</v>
      </c>
      <c r="H1261" s="131">
        <v>44.2</v>
      </c>
      <c r="I1261" s="132"/>
      <c r="J1261" s="133">
        <f>ROUND(I1261*H1261,2)</f>
        <v>0</v>
      </c>
      <c r="K1261" s="129" t="s">
        <v>141</v>
      </c>
      <c r="L1261" s="31"/>
      <c r="M1261" s="134" t="s">
        <v>3</v>
      </c>
      <c r="N1261" s="135" t="s">
        <v>42</v>
      </c>
      <c r="P1261" s="136">
        <f>O1261*H1261</f>
        <v>0</v>
      </c>
      <c r="Q1261" s="136">
        <v>1.3999999999999999E-4</v>
      </c>
      <c r="R1261" s="136">
        <f>Q1261*H1261</f>
        <v>6.1879999999999999E-3</v>
      </c>
      <c r="S1261" s="136">
        <v>0</v>
      </c>
      <c r="T1261" s="137">
        <f>S1261*H1261</f>
        <v>0</v>
      </c>
      <c r="AR1261" s="138" t="s">
        <v>236</v>
      </c>
      <c r="AT1261" s="138" t="s">
        <v>137</v>
      </c>
      <c r="AU1261" s="138" t="s">
        <v>81</v>
      </c>
      <c r="AY1261" s="16" t="s">
        <v>135</v>
      </c>
      <c r="BE1261" s="139">
        <f>IF(N1261="základní",J1261,0)</f>
        <v>0</v>
      </c>
      <c r="BF1261" s="139">
        <f>IF(N1261="snížená",J1261,0)</f>
        <v>0</v>
      </c>
      <c r="BG1261" s="139">
        <f>IF(N1261="zákl. přenesená",J1261,0)</f>
        <v>0</v>
      </c>
      <c r="BH1261" s="139">
        <f>IF(N1261="sníž. přenesená",J1261,0)</f>
        <v>0</v>
      </c>
      <c r="BI1261" s="139">
        <f>IF(N1261="nulová",J1261,0)</f>
        <v>0</v>
      </c>
      <c r="BJ1261" s="16" t="s">
        <v>79</v>
      </c>
      <c r="BK1261" s="139">
        <f>ROUND(I1261*H1261,2)</f>
        <v>0</v>
      </c>
      <c r="BL1261" s="16" t="s">
        <v>236</v>
      </c>
      <c r="BM1261" s="138" t="s">
        <v>2201</v>
      </c>
    </row>
    <row r="1262" spans="2:65" s="1" customFormat="1" ht="11.25">
      <c r="B1262" s="31"/>
      <c r="D1262" s="140" t="s">
        <v>144</v>
      </c>
      <c r="F1262" s="141" t="s">
        <v>2202</v>
      </c>
      <c r="I1262" s="142"/>
      <c r="L1262" s="31"/>
      <c r="M1262" s="143"/>
      <c r="T1262" s="52"/>
      <c r="AT1262" s="16" t="s">
        <v>144</v>
      </c>
      <c r="AU1262" s="16" t="s">
        <v>81</v>
      </c>
    </row>
    <row r="1263" spans="2:65" s="12" customFormat="1" ht="11.25">
      <c r="B1263" s="144"/>
      <c r="D1263" s="145" t="s">
        <v>146</v>
      </c>
      <c r="E1263" s="146" t="s">
        <v>3</v>
      </c>
      <c r="F1263" s="147" t="s">
        <v>2187</v>
      </c>
      <c r="H1263" s="148">
        <v>44.2</v>
      </c>
      <c r="I1263" s="149"/>
      <c r="L1263" s="144"/>
      <c r="M1263" s="150"/>
      <c r="T1263" s="151"/>
      <c r="AT1263" s="146" t="s">
        <v>146</v>
      </c>
      <c r="AU1263" s="146" t="s">
        <v>81</v>
      </c>
      <c r="AV1263" s="12" t="s">
        <v>81</v>
      </c>
      <c r="AW1263" s="12" t="s">
        <v>32</v>
      </c>
      <c r="AX1263" s="12" t="s">
        <v>79</v>
      </c>
      <c r="AY1263" s="146" t="s">
        <v>135</v>
      </c>
    </row>
    <row r="1264" spans="2:65" s="1" customFormat="1" ht="16.5" customHeight="1">
      <c r="B1264" s="126"/>
      <c r="C1264" s="127" t="s">
        <v>2203</v>
      </c>
      <c r="D1264" s="127" t="s">
        <v>137</v>
      </c>
      <c r="E1264" s="128" t="s">
        <v>2204</v>
      </c>
      <c r="F1264" s="129" t="s">
        <v>2205</v>
      </c>
      <c r="G1264" s="130" t="s">
        <v>213</v>
      </c>
      <c r="H1264" s="131">
        <v>33</v>
      </c>
      <c r="I1264" s="132"/>
      <c r="J1264" s="133">
        <f>ROUND(I1264*H1264,2)</f>
        <v>0</v>
      </c>
      <c r="K1264" s="129" t="s">
        <v>141</v>
      </c>
      <c r="L1264" s="31"/>
      <c r="M1264" s="134" t="s">
        <v>3</v>
      </c>
      <c r="N1264" s="135" t="s">
        <v>42</v>
      </c>
      <c r="P1264" s="136">
        <f>O1264*H1264</f>
        <v>0</v>
      </c>
      <c r="Q1264" s="136">
        <v>1.2E-4</v>
      </c>
      <c r="R1264" s="136">
        <f>Q1264*H1264</f>
        <v>3.96E-3</v>
      </c>
      <c r="S1264" s="136">
        <v>0</v>
      </c>
      <c r="T1264" s="137">
        <f>S1264*H1264</f>
        <v>0</v>
      </c>
      <c r="AR1264" s="138" t="s">
        <v>236</v>
      </c>
      <c r="AT1264" s="138" t="s">
        <v>137</v>
      </c>
      <c r="AU1264" s="138" t="s">
        <v>81</v>
      </c>
      <c r="AY1264" s="16" t="s">
        <v>135</v>
      </c>
      <c r="BE1264" s="139">
        <f>IF(N1264="základní",J1264,0)</f>
        <v>0</v>
      </c>
      <c r="BF1264" s="139">
        <f>IF(N1264="snížená",J1264,0)</f>
        <v>0</v>
      </c>
      <c r="BG1264" s="139">
        <f>IF(N1264="zákl. přenesená",J1264,0)</f>
        <v>0</v>
      </c>
      <c r="BH1264" s="139">
        <f>IF(N1264="sníž. přenesená",J1264,0)</f>
        <v>0</v>
      </c>
      <c r="BI1264" s="139">
        <f>IF(N1264="nulová",J1264,0)</f>
        <v>0</v>
      </c>
      <c r="BJ1264" s="16" t="s">
        <v>79</v>
      </c>
      <c r="BK1264" s="139">
        <f>ROUND(I1264*H1264,2)</f>
        <v>0</v>
      </c>
      <c r="BL1264" s="16" t="s">
        <v>236</v>
      </c>
      <c r="BM1264" s="138" t="s">
        <v>2206</v>
      </c>
    </row>
    <row r="1265" spans="2:65" s="1" customFormat="1" ht="11.25">
      <c r="B1265" s="31"/>
      <c r="D1265" s="140" t="s">
        <v>144</v>
      </c>
      <c r="F1265" s="141" t="s">
        <v>2207</v>
      </c>
      <c r="I1265" s="142"/>
      <c r="L1265" s="31"/>
      <c r="M1265" s="143"/>
      <c r="T1265" s="52"/>
      <c r="AT1265" s="16" t="s">
        <v>144</v>
      </c>
      <c r="AU1265" s="16" t="s">
        <v>81</v>
      </c>
    </row>
    <row r="1266" spans="2:65" s="12" customFormat="1" ht="11.25">
      <c r="B1266" s="144"/>
      <c r="D1266" s="145" t="s">
        <v>146</v>
      </c>
      <c r="E1266" s="146" t="s">
        <v>3</v>
      </c>
      <c r="F1266" s="147" t="s">
        <v>2185</v>
      </c>
      <c r="H1266" s="148">
        <v>8</v>
      </c>
      <c r="I1266" s="149"/>
      <c r="L1266" s="144"/>
      <c r="M1266" s="150"/>
      <c r="T1266" s="151"/>
      <c r="AT1266" s="146" t="s">
        <v>146</v>
      </c>
      <c r="AU1266" s="146" t="s">
        <v>81</v>
      </c>
      <c r="AV1266" s="12" t="s">
        <v>81</v>
      </c>
      <c r="AW1266" s="12" t="s">
        <v>32</v>
      </c>
      <c r="AX1266" s="12" t="s">
        <v>71</v>
      </c>
      <c r="AY1266" s="146" t="s">
        <v>135</v>
      </c>
    </row>
    <row r="1267" spans="2:65" s="12" customFormat="1" ht="11.25">
      <c r="B1267" s="144"/>
      <c r="D1267" s="145" t="s">
        <v>146</v>
      </c>
      <c r="E1267" s="146" t="s">
        <v>3</v>
      </c>
      <c r="F1267" s="147" t="s">
        <v>2186</v>
      </c>
      <c r="H1267" s="148">
        <v>25</v>
      </c>
      <c r="I1267" s="149"/>
      <c r="L1267" s="144"/>
      <c r="M1267" s="150"/>
      <c r="T1267" s="151"/>
      <c r="AT1267" s="146" t="s">
        <v>146</v>
      </c>
      <c r="AU1267" s="146" t="s">
        <v>81</v>
      </c>
      <c r="AV1267" s="12" t="s">
        <v>81</v>
      </c>
      <c r="AW1267" s="12" t="s">
        <v>32</v>
      </c>
      <c r="AX1267" s="12" t="s">
        <v>71</v>
      </c>
      <c r="AY1267" s="146" t="s">
        <v>135</v>
      </c>
    </row>
    <row r="1268" spans="2:65" s="13" customFormat="1" ht="11.25">
      <c r="B1268" s="152"/>
      <c r="D1268" s="145" t="s">
        <v>146</v>
      </c>
      <c r="E1268" s="153" t="s">
        <v>3</v>
      </c>
      <c r="F1268" s="154" t="s">
        <v>150</v>
      </c>
      <c r="H1268" s="155">
        <v>33</v>
      </c>
      <c r="I1268" s="156"/>
      <c r="L1268" s="152"/>
      <c r="M1268" s="157"/>
      <c r="T1268" s="158"/>
      <c r="AT1268" s="153" t="s">
        <v>146</v>
      </c>
      <c r="AU1268" s="153" t="s">
        <v>81</v>
      </c>
      <c r="AV1268" s="13" t="s">
        <v>142</v>
      </c>
      <c r="AW1268" s="13" t="s">
        <v>32</v>
      </c>
      <c r="AX1268" s="13" t="s">
        <v>79</v>
      </c>
      <c r="AY1268" s="153" t="s">
        <v>135</v>
      </c>
    </row>
    <row r="1269" spans="2:65" s="1" customFormat="1" ht="16.5" customHeight="1">
      <c r="B1269" s="126"/>
      <c r="C1269" s="127" t="s">
        <v>2208</v>
      </c>
      <c r="D1269" s="127" t="s">
        <v>137</v>
      </c>
      <c r="E1269" s="128" t="s">
        <v>2209</v>
      </c>
      <c r="F1269" s="129" t="s">
        <v>2210</v>
      </c>
      <c r="G1269" s="130" t="s">
        <v>213</v>
      </c>
      <c r="H1269" s="131">
        <v>33</v>
      </c>
      <c r="I1269" s="132"/>
      <c r="J1269" s="133">
        <f>ROUND(I1269*H1269,2)</f>
        <v>0</v>
      </c>
      <c r="K1269" s="129" t="s">
        <v>141</v>
      </c>
      <c r="L1269" s="31"/>
      <c r="M1269" s="134" t="s">
        <v>3</v>
      </c>
      <c r="N1269" s="135" t="s">
        <v>42</v>
      </c>
      <c r="P1269" s="136">
        <f>O1269*H1269</f>
        <v>0</v>
      </c>
      <c r="Q1269" s="136">
        <v>1.2E-4</v>
      </c>
      <c r="R1269" s="136">
        <f>Q1269*H1269</f>
        <v>3.96E-3</v>
      </c>
      <c r="S1269" s="136">
        <v>0</v>
      </c>
      <c r="T1269" s="137">
        <f>S1269*H1269</f>
        <v>0</v>
      </c>
      <c r="AR1269" s="138" t="s">
        <v>236</v>
      </c>
      <c r="AT1269" s="138" t="s">
        <v>137</v>
      </c>
      <c r="AU1269" s="138" t="s">
        <v>81</v>
      </c>
      <c r="AY1269" s="16" t="s">
        <v>135</v>
      </c>
      <c r="BE1269" s="139">
        <f>IF(N1269="základní",J1269,0)</f>
        <v>0</v>
      </c>
      <c r="BF1269" s="139">
        <f>IF(N1269="snížená",J1269,0)</f>
        <v>0</v>
      </c>
      <c r="BG1269" s="139">
        <f>IF(N1269="zákl. přenesená",J1269,0)</f>
        <v>0</v>
      </c>
      <c r="BH1269" s="139">
        <f>IF(N1269="sníž. přenesená",J1269,0)</f>
        <v>0</v>
      </c>
      <c r="BI1269" s="139">
        <f>IF(N1269="nulová",J1269,0)</f>
        <v>0</v>
      </c>
      <c r="BJ1269" s="16" t="s">
        <v>79</v>
      </c>
      <c r="BK1269" s="139">
        <f>ROUND(I1269*H1269,2)</f>
        <v>0</v>
      </c>
      <c r="BL1269" s="16" t="s">
        <v>236</v>
      </c>
      <c r="BM1269" s="138" t="s">
        <v>2211</v>
      </c>
    </row>
    <row r="1270" spans="2:65" s="1" customFormat="1" ht="11.25">
      <c r="B1270" s="31"/>
      <c r="D1270" s="140" t="s">
        <v>144</v>
      </c>
      <c r="F1270" s="141" t="s">
        <v>2212</v>
      </c>
      <c r="I1270" s="142"/>
      <c r="L1270" s="31"/>
      <c r="M1270" s="143"/>
      <c r="T1270" s="52"/>
      <c r="AT1270" s="16" t="s">
        <v>144</v>
      </c>
      <c r="AU1270" s="16" t="s">
        <v>81</v>
      </c>
    </row>
    <row r="1271" spans="2:65" s="12" customFormat="1" ht="11.25">
      <c r="B1271" s="144"/>
      <c r="D1271" s="145" t="s">
        <v>146</v>
      </c>
      <c r="E1271" s="146" t="s">
        <v>3</v>
      </c>
      <c r="F1271" s="147" t="s">
        <v>2185</v>
      </c>
      <c r="H1271" s="148">
        <v>8</v>
      </c>
      <c r="I1271" s="149"/>
      <c r="L1271" s="144"/>
      <c r="M1271" s="150"/>
      <c r="T1271" s="151"/>
      <c r="AT1271" s="146" t="s">
        <v>146</v>
      </c>
      <c r="AU1271" s="146" t="s">
        <v>81</v>
      </c>
      <c r="AV1271" s="12" t="s">
        <v>81</v>
      </c>
      <c r="AW1271" s="12" t="s">
        <v>32</v>
      </c>
      <c r="AX1271" s="12" t="s">
        <v>71</v>
      </c>
      <c r="AY1271" s="146" t="s">
        <v>135</v>
      </c>
    </row>
    <row r="1272" spans="2:65" s="12" customFormat="1" ht="11.25">
      <c r="B1272" s="144"/>
      <c r="D1272" s="145" t="s">
        <v>146</v>
      </c>
      <c r="E1272" s="146" t="s">
        <v>3</v>
      </c>
      <c r="F1272" s="147" t="s">
        <v>2186</v>
      </c>
      <c r="H1272" s="148">
        <v>25</v>
      </c>
      <c r="I1272" s="149"/>
      <c r="L1272" s="144"/>
      <c r="M1272" s="150"/>
      <c r="T1272" s="151"/>
      <c r="AT1272" s="146" t="s">
        <v>146</v>
      </c>
      <c r="AU1272" s="146" t="s">
        <v>81</v>
      </c>
      <c r="AV1272" s="12" t="s">
        <v>81</v>
      </c>
      <c r="AW1272" s="12" t="s">
        <v>32</v>
      </c>
      <c r="AX1272" s="12" t="s">
        <v>71</v>
      </c>
      <c r="AY1272" s="146" t="s">
        <v>135</v>
      </c>
    </row>
    <row r="1273" spans="2:65" s="13" customFormat="1" ht="11.25">
      <c r="B1273" s="152"/>
      <c r="D1273" s="145" t="s">
        <v>146</v>
      </c>
      <c r="E1273" s="153" t="s">
        <v>3</v>
      </c>
      <c r="F1273" s="154" t="s">
        <v>150</v>
      </c>
      <c r="H1273" s="155">
        <v>33</v>
      </c>
      <c r="I1273" s="156"/>
      <c r="L1273" s="152"/>
      <c r="M1273" s="157"/>
      <c r="T1273" s="158"/>
      <c r="AT1273" s="153" t="s">
        <v>146</v>
      </c>
      <c r="AU1273" s="153" t="s">
        <v>81</v>
      </c>
      <c r="AV1273" s="13" t="s">
        <v>142</v>
      </c>
      <c r="AW1273" s="13" t="s">
        <v>32</v>
      </c>
      <c r="AX1273" s="13" t="s">
        <v>79</v>
      </c>
      <c r="AY1273" s="153" t="s">
        <v>135</v>
      </c>
    </row>
    <row r="1274" spans="2:65" s="11" customFormat="1" ht="22.9" customHeight="1">
      <c r="B1274" s="114"/>
      <c r="D1274" s="115" t="s">
        <v>70</v>
      </c>
      <c r="E1274" s="124" t="s">
        <v>2213</v>
      </c>
      <c r="F1274" s="124" t="s">
        <v>2214</v>
      </c>
      <c r="I1274" s="117"/>
      <c r="J1274" s="125">
        <f>BK1274</f>
        <v>0</v>
      </c>
      <c r="L1274" s="114"/>
      <c r="M1274" s="119"/>
      <c r="P1274" s="120">
        <f>SUM(P1275:P1294)</f>
        <v>0</v>
      </c>
      <c r="R1274" s="120">
        <f>SUM(R1275:R1294)</f>
        <v>0.40223520000000001</v>
      </c>
      <c r="T1274" s="121">
        <f>SUM(T1275:T1294)</f>
        <v>0</v>
      </c>
      <c r="AR1274" s="115" t="s">
        <v>81</v>
      </c>
      <c r="AT1274" s="122" t="s">
        <v>70</v>
      </c>
      <c r="AU1274" s="122" t="s">
        <v>79</v>
      </c>
      <c r="AY1274" s="115" t="s">
        <v>135</v>
      </c>
      <c r="BK1274" s="123">
        <f>SUM(BK1275:BK1294)</f>
        <v>0</v>
      </c>
    </row>
    <row r="1275" spans="2:65" s="1" customFormat="1" ht="16.5" customHeight="1">
      <c r="B1275" s="126"/>
      <c r="C1275" s="127" t="s">
        <v>2215</v>
      </c>
      <c r="D1275" s="127" t="s">
        <v>137</v>
      </c>
      <c r="E1275" s="128" t="s">
        <v>2216</v>
      </c>
      <c r="F1275" s="129" t="s">
        <v>2217</v>
      </c>
      <c r="G1275" s="130" t="s">
        <v>213</v>
      </c>
      <c r="H1275" s="131">
        <v>788.54</v>
      </c>
      <c r="I1275" s="132"/>
      <c r="J1275" s="133">
        <f>ROUND(I1275*H1275,2)</f>
        <v>0</v>
      </c>
      <c r="K1275" s="129" t="s">
        <v>141</v>
      </c>
      <c r="L1275" s="31"/>
      <c r="M1275" s="134" t="s">
        <v>3</v>
      </c>
      <c r="N1275" s="135" t="s">
        <v>42</v>
      </c>
      <c r="P1275" s="136">
        <f>O1275*H1275</f>
        <v>0</v>
      </c>
      <c r="Q1275" s="136">
        <v>2.1000000000000001E-4</v>
      </c>
      <c r="R1275" s="136">
        <f>Q1275*H1275</f>
        <v>0.1655934</v>
      </c>
      <c r="S1275" s="136">
        <v>0</v>
      </c>
      <c r="T1275" s="137">
        <f>S1275*H1275</f>
        <v>0</v>
      </c>
      <c r="AR1275" s="138" t="s">
        <v>236</v>
      </c>
      <c r="AT1275" s="138" t="s">
        <v>137</v>
      </c>
      <c r="AU1275" s="138" t="s">
        <v>81</v>
      </c>
      <c r="AY1275" s="16" t="s">
        <v>135</v>
      </c>
      <c r="BE1275" s="139">
        <f>IF(N1275="základní",J1275,0)</f>
        <v>0</v>
      </c>
      <c r="BF1275" s="139">
        <f>IF(N1275="snížená",J1275,0)</f>
        <v>0</v>
      </c>
      <c r="BG1275" s="139">
        <f>IF(N1275="zákl. přenesená",J1275,0)</f>
        <v>0</v>
      </c>
      <c r="BH1275" s="139">
        <f>IF(N1275="sníž. přenesená",J1275,0)</f>
        <v>0</v>
      </c>
      <c r="BI1275" s="139">
        <f>IF(N1275="nulová",J1275,0)</f>
        <v>0</v>
      </c>
      <c r="BJ1275" s="16" t="s">
        <v>79</v>
      </c>
      <c r="BK1275" s="139">
        <f>ROUND(I1275*H1275,2)</f>
        <v>0</v>
      </c>
      <c r="BL1275" s="16" t="s">
        <v>236</v>
      </c>
      <c r="BM1275" s="138" t="s">
        <v>2218</v>
      </c>
    </row>
    <row r="1276" spans="2:65" s="1" customFormat="1" ht="11.25">
      <c r="B1276" s="31"/>
      <c r="D1276" s="140" t="s">
        <v>144</v>
      </c>
      <c r="F1276" s="141" t="s">
        <v>2219</v>
      </c>
      <c r="I1276" s="142"/>
      <c r="L1276" s="31"/>
      <c r="M1276" s="143"/>
      <c r="T1276" s="52"/>
      <c r="AT1276" s="16" t="s">
        <v>144</v>
      </c>
      <c r="AU1276" s="16" t="s">
        <v>81</v>
      </c>
    </row>
    <row r="1277" spans="2:65" s="12" customFormat="1" ht="11.25">
      <c r="B1277" s="144"/>
      <c r="D1277" s="145" t="s">
        <v>146</v>
      </c>
      <c r="E1277" s="146" t="s">
        <v>3</v>
      </c>
      <c r="F1277" s="147" t="s">
        <v>2220</v>
      </c>
      <c r="H1277" s="148">
        <v>467.05</v>
      </c>
      <c r="I1277" s="149"/>
      <c r="L1277" s="144"/>
      <c r="M1277" s="150"/>
      <c r="T1277" s="151"/>
      <c r="AT1277" s="146" t="s">
        <v>146</v>
      </c>
      <c r="AU1277" s="146" t="s">
        <v>81</v>
      </c>
      <c r="AV1277" s="12" t="s">
        <v>81</v>
      </c>
      <c r="AW1277" s="12" t="s">
        <v>32</v>
      </c>
      <c r="AX1277" s="12" t="s">
        <v>71</v>
      </c>
      <c r="AY1277" s="146" t="s">
        <v>135</v>
      </c>
    </row>
    <row r="1278" spans="2:65" s="12" customFormat="1" ht="11.25">
      <c r="B1278" s="144"/>
      <c r="D1278" s="145" t="s">
        <v>146</v>
      </c>
      <c r="E1278" s="146" t="s">
        <v>3</v>
      </c>
      <c r="F1278" s="147" t="s">
        <v>2221</v>
      </c>
      <c r="H1278" s="148">
        <v>13</v>
      </c>
      <c r="I1278" s="149"/>
      <c r="L1278" s="144"/>
      <c r="M1278" s="150"/>
      <c r="T1278" s="151"/>
      <c r="AT1278" s="146" t="s">
        <v>146</v>
      </c>
      <c r="AU1278" s="146" t="s">
        <v>81</v>
      </c>
      <c r="AV1278" s="12" t="s">
        <v>81</v>
      </c>
      <c r="AW1278" s="12" t="s">
        <v>32</v>
      </c>
      <c r="AX1278" s="12" t="s">
        <v>71</v>
      </c>
      <c r="AY1278" s="146" t="s">
        <v>135</v>
      </c>
    </row>
    <row r="1279" spans="2:65" s="12" customFormat="1" ht="11.25">
      <c r="B1279" s="144"/>
      <c r="D1279" s="145" t="s">
        <v>146</v>
      </c>
      <c r="E1279" s="146" t="s">
        <v>3</v>
      </c>
      <c r="F1279" s="147" t="s">
        <v>2222</v>
      </c>
      <c r="H1279" s="148">
        <v>186.7</v>
      </c>
      <c r="I1279" s="149"/>
      <c r="L1279" s="144"/>
      <c r="M1279" s="150"/>
      <c r="T1279" s="151"/>
      <c r="AT1279" s="146" t="s">
        <v>146</v>
      </c>
      <c r="AU1279" s="146" t="s">
        <v>81</v>
      </c>
      <c r="AV1279" s="12" t="s">
        <v>81</v>
      </c>
      <c r="AW1279" s="12" t="s">
        <v>32</v>
      </c>
      <c r="AX1279" s="12" t="s">
        <v>71</v>
      </c>
      <c r="AY1279" s="146" t="s">
        <v>135</v>
      </c>
    </row>
    <row r="1280" spans="2:65" s="12" customFormat="1" ht="11.25">
      <c r="B1280" s="144"/>
      <c r="D1280" s="145" t="s">
        <v>146</v>
      </c>
      <c r="E1280" s="146" t="s">
        <v>3</v>
      </c>
      <c r="F1280" s="147" t="s">
        <v>2223</v>
      </c>
      <c r="H1280" s="148">
        <v>212.3</v>
      </c>
      <c r="I1280" s="149"/>
      <c r="L1280" s="144"/>
      <c r="M1280" s="150"/>
      <c r="T1280" s="151"/>
      <c r="AT1280" s="146" t="s">
        <v>146</v>
      </c>
      <c r="AU1280" s="146" t="s">
        <v>81</v>
      </c>
      <c r="AV1280" s="12" t="s">
        <v>81</v>
      </c>
      <c r="AW1280" s="12" t="s">
        <v>32</v>
      </c>
      <c r="AX1280" s="12" t="s">
        <v>71</v>
      </c>
      <c r="AY1280" s="146" t="s">
        <v>135</v>
      </c>
    </row>
    <row r="1281" spans="2:65" s="12" customFormat="1" ht="11.25">
      <c r="B1281" s="144"/>
      <c r="D1281" s="145" t="s">
        <v>146</v>
      </c>
      <c r="E1281" s="146" t="s">
        <v>3</v>
      </c>
      <c r="F1281" s="147" t="s">
        <v>2224</v>
      </c>
      <c r="H1281" s="148">
        <v>-90.51</v>
      </c>
      <c r="I1281" s="149"/>
      <c r="L1281" s="144"/>
      <c r="M1281" s="150"/>
      <c r="T1281" s="151"/>
      <c r="AT1281" s="146" t="s">
        <v>146</v>
      </c>
      <c r="AU1281" s="146" t="s">
        <v>81</v>
      </c>
      <c r="AV1281" s="12" t="s">
        <v>81</v>
      </c>
      <c r="AW1281" s="12" t="s">
        <v>32</v>
      </c>
      <c r="AX1281" s="12" t="s">
        <v>71</v>
      </c>
      <c r="AY1281" s="146" t="s">
        <v>135</v>
      </c>
    </row>
    <row r="1282" spans="2:65" s="13" customFormat="1" ht="11.25">
      <c r="B1282" s="152"/>
      <c r="D1282" s="145" t="s">
        <v>146</v>
      </c>
      <c r="E1282" s="153" t="s">
        <v>3</v>
      </c>
      <c r="F1282" s="154" t="s">
        <v>150</v>
      </c>
      <c r="H1282" s="155">
        <v>788.54</v>
      </c>
      <c r="I1282" s="156"/>
      <c r="L1282" s="152"/>
      <c r="M1282" s="157"/>
      <c r="T1282" s="158"/>
      <c r="AT1282" s="153" t="s">
        <v>146</v>
      </c>
      <c r="AU1282" s="153" t="s">
        <v>81</v>
      </c>
      <c r="AV1282" s="13" t="s">
        <v>142</v>
      </c>
      <c r="AW1282" s="13" t="s">
        <v>32</v>
      </c>
      <c r="AX1282" s="13" t="s">
        <v>79</v>
      </c>
      <c r="AY1282" s="153" t="s">
        <v>135</v>
      </c>
    </row>
    <row r="1283" spans="2:65" s="1" customFormat="1" ht="21.75" customHeight="1">
      <c r="B1283" s="126"/>
      <c r="C1283" s="127" t="s">
        <v>2225</v>
      </c>
      <c r="D1283" s="127" t="s">
        <v>137</v>
      </c>
      <c r="E1283" s="128" t="s">
        <v>2226</v>
      </c>
      <c r="F1283" s="129" t="s">
        <v>2227</v>
      </c>
      <c r="G1283" s="130" t="s">
        <v>213</v>
      </c>
      <c r="H1283" s="131">
        <v>49.45</v>
      </c>
      <c r="I1283" s="132"/>
      <c r="J1283" s="133">
        <f>ROUND(I1283*H1283,2)</f>
        <v>0</v>
      </c>
      <c r="K1283" s="129" t="s">
        <v>141</v>
      </c>
      <c r="L1283" s="31"/>
      <c r="M1283" s="134" t="s">
        <v>3</v>
      </c>
      <c r="N1283" s="135" t="s">
        <v>42</v>
      </c>
      <c r="P1283" s="136">
        <f>O1283*H1283</f>
        <v>0</v>
      </c>
      <c r="Q1283" s="136">
        <v>2.1000000000000001E-4</v>
      </c>
      <c r="R1283" s="136">
        <f>Q1283*H1283</f>
        <v>1.0384500000000001E-2</v>
      </c>
      <c r="S1283" s="136">
        <v>0</v>
      </c>
      <c r="T1283" s="137">
        <f>S1283*H1283</f>
        <v>0</v>
      </c>
      <c r="AR1283" s="138" t="s">
        <v>236</v>
      </c>
      <c r="AT1283" s="138" t="s">
        <v>137</v>
      </c>
      <c r="AU1283" s="138" t="s">
        <v>81</v>
      </c>
      <c r="AY1283" s="16" t="s">
        <v>135</v>
      </c>
      <c r="BE1283" s="139">
        <f>IF(N1283="základní",J1283,0)</f>
        <v>0</v>
      </c>
      <c r="BF1283" s="139">
        <f>IF(N1283="snížená",J1283,0)</f>
        <v>0</v>
      </c>
      <c r="BG1283" s="139">
        <f>IF(N1283="zákl. přenesená",J1283,0)</f>
        <v>0</v>
      </c>
      <c r="BH1283" s="139">
        <f>IF(N1283="sníž. přenesená",J1283,0)</f>
        <v>0</v>
      </c>
      <c r="BI1283" s="139">
        <f>IF(N1283="nulová",J1283,0)</f>
        <v>0</v>
      </c>
      <c r="BJ1283" s="16" t="s">
        <v>79</v>
      </c>
      <c r="BK1283" s="139">
        <f>ROUND(I1283*H1283,2)</f>
        <v>0</v>
      </c>
      <c r="BL1283" s="16" t="s">
        <v>236</v>
      </c>
      <c r="BM1283" s="138" t="s">
        <v>2228</v>
      </c>
    </row>
    <row r="1284" spans="2:65" s="1" customFormat="1" ht="11.25">
      <c r="B1284" s="31"/>
      <c r="D1284" s="140" t="s">
        <v>144</v>
      </c>
      <c r="F1284" s="141" t="s">
        <v>2229</v>
      </c>
      <c r="I1284" s="142"/>
      <c r="L1284" s="31"/>
      <c r="M1284" s="143"/>
      <c r="T1284" s="52"/>
      <c r="AT1284" s="16" t="s">
        <v>144</v>
      </c>
      <c r="AU1284" s="16" t="s">
        <v>81</v>
      </c>
    </row>
    <row r="1285" spans="2:65" s="1" customFormat="1" ht="24.2" customHeight="1">
      <c r="B1285" s="126"/>
      <c r="C1285" s="127" t="s">
        <v>2230</v>
      </c>
      <c r="D1285" s="127" t="s">
        <v>137</v>
      </c>
      <c r="E1285" s="128" t="s">
        <v>2231</v>
      </c>
      <c r="F1285" s="129" t="s">
        <v>2232</v>
      </c>
      <c r="G1285" s="130" t="s">
        <v>213</v>
      </c>
      <c r="H1285" s="131">
        <v>788.54</v>
      </c>
      <c r="I1285" s="132"/>
      <c r="J1285" s="133">
        <f>ROUND(I1285*H1285,2)</f>
        <v>0</v>
      </c>
      <c r="K1285" s="129" t="s">
        <v>141</v>
      </c>
      <c r="L1285" s="31"/>
      <c r="M1285" s="134" t="s">
        <v>3</v>
      </c>
      <c r="N1285" s="135" t="s">
        <v>42</v>
      </c>
      <c r="P1285" s="136">
        <f>O1285*H1285</f>
        <v>0</v>
      </c>
      <c r="Q1285" s="136">
        <v>2.7E-4</v>
      </c>
      <c r="R1285" s="136">
        <f>Q1285*H1285</f>
        <v>0.21290580000000001</v>
      </c>
      <c r="S1285" s="136">
        <v>0</v>
      </c>
      <c r="T1285" s="137">
        <f>S1285*H1285</f>
        <v>0</v>
      </c>
      <c r="AR1285" s="138" t="s">
        <v>236</v>
      </c>
      <c r="AT1285" s="138" t="s">
        <v>137</v>
      </c>
      <c r="AU1285" s="138" t="s">
        <v>81</v>
      </c>
      <c r="AY1285" s="16" t="s">
        <v>135</v>
      </c>
      <c r="BE1285" s="139">
        <f>IF(N1285="základní",J1285,0)</f>
        <v>0</v>
      </c>
      <c r="BF1285" s="139">
        <f>IF(N1285="snížená",J1285,0)</f>
        <v>0</v>
      </c>
      <c r="BG1285" s="139">
        <f>IF(N1285="zákl. přenesená",J1285,0)</f>
        <v>0</v>
      </c>
      <c r="BH1285" s="139">
        <f>IF(N1285="sníž. přenesená",J1285,0)</f>
        <v>0</v>
      </c>
      <c r="BI1285" s="139">
        <f>IF(N1285="nulová",J1285,0)</f>
        <v>0</v>
      </c>
      <c r="BJ1285" s="16" t="s">
        <v>79</v>
      </c>
      <c r="BK1285" s="139">
        <f>ROUND(I1285*H1285,2)</f>
        <v>0</v>
      </c>
      <c r="BL1285" s="16" t="s">
        <v>236</v>
      </c>
      <c r="BM1285" s="138" t="s">
        <v>2233</v>
      </c>
    </row>
    <row r="1286" spans="2:65" s="1" customFormat="1" ht="11.25">
      <c r="B1286" s="31"/>
      <c r="D1286" s="140" t="s">
        <v>144</v>
      </c>
      <c r="F1286" s="141" t="s">
        <v>2234</v>
      </c>
      <c r="I1286" s="142"/>
      <c r="L1286" s="31"/>
      <c r="M1286" s="143"/>
      <c r="T1286" s="52"/>
      <c r="AT1286" s="16" t="s">
        <v>144</v>
      </c>
      <c r="AU1286" s="16" t="s">
        <v>81</v>
      </c>
    </row>
    <row r="1287" spans="2:65" s="12" customFormat="1" ht="11.25">
      <c r="B1287" s="144"/>
      <c r="D1287" s="145" t="s">
        <v>146</v>
      </c>
      <c r="E1287" s="146" t="s">
        <v>3</v>
      </c>
      <c r="F1287" s="147" t="s">
        <v>2220</v>
      </c>
      <c r="H1287" s="148">
        <v>467.05</v>
      </c>
      <c r="I1287" s="149"/>
      <c r="L1287" s="144"/>
      <c r="M1287" s="150"/>
      <c r="T1287" s="151"/>
      <c r="AT1287" s="146" t="s">
        <v>146</v>
      </c>
      <c r="AU1287" s="146" t="s">
        <v>81</v>
      </c>
      <c r="AV1287" s="12" t="s">
        <v>81</v>
      </c>
      <c r="AW1287" s="12" t="s">
        <v>32</v>
      </c>
      <c r="AX1287" s="12" t="s">
        <v>71</v>
      </c>
      <c r="AY1287" s="146" t="s">
        <v>135</v>
      </c>
    </row>
    <row r="1288" spans="2:65" s="12" customFormat="1" ht="11.25">
      <c r="B1288" s="144"/>
      <c r="D1288" s="145" t="s">
        <v>146</v>
      </c>
      <c r="E1288" s="146" t="s">
        <v>3</v>
      </c>
      <c r="F1288" s="147" t="s">
        <v>2221</v>
      </c>
      <c r="H1288" s="148">
        <v>13</v>
      </c>
      <c r="I1288" s="149"/>
      <c r="L1288" s="144"/>
      <c r="M1288" s="150"/>
      <c r="T1288" s="151"/>
      <c r="AT1288" s="146" t="s">
        <v>146</v>
      </c>
      <c r="AU1288" s="146" t="s">
        <v>81</v>
      </c>
      <c r="AV1288" s="12" t="s">
        <v>81</v>
      </c>
      <c r="AW1288" s="12" t="s">
        <v>32</v>
      </c>
      <c r="AX1288" s="12" t="s">
        <v>71</v>
      </c>
      <c r="AY1288" s="146" t="s">
        <v>135</v>
      </c>
    </row>
    <row r="1289" spans="2:65" s="12" customFormat="1" ht="11.25">
      <c r="B1289" s="144"/>
      <c r="D1289" s="145" t="s">
        <v>146</v>
      </c>
      <c r="E1289" s="146" t="s">
        <v>3</v>
      </c>
      <c r="F1289" s="147" t="s">
        <v>2222</v>
      </c>
      <c r="H1289" s="148">
        <v>186.7</v>
      </c>
      <c r="I1289" s="149"/>
      <c r="L1289" s="144"/>
      <c r="M1289" s="150"/>
      <c r="T1289" s="151"/>
      <c r="AT1289" s="146" t="s">
        <v>146</v>
      </c>
      <c r="AU1289" s="146" t="s">
        <v>81</v>
      </c>
      <c r="AV1289" s="12" t="s">
        <v>81</v>
      </c>
      <c r="AW1289" s="12" t="s">
        <v>32</v>
      </c>
      <c r="AX1289" s="12" t="s">
        <v>71</v>
      </c>
      <c r="AY1289" s="146" t="s">
        <v>135</v>
      </c>
    </row>
    <row r="1290" spans="2:65" s="12" customFormat="1" ht="11.25">
      <c r="B1290" s="144"/>
      <c r="D1290" s="145" t="s">
        <v>146</v>
      </c>
      <c r="E1290" s="146" t="s">
        <v>3</v>
      </c>
      <c r="F1290" s="147" t="s">
        <v>2223</v>
      </c>
      <c r="H1290" s="148">
        <v>212.3</v>
      </c>
      <c r="I1290" s="149"/>
      <c r="L1290" s="144"/>
      <c r="M1290" s="150"/>
      <c r="T1290" s="151"/>
      <c r="AT1290" s="146" t="s">
        <v>146</v>
      </c>
      <c r="AU1290" s="146" t="s">
        <v>81</v>
      </c>
      <c r="AV1290" s="12" t="s">
        <v>81</v>
      </c>
      <c r="AW1290" s="12" t="s">
        <v>32</v>
      </c>
      <c r="AX1290" s="12" t="s">
        <v>71</v>
      </c>
      <c r="AY1290" s="146" t="s">
        <v>135</v>
      </c>
    </row>
    <row r="1291" spans="2:65" s="12" customFormat="1" ht="11.25">
      <c r="B1291" s="144"/>
      <c r="D1291" s="145" t="s">
        <v>146</v>
      </c>
      <c r="E1291" s="146" t="s">
        <v>3</v>
      </c>
      <c r="F1291" s="147" t="s">
        <v>2224</v>
      </c>
      <c r="H1291" s="148">
        <v>-90.51</v>
      </c>
      <c r="I1291" s="149"/>
      <c r="L1291" s="144"/>
      <c r="M1291" s="150"/>
      <c r="T1291" s="151"/>
      <c r="AT1291" s="146" t="s">
        <v>146</v>
      </c>
      <c r="AU1291" s="146" t="s">
        <v>81</v>
      </c>
      <c r="AV1291" s="12" t="s">
        <v>81</v>
      </c>
      <c r="AW1291" s="12" t="s">
        <v>32</v>
      </c>
      <c r="AX1291" s="12" t="s">
        <v>71</v>
      </c>
      <c r="AY1291" s="146" t="s">
        <v>135</v>
      </c>
    </row>
    <row r="1292" spans="2:65" s="13" customFormat="1" ht="11.25">
      <c r="B1292" s="152"/>
      <c r="D1292" s="145" t="s">
        <v>146</v>
      </c>
      <c r="E1292" s="153" t="s">
        <v>3</v>
      </c>
      <c r="F1292" s="154" t="s">
        <v>150</v>
      </c>
      <c r="H1292" s="155">
        <v>788.54</v>
      </c>
      <c r="I1292" s="156"/>
      <c r="L1292" s="152"/>
      <c r="M1292" s="157"/>
      <c r="T1292" s="158"/>
      <c r="AT1292" s="153" t="s">
        <v>146</v>
      </c>
      <c r="AU1292" s="153" t="s">
        <v>81</v>
      </c>
      <c r="AV1292" s="13" t="s">
        <v>142</v>
      </c>
      <c r="AW1292" s="13" t="s">
        <v>32</v>
      </c>
      <c r="AX1292" s="13" t="s">
        <v>79</v>
      </c>
      <c r="AY1292" s="153" t="s">
        <v>135</v>
      </c>
    </row>
    <row r="1293" spans="2:65" s="1" customFormat="1" ht="24.2" customHeight="1">
      <c r="B1293" s="126"/>
      <c r="C1293" s="127" t="s">
        <v>2235</v>
      </c>
      <c r="D1293" s="127" t="s">
        <v>137</v>
      </c>
      <c r="E1293" s="128" t="s">
        <v>2236</v>
      </c>
      <c r="F1293" s="129" t="s">
        <v>2237</v>
      </c>
      <c r="G1293" s="130" t="s">
        <v>213</v>
      </c>
      <c r="H1293" s="131">
        <v>49.45</v>
      </c>
      <c r="I1293" s="132"/>
      <c r="J1293" s="133">
        <f>ROUND(I1293*H1293,2)</f>
        <v>0</v>
      </c>
      <c r="K1293" s="129" t="s">
        <v>141</v>
      </c>
      <c r="L1293" s="31"/>
      <c r="M1293" s="134" t="s">
        <v>3</v>
      </c>
      <c r="N1293" s="135" t="s">
        <v>42</v>
      </c>
      <c r="P1293" s="136">
        <f>O1293*H1293</f>
        <v>0</v>
      </c>
      <c r="Q1293" s="136">
        <v>2.7E-4</v>
      </c>
      <c r="R1293" s="136">
        <f>Q1293*H1293</f>
        <v>1.3351500000000001E-2</v>
      </c>
      <c r="S1293" s="136">
        <v>0</v>
      </c>
      <c r="T1293" s="137">
        <f>S1293*H1293</f>
        <v>0</v>
      </c>
      <c r="AR1293" s="138" t="s">
        <v>236</v>
      </c>
      <c r="AT1293" s="138" t="s">
        <v>137</v>
      </c>
      <c r="AU1293" s="138" t="s">
        <v>81</v>
      </c>
      <c r="AY1293" s="16" t="s">
        <v>135</v>
      </c>
      <c r="BE1293" s="139">
        <f>IF(N1293="základní",J1293,0)</f>
        <v>0</v>
      </c>
      <c r="BF1293" s="139">
        <f>IF(N1293="snížená",J1293,0)</f>
        <v>0</v>
      </c>
      <c r="BG1293" s="139">
        <f>IF(N1293="zákl. přenesená",J1293,0)</f>
        <v>0</v>
      </c>
      <c r="BH1293" s="139">
        <f>IF(N1293="sníž. přenesená",J1293,0)</f>
        <v>0</v>
      </c>
      <c r="BI1293" s="139">
        <f>IF(N1293="nulová",J1293,0)</f>
        <v>0</v>
      </c>
      <c r="BJ1293" s="16" t="s">
        <v>79</v>
      </c>
      <c r="BK1293" s="139">
        <f>ROUND(I1293*H1293,2)</f>
        <v>0</v>
      </c>
      <c r="BL1293" s="16" t="s">
        <v>236</v>
      </c>
      <c r="BM1293" s="138" t="s">
        <v>2238</v>
      </c>
    </row>
    <row r="1294" spans="2:65" s="1" customFormat="1" ht="11.25">
      <c r="B1294" s="31"/>
      <c r="D1294" s="140" t="s">
        <v>144</v>
      </c>
      <c r="F1294" s="141" t="s">
        <v>2239</v>
      </c>
      <c r="I1294" s="142"/>
      <c r="L1294" s="31"/>
      <c r="M1294" s="173"/>
      <c r="N1294" s="174"/>
      <c r="O1294" s="174"/>
      <c r="P1294" s="174"/>
      <c r="Q1294" s="174"/>
      <c r="R1294" s="174"/>
      <c r="S1294" s="174"/>
      <c r="T1294" s="175"/>
      <c r="AT1294" s="16" t="s">
        <v>144</v>
      </c>
      <c r="AU1294" s="16" t="s">
        <v>81</v>
      </c>
    </row>
    <row r="1295" spans="2:65" s="1" customFormat="1" ht="6.95" customHeight="1">
      <c r="B1295" s="40"/>
      <c r="C1295" s="41"/>
      <c r="D1295" s="41"/>
      <c r="E1295" s="41"/>
      <c r="F1295" s="41"/>
      <c r="G1295" s="41"/>
      <c r="H1295" s="41"/>
      <c r="I1295" s="41"/>
      <c r="J1295" s="41"/>
      <c r="K1295" s="41"/>
      <c r="L1295" s="31"/>
    </row>
  </sheetData>
  <autoFilter ref="C101:K1294" xr:uid="{00000000-0009-0000-0000-000002000000}"/>
  <mergeCells count="9">
    <mergeCell ref="E50:H50"/>
    <mergeCell ref="E92:H92"/>
    <mergeCell ref="E94:H94"/>
    <mergeCell ref="L2:V2"/>
    <mergeCell ref="E7:H7"/>
    <mergeCell ref="E9:H9"/>
    <mergeCell ref="E18:H18"/>
    <mergeCell ref="E27:H27"/>
    <mergeCell ref="E48:H48"/>
  </mergeCells>
  <hyperlinks>
    <hyperlink ref="F106" r:id="rId1" xr:uid="{00000000-0004-0000-0200-000000000000}"/>
    <hyperlink ref="F116" r:id="rId2" xr:uid="{00000000-0004-0000-0200-000001000000}"/>
    <hyperlink ref="F118" r:id="rId3" xr:uid="{00000000-0004-0000-0200-000002000000}"/>
    <hyperlink ref="F120" r:id="rId4" xr:uid="{00000000-0004-0000-0200-000003000000}"/>
    <hyperlink ref="F122" r:id="rId5" xr:uid="{00000000-0004-0000-0200-000004000000}"/>
    <hyperlink ref="F125" r:id="rId6" xr:uid="{00000000-0004-0000-0200-000005000000}"/>
    <hyperlink ref="F128" r:id="rId7" xr:uid="{00000000-0004-0000-0200-000006000000}"/>
    <hyperlink ref="F131" r:id="rId8" xr:uid="{00000000-0004-0000-0200-000007000000}"/>
    <hyperlink ref="F135" r:id="rId9" xr:uid="{00000000-0004-0000-0200-000008000000}"/>
    <hyperlink ref="F138" r:id="rId10" xr:uid="{00000000-0004-0000-0200-000009000000}"/>
    <hyperlink ref="F142" r:id="rId11" xr:uid="{00000000-0004-0000-0200-00000A000000}"/>
    <hyperlink ref="F145" r:id="rId12" xr:uid="{00000000-0004-0000-0200-00000B000000}"/>
    <hyperlink ref="F151" r:id="rId13" xr:uid="{00000000-0004-0000-0200-00000C000000}"/>
    <hyperlink ref="F156" r:id="rId14" xr:uid="{00000000-0004-0000-0200-00000D000000}"/>
    <hyperlink ref="F159" r:id="rId15" xr:uid="{00000000-0004-0000-0200-00000E000000}"/>
    <hyperlink ref="F164" r:id="rId16" xr:uid="{00000000-0004-0000-0200-00000F000000}"/>
    <hyperlink ref="F167" r:id="rId17" xr:uid="{00000000-0004-0000-0200-000010000000}"/>
    <hyperlink ref="F170" r:id="rId18" xr:uid="{00000000-0004-0000-0200-000011000000}"/>
    <hyperlink ref="F175" r:id="rId19" xr:uid="{00000000-0004-0000-0200-000012000000}"/>
    <hyperlink ref="F178" r:id="rId20" xr:uid="{00000000-0004-0000-0200-000013000000}"/>
    <hyperlink ref="F181" r:id="rId21" xr:uid="{00000000-0004-0000-0200-000014000000}"/>
    <hyperlink ref="F186" r:id="rId22" xr:uid="{00000000-0004-0000-0200-000015000000}"/>
    <hyperlink ref="F189" r:id="rId23" xr:uid="{00000000-0004-0000-0200-000016000000}"/>
    <hyperlink ref="F194" r:id="rId24" xr:uid="{00000000-0004-0000-0200-000017000000}"/>
    <hyperlink ref="F199" r:id="rId25" xr:uid="{00000000-0004-0000-0200-000018000000}"/>
    <hyperlink ref="F202" r:id="rId26" xr:uid="{00000000-0004-0000-0200-000019000000}"/>
    <hyperlink ref="F205" r:id="rId27" xr:uid="{00000000-0004-0000-0200-00001A000000}"/>
    <hyperlink ref="F210" r:id="rId28" xr:uid="{00000000-0004-0000-0200-00001B000000}"/>
    <hyperlink ref="F213" r:id="rId29" xr:uid="{00000000-0004-0000-0200-00001C000000}"/>
    <hyperlink ref="F215" r:id="rId30" xr:uid="{00000000-0004-0000-0200-00001D000000}"/>
    <hyperlink ref="F217" r:id="rId31" xr:uid="{00000000-0004-0000-0200-00001E000000}"/>
    <hyperlink ref="F219" r:id="rId32" xr:uid="{00000000-0004-0000-0200-00001F000000}"/>
    <hyperlink ref="F221" r:id="rId33" xr:uid="{00000000-0004-0000-0200-000020000000}"/>
    <hyperlink ref="F223" r:id="rId34" xr:uid="{00000000-0004-0000-0200-000021000000}"/>
    <hyperlink ref="F225" r:id="rId35" xr:uid="{00000000-0004-0000-0200-000022000000}"/>
    <hyperlink ref="F229" r:id="rId36" xr:uid="{00000000-0004-0000-0200-000023000000}"/>
    <hyperlink ref="F233" r:id="rId37" xr:uid="{00000000-0004-0000-0200-000024000000}"/>
    <hyperlink ref="F239" r:id="rId38" xr:uid="{00000000-0004-0000-0200-000025000000}"/>
    <hyperlink ref="F245" r:id="rId39" xr:uid="{00000000-0004-0000-0200-000026000000}"/>
    <hyperlink ref="F247" r:id="rId40" xr:uid="{00000000-0004-0000-0200-000027000000}"/>
    <hyperlink ref="F253" r:id="rId41" xr:uid="{00000000-0004-0000-0200-000028000000}"/>
    <hyperlink ref="F260" r:id="rId42" xr:uid="{00000000-0004-0000-0200-000029000000}"/>
    <hyperlink ref="F262" r:id="rId43" xr:uid="{00000000-0004-0000-0200-00002A000000}"/>
    <hyperlink ref="F267" r:id="rId44" xr:uid="{00000000-0004-0000-0200-00002B000000}"/>
    <hyperlink ref="F269" r:id="rId45" xr:uid="{00000000-0004-0000-0200-00002C000000}"/>
    <hyperlink ref="F274" r:id="rId46" xr:uid="{00000000-0004-0000-0200-00002D000000}"/>
    <hyperlink ref="F277" r:id="rId47" xr:uid="{00000000-0004-0000-0200-00002E000000}"/>
    <hyperlink ref="F280" r:id="rId48" xr:uid="{00000000-0004-0000-0200-00002F000000}"/>
    <hyperlink ref="F283" r:id="rId49" xr:uid="{00000000-0004-0000-0200-000030000000}"/>
    <hyperlink ref="F286" r:id="rId50" xr:uid="{00000000-0004-0000-0200-000031000000}"/>
    <hyperlink ref="F292" r:id="rId51" xr:uid="{00000000-0004-0000-0200-000032000000}"/>
    <hyperlink ref="F295" r:id="rId52" xr:uid="{00000000-0004-0000-0200-000033000000}"/>
    <hyperlink ref="F301" r:id="rId53" xr:uid="{00000000-0004-0000-0200-000034000000}"/>
    <hyperlink ref="F304" r:id="rId54" xr:uid="{00000000-0004-0000-0200-000035000000}"/>
    <hyperlink ref="F307" r:id="rId55" xr:uid="{00000000-0004-0000-0200-000036000000}"/>
    <hyperlink ref="F313" r:id="rId56" xr:uid="{00000000-0004-0000-0200-000037000000}"/>
    <hyperlink ref="F323" r:id="rId57" xr:uid="{00000000-0004-0000-0200-000038000000}"/>
    <hyperlink ref="F334" r:id="rId58" xr:uid="{00000000-0004-0000-0200-000039000000}"/>
    <hyperlink ref="F345" r:id="rId59" xr:uid="{00000000-0004-0000-0200-00003A000000}"/>
    <hyperlink ref="F355" r:id="rId60" xr:uid="{00000000-0004-0000-0200-00003B000000}"/>
    <hyperlink ref="F366" r:id="rId61" xr:uid="{00000000-0004-0000-0200-00003C000000}"/>
    <hyperlink ref="F371" r:id="rId62" xr:uid="{00000000-0004-0000-0200-00003D000000}"/>
    <hyperlink ref="F376" r:id="rId63" xr:uid="{00000000-0004-0000-0200-00003E000000}"/>
    <hyperlink ref="F379" r:id="rId64" xr:uid="{00000000-0004-0000-0200-00003F000000}"/>
    <hyperlink ref="F384" r:id="rId65" xr:uid="{00000000-0004-0000-0200-000040000000}"/>
    <hyperlink ref="F389" r:id="rId66" xr:uid="{00000000-0004-0000-0200-000041000000}"/>
    <hyperlink ref="F396" r:id="rId67" xr:uid="{00000000-0004-0000-0200-000042000000}"/>
    <hyperlink ref="F403" r:id="rId68" xr:uid="{00000000-0004-0000-0200-000043000000}"/>
    <hyperlink ref="F416" r:id="rId69" xr:uid="{00000000-0004-0000-0200-000044000000}"/>
    <hyperlink ref="F421" r:id="rId70" xr:uid="{00000000-0004-0000-0200-000045000000}"/>
    <hyperlink ref="F428" r:id="rId71" xr:uid="{00000000-0004-0000-0200-000046000000}"/>
    <hyperlink ref="F436" r:id="rId72" xr:uid="{00000000-0004-0000-0200-000047000000}"/>
    <hyperlink ref="F441" r:id="rId73" xr:uid="{00000000-0004-0000-0200-000048000000}"/>
    <hyperlink ref="F447" r:id="rId74" xr:uid="{00000000-0004-0000-0200-000049000000}"/>
    <hyperlink ref="F453" r:id="rId75" xr:uid="{00000000-0004-0000-0200-00004A000000}"/>
    <hyperlink ref="F458" r:id="rId76" xr:uid="{00000000-0004-0000-0200-00004B000000}"/>
    <hyperlink ref="F464" r:id="rId77" xr:uid="{00000000-0004-0000-0200-00004C000000}"/>
    <hyperlink ref="F467" r:id="rId78" xr:uid="{00000000-0004-0000-0200-00004D000000}"/>
    <hyperlink ref="F470" r:id="rId79" xr:uid="{00000000-0004-0000-0200-00004E000000}"/>
    <hyperlink ref="F496" r:id="rId80" xr:uid="{00000000-0004-0000-0200-00004F000000}"/>
    <hyperlink ref="F500" r:id="rId81" xr:uid="{00000000-0004-0000-0200-000050000000}"/>
    <hyperlink ref="F504" r:id="rId82" xr:uid="{00000000-0004-0000-0200-000051000000}"/>
    <hyperlink ref="F507" r:id="rId83" xr:uid="{00000000-0004-0000-0200-000052000000}"/>
    <hyperlink ref="F509" r:id="rId84" xr:uid="{00000000-0004-0000-0200-000053000000}"/>
    <hyperlink ref="F513" r:id="rId85" xr:uid="{00000000-0004-0000-0200-000054000000}"/>
    <hyperlink ref="F517" r:id="rId86" xr:uid="{00000000-0004-0000-0200-000055000000}"/>
    <hyperlink ref="F524" r:id="rId87" xr:uid="{00000000-0004-0000-0200-000056000000}"/>
    <hyperlink ref="F531" r:id="rId88" xr:uid="{00000000-0004-0000-0200-000057000000}"/>
    <hyperlink ref="F534" r:id="rId89" xr:uid="{00000000-0004-0000-0200-000058000000}"/>
    <hyperlink ref="F539" r:id="rId90" xr:uid="{00000000-0004-0000-0200-000059000000}"/>
    <hyperlink ref="F547" r:id="rId91" xr:uid="{00000000-0004-0000-0200-00005A000000}"/>
    <hyperlink ref="F552" r:id="rId92" xr:uid="{00000000-0004-0000-0200-00005B000000}"/>
    <hyperlink ref="F557" r:id="rId93" xr:uid="{00000000-0004-0000-0200-00005C000000}"/>
    <hyperlink ref="F562" r:id="rId94" xr:uid="{00000000-0004-0000-0200-00005D000000}"/>
    <hyperlink ref="F567" r:id="rId95" xr:uid="{00000000-0004-0000-0200-00005E000000}"/>
    <hyperlink ref="F572" r:id="rId96" xr:uid="{00000000-0004-0000-0200-00005F000000}"/>
    <hyperlink ref="F575" r:id="rId97" xr:uid="{00000000-0004-0000-0200-000060000000}"/>
    <hyperlink ref="F580" r:id="rId98" xr:uid="{00000000-0004-0000-0200-000061000000}"/>
    <hyperlink ref="F584" r:id="rId99" xr:uid="{00000000-0004-0000-0200-000062000000}"/>
    <hyperlink ref="F588" r:id="rId100" xr:uid="{00000000-0004-0000-0200-000063000000}"/>
    <hyperlink ref="F593" r:id="rId101" xr:uid="{00000000-0004-0000-0200-000064000000}"/>
    <hyperlink ref="F596" r:id="rId102" xr:uid="{00000000-0004-0000-0200-000065000000}"/>
    <hyperlink ref="F606" r:id="rId103" xr:uid="{00000000-0004-0000-0200-000066000000}"/>
    <hyperlink ref="F613" r:id="rId104" xr:uid="{00000000-0004-0000-0200-000067000000}"/>
    <hyperlink ref="F623" r:id="rId105" xr:uid="{00000000-0004-0000-0200-000068000000}"/>
    <hyperlink ref="F630" r:id="rId106" xr:uid="{00000000-0004-0000-0200-000069000000}"/>
    <hyperlink ref="F635" r:id="rId107" xr:uid="{00000000-0004-0000-0200-00006A000000}"/>
    <hyperlink ref="F640" r:id="rId108" xr:uid="{00000000-0004-0000-0200-00006B000000}"/>
    <hyperlink ref="F645" r:id="rId109" xr:uid="{00000000-0004-0000-0200-00006C000000}"/>
    <hyperlink ref="F650" r:id="rId110" xr:uid="{00000000-0004-0000-0200-00006D000000}"/>
    <hyperlink ref="F655" r:id="rId111" xr:uid="{00000000-0004-0000-0200-00006E000000}"/>
    <hyperlink ref="F660" r:id="rId112" xr:uid="{00000000-0004-0000-0200-00006F000000}"/>
    <hyperlink ref="F665" r:id="rId113" xr:uid="{00000000-0004-0000-0200-000070000000}"/>
    <hyperlink ref="F670" r:id="rId114" xr:uid="{00000000-0004-0000-0200-000071000000}"/>
    <hyperlink ref="F675" r:id="rId115" xr:uid="{00000000-0004-0000-0200-000072000000}"/>
    <hyperlink ref="F680" r:id="rId116" xr:uid="{00000000-0004-0000-0200-000073000000}"/>
    <hyperlink ref="F688" r:id="rId117" xr:uid="{00000000-0004-0000-0200-000074000000}"/>
    <hyperlink ref="F695" r:id="rId118" xr:uid="{00000000-0004-0000-0200-000075000000}"/>
    <hyperlink ref="F698" r:id="rId119" xr:uid="{00000000-0004-0000-0200-000076000000}"/>
    <hyperlink ref="F702" r:id="rId120" xr:uid="{00000000-0004-0000-0200-000077000000}"/>
    <hyperlink ref="F705" r:id="rId121" xr:uid="{00000000-0004-0000-0200-000078000000}"/>
    <hyperlink ref="F708" r:id="rId122" xr:uid="{00000000-0004-0000-0200-000079000000}"/>
    <hyperlink ref="F713" r:id="rId123" xr:uid="{00000000-0004-0000-0200-00007A000000}"/>
    <hyperlink ref="F723" r:id="rId124" xr:uid="{00000000-0004-0000-0200-00007B000000}"/>
    <hyperlink ref="F728" r:id="rId125" xr:uid="{00000000-0004-0000-0200-00007C000000}"/>
    <hyperlink ref="F733" r:id="rId126" xr:uid="{00000000-0004-0000-0200-00007D000000}"/>
    <hyperlink ref="F736" r:id="rId127" xr:uid="{00000000-0004-0000-0200-00007E000000}"/>
    <hyperlink ref="F742" r:id="rId128" xr:uid="{00000000-0004-0000-0200-00007F000000}"/>
    <hyperlink ref="F744" r:id="rId129" xr:uid="{00000000-0004-0000-0200-000080000000}"/>
    <hyperlink ref="F747" r:id="rId130" xr:uid="{00000000-0004-0000-0200-000081000000}"/>
    <hyperlink ref="F750" r:id="rId131" xr:uid="{00000000-0004-0000-0200-000082000000}"/>
    <hyperlink ref="F759" r:id="rId132" xr:uid="{00000000-0004-0000-0200-000083000000}"/>
    <hyperlink ref="F762" r:id="rId133" xr:uid="{00000000-0004-0000-0200-000084000000}"/>
    <hyperlink ref="F765" r:id="rId134" xr:uid="{00000000-0004-0000-0200-000085000000}"/>
    <hyperlink ref="F770" r:id="rId135" xr:uid="{00000000-0004-0000-0200-000086000000}"/>
    <hyperlink ref="F780" r:id="rId136" xr:uid="{00000000-0004-0000-0200-000087000000}"/>
    <hyperlink ref="F784" r:id="rId137" xr:uid="{00000000-0004-0000-0200-000088000000}"/>
    <hyperlink ref="F787" r:id="rId138" xr:uid="{00000000-0004-0000-0200-000089000000}"/>
    <hyperlink ref="F795" r:id="rId139" xr:uid="{00000000-0004-0000-0200-00008A000000}"/>
    <hyperlink ref="F800" r:id="rId140" xr:uid="{00000000-0004-0000-0200-00008B000000}"/>
    <hyperlink ref="F803" r:id="rId141" xr:uid="{00000000-0004-0000-0200-00008C000000}"/>
    <hyperlink ref="F808" r:id="rId142" xr:uid="{00000000-0004-0000-0200-00008D000000}"/>
    <hyperlink ref="F811" r:id="rId143" xr:uid="{00000000-0004-0000-0200-00008E000000}"/>
    <hyperlink ref="F814" r:id="rId144" xr:uid="{00000000-0004-0000-0200-00008F000000}"/>
    <hyperlink ref="F820" r:id="rId145" xr:uid="{00000000-0004-0000-0200-000090000000}"/>
    <hyperlink ref="F826" r:id="rId146" xr:uid="{00000000-0004-0000-0200-000091000000}"/>
    <hyperlink ref="F832" r:id="rId147" xr:uid="{00000000-0004-0000-0200-000092000000}"/>
    <hyperlink ref="F837" r:id="rId148" xr:uid="{00000000-0004-0000-0200-000093000000}"/>
    <hyperlink ref="F845" r:id="rId149" xr:uid="{00000000-0004-0000-0200-000094000000}"/>
    <hyperlink ref="F852" r:id="rId150" xr:uid="{00000000-0004-0000-0200-000095000000}"/>
    <hyperlink ref="F855" r:id="rId151" xr:uid="{00000000-0004-0000-0200-000096000000}"/>
    <hyperlink ref="F858" r:id="rId152" xr:uid="{00000000-0004-0000-0200-000097000000}"/>
    <hyperlink ref="F860" r:id="rId153" xr:uid="{00000000-0004-0000-0200-000098000000}"/>
    <hyperlink ref="F867" r:id="rId154" xr:uid="{00000000-0004-0000-0200-000099000000}"/>
    <hyperlink ref="F872" r:id="rId155" xr:uid="{00000000-0004-0000-0200-00009A000000}"/>
    <hyperlink ref="F878" r:id="rId156" xr:uid="{00000000-0004-0000-0200-00009B000000}"/>
    <hyperlink ref="F884" r:id="rId157" xr:uid="{00000000-0004-0000-0200-00009C000000}"/>
    <hyperlink ref="F889" r:id="rId158" xr:uid="{00000000-0004-0000-0200-00009D000000}"/>
    <hyperlink ref="F900" r:id="rId159" xr:uid="{00000000-0004-0000-0200-00009E000000}"/>
    <hyperlink ref="F904" r:id="rId160" xr:uid="{00000000-0004-0000-0200-00009F000000}"/>
    <hyperlink ref="F909" r:id="rId161" xr:uid="{00000000-0004-0000-0200-0000A0000000}"/>
    <hyperlink ref="F914" r:id="rId162" xr:uid="{00000000-0004-0000-0200-0000A1000000}"/>
    <hyperlink ref="F919" r:id="rId163" xr:uid="{00000000-0004-0000-0200-0000A2000000}"/>
    <hyperlink ref="F924" r:id="rId164" xr:uid="{00000000-0004-0000-0200-0000A3000000}"/>
    <hyperlink ref="F929" r:id="rId165" xr:uid="{00000000-0004-0000-0200-0000A4000000}"/>
    <hyperlink ref="F934" r:id="rId166" xr:uid="{00000000-0004-0000-0200-0000A5000000}"/>
    <hyperlink ref="F939" r:id="rId167" xr:uid="{00000000-0004-0000-0200-0000A6000000}"/>
    <hyperlink ref="F944" r:id="rId168" xr:uid="{00000000-0004-0000-0200-0000A7000000}"/>
    <hyperlink ref="F949" r:id="rId169" xr:uid="{00000000-0004-0000-0200-0000A8000000}"/>
    <hyperlink ref="F954" r:id="rId170" xr:uid="{00000000-0004-0000-0200-0000A9000000}"/>
    <hyperlink ref="F959" r:id="rId171" xr:uid="{00000000-0004-0000-0200-0000AA000000}"/>
    <hyperlink ref="F964" r:id="rId172" xr:uid="{00000000-0004-0000-0200-0000AB000000}"/>
    <hyperlink ref="F969" r:id="rId173" xr:uid="{00000000-0004-0000-0200-0000AC000000}"/>
    <hyperlink ref="F974" r:id="rId174" xr:uid="{00000000-0004-0000-0200-0000AD000000}"/>
    <hyperlink ref="F979" r:id="rId175" xr:uid="{00000000-0004-0000-0200-0000AE000000}"/>
    <hyperlink ref="F984" r:id="rId176" xr:uid="{00000000-0004-0000-0200-0000AF000000}"/>
    <hyperlink ref="F989" r:id="rId177" xr:uid="{00000000-0004-0000-0200-0000B0000000}"/>
    <hyperlink ref="F994" r:id="rId178" xr:uid="{00000000-0004-0000-0200-0000B1000000}"/>
    <hyperlink ref="F998" r:id="rId179" xr:uid="{00000000-0004-0000-0200-0000B2000000}"/>
    <hyperlink ref="F1002" r:id="rId180" xr:uid="{00000000-0004-0000-0200-0000B3000000}"/>
    <hyperlink ref="F1006" r:id="rId181" xr:uid="{00000000-0004-0000-0200-0000B4000000}"/>
    <hyperlink ref="F1010" r:id="rId182" xr:uid="{00000000-0004-0000-0200-0000B5000000}"/>
    <hyperlink ref="F1015" r:id="rId183" xr:uid="{00000000-0004-0000-0200-0000B6000000}"/>
    <hyperlink ref="F1021" r:id="rId184" xr:uid="{00000000-0004-0000-0200-0000B7000000}"/>
    <hyperlink ref="F1026" r:id="rId185" xr:uid="{00000000-0004-0000-0200-0000B8000000}"/>
    <hyperlink ref="F1031" r:id="rId186" xr:uid="{00000000-0004-0000-0200-0000B9000000}"/>
    <hyperlink ref="F1036" r:id="rId187" xr:uid="{00000000-0004-0000-0200-0000BA000000}"/>
    <hyperlink ref="F1041" r:id="rId188" xr:uid="{00000000-0004-0000-0200-0000BB000000}"/>
    <hyperlink ref="F1046" r:id="rId189" xr:uid="{00000000-0004-0000-0200-0000BC000000}"/>
    <hyperlink ref="F1052" r:id="rId190" xr:uid="{00000000-0004-0000-0200-0000BD000000}"/>
    <hyperlink ref="F1055" r:id="rId191" xr:uid="{00000000-0004-0000-0200-0000BE000000}"/>
    <hyperlink ref="F1060" r:id="rId192" xr:uid="{00000000-0004-0000-0200-0000BF000000}"/>
    <hyperlink ref="F1065" r:id="rId193" xr:uid="{00000000-0004-0000-0200-0000C0000000}"/>
    <hyperlink ref="F1069" r:id="rId194" xr:uid="{00000000-0004-0000-0200-0000C1000000}"/>
    <hyperlink ref="F1073" r:id="rId195" xr:uid="{00000000-0004-0000-0200-0000C2000000}"/>
    <hyperlink ref="F1078" r:id="rId196" xr:uid="{00000000-0004-0000-0200-0000C3000000}"/>
    <hyperlink ref="F1083" r:id="rId197" xr:uid="{00000000-0004-0000-0200-0000C4000000}"/>
    <hyperlink ref="F1087" r:id="rId198" xr:uid="{00000000-0004-0000-0200-0000C5000000}"/>
    <hyperlink ref="F1093" r:id="rId199" xr:uid="{00000000-0004-0000-0200-0000C6000000}"/>
    <hyperlink ref="F1099" r:id="rId200" xr:uid="{00000000-0004-0000-0200-0000C7000000}"/>
    <hyperlink ref="F1105" r:id="rId201" xr:uid="{00000000-0004-0000-0200-0000C8000000}"/>
    <hyperlink ref="F1111" r:id="rId202" xr:uid="{00000000-0004-0000-0200-0000C9000000}"/>
    <hyperlink ref="F1117" r:id="rId203" xr:uid="{00000000-0004-0000-0200-0000CA000000}"/>
    <hyperlink ref="F1127" r:id="rId204" xr:uid="{00000000-0004-0000-0200-0000CB000000}"/>
    <hyperlink ref="F1133" r:id="rId205" xr:uid="{00000000-0004-0000-0200-0000CC000000}"/>
    <hyperlink ref="F1141" r:id="rId206" xr:uid="{00000000-0004-0000-0200-0000CD000000}"/>
    <hyperlink ref="F1147" r:id="rId207" xr:uid="{00000000-0004-0000-0200-0000CE000000}"/>
    <hyperlink ref="F1155" r:id="rId208" xr:uid="{00000000-0004-0000-0200-0000CF000000}"/>
    <hyperlink ref="F1158" r:id="rId209" xr:uid="{00000000-0004-0000-0200-0000D0000000}"/>
    <hyperlink ref="F1163" r:id="rId210" xr:uid="{00000000-0004-0000-0200-0000D1000000}"/>
    <hyperlink ref="F1168" r:id="rId211" xr:uid="{00000000-0004-0000-0200-0000D2000000}"/>
    <hyperlink ref="F1173" r:id="rId212" xr:uid="{00000000-0004-0000-0200-0000D3000000}"/>
    <hyperlink ref="F1178" r:id="rId213" xr:uid="{00000000-0004-0000-0200-0000D4000000}"/>
    <hyperlink ref="F1186" r:id="rId214" xr:uid="{00000000-0004-0000-0200-0000D5000000}"/>
    <hyperlink ref="F1193" r:id="rId215" xr:uid="{00000000-0004-0000-0200-0000D6000000}"/>
    <hyperlink ref="F1199" r:id="rId216" xr:uid="{00000000-0004-0000-0200-0000D7000000}"/>
    <hyperlink ref="F1202" r:id="rId217" xr:uid="{00000000-0004-0000-0200-0000D8000000}"/>
    <hyperlink ref="F1213" r:id="rId218" xr:uid="{00000000-0004-0000-0200-0000D9000000}"/>
    <hyperlink ref="F1226" r:id="rId219" xr:uid="{00000000-0004-0000-0200-0000DA000000}"/>
    <hyperlink ref="F1237" r:id="rId220" xr:uid="{00000000-0004-0000-0200-0000DB000000}"/>
    <hyperlink ref="F1240" r:id="rId221" xr:uid="{00000000-0004-0000-0200-0000DC000000}"/>
    <hyperlink ref="F1245" r:id="rId222" xr:uid="{00000000-0004-0000-0200-0000DD000000}"/>
    <hyperlink ref="F1251" r:id="rId223" xr:uid="{00000000-0004-0000-0200-0000DE000000}"/>
    <hyperlink ref="F1257" r:id="rId224" xr:uid="{00000000-0004-0000-0200-0000DF000000}"/>
    <hyperlink ref="F1262" r:id="rId225" xr:uid="{00000000-0004-0000-0200-0000E0000000}"/>
    <hyperlink ref="F1265" r:id="rId226" xr:uid="{00000000-0004-0000-0200-0000E1000000}"/>
    <hyperlink ref="F1270" r:id="rId227" xr:uid="{00000000-0004-0000-0200-0000E2000000}"/>
    <hyperlink ref="F1276" r:id="rId228" xr:uid="{00000000-0004-0000-0200-0000E3000000}"/>
    <hyperlink ref="F1284" r:id="rId229" xr:uid="{00000000-0004-0000-0200-0000E4000000}"/>
    <hyperlink ref="F1286" r:id="rId230" xr:uid="{00000000-0004-0000-0200-0000E5000000}"/>
    <hyperlink ref="F1294" r:id="rId231" xr:uid="{00000000-0004-0000-0200-0000E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3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0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8" t="s">
        <v>6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103</v>
      </c>
      <c r="L4" s="19"/>
      <c r="M4" s="84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309" t="str">
        <f>'Rekapitulace stavby'!K6</f>
        <v>Humanitární sdružení PERSPEKTIVA, z.s. – rekonstrukce nemovitosti pro sociální služby – opakovaná výzva</v>
      </c>
      <c r="F7" s="310"/>
      <c r="G7" s="310"/>
      <c r="H7" s="310"/>
      <c r="L7" s="19"/>
    </row>
    <row r="8" spans="2:46" s="1" customFormat="1" ht="12" customHeight="1">
      <c r="B8" s="31"/>
      <c r="D8" s="26" t="s">
        <v>104</v>
      </c>
      <c r="L8" s="31"/>
    </row>
    <row r="9" spans="2:46" s="1" customFormat="1" ht="16.5" customHeight="1">
      <c r="B9" s="31"/>
      <c r="E9" s="271" t="s">
        <v>2240</v>
      </c>
      <c r="F9" s="311"/>
      <c r="G9" s="311"/>
      <c r="H9" s="311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3</v>
      </c>
      <c r="I11" s="26" t="s">
        <v>19</v>
      </c>
      <c r="J11" s="24" t="s">
        <v>3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48" t="str">
        <f>'Rekapitulace stavby'!AN8</f>
        <v>16. 7. 2024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3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3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312" t="str">
        <f>'Rekapitulace stavby'!E14</f>
        <v>Vyplň údaj</v>
      </c>
      <c r="F18" s="292"/>
      <c r="G18" s="292"/>
      <c r="H18" s="292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3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3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5"/>
      <c r="E27" s="297" t="s">
        <v>3</v>
      </c>
      <c r="F27" s="297"/>
      <c r="G27" s="297"/>
      <c r="H27" s="297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37</v>
      </c>
      <c r="J30" s="62">
        <f>ROUND(J85, 2)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39</v>
      </c>
      <c r="I32" s="34" t="s">
        <v>38</v>
      </c>
      <c r="J32" s="34" t="s">
        <v>40</v>
      </c>
      <c r="L32" s="31"/>
    </row>
    <row r="33" spans="2:12" s="1" customFormat="1" ht="14.45" customHeight="1">
      <c r="B33" s="31"/>
      <c r="D33" s="51" t="s">
        <v>41</v>
      </c>
      <c r="E33" s="26" t="s">
        <v>42</v>
      </c>
      <c r="F33" s="87">
        <f>ROUND((SUM(BE85:BE105)),  2)</f>
        <v>0</v>
      </c>
      <c r="I33" s="88">
        <v>0.21</v>
      </c>
      <c r="J33" s="87">
        <f>ROUND(((SUM(BE85:BE105))*I33),  2)</f>
        <v>0</v>
      </c>
      <c r="L33" s="31"/>
    </row>
    <row r="34" spans="2:12" s="1" customFormat="1" ht="14.45" customHeight="1">
      <c r="B34" s="31"/>
      <c r="E34" s="26" t="s">
        <v>43</v>
      </c>
      <c r="F34" s="87">
        <f>ROUND((SUM(BF85:BF105)),  2)</f>
        <v>0</v>
      </c>
      <c r="I34" s="88">
        <v>0.12</v>
      </c>
      <c r="J34" s="87">
        <f>ROUND(((SUM(BF85:BF105))*I34),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87">
        <f>ROUND((SUM(BG85:BG105)),  2)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87">
        <f>ROUND((SUM(BH85:BH105)),  2)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87">
        <f>ROUND((SUM(BI85:BI105)),  2)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106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17</v>
      </c>
      <c r="L47" s="31"/>
    </row>
    <row r="48" spans="2:12" s="1" customFormat="1" ht="16.5" customHeight="1">
      <c r="B48" s="31"/>
      <c r="E48" s="309" t="str">
        <f>E7</f>
        <v>Humanitární sdružení PERSPEKTIVA, z.s. – rekonstrukce nemovitosti pro sociální služby – opakovaná výzva</v>
      </c>
      <c r="F48" s="310"/>
      <c r="G48" s="310"/>
      <c r="H48" s="310"/>
      <c r="L48" s="31"/>
    </row>
    <row r="49" spans="2:47" s="1" customFormat="1" ht="12" customHeight="1">
      <c r="B49" s="31"/>
      <c r="C49" s="26" t="s">
        <v>104</v>
      </c>
      <c r="L49" s="31"/>
    </row>
    <row r="50" spans="2:47" s="1" customFormat="1" ht="16.5" customHeight="1">
      <c r="B50" s="31"/>
      <c r="E50" s="271" t="str">
        <f>E9</f>
        <v>24006_03 - VRN</v>
      </c>
      <c r="F50" s="311"/>
      <c r="G50" s="311"/>
      <c r="H50" s="311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20</v>
      </c>
      <c r="F52" s="24" t="str">
        <f>F12</f>
        <v>Roudnice nad Labem</v>
      </c>
      <c r="I52" s="26" t="s">
        <v>22</v>
      </c>
      <c r="J52" s="48" t="str">
        <f>IF(J12="","",J12)</f>
        <v>16. 7. 2024</v>
      </c>
      <c r="L52" s="31"/>
    </row>
    <row r="53" spans="2:47" s="1" customFormat="1" ht="6.95" customHeight="1">
      <c r="B53" s="31"/>
      <c r="L53" s="31"/>
    </row>
    <row r="54" spans="2:47" s="1" customFormat="1" ht="15.2" customHeight="1">
      <c r="B54" s="31"/>
      <c r="C54" s="26" t="s">
        <v>24</v>
      </c>
      <c r="F54" s="24" t="str">
        <f>E15</f>
        <v>Humanitární sdružení Perspektiva, z.s.</v>
      </c>
      <c r="I54" s="26" t="s">
        <v>30</v>
      </c>
      <c r="J54" s="29" t="str">
        <f>E21</f>
        <v>LFplan s.r.o.</v>
      </c>
      <c r="L54" s="31"/>
    </row>
    <row r="55" spans="2:47" s="1" customFormat="1" ht="15.2" customHeight="1">
      <c r="B55" s="31"/>
      <c r="C55" s="26" t="s">
        <v>28</v>
      </c>
      <c r="F55" s="24" t="str">
        <f>IF(E18="","",E18)</f>
        <v>Vyplň údaj</v>
      </c>
      <c r="I55" s="26" t="s">
        <v>33</v>
      </c>
      <c r="J55" s="29" t="str">
        <f>E24</f>
        <v xml:space="preserve"> 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107</v>
      </c>
      <c r="D57" s="89"/>
      <c r="E57" s="89"/>
      <c r="F57" s="89"/>
      <c r="G57" s="89"/>
      <c r="H57" s="89"/>
      <c r="I57" s="89"/>
      <c r="J57" s="96" t="s">
        <v>108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9" customHeight="1">
      <c r="B59" s="31"/>
      <c r="C59" s="97" t="s">
        <v>69</v>
      </c>
      <c r="J59" s="62">
        <f>J85</f>
        <v>0</v>
      </c>
      <c r="L59" s="31"/>
      <c r="AU59" s="16" t="s">
        <v>109</v>
      </c>
    </row>
    <row r="60" spans="2:47" s="8" customFormat="1" ht="24.95" customHeight="1">
      <c r="B60" s="98"/>
      <c r="D60" s="99" t="s">
        <v>2241</v>
      </c>
      <c r="E60" s="100"/>
      <c r="F60" s="100"/>
      <c r="G60" s="100"/>
      <c r="H60" s="100"/>
      <c r="I60" s="100"/>
      <c r="J60" s="101">
        <f>J86</f>
        <v>0</v>
      </c>
      <c r="L60" s="98"/>
    </row>
    <row r="61" spans="2:47" s="9" customFormat="1" ht="19.899999999999999" customHeight="1">
      <c r="B61" s="102"/>
      <c r="D61" s="103" t="s">
        <v>2242</v>
      </c>
      <c r="E61" s="104"/>
      <c r="F61" s="104"/>
      <c r="G61" s="104"/>
      <c r="H61" s="104"/>
      <c r="I61" s="104"/>
      <c r="J61" s="105">
        <f>J87</f>
        <v>0</v>
      </c>
      <c r="L61" s="102"/>
    </row>
    <row r="62" spans="2:47" s="9" customFormat="1" ht="19.899999999999999" customHeight="1">
      <c r="B62" s="102"/>
      <c r="D62" s="103" t="s">
        <v>2243</v>
      </c>
      <c r="E62" s="104"/>
      <c r="F62" s="104"/>
      <c r="G62" s="104"/>
      <c r="H62" s="104"/>
      <c r="I62" s="104"/>
      <c r="J62" s="105">
        <f>J90</f>
        <v>0</v>
      </c>
      <c r="L62" s="102"/>
    </row>
    <row r="63" spans="2:47" s="9" customFormat="1" ht="19.899999999999999" customHeight="1">
      <c r="B63" s="102"/>
      <c r="D63" s="103" t="s">
        <v>2244</v>
      </c>
      <c r="E63" s="104"/>
      <c r="F63" s="104"/>
      <c r="G63" s="104"/>
      <c r="H63" s="104"/>
      <c r="I63" s="104"/>
      <c r="J63" s="105">
        <f>J93</f>
        <v>0</v>
      </c>
      <c r="L63" s="102"/>
    </row>
    <row r="64" spans="2:47" s="9" customFormat="1" ht="19.899999999999999" customHeight="1">
      <c r="B64" s="102"/>
      <c r="D64" s="103" t="s">
        <v>2245</v>
      </c>
      <c r="E64" s="104"/>
      <c r="F64" s="104"/>
      <c r="G64" s="104"/>
      <c r="H64" s="104"/>
      <c r="I64" s="104"/>
      <c r="J64" s="105">
        <f>J96</f>
        <v>0</v>
      </c>
      <c r="L64" s="102"/>
    </row>
    <row r="65" spans="2:12" s="9" customFormat="1" ht="19.899999999999999" customHeight="1">
      <c r="B65" s="102"/>
      <c r="D65" s="103" t="s">
        <v>2246</v>
      </c>
      <c r="E65" s="104"/>
      <c r="F65" s="104"/>
      <c r="G65" s="104"/>
      <c r="H65" s="104"/>
      <c r="I65" s="104"/>
      <c r="J65" s="105">
        <f>J103</f>
        <v>0</v>
      </c>
      <c r="L65" s="102"/>
    </row>
    <row r="66" spans="2:12" s="1" customFormat="1" ht="21.75" customHeight="1">
      <c r="B66" s="31"/>
      <c r="L66" s="31"/>
    </row>
    <row r="67" spans="2:12" s="1" customFormat="1" ht="6.95" customHeight="1"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31"/>
    </row>
    <row r="71" spans="2:12" s="1" customFormat="1" ht="6.95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1"/>
    </row>
    <row r="72" spans="2:12" s="1" customFormat="1" ht="24.95" customHeight="1">
      <c r="B72" s="31"/>
      <c r="C72" s="20" t="s">
        <v>120</v>
      </c>
      <c r="L72" s="31"/>
    </row>
    <row r="73" spans="2:12" s="1" customFormat="1" ht="6.95" customHeight="1">
      <c r="B73" s="31"/>
      <c r="L73" s="31"/>
    </row>
    <row r="74" spans="2:12" s="1" customFormat="1" ht="12" customHeight="1">
      <c r="B74" s="31"/>
      <c r="C74" s="26" t="s">
        <v>17</v>
      </c>
      <c r="L74" s="31"/>
    </row>
    <row r="75" spans="2:12" s="1" customFormat="1" ht="16.5" customHeight="1">
      <c r="B75" s="31"/>
      <c r="E75" s="309" t="str">
        <f>E7</f>
        <v>Humanitární sdružení PERSPEKTIVA, z.s. – rekonstrukce nemovitosti pro sociální služby – opakovaná výzva</v>
      </c>
      <c r="F75" s="310"/>
      <c r="G75" s="310"/>
      <c r="H75" s="310"/>
      <c r="L75" s="31"/>
    </row>
    <row r="76" spans="2:12" s="1" customFormat="1" ht="12" customHeight="1">
      <c r="B76" s="31"/>
      <c r="C76" s="26" t="s">
        <v>104</v>
      </c>
      <c r="L76" s="31"/>
    </row>
    <row r="77" spans="2:12" s="1" customFormat="1" ht="16.5" customHeight="1">
      <c r="B77" s="31"/>
      <c r="E77" s="271" t="str">
        <f>E9</f>
        <v>24006_03 - VRN</v>
      </c>
      <c r="F77" s="311"/>
      <c r="G77" s="311"/>
      <c r="H77" s="311"/>
      <c r="L77" s="31"/>
    </row>
    <row r="78" spans="2:12" s="1" customFormat="1" ht="6.95" customHeight="1">
      <c r="B78" s="31"/>
      <c r="L78" s="31"/>
    </row>
    <row r="79" spans="2:12" s="1" customFormat="1" ht="12" customHeight="1">
      <c r="B79" s="31"/>
      <c r="C79" s="26" t="s">
        <v>20</v>
      </c>
      <c r="F79" s="24" t="str">
        <f>F12</f>
        <v>Roudnice nad Labem</v>
      </c>
      <c r="I79" s="26" t="s">
        <v>22</v>
      </c>
      <c r="J79" s="48" t="str">
        <f>IF(J12="","",J12)</f>
        <v>16. 7. 2024</v>
      </c>
      <c r="L79" s="31"/>
    </row>
    <row r="80" spans="2:12" s="1" customFormat="1" ht="6.95" customHeight="1">
      <c r="B80" s="31"/>
      <c r="L80" s="31"/>
    </row>
    <row r="81" spans="2:65" s="1" customFormat="1" ht="15.2" customHeight="1">
      <c r="B81" s="31"/>
      <c r="C81" s="26" t="s">
        <v>24</v>
      </c>
      <c r="F81" s="24" t="str">
        <f>E15</f>
        <v>Humanitární sdružení Perspektiva, z.s.</v>
      </c>
      <c r="I81" s="26" t="s">
        <v>30</v>
      </c>
      <c r="J81" s="29" t="str">
        <f>E21</f>
        <v>LFplan s.r.o.</v>
      </c>
      <c r="L81" s="31"/>
    </row>
    <row r="82" spans="2:65" s="1" customFormat="1" ht="15.2" customHeight="1">
      <c r="B82" s="31"/>
      <c r="C82" s="26" t="s">
        <v>28</v>
      </c>
      <c r="F82" s="24" t="str">
        <f>IF(E18="","",E18)</f>
        <v>Vyplň údaj</v>
      </c>
      <c r="I82" s="26" t="s">
        <v>33</v>
      </c>
      <c r="J82" s="29" t="str">
        <f>E24</f>
        <v xml:space="preserve"> </v>
      </c>
      <c r="L82" s="31"/>
    </row>
    <row r="83" spans="2:65" s="1" customFormat="1" ht="10.35" customHeight="1">
      <c r="B83" s="31"/>
      <c r="L83" s="31"/>
    </row>
    <row r="84" spans="2:65" s="10" customFormat="1" ht="29.25" customHeight="1">
      <c r="B84" s="106"/>
      <c r="C84" s="107" t="s">
        <v>121</v>
      </c>
      <c r="D84" s="108" t="s">
        <v>56</v>
      </c>
      <c r="E84" s="108" t="s">
        <v>52</v>
      </c>
      <c r="F84" s="108" t="s">
        <v>53</v>
      </c>
      <c r="G84" s="108" t="s">
        <v>122</v>
      </c>
      <c r="H84" s="108" t="s">
        <v>123</v>
      </c>
      <c r="I84" s="108" t="s">
        <v>124</v>
      </c>
      <c r="J84" s="108" t="s">
        <v>108</v>
      </c>
      <c r="K84" s="109" t="s">
        <v>125</v>
      </c>
      <c r="L84" s="106"/>
      <c r="M84" s="55" t="s">
        <v>3</v>
      </c>
      <c r="N84" s="56" t="s">
        <v>41</v>
      </c>
      <c r="O84" s="56" t="s">
        <v>126</v>
      </c>
      <c r="P84" s="56" t="s">
        <v>127</v>
      </c>
      <c r="Q84" s="56" t="s">
        <v>128</v>
      </c>
      <c r="R84" s="56" t="s">
        <v>129</v>
      </c>
      <c r="S84" s="56" t="s">
        <v>130</v>
      </c>
      <c r="T84" s="57" t="s">
        <v>131</v>
      </c>
    </row>
    <row r="85" spans="2:65" s="1" customFormat="1" ht="22.9" customHeight="1">
      <c r="B85" s="31"/>
      <c r="C85" s="60" t="s">
        <v>132</v>
      </c>
      <c r="J85" s="110">
        <f>BK85</f>
        <v>0</v>
      </c>
      <c r="L85" s="31"/>
      <c r="M85" s="58"/>
      <c r="N85" s="49"/>
      <c r="O85" s="49"/>
      <c r="P85" s="111">
        <f>P86</f>
        <v>0</v>
      </c>
      <c r="Q85" s="49"/>
      <c r="R85" s="111">
        <f>R86</f>
        <v>0</v>
      </c>
      <c r="S85" s="49"/>
      <c r="T85" s="112">
        <f>T86</f>
        <v>0</v>
      </c>
      <c r="AT85" s="16" t="s">
        <v>70</v>
      </c>
      <c r="AU85" s="16" t="s">
        <v>109</v>
      </c>
      <c r="BK85" s="113">
        <f>BK86</f>
        <v>0</v>
      </c>
    </row>
    <row r="86" spans="2:65" s="11" customFormat="1" ht="25.9" customHeight="1">
      <c r="B86" s="114"/>
      <c r="D86" s="115" t="s">
        <v>70</v>
      </c>
      <c r="E86" s="116" t="s">
        <v>86</v>
      </c>
      <c r="F86" s="116" t="s">
        <v>2247</v>
      </c>
      <c r="I86" s="117"/>
      <c r="J86" s="118">
        <f>BK86</f>
        <v>0</v>
      </c>
      <c r="L86" s="114"/>
      <c r="M86" s="119"/>
      <c r="P86" s="120">
        <f>P87+P90+P93+P96+P103</f>
        <v>0</v>
      </c>
      <c r="R86" s="120">
        <f>R87+R90+R93+R96+R103</f>
        <v>0</v>
      </c>
      <c r="T86" s="121">
        <f>T87+T90+T93+T96+T103</f>
        <v>0</v>
      </c>
      <c r="AR86" s="115" t="s">
        <v>167</v>
      </c>
      <c r="AT86" s="122" t="s">
        <v>70</v>
      </c>
      <c r="AU86" s="122" t="s">
        <v>71</v>
      </c>
      <c r="AY86" s="115" t="s">
        <v>135</v>
      </c>
      <c r="BK86" s="123">
        <f>BK87+BK90+BK93+BK96+BK103</f>
        <v>0</v>
      </c>
    </row>
    <row r="87" spans="2:65" s="11" customFormat="1" ht="22.9" customHeight="1">
      <c r="B87" s="114"/>
      <c r="D87" s="115" t="s">
        <v>70</v>
      </c>
      <c r="E87" s="124" t="s">
        <v>2248</v>
      </c>
      <c r="F87" s="124" t="s">
        <v>2249</v>
      </c>
      <c r="I87" s="117"/>
      <c r="J87" s="125">
        <f>BK87</f>
        <v>0</v>
      </c>
      <c r="L87" s="114"/>
      <c r="M87" s="119"/>
      <c r="P87" s="120">
        <f>SUM(P88:P89)</f>
        <v>0</v>
      </c>
      <c r="R87" s="120">
        <f>SUM(R88:R89)</f>
        <v>0</v>
      </c>
      <c r="T87" s="121">
        <f>SUM(T88:T89)</f>
        <v>0</v>
      </c>
      <c r="AR87" s="115" t="s">
        <v>167</v>
      </c>
      <c r="AT87" s="122" t="s">
        <v>70</v>
      </c>
      <c r="AU87" s="122" t="s">
        <v>79</v>
      </c>
      <c r="AY87" s="115" t="s">
        <v>135</v>
      </c>
      <c r="BK87" s="123">
        <f>SUM(BK88:BK89)</f>
        <v>0</v>
      </c>
    </row>
    <row r="88" spans="2:65" s="1" customFormat="1" ht="16.5" customHeight="1">
      <c r="B88" s="126"/>
      <c r="C88" s="127" t="s">
        <v>79</v>
      </c>
      <c r="D88" s="127" t="s">
        <v>137</v>
      </c>
      <c r="E88" s="128" t="s">
        <v>2250</v>
      </c>
      <c r="F88" s="129" t="s">
        <v>2251</v>
      </c>
      <c r="G88" s="130" t="s">
        <v>2252</v>
      </c>
      <c r="H88" s="131">
        <v>1</v>
      </c>
      <c r="I88" s="132"/>
      <c r="J88" s="133">
        <f>ROUND(I88*H88,2)</f>
        <v>0</v>
      </c>
      <c r="K88" s="129" t="s">
        <v>141</v>
      </c>
      <c r="L88" s="31"/>
      <c r="M88" s="134" t="s">
        <v>3</v>
      </c>
      <c r="N88" s="135" t="s">
        <v>42</v>
      </c>
      <c r="P88" s="136">
        <f>O88*H88</f>
        <v>0</v>
      </c>
      <c r="Q88" s="136">
        <v>0</v>
      </c>
      <c r="R88" s="136">
        <f>Q88*H88</f>
        <v>0</v>
      </c>
      <c r="S88" s="136">
        <v>0</v>
      </c>
      <c r="T88" s="137">
        <f>S88*H88</f>
        <v>0</v>
      </c>
      <c r="AR88" s="138" t="s">
        <v>2253</v>
      </c>
      <c r="AT88" s="138" t="s">
        <v>137</v>
      </c>
      <c r="AU88" s="138" t="s">
        <v>81</v>
      </c>
      <c r="AY88" s="16" t="s">
        <v>135</v>
      </c>
      <c r="BE88" s="139">
        <f>IF(N88="základní",J88,0)</f>
        <v>0</v>
      </c>
      <c r="BF88" s="139">
        <f>IF(N88="snížená",J88,0)</f>
        <v>0</v>
      </c>
      <c r="BG88" s="139">
        <f>IF(N88="zákl. přenesená",J88,0)</f>
        <v>0</v>
      </c>
      <c r="BH88" s="139">
        <f>IF(N88="sníž. přenesená",J88,0)</f>
        <v>0</v>
      </c>
      <c r="BI88" s="139">
        <f>IF(N88="nulová",J88,0)</f>
        <v>0</v>
      </c>
      <c r="BJ88" s="16" t="s">
        <v>79</v>
      </c>
      <c r="BK88" s="139">
        <f>ROUND(I88*H88,2)</f>
        <v>0</v>
      </c>
      <c r="BL88" s="16" t="s">
        <v>2253</v>
      </c>
      <c r="BM88" s="138" t="s">
        <v>2254</v>
      </c>
    </row>
    <row r="89" spans="2:65" s="1" customFormat="1" ht="11.25">
      <c r="B89" s="31"/>
      <c r="D89" s="140" t="s">
        <v>144</v>
      </c>
      <c r="F89" s="141" t="s">
        <v>2255</v>
      </c>
      <c r="I89" s="142"/>
      <c r="L89" s="31"/>
      <c r="M89" s="143"/>
      <c r="T89" s="52"/>
      <c r="AT89" s="16" t="s">
        <v>144</v>
      </c>
      <c r="AU89" s="16" t="s">
        <v>81</v>
      </c>
    </row>
    <row r="90" spans="2:65" s="11" customFormat="1" ht="22.9" customHeight="1">
      <c r="B90" s="114"/>
      <c r="D90" s="115" t="s">
        <v>70</v>
      </c>
      <c r="E90" s="124" t="s">
        <v>2256</v>
      </c>
      <c r="F90" s="124" t="s">
        <v>2257</v>
      </c>
      <c r="I90" s="117"/>
      <c r="J90" s="125">
        <f>BK90</f>
        <v>0</v>
      </c>
      <c r="L90" s="114"/>
      <c r="M90" s="119"/>
      <c r="P90" s="120">
        <f>SUM(P91:P92)</f>
        <v>0</v>
      </c>
      <c r="R90" s="120">
        <f>SUM(R91:R92)</f>
        <v>0</v>
      </c>
      <c r="T90" s="121">
        <f>SUM(T91:T92)</f>
        <v>0</v>
      </c>
      <c r="AR90" s="115" t="s">
        <v>167</v>
      </c>
      <c r="AT90" s="122" t="s">
        <v>70</v>
      </c>
      <c r="AU90" s="122" t="s">
        <v>79</v>
      </c>
      <c r="AY90" s="115" t="s">
        <v>135</v>
      </c>
      <c r="BK90" s="123">
        <f>SUM(BK91:BK92)</f>
        <v>0</v>
      </c>
    </row>
    <row r="91" spans="2:65" s="1" customFormat="1" ht="16.5" customHeight="1">
      <c r="B91" s="126"/>
      <c r="C91" s="127" t="s">
        <v>81</v>
      </c>
      <c r="D91" s="127" t="s">
        <v>137</v>
      </c>
      <c r="E91" s="128" t="s">
        <v>2258</v>
      </c>
      <c r="F91" s="129" t="s">
        <v>2257</v>
      </c>
      <c r="G91" s="130" t="s">
        <v>2252</v>
      </c>
      <c r="H91" s="131">
        <v>1</v>
      </c>
      <c r="I91" s="132"/>
      <c r="J91" s="133">
        <f>ROUND(I91*H91,2)</f>
        <v>0</v>
      </c>
      <c r="K91" s="129" t="s">
        <v>141</v>
      </c>
      <c r="L91" s="31"/>
      <c r="M91" s="134" t="s">
        <v>3</v>
      </c>
      <c r="N91" s="135" t="s">
        <v>42</v>
      </c>
      <c r="P91" s="136">
        <f>O91*H91</f>
        <v>0</v>
      </c>
      <c r="Q91" s="136">
        <v>0</v>
      </c>
      <c r="R91" s="136">
        <f>Q91*H91</f>
        <v>0</v>
      </c>
      <c r="S91" s="136">
        <v>0</v>
      </c>
      <c r="T91" s="137">
        <f>S91*H91</f>
        <v>0</v>
      </c>
      <c r="AR91" s="138" t="s">
        <v>2253</v>
      </c>
      <c r="AT91" s="138" t="s">
        <v>137</v>
      </c>
      <c r="AU91" s="138" t="s">
        <v>81</v>
      </c>
      <c r="AY91" s="16" t="s">
        <v>135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6" t="s">
        <v>79</v>
      </c>
      <c r="BK91" s="139">
        <f>ROUND(I91*H91,2)</f>
        <v>0</v>
      </c>
      <c r="BL91" s="16" t="s">
        <v>2253</v>
      </c>
      <c r="BM91" s="138" t="s">
        <v>2259</v>
      </c>
    </row>
    <row r="92" spans="2:65" s="1" customFormat="1" ht="11.25">
      <c r="B92" s="31"/>
      <c r="D92" s="140" t="s">
        <v>144</v>
      </c>
      <c r="F92" s="141" t="s">
        <v>2260</v>
      </c>
      <c r="I92" s="142"/>
      <c r="L92" s="31"/>
      <c r="M92" s="143"/>
      <c r="T92" s="52"/>
      <c r="AT92" s="16" t="s">
        <v>144</v>
      </c>
      <c r="AU92" s="16" t="s">
        <v>81</v>
      </c>
    </row>
    <row r="93" spans="2:65" s="11" customFormat="1" ht="22.9" customHeight="1">
      <c r="B93" s="114"/>
      <c r="D93" s="115" t="s">
        <v>70</v>
      </c>
      <c r="E93" s="124" t="s">
        <v>2261</v>
      </c>
      <c r="F93" s="124" t="s">
        <v>2262</v>
      </c>
      <c r="I93" s="117"/>
      <c r="J93" s="125">
        <f>BK93</f>
        <v>0</v>
      </c>
      <c r="L93" s="114"/>
      <c r="M93" s="119"/>
      <c r="P93" s="120">
        <f>SUM(P94:P95)</f>
        <v>0</v>
      </c>
      <c r="R93" s="120">
        <f>SUM(R94:R95)</f>
        <v>0</v>
      </c>
      <c r="T93" s="121">
        <f>SUM(T94:T95)</f>
        <v>0</v>
      </c>
      <c r="AR93" s="115" t="s">
        <v>167</v>
      </c>
      <c r="AT93" s="122" t="s">
        <v>70</v>
      </c>
      <c r="AU93" s="122" t="s">
        <v>79</v>
      </c>
      <c r="AY93" s="115" t="s">
        <v>135</v>
      </c>
      <c r="BK93" s="123">
        <f>SUM(BK94:BK95)</f>
        <v>0</v>
      </c>
    </row>
    <row r="94" spans="2:65" s="1" customFormat="1" ht="16.5" customHeight="1">
      <c r="B94" s="126"/>
      <c r="C94" s="127" t="s">
        <v>156</v>
      </c>
      <c r="D94" s="127" t="s">
        <v>137</v>
      </c>
      <c r="E94" s="128" t="s">
        <v>2263</v>
      </c>
      <c r="F94" s="129" t="s">
        <v>2262</v>
      </c>
      <c r="G94" s="130" t="s">
        <v>2252</v>
      </c>
      <c r="H94" s="131">
        <v>1</v>
      </c>
      <c r="I94" s="132"/>
      <c r="J94" s="133">
        <f>ROUND(I94*H94,2)</f>
        <v>0</v>
      </c>
      <c r="K94" s="129" t="s">
        <v>141</v>
      </c>
      <c r="L94" s="31"/>
      <c r="M94" s="134" t="s">
        <v>3</v>
      </c>
      <c r="N94" s="135" t="s">
        <v>42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2253</v>
      </c>
      <c r="AT94" s="138" t="s">
        <v>137</v>
      </c>
      <c r="AU94" s="138" t="s">
        <v>81</v>
      </c>
      <c r="AY94" s="16" t="s">
        <v>135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6" t="s">
        <v>79</v>
      </c>
      <c r="BK94" s="139">
        <f>ROUND(I94*H94,2)</f>
        <v>0</v>
      </c>
      <c r="BL94" s="16" t="s">
        <v>2253</v>
      </c>
      <c r="BM94" s="138" t="s">
        <v>2264</v>
      </c>
    </row>
    <row r="95" spans="2:65" s="1" customFormat="1" ht="11.25">
      <c r="B95" s="31"/>
      <c r="D95" s="140" t="s">
        <v>144</v>
      </c>
      <c r="F95" s="141" t="s">
        <v>2265</v>
      </c>
      <c r="I95" s="142"/>
      <c r="L95" s="31"/>
      <c r="M95" s="143"/>
      <c r="T95" s="52"/>
      <c r="AT95" s="16" t="s">
        <v>144</v>
      </c>
      <c r="AU95" s="16" t="s">
        <v>81</v>
      </c>
    </row>
    <row r="96" spans="2:65" s="11" customFormat="1" ht="22.9" customHeight="1">
      <c r="B96" s="114"/>
      <c r="D96" s="115" t="s">
        <v>70</v>
      </c>
      <c r="E96" s="124" t="s">
        <v>2266</v>
      </c>
      <c r="F96" s="124" t="s">
        <v>2267</v>
      </c>
      <c r="I96" s="117"/>
      <c r="J96" s="125">
        <f>BK96</f>
        <v>0</v>
      </c>
      <c r="L96" s="114"/>
      <c r="M96" s="119"/>
      <c r="P96" s="120">
        <f>SUM(P97:P102)</f>
        <v>0</v>
      </c>
      <c r="R96" s="120">
        <f>SUM(R97:R102)</f>
        <v>0</v>
      </c>
      <c r="T96" s="121">
        <f>SUM(T97:T102)</f>
        <v>0</v>
      </c>
      <c r="AR96" s="115" t="s">
        <v>167</v>
      </c>
      <c r="AT96" s="122" t="s">
        <v>70</v>
      </c>
      <c r="AU96" s="122" t="s">
        <v>79</v>
      </c>
      <c r="AY96" s="115" t="s">
        <v>135</v>
      </c>
      <c r="BK96" s="123">
        <f>SUM(BK97:BK102)</f>
        <v>0</v>
      </c>
    </row>
    <row r="97" spans="2:65" s="1" customFormat="1" ht="16.5" customHeight="1">
      <c r="B97" s="126"/>
      <c r="C97" s="127" t="s">
        <v>142</v>
      </c>
      <c r="D97" s="127" t="s">
        <v>137</v>
      </c>
      <c r="E97" s="128" t="s">
        <v>2268</v>
      </c>
      <c r="F97" s="129" t="s">
        <v>2269</v>
      </c>
      <c r="G97" s="130" t="s">
        <v>2252</v>
      </c>
      <c r="H97" s="131">
        <v>1</v>
      </c>
      <c r="I97" s="132"/>
      <c r="J97" s="133">
        <f>ROUND(I97*H97,2)</f>
        <v>0</v>
      </c>
      <c r="K97" s="129" t="s">
        <v>141</v>
      </c>
      <c r="L97" s="31"/>
      <c r="M97" s="134" t="s">
        <v>3</v>
      </c>
      <c r="N97" s="135" t="s">
        <v>42</v>
      </c>
      <c r="P97" s="136">
        <f>O97*H97</f>
        <v>0</v>
      </c>
      <c r="Q97" s="136">
        <v>0</v>
      </c>
      <c r="R97" s="136">
        <f>Q97*H97</f>
        <v>0</v>
      </c>
      <c r="S97" s="136">
        <v>0</v>
      </c>
      <c r="T97" s="137">
        <f>S97*H97</f>
        <v>0</v>
      </c>
      <c r="AR97" s="138" t="s">
        <v>2253</v>
      </c>
      <c r="AT97" s="138" t="s">
        <v>137</v>
      </c>
      <c r="AU97" s="138" t="s">
        <v>81</v>
      </c>
      <c r="AY97" s="16" t="s">
        <v>135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6" t="s">
        <v>79</v>
      </c>
      <c r="BK97" s="139">
        <f>ROUND(I97*H97,2)</f>
        <v>0</v>
      </c>
      <c r="BL97" s="16" t="s">
        <v>2253</v>
      </c>
      <c r="BM97" s="138" t="s">
        <v>2270</v>
      </c>
    </row>
    <row r="98" spans="2:65" s="1" customFormat="1" ht="11.25">
      <c r="B98" s="31"/>
      <c r="D98" s="140" t="s">
        <v>144</v>
      </c>
      <c r="F98" s="141" t="s">
        <v>2271</v>
      </c>
      <c r="I98" s="142"/>
      <c r="L98" s="31"/>
      <c r="M98" s="143"/>
      <c r="T98" s="52"/>
      <c r="AT98" s="16" t="s">
        <v>144</v>
      </c>
      <c r="AU98" s="16" t="s">
        <v>81</v>
      </c>
    </row>
    <row r="99" spans="2:65" s="1" customFormat="1" ht="16.5" customHeight="1">
      <c r="B99" s="126"/>
      <c r="C99" s="127" t="s">
        <v>167</v>
      </c>
      <c r="D99" s="127" t="s">
        <v>137</v>
      </c>
      <c r="E99" s="128" t="s">
        <v>2272</v>
      </c>
      <c r="F99" s="129" t="s">
        <v>2273</v>
      </c>
      <c r="G99" s="130" t="s">
        <v>2252</v>
      </c>
      <c r="H99" s="131">
        <v>1</v>
      </c>
      <c r="I99" s="132"/>
      <c r="J99" s="133">
        <f>ROUND(I99*H99,2)</f>
        <v>0</v>
      </c>
      <c r="K99" s="129" t="s">
        <v>141</v>
      </c>
      <c r="L99" s="31"/>
      <c r="M99" s="134" t="s">
        <v>3</v>
      </c>
      <c r="N99" s="135" t="s">
        <v>42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2253</v>
      </c>
      <c r="AT99" s="138" t="s">
        <v>137</v>
      </c>
      <c r="AU99" s="138" t="s">
        <v>81</v>
      </c>
      <c r="AY99" s="16" t="s">
        <v>135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6" t="s">
        <v>79</v>
      </c>
      <c r="BK99" s="139">
        <f>ROUND(I99*H99,2)</f>
        <v>0</v>
      </c>
      <c r="BL99" s="16" t="s">
        <v>2253</v>
      </c>
      <c r="BM99" s="138" t="s">
        <v>2274</v>
      </c>
    </row>
    <row r="100" spans="2:65" s="1" customFormat="1" ht="11.25">
      <c r="B100" s="31"/>
      <c r="D100" s="140" t="s">
        <v>144</v>
      </c>
      <c r="F100" s="141" t="s">
        <v>2275</v>
      </c>
      <c r="I100" s="142"/>
      <c r="L100" s="31"/>
      <c r="M100" s="143"/>
      <c r="T100" s="52"/>
      <c r="AT100" s="16" t="s">
        <v>144</v>
      </c>
      <c r="AU100" s="16" t="s">
        <v>81</v>
      </c>
    </row>
    <row r="101" spans="2:65" s="1" customFormat="1" ht="16.5" customHeight="1">
      <c r="B101" s="126"/>
      <c r="C101" s="127" t="s">
        <v>173</v>
      </c>
      <c r="D101" s="127" t="s">
        <v>137</v>
      </c>
      <c r="E101" s="128" t="s">
        <v>2276</v>
      </c>
      <c r="F101" s="129" t="s">
        <v>2277</v>
      </c>
      <c r="G101" s="130" t="s">
        <v>2252</v>
      </c>
      <c r="H101" s="131">
        <v>1</v>
      </c>
      <c r="I101" s="132"/>
      <c r="J101" s="133">
        <f>ROUND(I101*H101,2)</f>
        <v>0</v>
      </c>
      <c r="K101" s="129" t="s">
        <v>141</v>
      </c>
      <c r="L101" s="31"/>
      <c r="M101" s="134" t="s">
        <v>3</v>
      </c>
      <c r="N101" s="135" t="s">
        <v>42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2253</v>
      </c>
      <c r="AT101" s="138" t="s">
        <v>137</v>
      </c>
      <c r="AU101" s="138" t="s">
        <v>81</v>
      </c>
      <c r="AY101" s="16" t="s">
        <v>135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6" t="s">
        <v>79</v>
      </c>
      <c r="BK101" s="139">
        <f>ROUND(I101*H101,2)</f>
        <v>0</v>
      </c>
      <c r="BL101" s="16" t="s">
        <v>2253</v>
      </c>
      <c r="BM101" s="138" t="s">
        <v>2278</v>
      </c>
    </row>
    <row r="102" spans="2:65" s="1" customFormat="1" ht="11.25">
      <c r="B102" s="31"/>
      <c r="D102" s="140" t="s">
        <v>144</v>
      </c>
      <c r="F102" s="141" t="s">
        <v>2279</v>
      </c>
      <c r="I102" s="142"/>
      <c r="L102" s="31"/>
      <c r="M102" s="143"/>
      <c r="T102" s="52"/>
      <c r="AT102" s="16" t="s">
        <v>144</v>
      </c>
      <c r="AU102" s="16" t="s">
        <v>81</v>
      </c>
    </row>
    <row r="103" spans="2:65" s="11" customFormat="1" ht="22.9" customHeight="1">
      <c r="B103" s="114"/>
      <c r="D103" s="115" t="s">
        <v>70</v>
      </c>
      <c r="E103" s="124" t="s">
        <v>2280</v>
      </c>
      <c r="F103" s="124" t="s">
        <v>2281</v>
      </c>
      <c r="I103" s="117"/>
      <c r="J103" s="125">
        <f>BK103</f>
        <v>0</v>
      </c>
      <c r="L103" s="114"/>
      <c r="M103" s="119"/>
      <c r="P103" s="120">
        <f>SUM(P104:P105)</f>
        <v>0</v>
      </c>
      <c r="R103" s="120">
        <f>SUM(R104:R105)</f>
        <v>0</v>
      </c>
      <c r="T103" s="121">
        <f>SUM(T104:T105)</f>
        <v>0</v>
      </c>
      <c r="AR103" s="115" t="s">
        <v>167</v>
      </c>
      <c r="AT103" s="122" t="s">
        <v>70</v>
      </c>
      <c r="AU103" s="122" t="s">
        <v>79</v>
      </c>
      <c r="AY103" s="115" t="s">
        <v>135</v>
      </c>
      <c r="BK103" s="123">
        <f>SUM(BK104:BK105)</f>
        <v>0</v>
      </c>
    </row>
    <row r="104" spans="2:65" s="1" customFormat="1" ht="16.5" customHeight="1">
      <c r="B104" s="126"/>
      <c r="C104" s="127" t="s">
        <v>178</v>
      </c>
      <c r="D104" s="127" t="s">
        <v>137</v>
      </c>
      <c r="E104" s="128" t="s">
        <v>2282</v>
      </c>
      <c r="F104" s="129" t="s">
        <v>2281</v>
      </c>
      <c r="G104" s="130" t="s">
        <v>2252</v>
      </c>
      <c r="H104" s="131">
        <v>1</v>
      </c>
      <c r="I104" s="132"/>
      <c r="J104" s="133">
        <f>ROUND(I104*H104,2)</f>
        <v>0</v>
      </c>
      <c r="K104" s="129" t="s">
        <v>141</v>
      </c>
      <c r="L104" s="31"/>
      <c r="M104" s="134" t="s">
        <v>3</v>
      </c>
      <c r="N104" s="135" t="s">
        <v>42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2253</v>
      </c>
      <c r="AT104" s="138" t="s">
        <v>137</v>
      </c>
      <c r="AU104" s="138" t="s">
        <v>81</v>
      </c>
      <c r="AY104" s="16" t="s">
        <v>135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6" t="s">
        <v>79</v>
      </c>
      <c r="BK104" s="139">
        <f>ROUND(I104*H104,2)</f>
        <v>0</v>
      </c>
      <c r="BL104" s="16" t="s">
        <v>2253</v>
      </c>
      <c r="BM104" s="138" t="s">
        <v>2283</v>
      </c>
    </row>
    <row r="105" spans="2:65" s="1" customFormat="1" ht="11.25">
      <c r="B105" s="31"/>
      <c r="D105" s="140" t="s">
        <v>144</v>
      </c>
      <c r="F105" s="141" t="s">
        <v>2284</v>
      </c>
      <c r="I105" s="142"/>
      <c r="L105" s="31"/>
      <c r="M105" s="173"/>
      <c r="N105" s="174"/>
      <c r="O105" s="174"/>
      <c r="P105" s="174"/>
      <c r="Q105" s="174"/>
      <c r="R105" s="174"/>
      <c r="S105" s="174"/>
      <c r="T105" s="175"/>
      <c r="AT105" s="16" t="s">
        <v>144</v>
      </c>
      <c r="AU105" s="16" t="s">
        <v>81</v>
      </c>
    </row>
    <row r="106" spans="2:65" s="1" customFormat="1" ht="6.95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31"/>
    </row>
  </sheetData>
  <autoFilter ref="C84:K105" xr:uid="{00000000-0009-0000-0000-000003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300-000000000000}"/>
    <hyperlink ref="F92" r:id="rId2" xr:uid="{00000000-0004-0000-0300-000001000000}"/>
    <hyperlink ref="F95" r:id="rId3" xr:uid="{00000000-0004-0000-0300-000002000000}"/>
    <hyperlink ref="F98" r:id="rId4" xr:uid="{00000000-0004-0000-0300-000003000000}"/>
    <hyperlink ref="F100" r:id="rId5" xr:uid="{00000000-0004-0000-0300-000004000000}"/>
    <hyperlink ref="F102" r:id="rId6" xr:uid="{00000000-0004-0000-0300-000005000000}"/>
    <hyperlink ref="F105" r:id="rId7" xr:uid="{00000000-0004-0000-03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6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8" t="s">
        <v>6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103</v>
      </c>
      <c r="L4" s="19"/>
      <c r="M4" s="84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309" t="str">
        <f>'Rekapitulace stavby'!K6</f>
        <v>Humanitární sdružení PERSPEKTIVA, z.s. – rekonstrukce nemovitosti pro sociální služby – opakovaná výzva</v>
      </c>
      <c r="F7" s="310"/>
      <c r="G7" s="310"/>
      <c r="H7" s="310"/>
      <c r="L7" s="19"/>
    </row>
    <row r="8" spans="2:46" s="1" customFormat="1" ht="12" customHeight="1">
      <c r="B8" s="31"/>
      <c r="D8" s="26" t="s">
        <v>104</v>
      </c>
      <c r="L8" s="31"/>
    </row>
    <row r="9" spans="2:46" s="1" customFormat="1" ht="16.5" customHeight="1">
      <c r="B9" s="31"/>
      <c r="E9" s="271" t="s">
        <v>2285</v>
      </c>
      <c r="F9" s="311"/>
      <c r="G9" s="311"/>
      <c r="H9" s="311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3</v>
      </c>
      <c r="I11" s="26" t="s">
        <v>19</v>
      </c>
      <c r="J11" s="24" t="s">
        <v>3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48" t="str">
        <f>'Rekapitulace stavby'!AN8</f>
        <v>16. 7. 2024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3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3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312" t="str">
        <f>'Rekapitulace stavby'!E14</f>
        <v>Vyplň údaj</v>
      </c>
      <c r="F18" s="292"/>
      <c r="G18" s="292"/>
      <c r="H18" s="292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3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3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5"/>
      <c r="E27" s="297" t="s">
        <v>3</v>
      </c>
      <c r="F27" s="297"/>
      <c r="G27" s="297"/>
      <c r="H27" s="297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37</v>
      </c>
      <c r="J30" s="62">
        <f>ROUND(J91, 2)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39</v>
      </c>
      <c r="I32" s="34" t="s">
        <v>38</v>
      </c>
      <c r="J32" s="34" t="s">
        <v>40</v>
      </c>
      <c r="L32" s="31"/>
    </row>
    <row r="33" spans="2:12" s="1" customFormat="1" ht="14.45" customHeight="1">
      <c r="B33" s="31"/>
      <c r="D33" s="51" t="s">
        <v>41</v>
      </c>
      <c r="E33" s="26" t="s">
        <v>42</v>
      </c>
      <c r="F33" s="87">
        <f>ROUND((SUM(BE91:BE361)),  2)</f>
        <v>0</v>
      </c>
      <c r="I33" s="88">
        <v>0.21</v>
      </c>
      <c r="J33" s="87">
        <f>ROUND(((SUM(BE91:BE361))*I33),  2)</f>
        <v>0</v>
      </c>
      <c r="L33" s="31"/>
    </row>
    <row r="34" spans="2:12" s="1" customFormat="1" ht="14.45" customHeight="1">
      <c r="B34" s="31"/>
      <c r="E34" s="26" t="s">
        <v>43</v>
      </c>
      <c r="F34" s="87">
        <f>ROUND((SUM(BF91:BF361)),  2)</f>
        <v>0</v>
      </c>
      <c r="I34" s="88">
        <v>0.12</v>
      </c>
      <c r="J34" s="87">
        <f>ROUND(((SUM(BF91:BF361))*I34),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87">
        <f>ROUND((SUM(BG91:BG361)),  2)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87">
        <f>ROUND((SUM(BH91:BH361)),  2)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87">
        <f>ROUND((SUM(BI91:BI361)),  2)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106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17</v>
      </c>
      <c r="L47" s="31"/>
    </row>
    <row r="48" spans="2:12" s="1" customFormat="1" ht="16.5" customHeight="1">
      <c r="B48" s="31"/>
      <c r="E48" s="309" t="str">
        <f>E7</f>
        <v>Humanitární sdružení PERSPEKTIVA, z.s. – rekonstrukce nemovitosti pro sociální služby – opakovaná výzva</v>
      </c>
      <c r="F48" s="310"/>
      <c r="G48" s="310"/>
      <c r="H48" s="310"/>
      <c r="L48" s="31"/>
    </row>
    <row r="49" spans="2:47" s="1" customFormat="1" ht="12" customHeight="1">
      <c r="B49" s="31"/>
      <c r="C49" s="26" t="s">
        <v>104</v>
      </c>
      <c r="L49" s="31"/>
    </row>
    <row r="50" spans="2:47" s="1" customFormat="1" ht="16.5" customHeight="1">
      <c r="B50" s="31"/>
      <c r="E50" s="271" t="str">
        <f>E9</f>
        <v>24006_04 - ZTI</v>
      </c>
      <c r="F50" s="311"/>
      <c r="G50" s="311"/>
      <c r="H50" s="311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20</v>
      </c>
      <c r="F52" s="24" t="str">
        <f>F12</f>
        <v>Roudnice nad Labem</v>
      </c>
      <c r="I52" s="26" t="s">
        <v>22</v>
      </c>
      <c r="J52" s="48" t="str">
        <f>IF(J12="","",J12)</f>
        <v>16. 7. 2024</v>
      </c>
      <c r="L52" s="31"/>
    </row>
    <row r="53" spans="2:47" s="1" customFormat="1" ht="6.95" customHeight="1">
      <c r="B53" s="31"/>
      <c r="L53" s="31"/>
    </row>
    <row r="54" spans="2:47" s="1" customFormat="1" ht="15.2" customHeight="1">
      <c r="B54" s="31"/>
      <c r="C54" s="26" t="s">
        <v>24</v>
      </c>
      <c r="F54" s="24" t="str">
        <f>E15</f>
        <v>Humanitární sdružení Perspektiva, z.s.</v>
      </c>
      <c r="I54" s="26" t="s">
        <v>30</v>
      </c>
      <c r="J54" s="29" t="str">
        <f>E21</f>
        <v>LFplan s.r.o.</v>
      </c>
      <c r="L54" s="31"/>
    </row>
    <row r="55" spans="2:47" s="1" customFormat="1" ht="15.2" customHeight="1">
      <c r="B55" s="31"/>
      <c r="C55" s="26" t="s">
        <v>28</v>
      </c>
      <c r="F55" s="24" t="str">
        <f>IF(E18="","",E18)</f>
        <v>Vyplň údaj</v>
      </c>
      <c r="I55" s="26" t="s">
        <v>33</v>
      </c>
      <c r="J55" s="29" t="str">
        <f>E24</f>
        <v xml:space="preserve"> 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107</v>
      </c>
      <c r="D57" s="89"/>
      <c r="E57" s="89"/>
      <c r="F57" s="89"/>
      <c r="G57" s="89"/>
      <c r="H57" s="89"/>
      <c r="I57" s="89"/>
      <c r="J57" s="96" t="s">
        <v>108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9" customHeight="1">
      <c r="B59" s="31"/>
      <c r="C59" s="97" t="s">
        <v>69</v>
      </c>
      <c r="J59" s="62">
        <f>J91</f>
        <v>0</v>
      </c>
      <c r="L59" s="31"/>
      <c r="AU59" s="16" t="s">
        <v>109</v>
      </c>
    </row>
    <row r="60" spans="2:47" s="8" customFormat="1" ht="24.95" customHeight="1">
      <c r="B60" s="98"/>
      <c r="D60" s="99" t="s">
        <v>2286</v>
      </c>
      <c r="E60" s="100"/>
      <c r="F60" s="100"/>
      <c r="G60" s="100"/>
      <c r="H60" s="100"/>
      <c r="I60" s="100"/>
      <c r="J60" s="101">
        <f>J92</f>
        <v>0</v>
      </c>
      <c r="L60" s="98"/>
    </row>
    <row r="61" spans="2:47" s="9" customFormat="1" ht="19.899999999999999" customHeight="1">
      <c r="B61" s="102"/>
      <c r="D61" s="103" t="s">
        <v>111</v>
      </c>
      <c r="E61" s="104"/>
      <c r="F61" s="104"/>
      <c r="G61" s="104"/>
      <c r="H61" s="104"/>
      <c r="I61" s="104"/>
      <c r="J61" s="105">
        <f>J93</f>
        <v>0</v>
      </c>
      <c r="L61" s="102"/>
    </row>
    <row r="62" spans="2:47" s="8" customFormat="1" ht="24.95" customHeight="1">
      <c r="B62" s="98"/>
      <c r="D62" s="99" t="s">
        <v>114</v>
      </c>
      <c r="E62" s="100"/>
      <c r="F62" s="100"/>
      <c r="G62" s="100"/>
      <c r="H62" s="100"/>
      <c r="I62" s="100"/>
      <c r="J62" s="101">
        <f>J121</f>
        <v>0</v>
      </c>
      <c r="L62" s="98"/>
    </row>
    <row r="63" spans="2:47" s="9" customFormat="1" ht="19.899999999999999" customHeight="1">
      <c r="B63" s="102"/>
      <c r="D63" s="103" t="s">
        <v>2287</v>
      </c>
      <c r="E63" s="104"/>
      <c r="F63" s="104"/>
      <c r="G63" s="104"/>
      <c r="H63" s="104"/>
      <c r="I63" s="104"/>
      <c r="J63" s="105">
        <f>J122</f>
        <v>0</v>
      </c>
      <c r="L63" s="102"/>
    </row>
    <row r="64" spans="2:47" s="9" customFormat="1" ht="19.899999999999999" customHeight="1">
      <c r="B64" s="102"/>
      <c r="D64" s="103" t="s">
        <v>406</v>
      </c>
      <c r="E64" s="104"/>
      <c r="F64" s="104"/>
      <c r="G64" s="104"/>
      <c r="H64" s="104"/>
      <c r="I64" s="104"/>
      <c r="J64" s="105">
        <f>J126</f>
        <v>0</v>
      </c>
      <c r="L64" s="102"/>
    </row>
    <row r="65" spans="2:12" s="9" customFormat="1" ht="19.899999999999999" customHeight="1">
      <c r="B65" s="102"/>
      <c r="D65" s="103" t="s">
        <v>2288</v>
      </c>
      <c r="E65" s="104"/>
      <c r="F65" s="104"/>
      <c r="G65" s="104"/>
      <c r="H65" s="104"/>
      <c r="I65" s="104"/>
      <c r="J65" s="105">
        <f>J130</f>
        <v>0</v>
      </c>
      <c r="L65" s="102"/>
    </row>
    <row r="66" spans="2:12" s="9" customFormat="1" ht="19.899999999999999" customHeight="1">
      <c r="B66" s="102"/>
      <c r="D66" s="103" t="s">
        <v>413</v>
      </c>
      <c r="E66" s="104"/>
      <c r="F66" s="104"/>
      <c r="G66" s="104"/>
      <c r="H66" s="104"/>
      <c r="I66" s="104"/>
      <c r="J66" s="105">
        <f>J143</f>
        <v>0</v>
      </c>
      <c r="L66" s="102"/>
    </row>
    <row r="67" spans="2:12" s="9" customFormat="1" ht="19.899999999999999" customHeight="1">
      <c r="B67" s="102"/>
      <c r="D67" s="103" t="s">
        <v>2289</v>
      </c>
      <c r="E67" s="104"/>
      <c r="F67" s="104"/>
      <c r="G67" s="104"/>
      <c r="H67" s="104"/>
      <c r="I67" s="104"/>
      <c r="J67" s="105">
        <f>J208</f>
        <v>0</v>
      </c>
      <c r="L67" s="102"/>
    </row>
    <row r="68" spans="2:12" s="9" customFormat="1" ht="19.899999999999999" customHeight="1">
      <c r="B68" s="102"/>
      <c r="D68" s="103" t="s">
        <v>2290</v>
      </c>
      <c r="E68" s="104"/>
      <c r="F68" s="104"/>
      <c r="G68" s="104"/>
      <c r="H68" s="104"/>
      <c r="I68" s="104"/>
      <c r="J68" s="105">
        <f>J288</f>
        <v>0</v>
      </c>
      <c r="L68" s="102"/>
    </row>
    <row r="69" spans="2:12" s="9" customFormat="1" ht="19.899999999999999" customHeight="1">
      <c r="B69" s="102"/>
      <c r="D69" s="103" t="s">
        <v>2291</v>
      </c>
      <c r="E69" s="104"/>
      <c r="F69" s="104"/>
      <c r="G69" s="104"/>
      <c r="H69" s="104"/>
      <c r="I69" s="104"/>
      <c r="J69" s="105">
        <f>J292</f>
        <v>0</v>
      </c>
      <c r="L69" s="102"/>
    </row>
    <row r="70" spans="2:12" s="9" customFormat="1" ht="19.899999999999999" customHeight="1">
      <c r="B70" s="102"/>
      <c r="D70" s="103" t="s">
        <v>2292</v>
      </c>
      <c r="E70" s="104"/>
      <c r="F70" s="104"/>
      <c r="G70" s="104"/>
      <c r="H70" s="104"/>
      <c r="I70" s="104"/>
      <c r="J70" s="105">
        <f>J337</f>
        <v>0</v>
      </c>
      <c r="L70" s="102"/>
    </row>
    <row r="71" spans="2:12" s="9" customFormat="1" ht="19.899999999999999" customHeight="1">
      <c r="B71" s="102"/>
      <c r="D71" s="103" t="s">
        <v>2293</v>
      </c>
      <c r="E71" s="104"/>
      <c r="F71" s="104"/>
      <c r="G71" s="104"/>
      <c r="H71" s="104"/>
      <c r="I71" s="104"/>
      <c r="J71" s="105">
        <f>J358</f>
        <v>0</v>
      </c>
      <c r="L71" s="102"/>
    </row>
    <row r="72" spans="2:12" s="1" customFormat="1" ht="21.75" customHeight="1">
      <c r="B72" s="31"/>
      <c r="L72" s="31"/>
    </row>
    <row r="73" spans="2:12" s="1" customFormat="1" ht="6.95" customHeight="1"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31"/>
    </row>
    <row r="77" spans="2:12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78" spans="2:12" s="1" customFormat="1" ht="24.95" customHeight="1">
      <c r="B78" s="31"/>
      <c r="C78" s="20" t="s">
        <v>120</v>
      </c>
      <c r="L78" s="31"/>
    </row>
    <row r="79" spans="2:12" s="1" customFormat="1" ht="6.95" customHeight="1">
      <c r="B79" s="31"/>
      <c r="L79" s="31"/>
    </row>
    <row r="80" spans="2:12" s="1" customFormat="1" ht="12" customHeight="1">
      <c r="B80" s="31"/>
      <c r="C80" s="26" t="s">
        <v>17</v>
      </c>
      <c r="L80" s="31"/>
    </row>
    <row r="81" spans="2:65" s="1" customFormat="1" ht="16.5" customHeight="1">
      <c r="B81" s="31"/>
      <c r="E81" s="309" t="str">
        <f>E7</f>
        <v>Humanitární sdružení PERSPEKTIVA, z.s. – rekonstrukce nemovitosti pro sociální služby – opakovaná výzva</v>
      </c>
      <c r="F81" s="310"/>
      <c r="G81" s="310"/>
      <c r="H81" s="310"/>
      <c r="L81" s="31"/>
    </row>
    <row r="82" spans="2:65" s="1" customFormat="1" ht="12" customHeight="1">
      <c r="B82" s="31"/>
      <c r="C82" s="26" t="s">
        <v>104</v>
      </c>
      <c r="L82" s="31"/>
    </row>
    <row r="83" spans="2:65" s="1" customFormat="1" ht="16.5" customHeight="1">
      <c r="B83" s="31"/>
      <c r="E83" s="271" t="str">
        <f>E9</f>
        <v>24006_04 - ZTI</v>
      </c>
      <c r="F83" s="311"/>
      <c r="G83" s="311"/>
      <c r="H83" s="311"/>
      <c r="L83" s="31"/>
    </row>
    <row r="84" spans="2:65" s="1" customFormat="1" ht="6.95" customHeight="1">
      <c r="B84" s="31"/>
      <c r="L84" s="31"/>
    </row>
    <row r="85" spans="2:65" s="1" customFormat="1" ht="12" customHeight="1">
      <c r="B85" s="31"/>
      <c r="C85" s="26" t="s">
        <v>20</v>
      </c>
      <c r="F85" s="24" t="str">
        <f>F12</f>
        <v>Roudnice nad Labem</v>
      </c>
      <c r="I85" s="26" t="s">
        <v>22</v>
      </c>
      <c r="J85" s="48" t="str">
        <f>IF(J12="","",J12)</f>
        <v>16. 7. 2024</v>
      </c>
      <c r="L85" s="31"/>
    </row>
    <row r="86" spans="2:65" s="1" customFormat="1" ht="6.95" customHeight="1">
      <c r="B86" s="31"/>
      <c r="L86" s="31"/>
    </row>
    <row r="87" spans="2:65" s="1" customFormat="1" ht="15.2" customHeight="1">
      <c r="B87" s="31"/>
      <c r="C87" s="26" t="s">
        <v>24</v>
      </c>
      <c r="F87" s="24" t="str">
        <f>E15</f>
        <v>Humanitární sdružení Perspektiva, z.s.</v>
      </c>
      <c r="I87" s="26" t="s">
        <v>30</v>
      </c>
      <c r="J87" s="29" t="str">
        <f>E21</f>
        <v>LFplan s.r.o.</v>
      </c>
      <c r="L87" s="31"/>
    </row>
    <row r="88" spans="2:65" s="1" customFormat="1" ht="15.2" customHeight="1">
      <c r="B88" s="31"/>
      <c r="C88" s="26" t="s">
        <v>28</v>
      </c>
      <c r="F88" s="24" t="str">
        <f>IF(E18="","",E18)</f>
        <v>Vyplň údaj</v>
      </c>
      <c r="I88" s="26" t="s">
        <v>33</v>
      </c>
      <c r="J88" s="29" t="str">
        <f>E24</f>
        <v xml:space="preserve"> </v>
      </c>
      <c r="L88" s="31"/>
    </row>
    <row r="89" spans="2:65" s="1" customFormat="1" ht="10.35" customHeight="1">
      <c r="B89" s="31"/>
      <c r="L89" s="31"/>
    </row>
    <row r="90" spans="2:65" s="10" customFormat="1" ht="29.25" customHeight="1">
      <c r="B90" s="106"/>
      <c r="C90" s="107" t="s">
        <v>121</v>
      </c>
      <c r="D90" s="108" t="s">
        <v>56</v>
      </c>
      <c r="E90" s="108" t="s">
        <v>52</v>
      </c>
      <c r="F90" s="108" t="s">
        <v>53</v>
      </c>
      <c r="G90" s="108" t="s">
        <v>122</v>
      </c>
      <c r="H90" s="108" t="s">
        <v>123</v>
      </c>
      <c r="I90" s="108" t="s">
        <v>124</v>
      </c>
      <c r="J90" s="108" t="s">
        <v>108</v>
      </c>
      <c r="K90" s="109" t="s">
        <v>125</v>
      </c>
      <c r="L90" s="106"/>
      <c r="M90" s="55" t="s">
        <v>3</v>
      </c>
      <c r="N90" s="56" t="s">
        <v>41</v>
      </c>
      <c r="O90" s="56" t="s">
        <v>126</v>
      </c>
      <c r="P90" s="56" t="s">
        <v>127</v>
      </c>
      <c r="Q90" s="56" t="s">
        <v>128</v>
      </c>
      <c r="R90" s="56" t="s">
        <v>129</v>
      </c>
      <c r="S90" s="56" t="s">
        <v>130</v>
      </c>
      <c r="T90" s="57" t="s">
        <v>131</v>
      </c>
    </row>
    <row r="91" spans="2:65" s="1" customFormat="1" ht="22.9" customHeight="1">
      <c r="B91" s="31"/>
      <c r="C91" s="60" t="s">
        <v>132</v>
      </c>
      <c r="J91" s="110">
        <f>BK91</f>
        <v>0</v>
      </c>
      <c r="L91" s="31"/>
      <c r="M91" s="58"/>
      <c r="N91" s="49"/>
      <c r="O91" s="49"/>
      <c r="P91" s="111">
        <f>P92+P121</f>
        <v>0</v>
      </c>
      <c r="Q91" s="49"/>
      <c r="R91" s="111">
        <f>R92+R121</f>
        <v>0</v>
      </c>
      <c r="S91" s="49"/>
      <c r="T91" s="112">
        <f>T92+T121</f>
        <v>0</v>
      </c>
      <c r="AT91" s="16" t="s">
        <v>70</v>
      </c>
      <c r="AU91" s="16" t="s">
        <v>109</v>
      </c>
      <c r="BK91" s="113">
        <f>BK92+BK121</f>
        <v>0</v>
      </c>
    </row>
    <row r="92" spans="2:65" s="11" customFormat="1" ht="25.9" customHeight="1">
      <c r="B92" s="114"/>
      <c r="D92" s="115" t="s">
        <v>70</v>
      </c>
      <c r="E92" s="116" t="s">
        <v>133</v>
      </c>
      <c r="F92" s="116" t="s">
        <v>133</v>
      </c>
      <c r="I92" s="117"/>
      <c r="J92" s="118">
        <f>BK92</f>
        <v>0</v>
      </c>
      <c r="L92" s="114"/>
      <c r="M92" s="119"/>
      <c r="P92" s="120">
        <f>P93</f>
        <v>0</v>
      </c>
      <c r="R92" s="120">
        <f>R93</f>
        <v>0</v>
      </c>
      <c r="T92" s="121">
        <f>T93</f>
        <v>0</v>
      </c>
      <c r="AR92" s="115" t="s">
        <v>79</v>
      </c>
      <c r="AT92" s="122" t="s">
        <v>70</v>
      </c>
      <c r="AU92" s="122" t="s">
        <v>71</v>
      </c>
      <c r="AY92" s="115" t="s">
        <v>135</v>
      </c>
      <c r="BK92" s="123">
        <f>BK93</f>
        <v>0</v>
      </c>
    </row>
    <row r="93" spans="2:65" s="11" customFormat="1" ht="22.9" customHeight="1">
      <c r="B93" s="114"/>
      <c r="D93" s="115" t="s">
        <v>70</v>
      </c>
      <c r="E93" s="124" t="s">
        <v>79</v>
      </c>
      <c r="F93" s="124" t="s">
        <v>136</v>
      </c>
      <c r="I93" s="117"/>
      <c r="J93" s="125">
        <f>BK93</f>
        <v>0</v>
      </c>
      <c r="L93" s="114"/>
      <c r="M93" s="119"/>
      <c r="P93" s="120">
        <f>SUM(P94:P120)</f>
        <v>0</v>
      </c>
      <c r="R93" s="120">
        <f>SUM(R94:R120)</f>
        <v>0</v>
      </c>
      <c r="T93" s="121">
        <f>SUM(T94:T120)</f>
        <v>0</v>
      </c>
      <c r="AR93" s="115" t="s">
        <v>79</v>
      </c>
      <c r="AT93" s="122" t="s">
        <v>70</v>
      </c>
      <c r="AU93" s="122" t="s">
        <v>79</v>
      </c>
      <c r="AY93" s="115" t="s">
        <v>135</v>
      </c>
      <c r="BK93" s="123">
        <f>SUM(BK94:BK120)</f>
        <v>0</v>
      </c>
    </row>
    <row r="94" spans="2:65" s="1" customFormat="1" ht="21.75" customHeight="1">
      <c r="B94" s="126"/>
      <c r="C94" s="127" t="s">
        <v>79</v>
      </c>
      <c r="D94" s="127" t="s">
        <v>137</v>
      </c>
      <c r="E94" s="128" t="s">
        <v>2294</v>
      </c>
      <c r="F94" s="129" t="s">
        <v>2295</v>
      </c>
      <c r="G94" s="130" t="s">
        <v>140</v>
      </c>
      <c r="H94" s="131">
        <v>42.24</v>
      </c>
      <c r="I94" s="132"/>
      <c r="J94" s="133">
        <f>ROUND(I94*H94,2)</f>
        <v>0</v>
      </c>
      <c r="K94" s="129" t="s">
        <v>3</v>
      </c>
      <c r="L94" s="31"/>
      <c r="M94" s="134" t="s">
        <v>3</v>
      </c>
      <c r="N94" s="135" t="s">
        <v>42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142</v>
      </c>
      <c r="AT94" s="138" t="s">
        <v>137</v>
      </c>
      <c r="AU94" s="138" t="s">
        <v>81</v>
      </c>
      <c r="AY94" s="16" t="s">
        <v>135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6" t="s">
        <v>79</v>
      </c>
      <c r="BK94" s="139">
        <f>ROUND(I94*H94,2)</f>
        <v>0</v>
      </c>
      <c r="BL94" s="16" t="s">
        <v>142</v>
      </c>
      <c r="BM94" s="138" t="s">
        <v>2296</v>
      </c>
    </row>
    <row r="95" spans="2:65" s="12" customFormat="1" ht="11.25">
      <c r="B95" s="144"/>
      <c r="D95" s="145" t="s">
        <v>146</v>
      </c>
      <c r="E95" s="146" t="s">
        <v>3</v>
      </c>
      <c r="F95" s="147" t="s">
        <v>2297</v>
      </c>
      <c r="H95" s="148">
        <v>42.24</v>
      </c>
      <c r="I95" s="149"/>
      <c r="L95" s="144"/>
      <c r="M95" s="150"/>
      <c r="T95" s="151"/>
      <c r="AT95" s="146" t="s">
        <v>146</v>
      </c>
      <c r="AU95" s="146" t="s">
        <v>81</v>
      </c>
      <c r="AV95" s="12" t="s">
        <v>81</v>
      </c>
      <c r="AW95" s="12" t="s">
        <v>32</v>
      </c>
      <c r="AX95" s="12" t="s">
        <v>71</v>
      </c>
      <c r="AY95" s="146" t="s">
        <v>135</v>
      </c>
    </row>
    <row r="96" spans="2:65" s="13" customFormat="1" ht="11.25">
      <c r="B96" s="152"/>
      <c r="D96" s="145" t="s">
        <v>146</v>
      </c>
      <c r="E96" s="153" t="s">
        <v>3</v>
      </c>
      <c r="F96" s="154" t="s">
        <v>150</v>
      </c>
      <c r="H96" s="155">
        <v>42.24</v>
      </c>
      <c r="I96" s="156"/>
      <c r="L96" s="152"/>
      <c r="M96" s="157"/>
      <c r="T96" s="158"/>
      <c r="AT96" s="153" t="s">
        <v>146</v>
      </c>
      <c r="AU96" s="153" t="s">
        <v>81</v>
      </c>
      <c r="AV96" s="13" t="s">
        <v>142</v>
      </c>
      <c r="AW96" s="13" t="s">
        <v>32</v>
      </c>
      <c r="AX96" s="13" t="s">
        <v>79</v>
      </c>
      <c r="AY96" s="153" t="s">
        <v>135</v>
      </c>
    </row>
    <row r="97" spans="2:65" s="1" customFormat="1" ht="16.5" customHeight="1">
      <c r="B97" s="126"/>
      <c r="C97" s="127" t="s">
        <v>81</v>
      </c>
      <c r="D97" s="127" t="s">
        <v>137</v>
      </c>
      <c r="E97" s="128" t="s">
        <v>2298</v>
      </c>
      <c r="F97" s="129" t="s">
        <v>2299</v>
      </c>
      <c r="G97" s="130" t="s">
        <v>213</v>
      </c>
      <c r="H97" s="131">
        <v>105.6</v>
      </c>
      <c r="I97" s="132"/>
      <c r="J97" s="133">
        <f>ROUND(I97*H97,2)</f>
        <v>0</v>
      </c>
      <c r="K97" s="129" t="s">
        <v>3</v>
      </c>
      <c r="L97" s="31"/>
      <c r="M97" s="134" t="s">
        <v>3</v>
      </c>
      <c r="N97" s="135" t="s">
        <v>42</v>
      </c>
      <c r="P97" s="136">
        <f>O97*H97</f>
        <v>0</v>
      </c>
      <c r="Q97" s="136">
        <v>0</v>
      </c>
      <c r="R97" s="136">
        <f>Q97*H97</f>
        <v>0</v>
      </c>
      <c r="S97" s="136">
        <v>0</v>
      </c>
      <c r="T97" s="137">
        <f>S97*H97</f>
        <v>0</v>
      </c>
      <c r="AR97" s="138" t="s">
        <v>142</v>
      </c>
      <c r="AT97" s="138" t="s">
        <v>137</v>
      </c>
      <c r="AU97" s="138" t="s">
        <v>81</v>
      </c>
      <c r="AY97" s="16" t="s">
        <v>135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6" t="s">
        <v>79</v>
      </c>
      <c r="BK97" s="139">
        <f>ROUND(I97*H97,2)</f>
        <v>0</v>
      </c>
      <c r="BL97" s="16" t="s">
        <v>142</v>
      </c>
      <c r="BM97" s="138" t="s">
        <v>2300</v>
      </c>
    </row>
    <row r="98" spans="2:65" s="12" customFormat="1" ht="11.25">
      <c r="B98" s="144"/>
      <c r="D98" s="145" t="s">
        <v>146</v>
      </c>
      <c r="E98" s="146" t="s">
        <v>3</v>
      </c>
      <c r="F98" s="147" t="s">
        <v>2301</v>
      </c>
      <c r="H98" s="148">
        <v>105.6</v>
      </c>
      <c r="I98" s="149"/>
      <c r="L98" s="144"/>
      <c r="M98" s="150"/>
      <c r="T98" s="151"/>
      <c r="AT98" s="146" t="s">
        <v>146</v>
      </c>
      <c r="AU98" s="146" t="s">
        <v>81</v>
      </c>
      <c r="AV98" s="12" t="s">
        <v>81</v>
      </c>
      <c r="AW98" s="12" t="s">
        <v>32</v>
      </c>
      <c r="AX98" s="12" t="s">
        <v>71</v>
      </c>
      <c r="AY98" s="146" t="s">
        <v>135</v>
      </c>
    </row>
    <row r="99" spans="2:65" s="13" customFormat="1" ht="11.25">
      <c r="B99" s="152"/>
      <c r="D99" s="145" t="s">
        <v>146</v>
      </c>
      <c r="E99" s="153" t="s">
        <v>3</v>
      </c>
      <c r="F99" s="154" t="s">
        <v>150</v>
      </c>
      <c r="H99" s="155">
        <v>105.6</v>
      </c>
      <c r="I99" s="156"/>
      <c r="L99" s="152"/>
      <c r="M99" s="157"/>
      <c r="T99" s="158"/>
      <c r="AT99" s="153" t="s">
        <v>146</v>
      </c>
      <c r="AU99" s="153" t="s">
        <v>81</v>
      </c>
      <c r="AV99" s="13" t="s">
        <v>142</v>
      </c>
      <c r="AW99" s="13" t="s">
        <v>32</v>
      </c>
      <c r="AX99" s="13" t="s">
        <v>79</v>
      </c>
      <c r="AY99" s="153" t="s">
        <v>135</v>
      </c>
    </row>
    <row r="100" spans="2:65" s="1" customFormat="1" ht="16.5" customHeight="1">
      <c r="B100" s="126"/>
      <c r="C100" s="127" t="s">
        <v>156</v>
      </c>
      <c r="D100" s="127" t="s">
        <v>137</v>
      </c>
      <c r="E100" s="128" t="s">
        <v>2302</v>
      </c>
      <c r="F100" s="129" t="s">
        <v>2303</v>
      </c>
      <c r="G100" s="130" t="s">
        <v>213</v>
      </c>
      <c r="H100" s="131">
        <v>105.6</v>
      </c>
      <c r="I100" s="132"/>
      <c r="J100" s="133">
        <f>ROUND(I100*H100,2)</f>
        <v>0</v>
      </c>
      <c r="K100" s="129" t="s">
        <v>3</v>
      </c>
      <c r="L100" s="31"/>
      <c r="M100" s="134" t="s">
        <v>3</v>
      </c>
      <c r="N100" s="135" t="s">
        <v>42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142</v>
      </c>
      <c r="AT100" s="138" t="s">
        <v>137</v>
      </c>
      <c r="AU100" s="138" t="s">
        <v>81</v>
      </c>
      <c r="AY100" s="16" t="s">
        <v>135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6" t="s">
        <v>79</v>
      </c>
      <c r="BK100" s="139">
        <f>ROUND(I100*H100,2)</f>
        <v>0</v>
      </c>
      <c r="BL100" s="16" t="s">
        <v>142</v>
      </c>
      <c r="BM100" s="138" t="s">
        <v>2304</v>
      </c>
    </row>
    <row r="101" spans="2:65" s="12" customFormat="1" ht="11.25">
      <c r="B101" s="144"/>
      <c r="D101" s="145" t="s">
        <v>146</v>
      </c>
      <c r="E101" s="146" t="s">
        <v>3</v>
      </c>
      <c r="F101" s="147" t="s">
        <v>2301</v>
      </c>
      <c r="H101" s="148">
        <v>105.6</v>
      </c>
      <c r="I101" s="149"/>
      <c r="L101" s="144"/>
      <c r="M101" s="150"/>
      <c r="T101" s="151"/>
      <c r="AT101" s="146" t="s">
        <v>146</v>
      </c>
      <c r="AU101" s="146" t="s">
        <v>81</v>
      </c>
      <c r="AV101" s="12" t="s">
        <v>81</v>
      </c>
      <c r="AW101" s="12" t="s">
        <v>32</v>
      </c>
      <c r="AX101" s="12" t="s">
        <v>71</v>
      </c>
      <c r="AY101" s="146" t="s">
        <v>135</v>
      </c>
    </row>
    <row r="102" spans="2:65" s="13" customFormat="1" ht="11.25">
      <c r="B102" s="152"/>
      <c r="D102" s="145" t="s">
        <v>146</v>
      </c>
      <c r="E102" s="153" t="s">
        <v>3</v>
      </c>
      <c r="F102" s="154" t="s">
        <v>150</v>
      </c>
      <c r="H102" s="155">
        <v>105.6</v>
      </c>
      <c r="I102" s="156"/>
      <c r="L102" s="152"/>
      <c r="M102" s="157"/>
      <c r="T102" s="158"/>
      <c r="AT102" s="153" t="s">
        <v>146</v>
      </c>
      <c r="AU102" s="153" t="s">
        <v>81</v>
      </c>
      <c r="AV102" s="13" t="s">
        <v>142</v>
      </c>
      <c r="AW102" s="13" t="s">
        <v>32</v>
      </c>
      <c r="AX102" s="13" t="s">
        <v>79</v>
      </c>
      <c r="AY102" s="153" t="s">
        <v>135</v>
      </c>
    </row>
    <row r="103" spans="2:65" s="1" customFormat="1" ht="21.75" customHeight="1">
      <c r="B103" s="126"/>
      <c r="C103" s="127" t="s">
        <v>142</v>
      </c>
      <c r="D103" s="127" t="s">
        <v>137</v>
      </c>
      <c r="E103" s="128" t="s">
        <v>2305</v>
      </c>
      <c r="F103" s="129" t="s">
        <v>2306</v>
      </c>
      <c r="G103" s="130" t="s">
        <v>140</v>
      </c>
      <c r="H103" s="131">
        <v>42.24</v>
      </c>
      <c r="I103" s="132"/>
      <c r="J103" s="133">
        <f>ROUND(I103*H103,2)</f>
        <v>0</v>
      </c>
      <c r="K103" s="129" t="s">
        <v>3</v>
      </c>
      <c r="L103" s="31"/>
      <c r="M103" s="134" t="s">
        <v>3</v>
      </c>
      <c r="N103" s="135" t="s">
        <v>42</v>
      </c>
      <c r="P103" s="136">
        <f>O103*H103</f>
        <v>0</v>
      </c>
      <c r="Q103" s="136">
        <v>0</v>
      </c>
      <c r="R103" s="136">
        <f>Q103*H103</f>
        <v>0</v>
      </c>
      <c r="S103" s="136">
        <v>0</v>
      </c>
      <c r="T103" s="137">
        <f>S103*H103</f>
        <v>0</v>
      </c>
      <c r="AR103" s="138" t="s">
        <v>142</v>
      </c>
      <c r="AT103" s="138" t="s">
        <v>137</v>
      </c>
      <c r="AU103" s="138" t="s">
        <v>81</v>
      </c>
      <c r="AY103" s="16" t="s">
        <v>135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6" t="s">
        <v>79</v>
      </c>
      <c r="BK103" s="139">
        <f>ROUND(I103*H103,2)</f>
        <v>0</v>
      </c>
      <c r="BL103" s="16" t="s">
        <v>142</v>
      </c>
      <c r="BM103" s="138" t="s">
        <v>2307</v>
      </c>
    </row>
    <row r="104" spans="2:65" s="12" customFormat="1" ht="11.25">
      <c r="B104" s="144"/>
      <c r="D104" s="145" t="s">
        <v>146</v>
      </c>
      <c r="E104" s="146" t="s">
        <v>3</v>
      </c>
      <c r="F104" s="147" t="s">
        <v>2308</v>
      </c>
      <c r="H104" s="148">
        <v>42.24</v>
      </c>
      <c r="I104" s="149"/>
      <c r="L104" s="144"/>
      <c r="M104" s="150"/>
      <c r="T104" s="151"/>
      <c r="AT104" s="146" t="s">
        <v>146</v>
      </c>
      <c r="AU104" s="146" t="s">
        <v>81</v>
      </c>
      <c r="AV104" s="12" t="s">
        <v>81</v>
      </c>
      <c r="AW104" s="12" t="s">
        <v>32</v>
      </c>
      <c r="AX104" s="12" t="s">
        <v>71</v>
      </c>
      <c r="AY104" s="146" t="s">
        <v>135</v>
      </c>
    </row>
    <row r="105" spans="2:65" s="13" customFormat="1" ht="11.25">
      <c r="B105" s="152"/>
      <c r="D105" s="145" t="s">
        <v>146</v>
      </c>
      <c r="E105" s="153" t="s">
        <v>3</v>
      </c>
      <c r="F105" s="154" t="s">
        <v>150</v>
      </c>
      <c r="H105" s="155">
        <v>42.24</v>
      </c>
      <c r="I105" s="156"/>
      <c r="L105" s="152"/>
      <c r="M105" s="157"/>
      <c r="T105" s="158"/>
      <c r="AT105" s="153" t="s">
        <v>146</v>
      </c>
      <c r="AU105" s="153" t="s">
        <v>81</v>
      </c>
      <c r="AV105" s="13" t="s">
        <v>142</v>
      </c>
      <c r="AW105" s="13" t="s">
        <v>32</v>
      </c>
      <c r="AX105" s="13" t="s">
        <v>79</v>
      </c>
      <c r="AY105" s="153" t="s">
        <v>135</v>
      </c>
    </row>
    <row r="106" spans="2:65" s="1" customFormat="1" ht="16.5" customHeight="1">
      <c r="B106" s="126"/>
      <c r="C106" s="127" t="s">
        <v>167</v>
      </c>
      <c r="D106" s="127" t="s">
        <v>137</v>
      </c>
      <c r="E106" s="128" t="s">
        <v>184</v>
      </c>
      <c r="F106" s="129" t="s">
        <v>2309</v>
      </c>
      <c r="G106" s="130" t="s">
        <v>186</v>
      </c>
      <c r="H106" s="131">
        <v>76.031999999999996</v>
      </c>
      <c r="I106" s="132"/>
      <c r="J106" s="133">
        <f>ROUND(I106*H106,2)</f>
        <v>0</v>
      </c>
      <c r="K106" s="129" t="s">
        <v>3</v>
      </c>
      <c r="L106" s="31"/>
      <c r="M106" s="134" t="s">
        <v>3</v>
      </c>
      <c r="N106" s="135" t="s">
        <v>42</v>
      </c>
      <c r="P106" s="136">
        <f>O106*H106</f>
        <v>0</v>
      </c>
      <c r="Q106" s="136">
        <v>0</v>
      </c>
      <c r="R106" s="136">
        <f>Q106*H106</f>
        <v>0</v>
      </c>
      <c r="S106" s="136">
        <v>0</v>
      </c>
      <c r="T106" s="137">
        <f>S106*H106</f>
        <v>0</v>
      </c>
      <c r="AR106" s="138" t="s">
        <v>142</v>
      </c>
      <c r="AT106" s="138" t="s">
        <v>137</v>
      </c>
      <c r="AU106" s="138" t="s">
        <v>81</v>
      </c>
      <c r="AY106" s="16" t="s">
        <v>135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6" t="s">
        <v>79</v>
      </c>
      <c r="BK106" s="139">
        <f>ROUND(I106*H106,2)</f>
        <v>0</v>
      </c>
      <c r="BL106" s="16" t="s">
        <v>142</v>
      </c>
      <c r="BM106" s="138" t="s">
        <v>2310</v>
      </c>
    </row>
    <row r="107" spans="2:65" s="12" customFormat="1" ht="11.25">
      <c r="B107" s="144"/>
      <c r="D107" s="145" t="s">
        <v>146</v>
      </c>
      <c r="E107" s="146" t="s">
        <v>3</v>
      </c>
      <c r="F107" s="147" t="s">
        <v>2311</v>
      </c>
      <c r="H107" s="148">
        <v>76.031999999999996</v>
      </c>
      <c r="I107" s="149"/>
      <c r="L107" s="144"/>
      <c r="M107" s="150"/>
      <c r="T107" s="151"/>
      <c r="AT107" s="146" t="s">
        <v>146</v>
      </c>
      <c r="AU107" s="146" t="s">
        <v>81</v>
      </c>
      <c r="AV107" s="12" t="s">
        <v>81</v>
      </c>
      <c r="AW107" s="12" t="s">
        <v>32</v>
      </c>
      <c r="AX107" s="12" t="s">
        <v>71</v>
      </c>
      <c r="AY107" s="146" t="s">
        <v>135</v>
      </c>
    </row>
    <row r="108" spans="2:65" s="13" customFormat="1" ht="11.25">
      <c r="B108" s="152"/>
      <c r="D108" s="145" t="s">
        <v>146</v>
      </c>
      <c r="E108" s="153" t="s">
        <v>3</v>
      </c>
      <c r="F108" s="154" t="s">
        <v>150</v>
      </c>
      <c r="H108" s="155">
        <v>76.031999999999996</v>
      </c>
      <c r="I108" s="156"/>
      <c r="L108" s="152"/>
      <c r="M108" s="157"/>
      <c r="T108" s="158"/>
      <c r="AT108" s="153" t="s">
        <v>146</v>
      </c>
      <c r="AU108" s="153" t="s">
        <v>81</v>
      </c>
      <c r="AV108" s="13" t="s">
        <v>142</v>
      </c>
      <c r="AW108" s="13" t="s">
        <v>32</v>
      </c>
      <c r="AX108" s="13" t="s">
        <v>79</v>
      </c>
      <c r="AY108" s="153" t="s">
        <v>135</v>
      </c>
    </row>
    <row r="109" spans="2:65" s="1" customFormat="1" ht="16.5" customHeight="1">
      <c r="B109" s="126"/>
      <c r="C109" s="127" t="s">
        <v>173</v>
      </c>
      <c r="D109" s="127" t="s">
        <v>137</v>
      </c>
      <c r="E109" s="128" t="s">
        <v>191</v>
      </c>
      <c r="F109" s="129" t="s">
        <v>2312</v>
      </c>
      <c r="G109" s="130" t="s">
        <v>140</v>
      </c>
      <c r="H109" s="131">
        <v>42.24</v>
      </c>
      <c r="I109" s="132"/>
      <c r="J109" s="133">
        <f>ROUND(I109*H109,2)</f>
        <v>0</v>
      </c>
      <c r="K109" s="129" t="s">
        <v>3</v>
      </c>
      <c r="L109" s="31"/>
      <c r="M109" s="134" t="s">
        <v>3</v>
      </c>
      <c r="N109" s="135" t="s">
        <v>42</v>
      </c>
      <c r="P109" s="136">
        <f>O109*H109</f>
        <v>0</v>
      </c>
      <c r="Q109" s="136">
        <v>0</v>
      </c>
      <c r="R109" s="136">
        <f>Q109*H109</f>
        <v>0</v>
      </c>
      <c r="S109" s="136">
        <v>0</v>
      </c>
      <c r="T109" s="137">
        <f>S109*H109</f>
        <v>0</v>
      </c>
      <c r="AR109" s="138" t="s">
        <v>142</v>
      </c>
      <c r="AT109" s="138" t="s">
        <v>137</v>
      </c>
      <c r="AU109" s="138" t="s">
        <v>81</v>
      </c>
      <c r="AY109" s="16" t="s">
        <v>135</v>
      </c>
      <c r="BE109" s="139">
        <f>IF(N109="základní",J109,0)</f>
        <v>0</v>
      </c>
      <c r="BF109" s="139">
        <f>IF(N109="snížená",J109,0)</f>
        <v>0</v>
      </c>
      <c r="BG109" s="139">
        <f>IF(N109="zákl. přenesená",J109,0)</f>
        <v>0</v>
      </c>
      <c r="BH109" s="139">
        <f>IF(N109="sníž. přenesená",J109,0)</f>
        <v>0</v>
      </c>
      <c r="BI109" s="139">
        <f>IF(N109="nulová",J109,0)</f>
        <v>0</v>
      </c>
      <c r="BJ109" s="16" t="s">
        <v>79</v>
      </c>
      <c r="BK109" s="139">
        <f>ROUND(I109*H109,2)</f>
        <v>0</v>
      </c>
      <c r="BL109" s="16" t="s">
        <v>142</v>
      </c>
      <c r="BM109" s="138" t="s">
        <v>2313</v>
      </c>
    </row>
    <row r="110" spans="2:65" s="12" customFormat="1" ht="11.25">
      <c r="B110" s="144"/>
      <c r="D110" s="145" t="s">
        <v>146</v>
      </c>
      <c r="E110" s="146" t="s">
        <v>3</v>
      </c>
      <c r="F110" s="147" t="s">
        <v>2314</v>
      </c>
      <c r="H110" s="148">
        <v>42.24</v>
      </c>
      <c r="I110" s="149"/>
      <c r="L110" s="144"/>
      <c r="M110" s="150"/>
      <c r="T110" s="151"/>
      <c r="AT110" s="146" t="s">
        <v>146</v>
      </c>
      <c r="AU110" s="146" t="s">
        <v>81</v>
      </c>
      <c r="AV110" s="12" t="s">
        <v>81</v>
      </c>
      <c r="AW110" s="12" t="s">
        <v>32</v>
      </c>
      <c r="AX110" s="12" t="s">
        <v>71</v>
      </c>
      <c r="AY110" s="146" t="s">
        <v>135</v>
      </c>
    </row>
    <row r="111" spans="2:65" s="13" customFormat="1" ht="11.25">
      <c r="B111" s="152"/>
      <c r="D111" s="145" t="s">
        <v>146</v>
      </c>
      <c r="E111" s="153" t="s">
        <v>3</v>
      </c>
      <c r="F111" s="154" t="s">
        <v>150</v>
      </c>
      <c r="H111" s="155">
        <v>42.24</v>
      </c>
      <c r="I111" s="156"/>
      <c r="L111" s="152"/>
      <c r="M111" s="157"/>
      <c r="T111" s="158"/>
      <c r="AT111" s="153" t="s">
        <v>146</v>
      </c>
      <c r="AU111" s="153" t="s">
        <v>81</v>
      </c>
      <c r="AV111" s="13" t="s">
        <v>142</v>
      </c>
      <c r="AW111" s="13" t="s">
        <v>32</v>
      </c>
      <c r="AX111" s="13" t="s">
        <v>79</v>
      </c>
      <c r="AY111" s="153" t="s">
        <v>135</v>
      </c>
    </row>
    <row r="112" spans="2:65" s="1" customFormat="1" ht="16.5" customHeight="1">
      <c r="B112" s="126"/>
      <c r="C112" s="127" t="s">
        <v>178</v>
      </c>
      <c r="D112" s="127" t="s">
        <v>137</v>
      </c>
      <c r="E112" s="128" t="s">
        <v>2315</v>
      </c>
      <c r="F112" s="129" t="s">
        <v>2316</v>
      </c>
      <c r="G112" s="130" t="s">
        <v>140</v>
      </c>
      <c r="H112" s="131">
        <v>21.12</v>
      </c>
      <c r="I112" s="132"/>
      <c r="J112" s="133">
        <f>ROUND(I112*H112,2)</f>
        <v>0</v>
      </c>
      <c r="K112" s="129" t="s">
        <v>3</v>
      </c>
      <c r="L112" s="31"/>
      <c r="M112" s="134" t="s">
        <v>3</v>
      </c>
      <c r="N112" s="135" t="s">
        <v>42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142</v>
      </c>
      <c r="AT112" s="138" t="s">
        <v>137</v>
      </c>
      <c r="AU112" s="138" t="s">
        <v>81</v>
      </c>
      <c r="AY112" s="16" t="s">
        <v>135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6" t="s">
        <v>79</v>
      </c>
      <c r="BK112" s="139">
        <f>ROUND(I112*H112,2)</f>
        <v>0</v>
      </c>
      <c r="BL112" s="16" t="s">
        <v>142</v>
      </c>
      <c r="BM112" s="138" t="s">
        <v>2317</v>
      </c>
    </row>
    <row r="113" spans="2:65" s="12" customFormat="1" ht="11.25">
      <c r="B113" s="144"/>
      <c r="D113" s="145" t="s">
        <v>146</v>
      </c>
      <c r="E113" s="146" t="s">
        <v>3</v>
      </c>
      <c r="F113" s="147" t="s">
        <v>2318</v>
      </c>
      <c r="H113" s="148">
        <v>21.12</v>
      </c>
      <c r="I113" s="149"/>
      <c r="L113" s="144"/>
      <c r="M113" s="150"/>
      <c r="T113" s="151"/>
      <c r="AT113" s="146" t="s">
        <v>146</v>
      </c>
      <c r="AU113" s="146" t="s">
        <v>81</v>
      </c>
      <c r="AV113" s="12" t="s">
        <v>81</v>
      </c>
      <c r="AW113" s="12" t="s">
        <v>32</v>
      </c>
      <c r="AX113" s="12" t="s">
        <v>71</v>
      </c>
      <c r="AY113" s="146" t="s">
        <v>135</v>
      </c>
    </row>
    <row r="114" spans="2:65" s="13" customFormat="1" ht="11.25">
      <c r="B114" s="152"/>
      <c r="D114" s="145" t="s">
        <v>146</v>
      </c>
      <c r="E114" s="153" t="s">
        <v>3</v>
      </c>
      <c r="F114" s="154" t="s">
        <v>150</v>
      </c>
      <c r="H114" s="155">
        <v>21.12</v>
      </c>
      <c r="I114" s="156"/>
      <c r="L114" s="152"/>
      <c r="M114" s="157"/>
      <c r="T114" s="158"/>
      <c r="AT114" s="153" t="s">
        <v>146</v>
      </c>
      <c r="AU114" s="153" t="s">
        <v>81</v>
      </c>
      <c r="AV114" s="13" t="s">
        <v>142</v>
      </c>
      <c r="AW114" s="13" t="s">
        <v>32</v>
      </c>
      <c r="AX114" s="13" t="s">
        <v>79</v>
      </c>
      <c r="AY114" s="153" t="s">
        <v>135</v>
      </c>
    </row>
    <row r="115" spans="2:65" s="1" customFormat="1" ht="16.5" customHeight="1">
      <c r="B115" s="126"/>
      <c r="C115" s="127" t="s">
        <v>183</v>
      </c>
      <c r="D115" s="127" t="s">
        <v>137</v>
      </c>
      <c r="E115" s="128" t="s">
        <v>2319</v>
      </c>
      <c r="F115" s="129" t="s">
        <v>2320</v>
      </c>
      <c r="G115" s="130" t="s">
        <v>140</v>
      </c>
      <c r="H115" s="131">
        <v>17.600000000000001</v>
      </c>
      <c r="I115" s="132"/>
      <c r="J115" s="133">
        <f>ROUND(I115*H115,2)</f>
        <v>0</v>
      </c>
      <c r="K115" s="129" t="s">
        <v>3</v>
      </c>
      <c r="L115" s="31"/>
      <c r="M115" s="134" t="s">
        <v>3</v>
      </c>
      <c r="N115" s="135" t="s">
        <v>42</v>
      </c>
      <c r="P115" s="136">
        <f>O115*H115</f>
        <v>0</v>
      </c>
      <c r="Q115" s="136">
        <v>0</v>
      </c>
      <c r="R115" s="136">
        <f>Q115*H115</f>
        <v>0</v>
      </c>
      <c r="S115" s="136">
        <v>0</v>
      </c>
      <c r="T115" s="137">
        <f>S115*H115</f>
        <v>0</v>
      </c>
      <c r="AR115" s="138" t="s">
        <v>142</v>
      </c>
      <c r="AT115" s="138" t="s">
        <v>137</v>
      </c>
      <c r="AU115" s="138" t="s">
        <v>81</v>
      </c>
      <c r="AY115" s="16" t="s">
        <v>135</v>
      </c>
      <c r="BE115" s="139">
        <f>IF(N115="základní",J115,0)</f>
        <v>0</v>
      </c>
      <c r="BF115" s="139">
        <f>IF(N115="snížená",J115,0)</f>
        <v>0</v>
      </c>
      <c r="BG115" s="139">
        <f>IF(N115="zákl. přenesená",J115,0)</f>
        <v>0</v>
      </c>
      <c r="BH115" s="139">
        <f>IF(N115="sníž. přenesená",J115,0)</f>
        <v>0</v>
      </c>
      <c r="BI115" s="139">
        <f>IF(N115="nulová",J115,0)</f>
        <v>0</v>
      </c>
      <c r="BJ115" s="16" t="s">
        <v>79</v>
      </c>
      <c r="BK115" s="139">
        <f>ROUND(I115*H115,2)</f>
        <v>0</v>
      </c>
      <c r="BL115" s="16" t="s">
        <v>142</v>
      </c>
      <c r="BM115" s="138" t="s">
        <v>2321</v>
      </c>
    </row>
    <row r="116" spans="2:65" s="12" customFormat="1" ht="11.25">
      <c r="B116" s="144"/>
      <c r="D116" s="145" t="s">
        <v>146</v>
      </c>
      <c r="E116" s="146" t="s">
        <v>3</v>
      </c>
      <c r="F116" s="147" t="s">
        <v>2322</v>
      </c>
      <c r="H116" s="148">
        <v>17.600000000000001</v>
      </c>
      <c r="I116" s="149"/>
      <c r="L116" s="144"/>
      <c r="M116" s="150"/>
      <c r="T116" s="151"/>
      <c r="AT116" s="146" t="s">
        <v>146</v>
      </c>
      <c r="AU116" s="146" t="s">
        <v>81</v>
      </c>
      <c r="AV116" s="12" t="s">
        <v>81</v>
      </c>
      <c r="AW116" s="12" t="s">
        <v>32</v>
      </c>
      <c r="AX116" s="12" t="s">
        <v>71</v>
      </c>
      <c r="AY116" s="146" t="s">
        <v>135</v>
      </c>
    </row>
    <row r="117" spans="2:65" s="13" customFormat="1" ht="11.25">
      <c r="B117" s="152"/>
      <c r="D117" s="145" t="s">
        <v>146</v>
      </c>
      <c r="E117" s="153" t="s">
        <v>3</v>
      </c>
      <c r="F117" s="154" t="s">
        <v>150</v>
      </c>
      <c r="H117" s="155">
        <v>17.600000000000001</v>
      </c>
      <c r="I117" s="156"/>
      <c r="L117" s="152"/>
      <c r="M117" s="157"/>
      <c r="T117" s="158"/>
      <c r="AT117" s="153" t="s">
        <v>146</v>
      </c>
      <c r="AU117" s="153" t="s">
        <v>81</v>
      </c>
      <c r="AV117" s="13" t="s">
        <v>142</v>
      </c>
      <c r="AW117" s="13" t="s">
        <v>32</v>
      </c>
      <c r="AX117" s="13" t="s">
        <v>79</v>
      </c>
      <c r="AY117" s="153" t="s">
        <v>135</v>
      </c>
    </row>
    <row r="118" spans="2:65" s="1" customFormat="1" ht="16.5" customHeight="1">
      <c r="B118" s="126"/>
      <c r="C118" s="162" t="s">
        <v>190</v>
      </c>
      <c r="D118" s="162" t="s">
        <v>427</v>
      </c>
      <c r="E118" s="163" t="s">
        <v>2323</v>
      </c>
      <c r="F118" s="164" t="s">
        <v>2324</v>
      </c>
      <c r="G118" s="165" t="s">
        <v>186</v>
      </c>
      <c r="H118" s="166">
        <v>76.031999999999996</v>
      </c>
      <c r="I118" s="167"/>
      <c r="J118" s="168">
        <f>ROUND(I118*H118,2)</f>
        <v>0</v>
      </c>
      <c r="K118" s="164" t="s">
        <v>3</v>
      </c>
      <c r="L118" s="169"/>
      <c r="M118" s="170" t="s">
        <v>3</v>
      </c>
      <c r="N118" s="171" t="s">
        <v>42</v>
      </c>
      <c r="P118" s="136">
        <f>O118*H118</f>
        <v>0</v>
      </c>
      <c r="Q118" s="136">
        <v>0</v>
      </c>
      <c r="R118" s="136">
        <f>Q118*H118</f>
        <v>0</v>
      </c>
      <c r="S118" s="136">
        <v>0</v>
      </c>
      <c r="T118" s="137">
        <f>S118*H118</f>
        <v>0</v>
      </c>
      <c r="AR118" s="138" t="s">
        <v>183</v>
      </c>
      <c r="AT118" s="138" t="s">
        <v>427</v>
      </c>
      <c r="AU118" s="138" t="s">
        <v>81</v>
      </c>
      <c r="AY118" s="16" t="s">
        <v>135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6" t="s">
        <v>79</v>
      </c>
      <c r="BK118" s="139">
        <f>ROUND(I118*H118,2)</f>
        <v>0</v>
      </c>
      <c r="BL118" s="16" t="s">
        <v>142</v>
      </c>
      <c r="BM118" s="138" t="s">
        <v>2325</v>
      </c>
    </row>
    <row r="119" spans="2:65" s="12" customFormat="1" ht="11.25">
      <c r="B119" s="144"/>
      <c r="D119" s="145" t="s">
        <v>146</v>
      </c>
      <c r="E119" s="146" t="s">
        <v>3</v>
      </c>
      <c r="F119" s="147" t="s">
        <v>2326</v>
      </c>
      <c r="H119" s="148">
        <v>76.031999999999996</v>
      </c>
      <c r="I119" s="149"/>
      <c r="L119" s="144"/>
      <c r="M119" s="150"/>
      <c r="T119" s="151"/>
      <c r="AT119" s="146" t="s">
        <v>146</v>
      </c>
      <c r="AU119" s="146" t="s">
        <v>81</v>
      </c>
      <c r="AV119" s="12" t="s">
        <v>81</v>
      </c>
      <c r="AW119" s="12" t="s">
        <v>32</v>
      </c>
      <c r="AX119" s="12" t="s">
        <v>71</v>
      </c>
      <c r="AY119" s="146" t="s">
        <v>135</v>
      </c>
    </row>
    <row r="120" spans="2:65" s="13" customFormat="1" ht="11.25">
      <c r="B120" s="152"/>
      <c r="D120" s="145" t="s">
        <v>146</v>
      </c>
      <c r="E120" s="153" t="s">
        <v>3</v>
      </c>
      <c r="F120" s="154" t="s">
        <v>150</v>
      </c>
      <c r="H120" s="155">
        <v>76.031999999999996</v>
      </c>
      <c r="I120" s="156"/>
      <c r="L120" s="152"/>
      <c r="M120" s="157"/>
      <c r="T120" s="158"/>
      <c r="AT120" s="153" t="s">
        <v>146</v>
      </c>
      <c r="AU120" s="153" t="s">
        <v>81</v>
      </c>
      <c r="AV120" s="13" t="s">
        <v>142</v>
      </c>
      <c r="AW120" s="13" t="s">
        <v>32</v>
      </c>
      <c r="AX120" s="13" t="s">
        <v>79</v>
      </c>
      <c r="AY120" s="153" t="s">
        <v>135</v>
      </c>
    </row>
    <row r="121" spans="2:65" s="11" customFormat="1" ht="25.9" customHeight="1">
      <c r="B121" s="114"/>
      <c r="D121" s="115" t="s">
        <v>70</v>
      </c>
      <c r="E121" s="116" t="s">
        <v>294</v>
      </c>
      <c r="F121" s="116" t="s">
        <v>295</v>
      </c>
      <c r="I121" s="117"/>
      <c r="J121" s="118">
        <f>BK121</f>
        <v>0</v>
      </c>
      <c r="L121" s="114"/>
      <c r="M121" s="119"/>
      <c r="P121" s="120">
        <f>P122+P126+P130+P143+P208+P288+P292+P337+P358</f>
        <v>0</v>
      </c>
      <c r="R121" s="120">
        <f>R122+R126+R130+R143+R208+R288+R292+R337+R358</f>
        <v>0</v>
      </c>
      <c r="T121" s="121">
        <f>T122+T126+T130+T143+T208+T288+T292+T337+T358</f>
        <v>0</v>
      </c>
      <c r="AR121" s="115" t="s">
        <v>81</v>
      </c>
      <c r="AT121" s="122" t="s">
        <v>70</v>
      </c>
      <c r="AU121" s="122" t="s">
        <v>71</v>
      </c>
      <c r="AY121" s="115" t="s">
        <v>135</v>
      </c>
      <c r="BK121" s="123">
        <f>BK122+BK126+BK130+BK143+BK208+BK288+BK292+BK337+BK358</f>
        <v>0</v>
      </c>
    </row>
    <row r="122" spans="2:65" s="11" customFormat="1" ht="22.9" customHeight="1">
      <c r="B122" s="114"/>
      <c r="D122" s="115" t="s">
        <v>70</v>
      </c>
      <c r="E122" s="124" t="s">
        <v>2327</v>
      </c>
      <c r="F122" s="124" t="s">
        <v>2328</v>
      </c>
      <c r="I122" s="117"/>
      <c r="J122" s="125">
        <f>BK122</f>
        <v>0</v>
      </c>
      <c r="L122" s="114"/>
      <c r="M122" s="119"/>
      <c r="P122" s="120">
        <f>SUM(P123:P125)</f>
        <v>0</v>
      </c>
      <c r="R122" s="120">
        <f>SUM(R123:R125)</f>
        <v>0</v>
      </c>
      <c r="T122" s="121">
        <f>SUM(T123:T125)</f>
        <v>0</v>
      </c>
      <c r="AR122" s="115" t="s">
        <v>79</v>
      </c>
      <c r="AT122" s="122" t="s">
        <v>70</v>
      </c>
      <c r="AU122" s="122" t="s">
        <v>79</v>
      </c>
      <c r="AY122" s="115" t="s">
        <v>135</v>
      </c>
      <c r="BK122" s="123">
        <f>SUM(BK123:BK125)</f>
        <v>0</v>
      </c>
    </row>
    <row r="123" spans="2:65" s="1" customFormat="1" ht="21.75" customHeight="1">
      <c r="B123" s="126"/>
      <c r="C123" s="127" t="s">
        <v>196</v>
      </c>
      <c r="D123" s="127" t="s">
        <v>137</v>
      </c>
      <c r="E123" s="128" t="s">
        <v>2329</v>
      </c>
      <c r="F123" s="129" t="s">
        <v>2330</v>
      </c>
      <c r="G123" s="130" t="s">
        <v>2331</v>
      </c>
      <c r="H123" s="131">
        <v>16</v>
      </c>
      <c r="I123" s="132"/>
      <c r="J123" s="133">
        <f>ROUND(I123*H123,2)</f>
        <v>0</v>
      </c>
      <c r="K123" s="129" t="s">
        <v>3</v>
      </c>
      <c r="L123" s="31"/>
      <c r="M123" s="134" t="s">
        <v>3</v>
      </c>
      <c r="N123" s="135" t="s">
        <v>42</v>
      </c>
      <c r="P123" s="136">
        <f>O123*H123</f>
        <v>0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AR123" s="138" t="s">
        <v>142</v>
      </c>
      <c r="AT123" s="138" t="s">
        <v>137</v>
      </c>
      <c r="AU123" s="138" t="s">
        <v>81</v>
      </c>
      <c r="AY123" s="16" t="s">
        <v>135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6" t="s">
        <v>79</v>
      </c>
      <c r="BK123" s="139">
        <f>ROUND(I123*H123,2)</f>
        <v>0</v>
      </c>
      <c r="BL123" s="16" t="s">
        <v>142</v>
      </c>
      <c r="BM123" s="138" t="s">
        <v>2332</v>
      </c>
    </row>
    <row r="124" spans="2:65" s="12" customFormat="1" ht="11.25">
      <c r="B124" s="144"/>
      <c r="D124" s="145" t="s">
        <v>146</v>
      </c>
      <c r="E124" s="146" t="s">
        <v>3</v>
      </c>
      <c r="F124" s="147" t="s">
        <v>236</v>
      </c>
      <c r="H124" s="148">
        <v>16</v>
      </c>
      <c r="I124" s="149"/>
      <c r="L124" s="144"/>
      <c r="M124" s="150"/>
      <c r="T124" s="151"/>
      <c r="AT124" s="146" t="s">
        <v>146</v>
      </c>
      <c r="AU124" s="146" t="s">
        <v>81</v>
      </c>
      <c r="AV124" s="12" t="s">
        <v>81</v>
      </c>
      <c r="AW124" s="12" t="s">
        <v>32</v>
      </c>
      <c r="AX124" s="12" t="s">
        <v>71</v>
      </c>
      <c r="AY124" s="146" t="s">
        <v>135</v>
      </c>
    </row>
    <row r="125" spans="2:65" s="13" customFormat="1" ht="11.25">
      <c r="B125" s="152"/>
      <c r="D125" s="145" t="s">
        <v>146</v>
      </c>
      <c r="E125" s="153" t="s">
        <v>3</v>
      </c>
      <c r="F125" s="154" t="s">
        <v>150</v>
      </c>
      <c r="H125" s="155">
        <v>16</v>
      </c>
      <c r="I125" s="156"/>
      <c r="L125" s="152"/>
      <c r="M125" s="157"/>
      <c r="T125" s="158"/>
      <c r="AT125" s="153" t="s">
        <v>146</v>
      </c>
      <c r="AU125" s="153" t="s">
        <v>81</v>
      </c>
      <c r="AV125" s="13" t="s">
        <v>142</v>
      </c>
      <c r="AW125" s="13" t="s">
        <v>32</v>
      </c>
      <c r="AX125" s="13" t="s">
        <v>79</v>
      </c>
      <c r="AY125" s="153" t="s">
        <v>135</v>
      </c>
    </row>
    <row r="126" spans="2:65" s="11" customFormat="1" ht="22.9" customHeight="1">
      <c r="B126" s="114"/>
      <c r="D126" s="115" t="s">
        <v>70</v>
      </c>
      <c r="E126" s="124" t="s">
        <v>142</v>
      </c>
      <c r="F126" s="124" t="s">
        <v>582</v>
      </c>
      <c r="I126" s="117"/>
      <c r="J126" s="125">
        <f>BK126</f>
        <v>0</v>
      </c>
      <c r="L126" s="114"/>
      <c r="M126" s="119"/>
      <c r="P126" s="120">
        <f>SUM(P127:P129)</f>
        <v>0</v>
      </c>
      <c r="R126" s="120">
        <f>SUM(R127:R129)</f>
        <v>0</v>
      </c>
      <c r="T126" s="121">
        <f>SUM(T127:T129)</f>
        <v>0</v>
      </c>
      <c r="AR126" s="115" t="s">
        <v>79</v>
      </c>
      <c r="AT126" s="122" t="s">
        <v>70</v>
      </c>
      <c r="AU126" s="122" t="s">
        <v>79</v>
      </c>
      <c r="AY126" s="115" t="s">
        <v>135</v>
      </c>
      <c r="BK126" s="123">
        <f>SUM(BK127:BK129)</f>
        <v>0</v>
      </c>
    </row>
    <row r="127" spans="2:65" s="1" customFormat="1" ht="16.5" customHeight="1">
      <c r="B127" s="126"/>
      <c r="C127" s="127" t="s">
        <v>204</v>
      </c>
      <c r="D127" s="127" t="s">
        <v>137</v>
      </c>
      <c r="E127" s="128" t="s">
        <v>2333</v>
      </c>
      <c r="F127" s="129" t="s">
        <v>2334</v>
      </c>
      <c r="G127" s="130" t="s">
        <v>140</v>
      </c>
      <c r="H127" s="131">
        <v>3.52</v>
      </c>
      <c r="I127" s="132"/>
      <c r="J127" s="133">
        <f>ROUND(I127*H127,2)</f>
        <v>0</v>
      </c>
      <c r="K127" s="129" t="s">
        <v>3</v>
      </c>
      <c r="L127" s="31"/>
      <c r="M127" s="134" t="s">
        <v>3</v>
      </c>
      <c r="N127" s="135" t="s">
        <v>42</v>
      </c>
      <c r="P127" s="136">
        <f>O127*H127</f>
        <v>0</v>
      </c>
      <c r="Q127" s="136">
        <v>0</v>
      </c>
      <c r="R127" s="136">
        <f>Q127*H127</f>
        <v>0</v>
      </c>
      <c r="S127" s="136">
        <v>0</v>
      </c>
      <c r="T127" s="137">
        <f>S127*H127</f>
        <v>0</v>
      </c>
      <c r="AR127" s="138" t="s">
        <v>142</v>
      </c>
      <c r="AT127" s="138" t="s">
        <v>137</v>
      </c>
      <c r="AU127" s="138" t="s">
        <v>81</v>
      </c>
      <c r="AY127" s="16" t="s">
        <v>135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6" t="s">
        <v>79</v>
      </c>
      <c r="BK127" s="139">
        <f>ROUND(I127*H127,2)</f>
        <v>0</v>
      </c>
      <c r="BL127" s="16" t="s">
        <v>142</v>
      </c>
      <c r="BM127" s="138" t="s">
        <v>2335</v>
      </c>
    </row>
    <row r="128" spans="2:65" s="12" customFormat="1" ht="11.25">
      <c r="B128" s="144"/>
      <c r="D128" s="145" t="s">
        <v>146</v>
      </c>
      <c r="E128" s="146" t="s">
        <v>3</v>
      </c>
      <c r="F128" s="147" t="s">
        <v>2336</v>
      </c>
      <c r="H128" s="148">
        <v>3.52</v>
      </c>
      <c r="I128" s="149"/>
      <c r="L128" s="144"/>
      <c r="M128" s="150"/>
      <c r="T128" s="151"/>
      <c r="AT128" s="146" t="s">
        <v>146</v>
      </c>
      <c r="AU128" s="146" t="s">
        <v>81</v>
      </c>
      <c r="AV128" s="12" t="s">
        <v>81</v>
      </c>
      <c r="AW128" s="12" t="s">
        <v>32</v>
      </c>
      <c r="AX128" s="12" t="s">
        <v>71</v>
      </c>
      <c r="AY128" s="146" t="s">
        <v>135</v>
      </c>
    </row>
    <row r="129" spans="2:65" s="13" customFormat="1" ht="11.25">
      <c r="B129" s="152"/>
      <c r="D129" s="145" t="s">
        <v>146</v>
      </c>
      <c r="E129" s="153" t="s">
        <v>3</v>
      </c>
      <c r="F129" s="154" t="s">
        <v>150</v>
      </c>
      <c r="H129" s="155">
        <v>3.52</v>
      </c>
      <c r="I129" s="156"/>
      <c r="L129" s="152"/>
      <c r="M129" s="157"/>
      <c r="T129" s="158"/>
      <c r="AT129" s="153" t="s">
        <v>146</v>
      </c>
      <c r="AU129" s="153" t="s">
        <v>81</v>
      </c>
      <c r="AV129" s="13" t="s">
        <v>142</v>
      </c>
      <c r="AW129" s="13" t="s">
        <v>32</v>
      </c>
      <c r="AX129" s="13" t="s">
        <v>79</v>
      </c>
      <c r="AY129" s="153" t="s">
        <v>135</v>
      </c>
    </row>
    <row r="130" spans="2:65" s="11" customFormat="1" ht="22.9" customHeight="1">
      <c r="B130" s="114"/>
      <c r="D130" s="115" t="s">
        <v>70</v>
      </c>
      <c r="E130" s="124" t="s">
        <v>183</v>
      </c>
      <c r="F130" s="124" t="s">
        <v>2337</v>
      </c>
      <c r="I130" s="117"/>
      <c r="J130" s="125">
        <f>BK130</f>
        <v>0</v>
      </c>
      <c r="L130" s="114"/>
      <c r="M130" s="119"/>
      <c r="P130" s="120">
        <f>SUM(P131:P142)</f>
        <v>0</v>
      </c>
      <c r="R130" s="120">
        <f>SUM(R131:R142)</f>
        <v>0</v>
      </c>
      <c r="T130" s="121">
        <f>SUM(T131:T142)</f>
        <v>0</v>
      </c>
      <c r="AR130" s="115" t="s">
        <v>79</v>
      </c>
      <c r="AT130" s="122" t="s">
        <v>70</v>
      </c>
      <c r="AU130" s="122" t="s">
        <v>79</v>
      </c>
      <c r="AY130" s="115" t="s">
        <v>135</v>
      </c>
      <c r="BK130" s="123">
        <f>SUM(BK131:BK142)</f>
        <v>0</v>
      </c>
    </row>
    <row r="131" spans="2:65" s="1" customFormat="1" ht="16.5" customHeight="1">
      <c r="B131" s="126"/>
      <c r="C131" s="127" t="s">
        <v>9</v>
      </c>
      <c r="D131" s="127" t="s">
        <v>137</v>
      </c>
      <c r="E131" s="128" t="s">
        <v>2338</v>
      </c>
      <c r="F131" s="129" t="s">
        <v>2339</v>
      </c>
      <c r="G131" s="130" t="s">
        <v>493</v>
      </c>
      <c r="H131" s="131">
        <v>1</v>
      </c>
      <c r="I131" s="132"/>
      <c r="J131" s="133">
        <f>ROUND(I131*H131,2)</f>
        <v>0</v>
      </c>
      <c r="K131" s="129" t="s">
        <v>3</v>
      </c>
      <c r="L131" s="31"/>
      <c r="M131" s="134" t="s">
        <v>3</v>
      </c>
      <c r="N131" s="135" t="s">
        <v>42</v>
      </c>
      <c r="P131" s="136">
        <f>O131*H131</f>
        <v>0</v>
      </c>
      <c r="Q131" s="136">
        <v>0</v>
      </c>
      <c r="R131" s="136">
        <f>Q131*H131</f>
        <v>0</v>
      </c>
      <c r="S131" s="136">
        <v>0</v>
      </c>
      <c r="T131" s="137">
        <f>S131*H131</f>
        <v>0</v>
      </c>
      <c r="AR131" s="138" t="s">
        <v>142</v>
      </c>
      <c r="AT131" s="138" t="s">
        <v>137</v>
      </c>
      <c r="AU131" s="138" t="s">
        <v>81</v>
      </c>
      <c r="AY131" s="16" t="s">
        <v>135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6" t="s">
        <v>79</v>
      </c>
      <c r="BK131" s="139">
        <f>ROUND(I131*H131,2)</f>
        <v>0</v>
      </c>
      <c r="BL131" s="16" t="s">
        <v>142</v>
      </c>
      <c r="BM131" s="138" t="s">
        <v>2340</v>
      </c>
    </row>
    <row r="132" spans="2:65" s="12" customFormat="1" ht="11.25">
      <c r="B132" s="144"/>
      <c r="D132" s="145" t="s">
        <v>146</v>
      </c>
      <c r="E132" s="146" t="s">
        <v>3</v>
      </c>
      <c r="F132" s="147" t="s">
        <v>79</v>
      </c>
      <c r="H132" s="148">
        <v>1</v>
      </c>
      <c r="I132" s="149"/>
      <c r="L132" s="144"/>
      <c r="M132" s="150"/>
      <c r="T132" s="151"/>
      <c r="AT132" s="146" t="s">
        <v>146</v>
      </c>
      <c r="AU132" s="146" t="s">
        <v>81</v>
      </c>
      <c r="AV132" s="12" t="s">
        <v>81</v>
      </c>
      <c r="AW132" s="12" t="s">
        <v>32</v>
      </c>
      <c r="AX132" s="12" t="s">
        <v>71</v>
      </c>
      <c r="AY132" s="146" t="s">
        <v>135</v>
      </c>
    </row>
    <row r="133" spans="2:65" s="13" customFormat="1" ht="11.25">
      <c r="B133" s="152"/>
      <c r="D133" s="145" t="s">
        <v>146</v>
      </c>
      <c r="E133" s="153" t="s">
        <v>3</v>
      </c>
      <c r="F133" s="154" t="s">
        <v>150</v>
      </c>
      <c r="H133" s="155">
        <v>1</v>
      </c>
      <c r="I133" s="156"/>
      <c r="L133" s="152"/>
      <c r="M133" s="157"/>
      <c r="T133" s="158"/>
      <c r="AT133" s="153" t="s">
        <v>146</v>
      </c>
      <c r="AU133" s="153" t="s">
        <v>81</v>
      </c>
      <c r="AV133" s="13" t="s">
        <v>142</v>
      </c>
      <c r="AW133" s="13" t="s">
        <v>32</v>
      </c>
      <c r="AX133" s="13" t="s">
        <v>79</v>
      </c>
      <c r="AY133" s="153" t="s">
        <v>135</v>
      </c>
    </row>
    <row r="134" spans="2:65" s="1" customFormat="1" ht="16.5" customHeight="1">
      <c r="B134" s="126"/>
      <c r="C134" s="127" t="s">
        <v>217</v>
      </c>
      <c r="D134" s="127" t="s">
        <v>137</v>
      </c>
      <c r="E134" s="128" t="s">
        <v>2341</v>
      </c>
      <c r="F134" s="129" t="s">
        <v>2342</v>
      </c>
      <c r="G134" s="130" t="s">
        <v>493</v>
      </c>
      <c r="H134" s="131">
        <v>1</v>
      </c>
      <c r="I134" s="132"/>
      <c r="J134" s="133">
        <f>ROUND(I134*H134,2)</f>
        <v>0</v>
      </c>
      <c r="K134" s="129" t="s">
        <v>3</v>
      </c>
      <c r="L134" s="31"/>
      <c r="M134" s="134" t="s">
        <v>3</v>
      </c>
      <c r="N134" s="135" t="s">
        <v>42</v>
      </c>
      <c r="P134" s="136">
        <f>O134*H134</f>
        <v>0</v>
      </c>
      <c r="Q134" s="136">
        <v>0</v>
      </c>
      <c r="R134" s="136">
        <f>Q134*H134</f>
        <v>0</v>
      </c>
      <c r="S134" s="136">
        <v>0</v>
      </c>
      <c r="T134" s="137">
        <f>S134*H134</f>
        <v>0</v>
      </c>
      <c r="AR134" s="138" t="s">
        <v>142</v>
      </c>
      <c r="AT134" s="138" t="s">
        <v>137</v>
      </c>
      <c r="AU134" s="138" t="s">
        <v>81</v>
      </c>
      <c r="AY134" s="16" t="s">
        <v>135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6" t="s">
        <v>79</v>
      </c>
      <c r="BK134" s="139">
        <f>ROUND(I134*H134,2)</f>
        <v>0</v>
      </c>
      <c r="BL134" s="16" t="s">
        <v>142</v>
      </c>
      <c r="BM134" s="138" t="s">
        <v>2343</v>
      </c>
    </row>
    <row r="135" spans="2:65" s="12" customFormat="1" ht="11.25">
      <c r="B135" s="144"/>
      <c r="D135" s="145" t="s">
        <v>146</v>
      </c>
      <c r="E135" s="146" t="s">
        <v>3</v>
      </c>
      <c r="F135" s="147" t="s">
        <v>79</v>
      </c>
      <c r="H135" s="148">
        <v>1</v>
      </c>
      <c r="I135" s="149"/>
      <c r="L135" s="144"/>
      <c r="M135" s="150"/>
      <c r="T135" s="151"/>
      <c r="AT135" s="146" t="s">
        <v>146</v>
      </c>
      <c r="AU135" s="146" t="s">
        <v>81</v>
      </c>
      <c r="AV135" s="12" t="s">
        <v>81</v>
      </c>
      <c r="AW135" s="12" t="s">
        <v>32</v>
      </c>
      <c r="AX135" s="12" t="s">
        <v>71</v>
      </c>
      <c r="AY135" s="146" t="s">
        <v>135</v>
      </c>
    </row>
    <row r="136" spans="2:65" s="13" customFormat="1" ht="11.25">
      <c r="B136" s="152"/>
      <c r="D136" s="145" t="s">
        <v>146</v>
      </c>
      <c r="E136" s="153" t="s">
        <v>3</v>
      </c>
      <c r="F136" s="154" t="s">
        <v>150</v>
      </c>
      <c r="H136" s="155">
        <v>1</v>
      </c>
      <c r="I136" s="156"/>
      <c r="L136" s="152"/>
      <c r="M136" s="157"/>
      <c r="T136" s="158"/>
      <c r="AT136" s="153" t="s">
        <v>146</v>
      </c>
      <c r="AU136" s="153" t="s">
        <v>81</v>
      </c>
      <c r="AV136" s="13" t="s">
        <v>142</v>
      </c>
      <c r="AW136" s="13" t="s">
        <v>32</v>
      </c>
      <c r="AX136" s="13" t="s">
        <v>79</v>
      </c>
      <c r="AY136" s="153" t="s">
        <v>135</v>
      </c>
    </row>
    <row r="137" spans="2:65" s="1" customFormat="1" ht="16.5" customHeight="1">
      <c r="B137" s="126"/>
      <c r="C137" s="127" t="s">
        <v>224</v>
      </c>
      <c r="D137" s="127" t="s">
        <v>137</v>
      </c>
      <c r="E137" s="128" t="s">
        <v>2344</v>
      </c>
      <c r="F137" s="129" t="s">
        <v>2345</v>
      </c>
      <c r="G137" s="130" t="s">
        <v>493</v>
      </c>
      <c r="H137" s="131">
        <v>1</v>
      </c>
      <c r="I137" s="132"/>
      <c r="J137" s="133">
        <f>ROUND(I137*H137,2)</f>
        <v>0</v>
      </c>
      <c r="K137" s="129" t="s">
        <v>3</v>
      </c>
      <c r="L137" s="31"/>
      <c r="M137" s="134" t="s">
        <v>3</v>
      </c>
      <c r="N137" s="135" t="s">
        <v>42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142</v>
      </c>
      <c r="AT137" s="138" t="s">
        <v>137</v>
      </c>
      <c r="AU137" s="138" t="s">
        <v>81</v>
      </c>
      <c r="AY137" s="16" t="s">
        <v>135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6" t="s">
        <v>79</v>
      </c>
      <c r="BK137" s="139">
        <f>ROUND(I137*H137,2)</f>
        <v>0</v>
      </c>
      <c r="BL137" s="16" t="s">
        <v>142</v>
      </c>
      <c r="BM137" s="138" t="s">
        <v>2346</v>
      </c>
    </row>
    <row r="138" spans="2:65" s="12" customFormat="1" ht="11.25">
      <c r="B138" s="144"/>
      <c r="D138" s="145" t="s">
        <v>146</v>
      </c>
      <c r="E138" s="146" t="s">
        <v>3</v>
      </c>
      <c r="F138" s="147" t="s">
        <v>79</v>
      </c>
      <c r="H138" s="148">
        <v>1</v>
      </c>
      <c r="I138" s="149"/>
      <c r="L138" s="144"/>
      <c r="M138" s="150"/>
      <c r="T138" s="151"/>
      <c r="AT138" s="146" t="s">
        <v>146</v>
      </c>
      <c r="AU138" s="146" t="s">
        <v>81</v>
      </c>
      <c r="AV138" s="12" t="s">
        <v>81</v>
      </c>
      <c r="AW138" s="12" t="s">
        <v>32</v>
      </c>
      <c r="AX138" s="12" t="s">
        <v>71</v>
      </c>
      <c r="AY138" s="146" t="s">
        <v>135</v>
      </c>
    </row>
    <row r="139" spans="2:65" s="13" customFormat="1" ht="11.25">
      <c r="B139" s="152"/>
      <c r="D139" s="145" t="s">
        <v>146</v>
      </c>
      <c r="E139" s="153" t="s">
        <v>3</v>
      </c>
      <c r="F139" s="154" t="s">
        <v>150</v>
      </c>
      <c r="H139" s="155">
        <v>1</v>
      </c>
      <c r="I139" s="156"/>
      <c r="L139" s="152"/>
      <c r="M139" s="157"/>
      <c r="T139" s="158"/>
      <c r="AT139" s="153" t="s">
        <v>146</v>
      </c>
      <c r="AU139" s="153" t="s">
        <v>81</v>
      </c>
      <c r="AV139" s="13" t="s">
        <v>142</v>
      </c>
      <c r="AW139" s="13" t="s">
        <v>32</v>
      </c>
      <c r="AX139" s="13" t="s">
        <v>79</v>
      </c>
      <c r="AY139" s="153" t="s">
        <v>135</v>
      </c>
    </row>
    <row r="140" spans="2:65" s="1" customFormat="1" ht="16.5" customHeight="1">
      <c r="B140" s="126"/>
      <c r="C140" s="127" t="s">
        <v>230</v>
      </c>
      <c r="D140" s="127" t="s">
        <v>137</v>
      </c>
      <c r="E140" s="128" t="s">
        <v>2347</v>
      </c>
      <c r="F140" s="129" t="s">
        <v>2348</v>
      </c>
      <c r="G140" s="130" t="s">
        <v>493</v>
      </c>
      <c r="H140" s="131">
        <v>1</v>
      </c>
      <c r="I140" s="132"/>
      <c r="J140" s="133">
        <f>ROUND(I140*H140,2)</f>
        <v>0</v>
      </c>
      <c r="K140" s="129" t="s">
        <v>3</v>
      </c>
      <c r="L140" s="31"/>
      <c r="M140" s="134" t="s">
        <v>3</v>
      </c>
      <c r="N140" s="135" t="s">
        <v>42</v>
      </c>
      <c r="P140" s="136">
        <f>O140*H140</f>
        <v>0</v>
      </c>
      <c r="Q140" s="136">
        <v>0</v>
      </c>
      <c r="R140" s="136">
        <f>Q140*H140</f>
        <v>0</v>
      </c>
      <c r="S140" s="136">
        <v>0</v>
      </c>
      <c r="T140" s="137">
        <f>S140*H140</f>
        <v>0</v>
      </c>
      <c r="AR140" s="138" t="s">
        <v>142</v>
      </c>
      <c r="AT140" s="138" t="s">
        <v>137</v>
      </c>
      <c r="AU140" s="138" t="s">
        <v>81</v>
      </c>
      <c r="AY140" s="16" t="s">
        <v>135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6" t="s">
        <v>79</v>
      </c>
      <c r="BK140" s="139">
        <f>ROUND(I140*H140,2)</f>
        <v>0</v>
      </c>
      <c r="BL140" s="16" t="s">
        <v>142</v>
      </c>
      <c r="BM140" s="138" t="s">
        <v>2349</v>
      </c>
    </row>
    <row r="141" spans="2:65" s="12" customFormat="1" ht="11.25">
      <c r="B141" s="144"/>
      <c r="D141" s="145" t="s">
        <v>146</v>
      </c>
      <c r="E141" s="146" t="s">
        <v>3</v>
      </c>
      <c r="F141" s="147" t="s">
        <v>79</v>
      </c>
      <c r="H141" s="148">
        <v>1</v>
      </c>
      <c r="I141" s="149"/>
      <c r="L141" s="144"/>
      <c r="M141" s="150"/>
      <c r="T141" s="151"/>
      <c r="AT141" s="146" t="s">
        <v>146</v>
      </c>
      <c r="AU141" s="146" t="s">
        <v>81</v>
      </c>
      <c r="AV141" s="12" t="s">
        <v>81</v>
      </c>
      <c r="AW141" s="12" t="s">
        <v>32</v>
      </c>
      <c r="AX141" s="12" t="s">
        <v>71</v>
      </c>
      <c r="AY141" s="146" t="s">
        <v>135</v>
      </c>
    </row>
    <row r="142" spans="2:65" s="13" customFormat="1" ht="11.25">
      <c r="B142" s="152"/>
      <c r="D142" s="145" t="s">
        <v>146</v>
      </c>
      <c r="E142" s="153" t="s">
        <v>3</v>
      </c>
      <c r="F142" s="154" t="s">
        <v>150</v>
      </c>
      <c r="H142" s="155">
        <v>1</v>
      </c>
      <c r="I142" s="156"/>
      <c r="L142" s="152"/>
      <c r="M142" s="157"/>
      <c r="T142" s="158"/>
      <c r="AT142" s="153" t="s">
        <v>146</v>
      </c>
      <c r="AU142" s="153" t="s">
        <v>81</v>
      </c>
      <c r="AV142" s="13" t="s">
        <v>142</v>
      </c>
      <c r="AW142" s="13" t="s">
        <v>32</v>
      </c>
      <c r="AX142" s="13" t="s">
        <v>79</v>
      </c>
      <c r="AY142" s="153" t="s">
        <v>135</v>
      </c>
    </row>
    <row r="143" spans="2:65" s="11" customFormat="1" ht="22.9" customHeight="1">
      <c r="B143" s="114"/>
      <c r="D143" s="115" t="s">
        <v>70</v>
      </c>
      <c r="E143" s="124" t="s">
        <v>1337</v>
      </c>
      <c r="F143" s="124" t="s">
        <v>1338</v>
      </c>
      <c r="I143" s="117"/>
      <c r="J143" s="125">
        <f>BK143</f>
        <v>0</v>
      </c>
      <c r="L143" s="114"/>
      <c r="M143" s="119"/>
      <c r="P143" s="120">
        <f>SUM(P144:P207)</f>
        <v>0</v>
      </c>
      <c r="R143" s="120">
        <f>SUM(R144:R207)</f>
        <v>0</v>
      </c>
      <c r="T143" s="121">
        <f>SUM(T144:T207)</f>
        <v>0</v>
      </c>
      <c r="AR143" s="115" t="s">
        <v>81</v>
      </c>
      <c r="AT143" s="122" t="s">
        <v>70</v>
      </c>
      <c r="AU143" s="122" t="s">
        <v>79</v>
      </c>
      <c r="AY143" s="115" t="s">
        <v>135</v>
      </c>
      <c r="BK143" s="123">
        <f>SUM(BK144:BK207)</f>
        <v>0</v>
      </c>
    </row>
    <row r="144" spans="2:65" s="1" customFormat="1" ht="16.5" customHeight="1">
      <c r="B144" s="126"/>
      <c r="C144" s="127" t="s">
        <v>236</v>
      </c>
      <c r="D144" s="127" t="s">
        <v>137</v>
      </c>
      <c r="E144" s="128" t="s">
        <v>2350</v>
      </c>
      <c r="F144" s="129" t="s">
        <v>2351</v>
      </c>
      <c r="G144" s="130" t="s">
        <v>493</v>
      </c>
      <c r="H144" s="131">
        <v>1</v>
      </c>
      <c r="I144" s="132"/>
      <c r="J144" s="133">
        <f>ROUND(I144*H144,2)</f>
        <v>0</v>
      </c>
      <c r="K144" s="129" t="s">
        <v>3</v>
      </c>
      <c r="L144" s="31"/>
      <c r="M144" s="134" t="s">
        <v>3</v>
      </c>
      <c r="N144" s="135" t="s">
        <v>42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AR144" s="138" t="s">
        <v>236</v>
      </c>
      <c r="AT144" s="138" t="s">
        <v>137</v>
      </c>
      <c r="AU144" s="138" t="s">
        <v>81</v>
      </c>
      <c r="AY144" s="16" t="s">
        <v>135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6" t="s">
        <v>79</v>
      </c>
      <c r="BK144" s="139">
        <f>ROUND(I144*H144,2)</f>
        <v>0</v>
      </c>
      <c r="BL144" s="16" t="s">
        <v>236</v>
      </c>
      <c r="BM144" s="138" t="s">
        <v>2352</v>
      </c>
    </row>
    <row r="145" spans="2:65" s="1" customFormat="1" ht="24.2" customHeight="1">
      <c r="B145" s="126"/>
      <c r="C145" s="127" t="s">
        <v>242</v>
      </c>
      <c r="D145" s="127" t="s">
        <v>137</v>
      </c>
      <c r="E145" s="128" t="s">
        <v>2353</v>
      </c>
      <c r="F145" s="129" t="s">
        <v>2354</v>
      </c>
      <c r="G145" s="130" t="s">
        <v>2331</v>
      </c>
      <c r="H145" s="131">
        <v>48</v>
      </c>
      <c r="I145" s="132"/>
      <c r="J145" s="133">
        <f>ROUND(I145*H145,2)</f>
        <v>0</v>
      </c>
      <c r="K145" s="129" t="s">
        <v>3</v>
      </c>
      <c r="L145" s="31"/>
      <c r="M145" s="134" t="s">
        <v>3</v>
      </c>
      <c r="N145" s="135" t="s">
        <v>42</v>
      </c>
      <c r="P145" s="136">
        <f>O145*H145</f>
        <v>0</v>
      </c>
      <c r="Q145" s="136">
        <v>0</v>
      </c>
      <c r="R145" s="136">
        <f>Q145*H145</f>
        <v>0</v>
      </c>
      <c r="S145" s="136">
        <v>0</v>
      </c>
      <c r="T145" s="137">
        <f>S145*H145</f>
        <v>0</v>
      </c>
      <c r="AR145" s="138" t="s">
        <v>236</v>
      </c>
      <c r="AT145" s="138" t="s">
        <v>137</v>
      </c>
      <c r="AU145" s="138" t="s">
        <v>81</v>
      </c>
      <c r="AY145" s="16" t="s">
        <v>135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6" t="s">
        <v>79</v>
      </c>
      <c r="BK145" s="139">
        <f>ROUND(I145*H145,2)</f>
        <v>0</v>
      </c>
      <c r="BL145" s="16" t="s">
        <v>236</v>
      </c>
      <c r="BM145" s="138" t="s">
        <v>2355</v>
      </c>
    </row>
    <row r="146" spans="2:65" s="12" customFormat="1" ht="11.25">
      <c r="B146" s="144"/>
      <c r="D146" s="145" t="s">
        <v>146</v>
      </c>
      <c r="E146" s="146" t="s">
        <v>3</v>
      </c>
      <c r="F146" s="147" t="s">
        <v>660</v>
      </c>
      <c r="H146" s="148">
        <v>48</v>
      </c>
      <c r="I146" s="149"/>
      <c r="L146" s="144"/>
      <c r="M146" s="150"/>
      <c r="T146" s="151"/>
      <c r="AT146" s="146" t="s">
        <v>146</v>
      </c>
      <c r="AU146" s="146" t="s">
        <v>81</v>
      </c>
      <c r="AV146" s="12" t="s">
        <v>81</v>
      </c>
      <c r="AW146" s="12" t="s">
        <v>32</v>
      </c>
      <c r="AX146" s="12" t="s">
        <v>71</v>
      </c>
      <c r="AY146" s="146" t="s">
        <v>135</v>
      </c>
    </row>
    <row r="147" spans="2:65" s="13" customFormat="1" ht="11.25">
      <c r="B147" s="152"/>
      <c r="D147" s="145" t="s">
        <v>146</v>
      </c>
      <c r="E147" s="153" t="s">
        <v>3</v>
      </c>
      <c r="F147" s="154" t="s">
        <v>150</v>
      </c>
      <c r="H147" s="155">
        <v>48</v>
      </c>
      <c r="I147" s="156"/>
      <c r="L147" s="152"/>
      <c r="M147" s="157"/>
      <c r="T147" s="158"/>
      <c r="AT147" s="153" t="s">
        <v>146</v>
      </c>
      <c r="AU147" s="153" t="s">
        <v>81</v>
      </c>
      <c r="AV147" s="13" t="s">
        <v>142</v>
      </c>
      <c r="AW147" s="13" t="s">
        <v>32</v>
      </c>
      <c r="AX147" s="13" t="s">
        <v>79</v>
      </c>
      <c r="AY147" s="153" t="s">
        <v>135</v>
      </c>
    </row>
    <row r="148" spans="2:65" s="1" customFormat="1" ht="16.5" customHeight="1">
      <c r="B148" s="126"/>
      <c r="C148" s="127" t="s">
        <v>251</v>
      </c>
      <c r="D148" s="127" t="s">
        <v>137</v>
      </c>
      <c r="E148" s="128" t="s">
        <v>2356</v>
      </c>
      <c r="F148" s="129" t="s">
        <v>2357</v>
      </c>
      <c r="G148" s="130" t="s">
        <v>493</v>
      </c>
      <c r="H148" s="131">
        <v>1</v>
      </c>
      <c r="I148" s="132"/>
      <c r="J148" s="133">
        <f>ROUND(I148*H148,2)</f>
        <v>0</v>
      </c>
      <c r="K148" s="129" t="s">
        <v>3</v>
      </c>
      <c r="L148" s="31"/>
      <c r="M148" s="134" t="s">
        <v>3</v>
      </c>
      <c r="N148" s="135" t="s">
        <v>42</v>
      </c>
      <c r="P148" s="136">
        <f>O148*H148</f>
        <v>0</v>
      </c>
      <c r="Q148" s="136">
        <v>0</v>
      </c>
      <c r="R148" s="136">
        <f>Q148*H148</f>
        <v>0</v>
      </c>
      <c r="S148" s="136">
        <v>0</v>
      </c>
      <c r="T148" s="137">
        <f>S148*H148</f>
        <v>0</v>
      </c>
      <c r="AR148" s="138" t="s">
        <v>236</v>
      </c>
      <c r="AT148" s="138" t="s">
        <v>137</v>
      </c>
      <c r="AU148" s="138" t="s">
        <v>81</v>
      </c>
      <c r="AY148" s="16" t="s">
        <v>135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6" t="s">
        <v>79</v>
      </c>
      <c r="BK148" s="139">
        <f>ROUND(I148*H148,2)</f>
        <v>0</v>
      </c>
      <c r="BL148" s="16" t="s">
        <v>236</v>
      </c>
      <c r="BM148" s="138" t="s">
        <v>2358</v>
      </c>
    </row>
    <row r="149" spans="2:65" s="12" customFormat="1" ht="11.25">
      <c r="B149" s="144"/>
      <c r="D149" s="145" t="s">
        <v>146</v>
      </c>
      <c r="E149" s="146" t="s">
        <v>3</v>
      </c>
      <c r="F149" s="147" t="s">
        <v>79</v>
      </c>
      <c r="H149" s="148">
        <v>1</v>
      </c>
      <c r="I149" s="149"/>
      <c r="L149" s="144"/>
      <c r="M149" s="150"/>
      <c r="T149" s="151"/>
      <c r="AT149" s="146" t="s">
        <v>146</v>
      </c>
      <c r="AU149" s="146" t="s">
        <v>81</v>
      </c>
      <c r="AV149" s="12" t="s">
        <v>81</v>
      </c>
      <c r="AW149" s="12" t="s">
        <v>32</v>
      </c>
      <c r="AX149" s="12" t="s">
        <v>71</v>
      </c>
      <c r="AY149" s="146" t="s">
        <v>135</v>
      </c>
    </row>
    <row r="150" spans="2:65" s="13" customFormat="1" ht="11.25">
      <c r="B150" s="152"/>
      <c r="D150" s="145" t="s">
        <v>146</v>
      </c>
      <c r="E150" s="153" t="s">
        <v>3</v>
      </c>
      <c r="F150" s="154" t="s">
        <v>150</v>
      </c>
      <c r="H150" s="155">
        <v>1</v>
      </c>
      <c r="I150" s="156"/>
      <c r="L150" s="152"/>
      <c r="M150" s="157"/>
      <c r="T150" s="158"/>
      <c r="AT150" s="153" t="s">
        <v>146</v>
      </c>
      <c r="AU150" s="153" t="s">
        <v>81</v>
      </c>
      <c r="AV150" s="13" t="s">
        <v>142</v>
      </c>
      <c r="AW150" s="13" t="s">
        <v>32</v>
      </c>
      <c r="AX150" s="13" t="s">
        <v>79</v>
      </c>
      <c r="AY150" s="153" t="s">
        <v>135</v>
      </c>
    </row>
    <row r="151" spans="2:65" s="1" customFormat="1" ht="16.5" customHeight="1">
      <c r="B151" s="126"/>
      <c r="C151" s="127" t="s">
        <v>258</v>
      </c>
      <c r="D151" s="127" t="s">
        <v>137</v>
      </c>
      <c r="E151" s="128" t="s">
        <v>2359</v>
      </c>
      <c r="F151" s="129" t="s">
        <v>2360</v>
      </c>
      <c r="G151" s="130" t="s">
        <v>312</v>
      </c>
      <c r="H151" s="131">
        <v>2.6</v>
      </c>
      <c r="I151" s="132"/>
      <c r="J151" s="133">
        <f t="shared" ref="J151:J159" si="0">ROUND(I151*H151,2)</f>
        <v>0</v>
      </c>
      <c r="K151" s="129" t="s">
        <v>3</v>
      </c>
      <c r="L151" s="31"/>
      <c r="M151" s="134" t="s">
        <v>3</v>
      </c>
      <c r="N151" s="135" t="s">
        <v>42</v>
      </c>
      <c r="P151" s="136">
        <f t="shared" ref="P151:P159" si="1">O151*H151</f>
        <v>0</v>
      </c>
      <c r="Q151" s="136">
        <v>0</v>
      </c>
      <c r="R151" s="136">
        <f t="shared" ref="R151:R159" si="2">Q151*H151</f>
        <v>0</v>
      </c>
      <c r="S151" s="136">
        <v>0</v>
      </c>
      <c r="T151" s="137">
        <f t="shared" ref="T151:T159" si="3">S151*H151</f>
        <v>0</v>
      </c>
      <c r="AR151" s="138" t="s">
        <v>236</v>
      </c>
      <c r="AT151" s="138" t="s">
        <v>137</v>
      </c>
      <c r="AU151" s="138" t="s">
        <v>81</v>
      </c>
      <c r="AY151" s="16" t="s">
        <v>135</v>
      </c>
      <c r="BE151" s="139">
        <f t="shared" ref="BE151:BE159" si="4">IF(N151="základní",J151,0)</f>
        <v>0</v>
      </c>
      <c r="BF151" s="139">
        <f t="shared" ref="BF151:BF159" si="5">IF(N151="snížená",J151,0)</f>
        <v>0</v>
      </c>
      <c r="BG151" s="139">
        <f t="shared" ref="BG151:BG159" si="6">IF(N151="zákl. přenesená",J151,0)</f>
        <v>0</v>
      </c>
      <c r="BH151" s="139">
        <f t="shared" ref="BH151:BH159" si="7">IF(N151="sníž. přenesená",J151,0)</f>
        <v>0</v>
      </c>
      <c r="BI151" s="139">
        <f t="shared" ref="BI151:BI159" si="8">IF(N151="nulová",J151,0)</f>
        <v>0</v>
      </c>
      <c r="BJ151" s="16" t="s">
        <v>79</v>
      </c>
      <c r="BK151" s="139">
        <f t="shared" ref="BK151:BK159" si="9">ROUND(I151*H151,2)</f>
        <v>0</v>
      </c>
      <c r="BL151" s="16" t="s">
        <v>236</v>
      </c>
      <c r="BM151" s="138" t="s">
        <v>2361</v>
      </c>
    </row>
    <row r="152" spans="2:65" s="1" customFormat="1" ht="16.5" customHeight="1">
      <c r="B152" s="126"/>
      <c r="C152" s="127" t="s">
        <v>266</v>
      </c>
      <c r="D152" s="127" t="s">
        <v>137</v>
      </c>
      <c r="E152" s="128" t="s">
        <v>2362</v>
      </c>
      <c r="F152" s="129" t="s">
        <v>2363</v>
      </c>
      <c r="G152" s="130" t="s">
        <v>312</v>
      </c>
      <c r="H152" s="131">
        <v>36.4</v>
      </c>
      <c r="I152" s="132"/>
      <c r="J152" s="133">
        <f t="shared" si="0"/>
        <v>0</v>
      </c>
      <c r="K152" s="129" t="s">
        <v>3</v>
      </c>
      <c r="L152" s="31"/>
      <c r="M152" s="134" t="s">
        <v>3</v>
      </c>
      <c r="N152" s="135" t="s">
        <v>42</v>
      </c>
      <c r="P152" s="136">
        <f t="shared" si="1"/>
        <v>0</v>
      </c>
      <c r="Q152" s="136">
        <v>0</v>
      </c>
      <c r="R152" s="136">
        <f t="shared" si="2"/>
        <v>0</v>
      </c>
      <c r="S152" s="136">
        <v>0</v>
      </c>
      <c r="T152" s="137">
        <f t="shared" si="3"/>
        <v>0</v>
      </c>
      <c r="AR152" s="138" t="s">
        <v>236</v>
      </c>
      <c r="AT152" s="138" t="s">
        <v>137</v>
      </c>
      <c r="AU152" s="138" t="s">
        <v>81</v>
      </c>
      <c r="AY152" s="16" t="s">
        <v>135</v>
      </c>
      <c r="BE152" s="139">
        <f t="shared" si="4"/>
        <v>0</v>
      </c>
      <c r="BF152" s="139">
        <f t="shared" si="5"/>
        <v>0</v>
      </c>
      <c r="BG152" s="139">
        <f t="shared" si="6"/>
        <v>0</v>
      </c>
      <c r="BH152" s="139">
        <f t="shared" si="7"/>
        <v>0</v>
      </c>
      <c r="BI152" s="139">
        <f t="shared" si="8"/>
        <v>0</v>
      </c>
      <c r="BJ152" s="16" t="s">
        <v>79</v>
      </c>
      <c r="BK152" s="139">
        <f t="shared" si="9"/>
        <v>0</v>
      </c>
      <c r="BL152" s="16" t="s">
        <v>236</v>
      </c>
      <c r="BM152" s="138" t="s">
        <v>2364</v>
      </c>
    </row>
    <row r="153" spans="2:65" s="1" customFormat="1" ht="16.5" customHeight="1">
      <c r="B153" s="126"/>
      <c r="C153" s="127" t="s">
        <v>8</v>
      </c>
      <c r="D153" s="127" t="s">
        <v>137</v>
      </c>
      <c r="E153" s="128" t="s">
        <v>2365</v>
      </c>
      <c r="F153" s="129" t="s">
        <v>2366</v>
      </c>
      <c r="G153" s="130" t="s">
        <v>312</v>
      </c>
      <c r="H153" s="131">
        <v>19.5</v>
      </c>
      <c r="I153" s="132"/>
      <c r="J153" s="133">
        <f t="shared" si="0"/>
        <v>0</v>
      </c>
      <c r="K153" s="129" t="s">
        <v>3</v>
      </c>
      <c r="L153" s="31"/>
      <c r="M153" s="134" t="s">
        <v>3</v>
      </c>
      <c r="N153" s="135" t="s">
        <v>42</v>
      </c>
      <c r="P153" s="136">
        <f t="shared" si="1"/>
        <v>0</v>
      </c>
      <c r="Q153" s="136">
        <v>0</v>
      </c>
      <c r="R153" s="136">
        <f t="shared" si="2"/>
        <v>0</v>
      </c>
      <c r="S153" s="136">
        <v>0</v>
      </c>
      <c r="T153" s="137">
        <f t="shared" si="3"/>
        <v>0</v>
      </c>
      <c r="AR153" s="138" t="s">
        <v>236</v>
      </c>
      <c r="AT153" s="138" t="s">
        <v>137</v>
      </c>
      <c r="AU153" s="138" t="s">
        <v>81</v>
      </c>
      <c r="AY153" s="16" t="s">
        <v>135</v>
      </c>
      <c r="BE153" s="139">
        <f t="shared" si="4"/>
        <v>0</v>
      </c>
      <c r="BF153" s="139">
        <f t="shared" si="5"/>
        <v>0</v>
      </c>
      <c r="BG153" s="139">
        <f t="shared" si="6"/>
        <v>0</v>
      </c>
      <c r="BH153" s="139">
        <f t="shared" si="7"/>
        <v>0</v>
      </c>
      <c r="BI153" s="139">
        <f t="shared" si="8"/>
        <v>0</v>
      </c>
      <c r="BJ153" s="16" t="s">
        <v>79</v>
      </c>
      <c r="BK153" s="139">
        <f t="shared" si="9"/>
        <v>0</v>
      </c>
      <c r="BL153" s="16" t="s">
        <v>236</v>
      </c>
      <c r="BM153" s="138" t="s">
        <v>2367</v>
      </c>
    </row>
    <row r="154" spans="2:65" s="1" customFormat="1" ht="16.5" customHeight="1">
      <c r="B154" s="126"/>
      <c r="C154" s="127" t="s">
        <v>278</v>
      </c>
      <c r="D154" s="127" t="s">
        <v>137</v>
      </c>
      <c r="E154" s="128" t="s">
        <v>2368</v>
      </c>
      <c r="F154" s="129" t="s">
        <v>2369</v>
      </c>
      <c r="G154" s="130" t="s">
        <v>312</v>
      </c>
      <c r="H154" s="131">
        <v>26</v>
      </c>
      <c r="I154" s="132"/>
      <c r="J154" s="133">
        <f t="shared" si="0"/>
        <v>0</v>
      </c>
      <c r="K154" s="129" t="s">
        <v>3</v>
      </c>
      <c r="L154" s="31"/>
      <c r="M154" s="134" t="s">
        <v>3</v>
      </c>
      <c r="N154" s="135" t="s">
        <v>42</v>
      </c>
      <c r="P154" s="136">
        <f t="shared" si="1"/>
        <v>0</v>
      </c>
      <c r="Q154" s="136">
        <v>0</v>
      </c>
      <c r="R154" s="136">
        <f t="shared" si="2"/>
        <v>0</v>
      </c>
      <c r="S154" s="136">
        <v>0</v>
      </c>
      <c r="T154" s="137">
        <f t="shared" si="3"/>
        <v>0</v>
      </c>
      <c r="AR154" s="138" t="s">
        <v>236</v>
      </c>
      <c r="AT154" s="138" t="s">
        <v>137</v>
      </c>
      <c r="AU154" s="138" t="s">
        <v>81</v>
      </c>
      <c r="AY154" s="16" t="s">
        <v>135</v>
      </c>
      <c r="BE154" s="139">
        <f t="shared" si="4"/>
        <v>0</v>
      </c>
      <c r="BF154" s="139">
        <f t="shared" si="5"/>
        <v>0</v>
      </c>
      <c r="BG154" s="139">
        <f t="shared" si="6"/>
        <v>0</v>
      </c>
      <c r="BH154" s="139">
        <f t="shared" si="7"/>
        <v>0</v>
      </c>
      <c r="BI154" s="139">
        <f t="shared" si="8"/>
        <v>0</v>
      </c>
      <c r="BJ154" s="16" t="s">
        <v>79</v>
      </c>
      <c r="BK154" s="139">
        <f t="shared" si="9"/>
        <v>0</v>
      </c>
      <c r="BL154" s="16" t="s">
        <v>236</v>
      </c>
      <c r="BM154" s="138" t="s">
        <v>2370</v>
      </c>
    </row>
    <row r="155" spans="2:65" s="1" customFormat="1" ht="16.5" customHeight="1">
      <c r="B155" s="126"/>
      <c r="C155" s="127" t="s">
        <v>283</v>
      </c>
      <c r="D155" s="127" t="s">
        <v>137</v>
      </c>
      <c r="E155" s="128" t="s">
        <v>2371</v>
      </c>
      <c r="F155" s="129" t="s">
        <v>2372</v>
      </c>
      <c r="G155" s="130" t="s">
        <v>312</v>
      </c>
      <c r="H155" s="131">
        <v>19.5</v>
      </c>
      <c r="I155" s="132"/>
      <c r="J155" s="133">
        <f t="shared" si="0"/>
        <v>0</v>
      </c>
      <c r="K155" s="129" t="s">
        <v>3</v>
      </c>
      <c r="L155" s="31"/>
      <c r="M155" s="134" t="s">
        <v>3</v>
      </c>
      <c r="N155" s="135" t="s">
        <v>42</v>
      </c>
      <c r="P155" s="136">
        <f t="shared" si="1"/>
        <v>0</v>
      </c>
      <c r="Q155" s="136">
        <v>0</v>
      </c>
      <c r="R155" s="136">
        <f t="shared" si="2"/>
        <v>0</v>
      </c>
      <c r="S155" s="136">
        <v>0</v>
      </c>
      <c r="T155" s="137">
        <f t="shared" si="3"/>
        <v>0</v>
      </c>
      <c r="AR155" s="138" t="s">
        <v>236</v>
      </c>
      <c r="AT155" s="138" t="s">
        <v>137</v>
      </c>
      <c r="AU155" s="138" t="s">
        <v>81</v>
      </c>
      <c r="AY155" s="16" t="s">
        <v>135</v>
      </c>
      <c r="BE155" s="139">
        <f t="shared" si="4"/>
        <v>0</v>
      </c>
      <c r="BF155" s="139">
        <f t="shared" si="5"/>
        <v>0</v>
      </c>
      <c r="BG155" s="139">
        <f t="shared" si="6"/>
        <v>0</v>
      </c>
      <c r="BH155" s="139">
        <f t="shared" si="7"/>
        <v>0</v>
      </c>
      <c r="BI155" s="139">
        <f t="shared" si="8"/>
        <v>0</v>
      </c>
      <c r="BJ155" s="16" t="s">
        <v>79</v>
      </c>
      <c r="BK155" s="139">
        <f t="shared" si="9"/>
        <v>0</v>
      </c>
      <c r="BL155" s="16" t="s">
        <v>236</v>
      </c>
      <c r="BM155" s="138" t="s">
        <v>2373</v>
      </c>
    </row>
    <row r="156" spans="2:65" s="1" customFormat="1" ht="16.5" customHeight="1">
      <c r="B156" s="126"/>
      <c r="C156" s="127" t="s">
        <v>289</v>
      </c>
      <c r="D156" s="127" t="s">
        <v>137</v>
      </c>
      <c r="E156" s="128" t="s">
        <v>2374</v>
      </c>
      <c r="F156" s="129" t="s">
        <v>2375</v>
      </c>
      <c r="G156" s="130" t="s">
        <v>312</v>
      </c>
      <c r="H156" s="131">
        <v>7.8</v>
      </c>
      <c r="I156" s="132"/>
      <c r="J156" s="133">
        <f t="shared" si="0"/>
        <v>0</v>
      </c>
      <c r="K156" s="129" t="s">
        <v>3</v>
      </c>
      <c r="L156" s="31"/>
      <c r="M156" s="134" t="s">
        <v>3</v>
      </c>
      <c r="N156" s="135" t="s">
        <v>42</v>
      </c>
      <c r="P156" s="136">
        <f t="shared" si="1"/>
        <v>0</v>
      </c>
      <c r="Q156" s="136">
        <v>0</v>
      </c>
      <c r="R156" s="136">
        <f t="shared" si="2"/>
        <v>0</v>
      </c>
      <c r="S156" s="136">
        <v>0</v>
      </c>
      <c r="T156" s="137">
        <f t="shared" si="3"/>
        <v>0</v>
      </c>
      <c r="AR156" s="138" t="s">
        <v>236</v>
      </c>
      <c r="AT156" s="138" t="s">
        <v>137</v>
      </c>
      <c r="AU156" s="138" t="s">
        <v>81</v>
      </c>
      <c r="AY156" s="16" t="s">
        <v>135</v>
      </c>
      <c r="BE156" s="139">
        <f t="shared" si="4"/>
        <v>0</v>
      </c>
      <c r="BF156" s="139">
        <f t="shared" si="5"/>
        <v>0</v>
      </c>
      <c r="BG156" s="139">
        <f t="shared" si="6"/>
        <v>0</v>
      </c>
      <c r="BH156" s="139">
        <f t="shared" si="7"/>
        <v>0</v>
      </c>
      <c r="BI156" s="139">
        <f t="shared" si="8"/>
        <v>0</v>
      </c>
      <c r="BJ156" s="16" t="s">
        <v>79</v>
      </c>
      <c r="BK156" s="139">
        <f t="shared" si="9"/>
        <v>0</v>
      </c>
      <c r="BL156" s="16" t="s">
        <v>236</v>
      </c>
      <c r="BM156" s="138" t="s">
        <v>2376</v>
      </c>
    </row>
    <row r="157" spans="2:65" s="1" customFormat="1" ht="16.5" customHeight="1">
      <c r="B157" s="126"/>
      <c r="C157" s="127" t="s">
        <v>298</v>
      </c>
      <c r="D157" s="127" t="s">
        <v>137</v>
      </c>
      <c r="E157" s="128" t="s">
        <v>2377</v>
      </c>
      <c r="F157" s="129" t="s">
        <v>2378</v>
      </c>
      <c r="G157" s="130" t="s">
        <v>312</v>
      </c>
      <c r="H157" s="131">
        <v>3.6</v>
      </c>
      <c r="I157" s="132"/>
      <c r="J157" s="133">
        <f t="shared" si="0"/>
        <v>0</v>
      </c>
      <c r="K157" s="129" t="s">
        <v>3</v>
      </c>
      <c r="L157" s="31"/>
      <c r="M157" s="134" t="s">
        <v>3</v>
      </c>
      <c r="N157" s="135" t="s">
        <v>42</v>
      </c>
      <c r="P157" s="136">
        <f t="shared" si="1"/>
        <v>0</v>
      </c>
      <c r="Q157" s="136">
        <v>0</v>
      </c>
      <c r="R157" s="136">
        <f t="shared" si="2"/>
        <v>0</v>
      </c>
      <c r="S157" s="136">
        <v>0</v>
      </c>
      <c r="T157" s="137">
        <f t="shared" si="3"/>
        <v>0</v>
      </c>
      <c r="AR157" s="138" t="s">
        <v>236</v>
      </c>
      <c r="AT157" s="138" t="s">
        <v>137</v>
      </c>
      <c r="AU157" s="138" t="s">
        <v>81</v>
      </c>
      <c r="AY157" s="16" t="s">
        <v>135</v>
      </c>
      <c r="BE157" s="139">
        <f t="shared" si="4"/>
        <v>0</v>
      </c>
      <c r="BF157" s="139">
        <f t="shared" si="5"/>
        <v>0</v>
      </c>
      <c r="BG157" s="139">
        <f t="shared" si="6"/>
        <v>0</v>
      </c>
      <c r="BH157" s="139">
        <f t="shared" si="7"/>
        <v>0</v>
      </c>
      <c r="BI157" s="139">
        <f t="shared" si="8"/>
        <v>0</v>
      </c>
      <c r="BJ157" s="16" t="s">
        <v>79</v>
      </c>
      <c r="BK157" s="139">
        <f t="shared" si="9"/>
        <v>0</v>
      </c>
      <c r="BL157" s="16" t="s">
        <v>236</v>
      </c>
      <c r="BM157" s="138" t="s">
        <v>2379</v>
      </c>
    </row>
    <row r="158" spans="2:65" s="1" customFormat="1" ht="16.5" customHeight="1">
      <c r="B158" s="126"/>
      <c r="C158" s="127" t="s">
        <v>304</v>
      </c>
      <c r="D158" s="127" t="s">
        <v>137</v>
      </c>
      <c r="E158" s="128" t="s">
        <v>2380</v>
      </c>
      <c r="F158" s="129" t="s">
        <v>2381</v>
      </c>
      <c r="G158" s="130" t="s">
        <v>312</v>
      </c>
      <c r="H158" s="131">
        <v>6.5</v>
      </c>
      <c r="I158" s="132"/>
      <c r="J158" s="133">
        <f t="shared" si="0"/>
        <v>0</v>
      </c>
      <c r="K158" s="129" t="s">
        <v>3</v>
      </c>
      <c r="L158" s="31"/>
      <c r="M158" s="134" t="s">
        <v>3</v>
      </c>
      <c r="N158" s="135" t="s">
        <v>42</v>
      </c>
      <c r="P158" s="136">
        <f t="shared" si="1"/>
        <v>0</v>
      </c>
      <c r="Q158" s="136">
        <v>0</v>
      </c>
      <c r="R158" s="136">
        <f t="shared" si="2"/>
        <v>0</v>
      </c>
      <c r="S158" s="136">
        <v>0</v>
      </c>
      <c r="T158" s="137">
        <f t="shared" si="3"/>
        <v>0</v>
      </c>
      <c r="AR158" s="138" t="s">
        <v>236</v>
      </c>
      <c r="AT158" s="138" t="s">
        <v>137</v>
      </c>
      <c r="AU158" s="138" t="s">
        <v>81</v>
      </c>
      <c r="AY158" s="16" t="s">
        <v>135</v>
      </c>
      <c r="BE158" s="139">
        <f t="shared" si="4"/>
        <v>0</v>
      </c>
      <c r="BF158" s="139">
        <f t="shared" si="5"/>
        <v>0</v>
      </c>
      <c r="BG158" s="139">
        <f t="shared" si="6"/>
        <v>0</v>
      </c>
      <c r="BH158" s="139">
        <f t="shared" si="7"/>
        <v>0</v>
      </c>
      <c r="BI158" s="139">
        <f t="shared" si="8"/>
        <v>0</v>
      </c>
      <c r="BJ158" s="16" t="s">
        <v>79</v>
      </c>
      <c r="BK158" s="139">
        <f t="shared" si="9"/>
        <v>0</v>
      </c>
      <c r="BL158" s="16" t="s">
        <v>236</v>
      </c>
      <c r="BM158" s="138" t="s">
        <v>2382</v>
      </c>
    </row>
    <row r="159" spans="2:65" s="1" customFormat="1" ht="16.5" customHeight="1">
      <c r="B159" s="126"/>
      <c r="C159" s="127" t="s">
        <v>309</v>
      </c>
      <c r="D159" s="127" t="s">
        <v>137</v>
      </c>
      <c r="E159" s="128" t="s">
        <v>2383</v>
      </c>
      <c r="F159" s="129" t="s">
        <v>2384</v>
      </c>
      <c r="G159" s="130" t="s">
        <v>493</v>
      </c>
      <c r="H159" s="131">
        <v>7</v>
      </c>
      <c r="I159" s="132"/>
      <c r="J159" s="133">
        <f t="shared" si="0"/>
        <v>0</v>
      </c>
      <c r="K159" s="129" t="s">
        <v>3</v>
      </c>
      <c r="L159" s="31"/>
      <c r="M159" s="134" t="s">
        <v>3</v>
      </c>
      <c r="N159" s="135" t="s">
        <v>42</v>
      </c>
      <c r="P159" s="136">
        <f t="shared" si="1"/>
        <v>0</v>
      </c>
      <c r="Q159" s="136">
        <v>0</v>
      </c>
      <c r="R159" s="136">
        <f t="shared" si="2"/>
        <v>0</v>
      </c>
      <c r="S159" s="136">
        <v>0</v>
      </c>
      <c r="T159" s="137">
        <f t="shared" si="3"/>
        <v>0</v>
      </c>
      <c r="AR159" s="138" t="s">
        <v>236</v>
      </c>
      <c r="AT159" s="138" t="s">
        <v>137</v>
      </c>
      <c r="AU159" s="138" t="s">
        <v>81</v>
      </c>
      <c r="AY159" s="16" t="s">
        <v>135</v>
      </c>
      <c r="BE159" s="139">
        <f t="shared" si="4"/>
        <v>0</v>
      </c>
      <c r="BF159" s="139">
        <f t="shared" si="5"/>
        <v>0</v>
      </c>
      <c r="BG159" s="139">
        <f t="shared" si="6"/>
        <v>0</v>
      </c>
      <c r="BH159" s="139">
        <f t="shared" si="7"/>
        <v>0</v>
      </c>
      <c r="BI159" s="139">
        <f t="shared" si="8"/>
        <v>0</v>
      </c>
      <c r="BJ159" s="16" t="s">
        <v>79</v>
      </c>
      <c r="BK159" s="139">
        <f t="shared" si="9"/>
        <v>0</v>
      </c>
      <c r="BL159" s="16" t="s">
        <v>236</v>
      </c>
      <c r="BM159" s="138" t="s">
        <v>2385</v>
      </c>
    </row>
    <row r="160" spans="2:65" s="12" customFormat="1" ht="11.25">
      <c r="B160" s="144"/>
      <c r="D160" s="145" t="s">
        <v>146</v>
      </c>
      <c r="E160" s="146" t="s">
        <v>3</v>
      </c>
      <c r="F160" s="147" t="s">
        <v>2386</v>
      </c>
      <c r="H160" s="148">
        <v>4</v>
      </c>
      <c r="I160" s="149"/>
      <c r="L160" s="144"/>
      <c r="M160" s="150"/>
      <c r="T160" s="151"/>
      <c r="AT160" s="146" t="s">
        <v>146</v>
      </c>
      <c r="AU160" s="146" t="s">
        <v>81</v>
      </c>
      <c r="AV160" s="12" t="s">
        <v>81</v>
      </c>
      <c r="AW160" s="12" t="s">
        <v>32</v>
      </c>
      <c r="AX160" s="12" t="s">
        <v>71</v>
      </c>
      <c r="AY160" s="146" t="s">
        <v>135</v>
      </c>
    </row>
    <row r="161" spans="2:65" s="12" customFormat="1" ht="11.25">
      <c r="B161" s="144"/>
      <c r="D161" s="145" t="s">
        <v>146</v>
      </c>
      <c r="E161" s="146" t="s">
        <v>3</v>
      </c>
      <c r="F161" s="147" t="s">
        <v>2387</v>
      </c>
      <c r="H161" s="148">
        <v>3</v>
      </c>
      <c r="I161" s="149"/>
      <c r="L161" s="144"/>
      <c r="M161" s="150"/>
      <c r="T161" s="151"/>
      <c r="AT161" s="146" t="s">
        <v>146</v>
      </c>
      <c r="AU161" s="146" t="s">
        <v>81</v>
      </c>
      <c r="AV161" s="12" t="s">
        <v>81</v>
      </c>
      <c r="AW161" s="12" t="s">
        <v>32</v>
      </c>
      <c r="AX161" s="12" t="s">
        <v>71</v>
      </c>
      <c r="AY161" s="146" t="s">
        <v>135</v>
      </c>
    </row>
    <row r="162" spans="2:65" s="13" customFormat="1" ht="11.25">
      <c r="B162" s="152"/>
      <c r="D162" s="145" t="s">
        <v>146</v>
      </c>
      <c r="E162" s="153" t="s">
        <v>3</v>
      </c>
      <c r="F162" s="154" t="s">
        <v>150</v>
      </c>
      <c r="H162" s="155">
        <v>7</v>
      </c>
      <c r="I162" s="156"/>
      <c r="L162" s="152"/>
      <c r="M162" s="157"/>
      <c r="T162" s="158"/>
      <c r="AT162" s="153" t="s">
        <v>146</v>
      </c>
      <c r="AU162" s="153" t="s">
        <v>81</v>
      </c>
      <c r="AV162" s="13" t="s">
        <v>142</v>
      </c>
      <c r="AW162" s="13" t="s">
        <v>32</v>
      </c>
      <c r="AX162" s="13" t="s">
        <v>79</v>
      </c>
      <c r="AY162" s="153" t="s">
        <v>135</v>
      </c>
    </row>
    <row r="163" spans="2:65" s="1" customFormat="1" ht="16.5" customHeight="1">
      <c r="B163" s="126"/>
      <c r="C163" s="127" t="s">
        <v>317</v>
      </c>
      <c r="D163" s="127" t="s">
        <v>137</v>
      </c>
      <c r="E163" s="128" t="s">
        <v>2388</v>
      </c>
      <c r="F163" s="129" t="s">
        <v>2389</v>
      </c>
      <c r="G163" s="130" t="s">
        <v>493</v>
      </c>
      <c r="H163" s="131">
        <v>5</v>
      </c>
      <c r="I163" s="132"/>
      <c r="J163" s="133">
        <f>ROUND(I163*H163,2)</f>
        <v>0</v>
      </c>
      <c r="K163" s="129" t="s">
        <v>3</v>
      </c>
      <c r="L163" s="31"/>
      <c r="M163" s="134" t="s">
        <v>3</v>
      </c>
      <c r="N163" s="135" t="s">
        <v>42</v>
      </c>
      <c r="P163" s="136">
        <f>O163*H163</f>
        <v>0</v>
      </c>
      <c r="Q163" s="136">
        <v>0</v>
      </c>
      <c r="R163" s="136">
        <f>Q163*H163</f>
        <v>0</v>
      </c>
      <c r="S163" s="136">
        <v>0</v>
      </c>
      <c r="T163" s="137">
        <f>S163*H163</f>
        <v>0</v>
      </c>
      <c r="AR163" s="138" t="s">
        <v>236</v>
      </c>
      <c r="AT163" s="138" t="s">
        <v>137</v>
      </c>
      <c r="AU163" s="138" t="s">
        <v>81</v>
      </c>
      <c r="AY163" s="16" t="s">
        <v>135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6" t="s">
        <v>79</v>
      </c>
      <c r="BK163" s="139">
        <f>ROUND(I163*H163,2)</f>
        <v>0</v>
      </c>
      <c r="BL163" s="16" t="s">
        <v>236</v>
      </c>
      <c r="BM163" s="138" t="s">
        <v>2390</v>
      </c>
    </row>
    <row r="164" spans="2:65" s="12" customFormat="1" ht="11.25">
      <c r="B164" s="144"/>
      <c r="D164" s="145" t="s">
        <v>146</v>
      </c>
      <c r="E164" s="146" t="s">
        <v>3</v>
      </c>
      <c r="F164" s="147" t="s">
        <v>2391</v>
      </c>
      <c r="H164" s="148">
        <v>2</v>
      </c>
      <c r="I164" s="149"/>
      <c r="L164" s="144"/>
      <c r="M164" s="150"/>
      <c r="T164" s="151"/>
      <c r="AT164" s="146" t="s">
        <v>146</v>
      </c>
      <c r="AU164" s="146" t="s">
        <v>81</v>
      </c>
      <c r="AV164" s="12" t="s">
        <v>81</v>
      </c>
      <c r="AW164" s="12" t="s">
        <v>32</v>
      </c>
      <c r="AX164" s="12" t="s">
        <v>71</v>
      </c>
      <c r="AY164" s="146" t="s">
        <v>135</v>
      </c>
    </row>
    <row r="165" spans="2:65" s="12" customFormat="1" ht="11.25">
      <c r="B165" s="144"/>
      <c r="D165" s="145" t="s">
        <v>146</v>
      </c>
      <c r="E165" s="146" t="s">
        <v>3</v>
      </c>
      <c r="F165" s="147" t="s">
        <v>2392</v>
      </c>
      <c r="H165" s="148">
        <v>2</v>
      </c>
      <c r="I165" s="149"/>
      <c r="L165" s="144"/>
      <c r="M165" s="150"/>
      <c r="T165" s="151"/>
      <c r="AT165" s="146" t="s">
        <v>146</v>
      </c>
      <c r="AU165" s="146" t="s">
        <v>81</v>
      </c>
      <c r="AV165" s="12" t="s">
        <v>81</v>
      </c>
      <c r="AW165" s="12" t="s">
        <v>32</v>
      </c>
      <c r="AX165" s="12" t="s">
        <v>71</v>
      </c>
      <c r="AY165" s="146" t="s">
        <v>135</v>
      </c>
    </row>
    <row r="166" spans="2:65" s="12" customFormat="1" ht="11.25">
      <c r="B166" s="144"/>
      <c r="D166" s="145" t="s">
        <v>146</v>
      </c>
      <c r="E166" s="146" t="s">
        <v>3</v>
      </c>
      <c r="F166" s="147" t="s">
        <v>2393</v>
      </c>
      <c r="H166" s="148">
        <v>1</v>
      </c>
      <c r="I166" s="149"/>
      <c r="L166" s="144"/>
      <c r="M166" s="150"/>
      <c r="T166" s="151"/>
      <c r="AT166" s="146" t="s">
        <v>146</v>
      </c>
      <c r="AU166" s="146" t="s">
        <v>81</v>
      </c>
      <c r="AV166" s="12" t="s">
        <v>81</v>
      </c>
      <c r="AW166" s="12" t="s">
        <v>32</v>
      </c>
      <c r="AX166" s="12" t="s">
        <v>71</v>
      </c>
      <c r="AY166" s="146" t="s">
        <v>135</v>
      </c>
    </row>
    <row r="167" spans="2:65" s="13" customFormat="1" ht="11.25">
      <c r="B167" s="152"/>
      <c r="D167" s="145" t="s">
        <v>146</v>
      </c>
      <c r="E167" s="153" t="s">
        <v>3</v>
      </c>
      <c r="F167" s="154" t="s">
        <v>150</v>
      </c>
      <c r="H167" s="155">
        <v>5</v>
      </c>
      <c r="I167" s="156"/>
      <c r="L167" s="152"/>
      <c r="M167" s="157"/>
      <c r="T167" s="158"/>
      <c r="AT167" s="153" t="s">
        <v>146</v>
      </c>
      <c r="AU167" s="153" t="s">
        <v>81</v>
      </c>
      <c r="AV167" s="13" t="s">
        <v>142</v>
      </c>
      <c r="AW167" s="13" t="s">
        <v>32</v>
      </c>
      <c r="AX167" s="13" t="s">
        <v>79</v>
      </c>
      <c r="AY167" s="153" t="s">
        <v>135</v>
      </c>
    </row>
    <row r="168" spans="2:65" s="1" customFormat="1" ht="16.5" customHeight="1">
      <c r="B168" s="126"/>
      <c r="C168" s="127" t="s">
        <v>323</v>
      </c>
      <c r="D168" s="127" t="s">
        <v>137</v>
      </c>
      <c r="E168" s="128" t="s">
        <v>2394</v>
      </c>
      <c r="F168" s="129" t="s">
        <v>2395</v>
      </c>
      <c r="G168" s="130" t="s">
        <v>493</v>
      </c>
      <c r="H168" s="131">
        <v>2</v>
      </c>
      <c r="I168" s="132"/>
      <c r="J168" s="133">
        <f>ROUND(I168*H168,2)</f>
        <v>0</v>
      </c>
      <c r="K168" s="129" t="s">
        <v>3</v>
      </c>
      <c r="L168" s="31"/>
      <c r="M168" s="134" t="s">
        <v>3</v>
      </c>
      <c r="N168" s="135" t="s">
        <v>42</v>
      </c>
      <c r="P168" s="136">
        <f>O168*H168</f>
        <v>0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38" t="s">
        <v>236</v>
      </c>
      <c r="AT168" s="138" t="s">
        <v>137</v>
      </c>
      <c r="AU168" s="138" t="s">
        <v>81</v>
      </c>
      <c r="AY168" s="16" t="s">
        <v>135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6" t="s">
        <v>79</v>
      </c>
      <c r="BK168" s="139">
        <f>ROUND(I168*H168,2)</f>
        <v>0</v>
      </c>
      <c r="BL168" s="16" t="s">
        <v>236</v>
      </c>
      <c r="BM168" s="138" t="s">
        <v>2396</v>
      </c>
    </row>
    <row r="169" spans="2:65" s="12" customFormat="1" ht="11.25">
      <c r="B169" s="144"/>
      <c r="D169" s="145" t="s">
        <v>146</v>
      </c>
      <c r="E169" s="146" t="s">
        <v>3</v>
      </c>
      <c r="F169" s="147" t="s">
        <v>2397</v>
      </c>
      <c r="H169" s="148">
        <v>1</v>
      </c>
      <c r="I169" s="149"/>
      <c r="L169" s="144"/>
      <c r="M169" s="150"/>
      <c r="T169" s="151"/>
      <c r="AT169" s="146" t="s">
        <v>146</v>
      </c>
      <c r="AU169" s="146" t="s">
        <v>81</v>
      </c>
      <c r="AV169" s="12" t="s">
        <v>81</v>
      </c>
      <c r="AW169" s="12" t="s">
        <v>32</v>
      </c>
      <c r="AX169" s="12" t="s">
        <v>71</v>
      </c>
      <c r="AY169" s="146" t="s">
        <v>135</v>
      </c>
    </row>
    <row r="170" spans="2:65" s="12" customFormat="1" ht="11.25">
      <c r="B170" s="144"/>
      <c r="D170" s="145" t="s">
        <v>146</v>
      </c>
      <c r="E170" s="146" t="s">
        <v>3</v>
      </c>
      <c r="F170" s="147" t="s">
        <v>2398</v>
      </c>
      <c r="H170" s="148">
        <v>1</v>
      </c>
      <c r="I170" s="149"/>
      <c r="L170" s="144"/>
      <c r="M170" s="150"/>
      <c r="T170" s="151"/>
      <c r="AT170" s="146" t="s">
        <v>146</v>
      </c>
      <c r="AU170" s="146" t="s">
        <v>81</v>
      </c>
      <c r="AV170" s="12" t="s">
        <v>81</v>
      </c>
      <c r="AW170" s="12" t="s">
        <v>32</v>
      </c>
      <c r="AX170" s="12" t="s">
        <v>71</v>
      </c>
      <c r="AY170" s="146" t="s">
        <v>135</v>
      </c>
    </row>
    <row r="171" spans="2:65" s="13" customFormat="1" ht="11.25">
      <c r="B171" s="152"/>
      <c r="D171" s="145" t="s">
        <v>146</v>
      </c>
      <c r="E171" s="153" t="s">
        <v>3</v>
      </c>
      <c r="F171" s="154" t="s">
        <v>150</v>
      </c>
      <c r="H171" s="155">
        <v>2</v>
      </c>
      <c r="I171" s="156"/>
      <c r="L171" s="152"/>
      <c r="M171" s="157"/>
      <c r="T171" s="158"/>
      <c r="AT171" s="153" t="s">
        <v>146</v>
      </c>
      <c r="AU171" s="153" t="s">
        <v>81</v>
      </c>
      <c r="AV171" s="13" t="s">
        <v>142</v>
      </c>
      <c r="AW171" s="13" t="s">
        <v>32</v>
      </c>
      <c r="AX171" s="13" t="s">
        <v>79</v>
      </c>
      <c r="AY171" s="153" t="s">
        <v>135</v>
      </c>
    </row>
    <row r="172" spans="2:65" s="1" customFormat="1" ht="16.5" customHeight="1">
      <c r="B172" s="126"/>
      <c r="C172" s="127" t="s">
        <v>329</v>
      </c>
      <c r="D172" s="127" t="s">
        <v>137</v>
      </c>
      <c r="E172" s="128" t="s">
        <v>2399</v>
      </c>
      <c r="F172" s="129" t="s">
        <v>2400</v>
      </c>
      <c r="G172" s="130" t="s">
        <v>493</v>
      </c>
      <c r="H172" s="131">
        <v>8</v>
      </c>
      <c r="I172" s="132"/>
      <c r="J172" s="133">
        <f>ROUND(I172*H172,2)</f>
        <v>0</v>
      </c>
      <c r="K172" s="129" t="s">
        <v>3</v>
      </c>
      <c r="L172" s="31"/>
      <c r="M172" s="134" t="s">
        <v>3</v>
      </c>
      <c r="N172" s="135" t="s">
        <v>42</v>
      </c>
      <c r="P172" s="136">
        <f>O172*H172</f>
        <v>0</v>
      </c>
      <c r="Q172" s="136">
        <v>0</v>
      </c>
      <c r="R172" s="136">
        <f>Q172*H172</f>
        <v>0</v>
      </c>
      <c r="S172" s="136">
        <v>0</v>
      </c>
      <c r="T172" s="137">
        <f>S172*H172</f>
        <v>0</v>
      </c>
      <c r="AR172" s="138" t="s">
        <v>236</v>
      </c>
      <c r="AT172" s="138" t="s">
        <v>137</v>
      </c>
      <c r="AU172" s="138" t="s">
        <v>81</v>
      </c>
      <c r="AY172" s="16" t="s">
        <v>135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6" t="s">
        <v>79</v>
      </c>
      <c r="BK172" s="139">
        <f>ROUND(I172*H172,2)</f>
        <v>0</v>
      </c>
      <c r="BL172" s="16" t="s">
        <v>236</v>
      </c>
      <c r="BM172" s="138" t="s">
        <v>2401</v>
      </c>
    </row>
    <row r="173" spans="2:65" s="12" customFormat="1" ht="11.25">
      <c r="B173" s="144"/>
      <c r="D173" s="145" t="s">
        <v>146</v>
      </c>
      <c r="E173" s="146" t="s">
        <v>3</v>
      </c>
      <c r="F173" s="147" t="s">
        <v>2402</v>
      </c>
      <c r="H173" s="148">
        <v>2</v>
      </c>
      <c r="I173" s="149"/>
      <c r="L173" s="144"/>
      <c r="M173" s="150"/>
      <c r="T173" s="151"/>
      <c r="AT173" s="146" t="s">
        <v>146</v>
      </c>
      <c r="AU173" s="146" t="s">
        <v>81</v>
      </c>
      <c r="AV173" s="12" t="s">
        <v>81</v>
      </c>
      <c r="AW173" s="12" t="s">
        <v>32</v>
      </c>
      <c r="AX173" s="12" t="s">
        <v>71</v>
      </c>
      <c r="AY173" s="146" t="s">
        <v>135</v>
      </c>
    </row>
    <row r="174" spans="2:65" s="12" customFormat="1" ht="11.25">
      <c r="B174" s="144"/>
      <c r="D174" s="145" t="s">
        <v>146</v>
      </c>
      <c r="E174" s="146" t="s">
        <v>3</v>
      </c>
      <c r="F174" s="147" t="s">
        <v>2403</v>
      </c>
      <c r="H174" s="148">
        <v>2</v>
      </c>
      <c r="I174" s="149"/>
      <c r="L174" s="144"/>
      <c r="M174" s="150"/>
      <c r="T174" s="151"/>
      <c r="AT174" s="146" t="s">
        <v>146</v>
      </c>
      <c r="AU174" s="146" t="s">
        <v>81</v>
      </c>
      <c r="AV174" s="12" t="s">
        <v>81</v>
      </c>
      <c r="AW174" s="12" t="s">
        <v>32</v>
      </c>
      <c r="AX174" s="12" t="s">
        <v>71</v>
      </c>
      <c r="AY174" s="146" t="s">
        <v>135</v>
      </c>
    </row>
    <row r="175" spans="2:65" s="12" customFormat="1" ht="11.25">
      <c r="B175" s="144"/>
      <c r="D175" s="145" t="s">
        <v>146</v>
      </c>
      <c r="E175" s="146" t="s">
        <v>3</v>
      </c>
      <c r="F175" s="147" t="s">
        <v>2404</v>
      </c>
      <c r="H175" s="148">
        <v>2</v>
      </c>
      <c r="I175" s="149"/>
      <c r="L175" s="144"/>
      <c r="M175" s="150"/>
      <c r="T175" s="151"/>
      <c r="AT175" s="146" t="s">
        <v>146</v>
      </c>
      <c r="AU175" s="146" t="s">
        <v>81</v>
      </c>
      <c r="AV175" s="12" t="s">
        <v>81</v>
      </c>
      <c r="AW175" s="12" t="s">
        <v>32</v>
      </c>
      <c r="AX175" s="12" t="s">
        <v>71</v>
      </c>
      <c r="AY175" s="146" t="s">
        <v>135</v>
      </c>
    </row>
    <row r="176" spans="2:65" s="12" customFormat="1" ht="11.25">
      <c r="B176" s="144"/>
      <c r="D176" s="145" t="s">
        <v>146</v>
      </c>
      <c r="E176" s="146" t="s">
        <v>3</v>
      </c>
      <c r="F176" s="147" t="s">
        <v>2405</v>
      </c>
      <c r="H176" s="148">
        <v>2</v>
      </c>
      <c r="I176" s="149"/>
      <c r="L176" s="144"/>
      <c r="M176" s="150"/>
      <c r="T176" s="151"/>
      <c r="AT176" s="146" t="s">
        <v>146</v>
      </c>
      <c r="AU176" s="146" t="s">
        <v>81</v>
      </c>
      <c r="AV176" s="12" t="s">
        <v>81</v>
      </c>
      <c r="AW176" s="12" t="s">
        <v>32</v>
      </c>
      <c r="AX176" s="12" t="s">
        <v>71</v>
      </c>
      <c r="AY176" s="146" t="s">
        <v>135</v>
      </c>
    </row>
    <row r="177" spans="2:65" s="13" customFormat="1" ht="11.25">
      <c r="B177" s="152"/>
      <c r="D177" s="145" t="s">
        <v>146</v>
      </c>
      <c r="E177" s="153" t="s">
        <v>3</v>
      </c>
      <c r="F177" s="154" t="s">
        <v>150</v>
      </c>
      <c r="H177" s="155">
        <v>8</v>
      </c>
      <c r="I177" s="156"/>
      <c r="L177" s="152"/>
      <c r="M177" s="157"/>
      <c r="T177" s="158"/>
      <c r="AT177" s="153" t="s">
        <v>146</v>
      </c>
      <c r="AU177" s="153" t="s">
        <v>81</v>
      </c>
      <c r="AV177" s="13" t="s">
        <v>142</v>
      </c>
      <c r="AW177" s="13" t="s">
        <v>32</v>
      </c>
      <c r="AX177" s="13" t="s">
        <v>79</v>
      </c>
      <c r="AY177" s="153" t="s">
        <v>135</v>
      </c>
    </row>
    <row r="178" spans="2:65" s="1" customFormat="1" ht="24.2" customHeight="1">
      <c r="B178" s="126"/>
      <c r="C178" s="127" t="s">
        <v>336</v>
      </c>
      <c r="D178" s="127" t="s">
        <v>137</v>
      </c>
      <c r="E178" s="128" t="s">
        <v>2406</v>
      </c>
      <c r="F178" s="129" t="s">
        <v>2407</v>
      </c>
      <c r="G178" s="130" t="s">
        <v>493</v>
      </c>
      <c r="H178" s="131">
        <v>2</v>
      </c>
      <c r="I178" s="132"/>
      <c r="J178" s="133">
        <f>ROUND(I178*H178,2)</f>
        <v>0</v>
      </c>
      <c r="K178" s="129" t="s">
        <v>3</v>
      </c>
      <c r="L178" s="31"/>
      <c r="M178" s="134" t="s">
        <v>3</v>
      </c>
      <c r="N178" s="135" t="s">
        <v>42</v>
      </c>
      <c r="P178" s="136">
        <f>O178*H178</f>
        <v>0</v>
      </c>
      <c r="Q178" s="136">
        <v>0</v>
      </c>
      <c r="R178" s="136">
        <f>Q178*H178</f>
        <v>0</v>
      </c>
      <c r="S178" s="136">
        <v>0</v>
      </c>
      <c r="T178" s="137">
        <f>S178*H178</f>
        <v>0</v>
      </c>
      <c r="AR178" s="138" t="s">
        <v>236</v>
      </c>
      <c r="AT178" s="138" t="s">
        <v>137</v>
      </c>
      <c r="AU178" s="138" t="s">
        <v>81</v>
      </c>
      <c r="AY178" s="16" t="s">
        <v>135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6" t="s">
        <v>79</v>
      </c>
      <c r="BK178" s="139">
        <f>ROUND(I178*H178,2)</f>
        <v>0</v>
      </c>
      <c r="BL178" s="16" t="s">
        <v>236</v>
      </c>
      <c r="BM178" s="138" t="s">
        <v>2408</v>
      </c>
    </row>
    <row r="179" spans="2:65" s="12" customFormat="1" ht="11.25">
      <c r="B179" s="144"/>
      <c r="D179" s="145" t="s">
        <v>146</v>
      </c>
      <c r="E179" s="146" t="s">
        <v>3</v>
      </c>
      <c r="F179" s="147" t="s">
        <v>2409</v>
      </c>
      <c r="H179" s="148">
        <v>2</v>
      </c>
      <c r="I179" s="149"/>
      <c r="L179" s="144"/>
      <c r="M179" s="150"/>
      <c r="T179" s="151"/>
      <c r="AT179" s="146" t="s">
        <v>146</v>
      </c>
      <c r="AU179" s="146" t="s">
        <v>81</v>
      </c>
      <c r="AV179" s="12" t="s">
        <v>81</v>
      </c>
      <c r="AW179" s="12" t="s">
        <v>32</v>
      </c>
      <c r="AX179" s="12" t="s">
        <v>71</v>
      </c>
      <c r="AY179" s="146" t="s">
        <v>135</v>
      </c>
    </row>
    <row r="180" spans="2:65" s="13" customFormat="1" ht="11.25">
      <c r="B180" s="152"/>
      <c r="D180" s="145" t="s">
        <v>146</v>
      </c>
      <c r="E180" s="153" t="s">
        <v>3</v>
      </c>
      <c r="F180" s="154" t="s">
        <v>150</v>
      </c>
      <c r="H180" s="155">
        <v>2</v>
      </c>
      <c r="I180" s="156"/>
      <c r="L180" s="152"/>
      <c r="M180" s="157"/>
      <c r="T180" s="158"/>
      <c r="AT180" s="153" t="s">
        <v>146</v>
      </c>
      <c r="AU180" s="153" t="s">
        <v>81</v>
      </c>
      <c r="AV180" s="13" t="s">
        <v>142</v>
      </c>
      <c r="AW180" s="13" t="s">
        <v>32</v>
      </c>
      <c r="AX180" s="13" t="s">
        <v>79</v>
      </c>
      <c r="AY180" s="153" t="s">
        <v>135</v>
      </c>
    </row>
    <row r="181" spans="2:65" s="1" customFormat="1" ht="16.5" customHeight="1">
      <c r="B181" s="126"/>
      <c r="C181" s="127" t="s">
        <v>342</v>
      </c>
      <c r="D181" s="127" t="s">
        <v>137</v>
      </c>
      <c r="E181" s="128" t="s">
        <v>2410</v>
      </c>
      <c r="F181" s="129" t="s">
        <v>2411</v>
      </c>
      <c r="G181" s="130" t="s">
        <v>493</v>
      </c>
      <c r="H181" s="131">
        <v>1</v>
      </c>
      <c r="I181" s="132"/>
      <c r="J181" s="133">
        <f>ROUND(I181*H181,2)</f>
        <v>0</v>
      </c>
      <c r="K181" s="129" t="s">
        <v>3</v>
      </c>
      <c r="L181" s="31"/>
      <c r="M181" s="134" t="s">
        <v>3</v>
      </c>
      <c r="N181" s="135" t="s">
        <v>42</v>
      </c>
      <c r="P181" s="136">
        <f>O181*H181</f>
        <v>0</v>
      </c>
      <c r="Q181" s="136">
        <v>0</v>
      </c>
      <c r="R181" s="136">
        <f>Q181*H181</f>
        <v>0</v>
      </c>
      <c r="S181" s="136">
        <v>0</v>
      </c>
      <c r="T181" s="137">
        <f>S181*H181</f>
        <v>0</v>
      </c>
      <c r="AR181" s="138" t="s">
        <v>236</v>
      </c>
      <c r="AT181" s="138" t="s">
        <v>137</v>
      </c>
      <c r="AU181" s="138" t="s">
        <v>81</v>
      </c>
      <c r="AY181" s="16" t="s">
        <v>135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6" t="s">
        <v>79</v>
      </c>
      <c r="BK181" s="139">
        <f>ROUND(I181*H181,2)</f>
        <v>0</v>
      </c>
      <c r="BL181" s="16" t="s">
        <v>236</v>
      </c>
      <c r="BM181" s="138" t="s">
        <v>2412</v>
      </c>
    </row>
    <row r="182" spans="2:65" s="12" customFormat="1" ht="11.25">
      <c r="B182" s="144"/>
      <c r="D182" s="145" t="s">
        <v>146</v>
      </c>
      <c r="E182" s="146" t="s">
        <v>3</v>
      </c>
      <c r="F182" s="147" t="s">
        <v>2393</v>
      </c>
      <c r="H182" s="148">
        <v>1</v>
      </c>
      <c r="I182" s="149"/>
      <c r="L182" s="144"/>
      <c r="M182" s="150"/>
      <c r="T182" s="151"/>
      <c r="AT182" s="146" t="s">
        <v>146</v>
      </c>
      <c r="AU182" s="146" t="s">
        <v>81</v>
      </c>
      <c r="AV182" s="12" t="s">
        <v>81</v>
      </c>
      <c r="AW182" s="12" t="s">
        <v>32</v>
      </c>
      <c r="AX182" s="12" t="s">
        <v>71</v>
      </c>
      <c r="AY182" s="146" t="s">
        <v>135</v>
      </c>
    </row>
    <row r="183" spans="2:65" s="13" customFormat="1" ht="11.25">
      <c r="B183" s="152"/>
      <c r="D183" s="145" t="s">
        <v>146</v>
      </c>
      <c r="E183" s="153" t="s">
        <v>3</v>
      </c>
      <c r="F183" s="154" t="s">
        <v>150</v>
      </c>
      <c r="H183" s="155">
        <v>1</v>
      </c>
      <c r="I183" s="156"/>
      <c r="L183" s="152"/>
      <c r="M183" s="157"/>
      <c r="T183" s="158"/>
      <c r="AT183" s="153" t="s">
        <v>146</v>
      </c>
      <c r="AU183" s="153" t="s">
        <v>81</v>
      </c>
      <c r="AV183" s="13" t="s">
        <v>142</v>
      </c>
      <c r="AW183" s="13" t="s">
        <v>32</v>
      </c>
      <c r="AX183" s="13" t="s">
        <v>79</v>
      </c>
      <c r="AY183" s="153" t="s">
        <v>135</v>
      </c>
    </row>
    <row r="184" spans="2:65" s="1" customFormat="1" ht="16.5" customHeight="1">
      <c r="B184" s="126"/>
      <c r="C184" s="127" t="s">
        <v>348</v>
      </c>
      <c r="D184" s="127" t="s">
        <v>137</v>
      </c>
      <c r="E184" s="128" t="s">
        <v>2413</v>
      </c>
      <c r="F184" s="129" t="s">
        <v>2414</v>
      </c>
      <c r="G184" s="130" t="s">
        <v>493</v>
      </c>
      <c r="H184" s="131">
        <v>1</v>
      </c>
      <c r="I184" s="132"/>
      <c r="J184" s="133">
        <f>ROUND(I184*H184,2)</f>
        <v>0</v>
      </c>
      <c r="K184" s="129" t="s">
        <v>3</v>
      </c>
      <c r="L184" s="31"/>
      <c r="M184" s="134" t="s">
        <v>3</v>
      </c>
      <c r="N184" s="135" t="s">
        <v>42</v>
      </c>
      <c r="P184" s="136">
        <f>O184*H184</f>
        <v>0</v>
      </c>
      <c r="Q184" s="136">
        <v>0</v>
      </c>
      <c r="R184" s="136">
        <f>Q184*H184</f>
        <v>0</v>
      </c>
      <c r="S184" s="136">
        <v>0</v>
      </c>
      <c r="T184" s="137">
        <f>S184*H184</f>
        <v>0</v>
      </c>
      <c r="AR184" s="138" t="s">
        <v>236</v>
      </c>
      <c r="AT184" s="138" t="s">
        <v>137</v>
      </c>
      <c r="AU184" s="138" t="s">
        <v>81</v>
      </c>
      <c r="AY184" s="16" t="s">
        <v>135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6" t="s">
        <v>79</v>
      </c>
      <c r="BK184" s="139">
        <f>ROUND(I184*H184,2)</f>
        <v>0</v>
      </c>
      <c r="BL184" s="16" t="s">
        <v>236</v>
      </c>
      <c r="BM184" s="138" t="s">
        <v>2415</v>
      </c>
    </row>
    <row r="185" spans="2:65" s="12" customFormat="1" ht="11.25">
      <c r="B185" s="144"/>
      <c r="D185" s="145" t="s">
        <v>146</v>
      </c>
      <c r="E185" s="146" t="s">
        <v>3</v>
      </c>
      <c r="F185" s="147" t="s">
        <v>79</v>
      </c>
      <c r="H185" s="148">
        <v>1</v>
      </c>
      <c r="I185" s="149"/>
      <c r="L185" s="144"/>
      <c r="M185" s="150"/>
      <c r="T185" s="151"/>
      <c r="AT185" s="146" t="s">
        <v>146</v>
      </c>
      <c r="AU185" s="146" t="s">
        <v>81</v>
      </c>
      <c r="AV185" s="12" t="s">
        <v>81</v>
      </c>
      <c r="AW185" s="12" t="s">
        <v>32</v>
      </c>
      <c r="AX185" s="12" t="s">
        <v>71</v>
      </c>
      <c r="AY185" s="146" t="s">
        <v>135</v>
      </c>
    </row>
    <row r="186" spans="2:65" s="13" customFormat="1" ht="11.25">
      <c r="B186" s="152"/>
      <c r="D186" s="145" t="s">
        <v>146</v>
      </c>
      <c r="E186" s="153" t="s">
        <v>3</v>
      </c>
      <c r="F186" s="154" t="s">
        <v>150</v>
      </c>
      <c r="H186" s="155">
        <v>1</v>
      </c>
      <c r="I186" s="156"/>
      <c r="L186" s="152"/>
      <c r="M186" s="157"/>
      <c r="T186" s="158"/>
      <c r="AT186" s="153" t="s">
        <v>146</v>
      </c>
      <c r="AU186" s="153" t="s">
        <v>81</v>
      </c>
      <c r="AV186" s="13" t="s">
        <v>142</v>
      </c>
      <c r="AW186" s="13" t="s">
        <v>32</v>
      </c>
      <c r="AX186" s="13" t="s">
        <v>79</v>
      </c>
      <c r="AY186" s="153" t="s">
        <v>135</v>
      </c>
    </row>
    <row r="187" spans="2:65" s="1" customFormat="1" ht="16.5" customHeight="1">
      <c r="B187" s="126"/>
      <c r="C187" s="127" t="s">
        <v>354</v>
      </c>
      <c r="D187" s="127" t="s">
        <v>137</v>
      </c>
      <c r="E187" s="128" t="s">
        <v>2416</v>
      </c>
      <c r="F187" s="129" t="s">
        <v>2417</v>
      </c>
      <c r="G187" s="130" t="s">
        <v>493</v>
      </c>
      <c r="H187" s="131">
        <v>3</v>
      </c>
      <c r="I187" s="132"/>
      <c r="J187" s="133">
        <f>ROUND(I187*H187,2)</f>
        <v>0</v>
      </c>
      <c r="K187" s="129" t="s">
        <v>3</v>
      </c>
      <c r="L187" s="31"/>
      <c r="M187" s="134" t="s">
        <v>3</v>
      </c>
      <c r="N187" s="135" t="s">
        <v>42</v>
      </c>
      <c r="P187" s="136">
        <f>O187*H187</f>
        <v>0</v>
      </c>
      <c r="Q187" s="136">
        <v>0</v>
      </c>
      <c r="R187" s="136">
        <f>Q187*H187</f>
        <v>0</v>
      </c>
      <c r="S187" s="136">
        <v>0</v>
      </c>
      <c r="T187" s="137">
        <f>S187*H187</f>
        <v>0</v>
      </c>
      <c r="AR187" s="138" t="s">
        <v>236</v>
      </c>
      <c r="AT187" s="138" t="s">
        <v>137</v>
      </c>
      <c r="AU187" s="138" t="s">
        <v>81</v>
      </c>
      <c r="AY187" s="16" t="s">
        <v>135</v>
      </c>
      <c r="BE187" s="139">
        <f>IF(N187="základní",J187,0)</f>
        <v>0</v>
      </c>
      <c r="BF187" s="139">
        <f>IF(N187="snížená",J187,0)</f>
        <v>0</v>
      </c>
      <c r="BG187" s="139">
        <f>IF(N187="zákl. přenesená",J187,0)</f>
        <v>0</v>
      </c>
      <c r="BH187" s="139">
        <f>IF(N187="sníž. přenesená",J187,0)</f>
        <v>0</v>
      </c>
      <c r="BI187" s="139">
        <f>IF(N187="nulová",J187,0)</f>
        <v>0</v>
      </c>
      <c r="BJ187" s="16" t="s">
        <v>79</v>
      </c>
      <c r="BK187" s="139">
        <f>ROUND(I187*H187,2)</f>
        <v>0</v>
      </c>
      <c r="BL187" s="16" t="s">
        <v>236</v>
      </c>
      <c r="BM187" s="138" t="s">
        <v>2418</v>
      </c>
    </row>
    <row r="188" spans="2:65" s="12" customFormat="1" ht="11.25">
      <c r="B188" s="144"/>
      <c r="D188" s="145" t="s">
        <v>146</v>
      </c>
      <c r="E188" s="146" t="s">
        <v>3</v>
      </c>
      <c r="F188" s="147" t="s">
        <v>2419</v>
      </c>
      <c r="H188" s="148">
        <v>3</v>
      </c>
      <c r="I188" s="149"/>
      <c r="L188" s="144"/>
      <c r="M188" s="150"/>
      <c r="T188" s="151"/>
      <c r="AT188" s="146" t="s">
        <v>146</v>
      </c>
      <c r="AU188" s="146" t="s">
        <v>81</v>
      </c>
      <c r="AV188" s="12" t="s">
        <v>81</v>
      </c>
      <c r="AW188" s="12" t="s">
        <v>32</v>
      </c>
      <c r="AX188" s="12" t="s">
        <v>71</v>
      </c>
      <c r="AY188" s="146" t="s">
        <v>135</v>
      </c>
    </row>
    <row r="189" spans="2:65" s="13" customFormat="1" ht="11.25">
      <c r="B189" s="152"/>
      <c r="D189" s="145" t="s">
        <v>146</v>
      </c>
      <c r="E189" s="153" t="s">
        <v>3</v>
      </c>
      <c r="F189" s="154" t="s">
        <v>150</v>
      </c>
      <c r="H189" s="155">
        <v>3</v>
      </c>
      <c r="I189" s="156"/>
      <c r="L189" s="152"/>
      <c r="M189" s="157"/>
      <c r="T189" s="158"/>
      <c r="AT189" s="153" t="s">
        <v>146</v>
      </c>
      <c r="AU189" s="153" t="s">
        <v>81</v>
      </c>
      <c r="AV189" s="13" t="s">
        <v>142</v>
      </c>
      <c r="AW189" s="13" t="s">
        <v>32</v>
      </c>
      <c r="AX189" s="13" t="s">
        <v>79</v>
      </c>
      <c r="AY189" s="153" t="s">
        <v>135</v>
      </c>
    </row>
    <row r="190" spans="2:65" s="1" customFormat="1" ht="16.5" customHeight="1">
      <c r="B190" s="126"/>
      <c r="C190" s="127" t="s">
        <v>362</v>
      </c>
      <c r="D190" s="127" t="s">
        <v>137</v>
      </c>
      <c r="E190" s="128" t="s">
        <v>2420</v>
      </c>
      <c r="F190" s="129" t="s">
        <v>2421</v>
      </c>
      <c r="G190" s="130" t="s">
        <v>312</v>
      </c>
      <c r="H190" s="131">
        <v>102.4</v>
      </c>
      <c r="I190" s="132"/>
      <c r="J190" s="133">
        <f>ROUND(I190*H190,2)</f>
        <v>0</v>
      </c>
      <c r="K190" s="129" t="s">
        <v>3</v>
      </c>
      <c r="L190" s="31"/>
      <c r="M190" s="134" t="s">
        <v>3</v>
      </c>
      <c r="N190" s="135" t="s">
        <v>42</v>
      </c>
      <c r="P190" s="136">
        <f>O190*H190</f>
        <v>0</v>
      </c>
      <c r="Q190" s="136">
        <v>0</v>
      </c>
      <c r="R190" s="136">
        <f>Q190*H190</f>
        <v>0</v>
      </c>
      <c r="S190" s="136">
        <v>0</v>
      </c>
      <c r="T190" s="137">
        <f>S190*H190</f>
        <v>0</v>
      </c>
      <c r="AR190" s="138" t="s">
        <v>236</v>
      </c>
      <c r="AT190" s="138" t="s">
        <v>137</v>
      </c>
      <c r="AU190" s="138" t="s">
        <v>81</v>
      </c>
      <c r="AY190" s="16" t="s">
        <v>135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6" t="s">
        <v>79</v>
      </c>
      <c r="BK190" s="139">
        <f>ROUND(I190*H190,2)</f>
        <v>0</v>
      </c>
      <c r="BL190" s="16" t="s">
        <v>236</v>
      </c>
      <c r="BM190" s="138" t="s">
        <v>2422</v>
      </c>
    </row>
    <row r="191" spans="2:65" s="12" customFormat="1" ht="11.25">
      <c r="B191" s="144"/>
      <c r="D191" s="145" t="s">
        <v>146</v>
      </c>
      <c r="E191" s="146" t="s">
        <v>3</v>
      </c>
      <c r="F191" s="147" t="s">
        <v>2423</v>
      </c>
      <c r="H191" s="148">
        <v>19.5</v>
      </c>
      <c r="I191" s="149"/>
      <c r="L191" s="144"/>
      <c r="M191" s="150"/>
      <c r="T191" s="151"/>
      <c r="AT191" s="146" t="s">
        <v>146</v>
      </c>
      <c r="AU191" s="146" t="s">
        <v>81</v>
      </c>
      <c r="AV191" s="12" t="s">
        <v>81</v>
      </c>
      <c r="AW191" s="12" t="s">
        <v>32</v>
      </c>
      <c r="AX191" s="12" t="s">
        <v>71</v>
      </c>
      <c r="AY191" s="146" t="s">
        <v>135</v>
      </c>
    </row>
    <row r="192" spans="2:65" s="12" customFormat="1" ht="11.25">
      <c r="B192" s="144"/>
      <c r="D192" s="145" t="s">
        <v>146</v>
      </c>
      <c r="E192" s="146" t="s">
        <v>3</v>
      </c>
      <c r="F192" s="147" t="s">
        <v>2424</v>
      </c>
      <c r="H192" s="148">
        <v>7.8</v>
      </c>
      <c r="I192" s="149"/>
      <c r="L192" s="144"/>
      <c r="M192" s="150"/>
      <c r="T192" s="151"/>
      <c r="AT192" s="146" t="s">
        <v>146</v>
      </c>
      <c r="AU192" s="146" t="s">
        <v>81</v>
      </c>
      <c r="AV192" s="12" t="s">
        <v>81</v>
      </c>
      <c r="AW192" s="12" t="s">
        <v>32</v>
      </c>
      <c r="AX192" s="12" t="s">
        <v>71</v>
      </c>
      <c r="AY192" s="146" t="s">
        <v>135</v>
      </c>
    </row>
    <row r="193" spans="2:65" s="12" customFormat="1" ht="11.25">
      <c r="B193" s="144"/>
      <c r="D193" s="145" t="s">
        <v>146</v>
      </c>
      <c r="E193" s="146" t="s">
        <v>3</v>
      </c>
      <c r="F193" s="147" t="s">
        <v>2425</v>
      </c>
      <c r="H193" s="148">
        <v>3.6</v>
      </c>
      <c r="I193" s="149"/>
      <c r="L193" s="144"/>
      <c r="M193" s="150"/>
      <c r="T193" s="151"/>
      <c r="AT193" s="146" t="s">
        <v>146</v>
      </c>
      <c r="AU193" s="146" t="s">
        <v>81</v>
      </c>
      <c r="AV193" s="12" t="s">
        <v>81</v>
      </c>
      <c r="AW193" s="12" t="s">
        <v>32</v>
      </c>
      <c r="AX193" s="12" t="s">
        <v>71</v>
      </c>
      <c r="AY193" s="146" t="s">
        <v>135</v>
      </c>
    </row>
    <row r="194" spans="2:65" s="12" customFormat="1" ht="11.25">
      <c r="B194" s="144"/>
      <c r="D194" s="145" t="s">
        <v>146</v>
      </c>
      <c r="E194" s="146" t="s">
        <v>3</v>
      </c>
      <c r="F194" s="147" t="s">
        <v>2426</v>
      </c>
      <c r="H194" s="148">
        <v>35.1</v>
      </c>
      <c r="I194" s="149"/>
      <c r="L194" s="144"/>
      <c r="M194" s="150"/>
      <c r="T194" s="151"/>
      <c r="AT194" s="146" t="s">
        <v>146</v>
      </c>
      <c r="AU194" s="146" t="s">
        <v>81</v>
      </c>
      <c r="AV194" s="12" t="s">
        <v>81</v>
      </c>
      <c r="AW194" s="12" t="s">
        <v>32</v>
      </c>
      <c r="AX194" s="12" t="s">
        <v>71</v>
      </c>
      <c r="AY194" s="146" t="s">
        <v>135</v>
      </c>
    </row>
    <row r="195" spans="2:65" s="12" customFormat="1" ht="11.25">
      <c r="B195" s="144"/>
      <c r="D195" s="145" t="s">
        <v>146</v>
      </c>
      <c r="E195" s="146" t="s">
        <v>3</v>
      </c>
      <c r="F195" s="147" t="s">
        <v>2427</v>
      </c>
      <c r="H195" s="148">
        <v>36.4</v>
      </c>
      <c r="I195" s="149"/>
      <c r="L195" s="144"/>
      <c r="M195" s="150"/>
      <c r="T195" s="151"/>
      <c r="AT195" s="146" t="s">
        <v>146</v>
      </c>
      <c r="AU195" s="146" t="s">
        <v>81</v>
      </c>
      <c r="AV195" s="12" t="s">
        <v>81</v>
      </c>
      <c r="AW195" s="12" t="s">
        <v>32</v>
      </c>
      <c r="AX195" s="12" t="s">
        <v>71</v>
      </c>
      <c r="AY195" s="146" t="s">
        <v>135</v>
      </c>
    </row>
    <row r="196" spans="2:65" s="13" customFormat="1" ht="11.25">
      <c r="B196" s="152"/>
      <c r="D196" s="145" t="s">
        <v>146</v>
      </c>
      <c r="E196" s="153" t="s">
        <v>3</v>
      </c>
      <c r="F196" s="154" t="s">
        <v>150</v>
      </c>
      <c r="H196" s="155">
        <v>102.4</v>
      </c>
      <c r="I196" s="156"/>
      <c r="L196" s="152"/>
      <c r="M196" s="157"/>
      <c r="T196" s="158"/>
      <c r="AT196" s="153" t="s">
        <v>146</v>
      </c>
      <c r="AU196" s="153" t="s">
        <v>81</v>
      </c>
      <c r="AV196" s="13" t="s">
        <v>142</v>
      </c>
      <c r="AW196" s="13" t="s">
        <v>32</v>
      </c>
      <c r="AX196" s="13" t="s">
        <v>79</v>
      </c>
      <c r="AY196" s="153" t="s">
        <v>135</v>
      </c>
    </row>
    <row r="197" spans="2:65" s="1" customFormat="1" ht="16.5" customHeight="1">
      <c r="B197" s="126"/>
      <c r="C197" s="127" t="s">
        <v>370</v>
      </c>
      <c r="D197" s="127" t="s">
        <v>137</v>
      </c>
      <c r="E197" s="128" t="s">
        <v>2428</v>
      </c>
      <c r="F197" s="129" t="s">
        <v>2429</v>
      </c>
      <c r="G197" s="130" t="s">
        <v>312</v>
      </c>
      <c r="H197" s="131">
        <v>19.5</v>
      </c>
      <c r="I197" s="132"/>
      <c r="J197" s="133">
        <f>ROUND(I197*H197,2)</f>
        <v>0</v>
      </c>
      <c r="K197" s="129" t="s">
        <v>3</v>
      </c>
      <c r="L197" s="31"/>
      <c r="M197" s="134" t="s">
        <v>3</v>
      </c>
      <c r="N197" s="135" t="s">
        <v>42</v>
      </c>
      <c r="P197" s="136">
        <f>O197*H197</f>
        <v>0</v>
      </c>
      <c r="Q197" s="136">
        <v>0</v>
      </c>
      <c r="R197" s="136">
        <f>Q197*H197</f>
        <v>0</v>
      </c>
      <c r="S197" s="136">
        <v>0</v>
      </c>
      <c r="T197" s="137">
        <f>S197*H197</f>
        <v>0</v>
      </c>
      <c r="AR197" s="138" t="s">
        <v>236</v>
      </c>
      <c r="AT197" s="138" t="s">
        <v>137</v>
      </c>
      <c r="AU197" s="138" t="s">
        <v>81</v>
      </c>
      <c r="AY197" s="16" t="s">
        <v>135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6" t="s">
        <v>79</v>
      </c>
      <c r="BK197" s="139">
        <f>ROUND(I197*H197,2)</f>
        <v>0</v>
      </c>
      <c r="BL197" s="16" t="s">
        <v>236</v>
      </c>
      <c r="BM197" s="138" t="s">
        <v>2430</v>
      </c>
    </row>
    <row r="198" spans="2:65" s="12" customFormat="1" ht="11.25">
      <c r="B198" s="144"/>
      <c r="D198" s="145" t="s">
        <v>146</v>
      </c>
      <c r="E198" s="146" t="s">
        <v>3</v>
      </c>
      <c r="F198" s="147" t="s">
        <v>2431</v>
      </c>
      <c r="H198" s="148">
        <v>19.5</v>
      </c>
      <c r="I198" s="149"/>
      <c r="L198" s="144"/>
      <c r="M198" s="150"/>
      <c r="T198" s="151"/>
      <c r="AT198" s="146" t="s">
        <v>146</v>
      </c>
      <c r="AU198" s="146" t="s">
        <v>81</v>
      </c>
      <c r="AV198" s="12" t="s">
        <v>81</v>
      </c>
      <c r="AW198" s="12" t="s">
        <v>32</v>
      </c>
      <c r="AX198" s="12" t="s">
        <v>71</v>
      </c>
      <c r="AY198" s="146" t="s">
        <v>135</v>
      </c>
    </row>
    <row r="199" spans="2:65" s="13" customFormat="1" ht="11.25">
      <c r="B199" s="152"/>
      <c r="D199" s="145" t="s">
        <v>146</v>
      </c>
      <c r="E199" s="153" t="s">
        <v>3</v>
      </c>
      <c r="F199" s="154" t="s">
        <v>150</v>
      </c>
      <c r="H199" s="155">
        <v>19.5</v>
      </c>
      <c r="I199" s="156"/>
      <c r="L199" s="152"/>
      <c r="M199" s="157"/>
      <c r="T199" s="158"/>
      <c r="AT199" s="153" t="s">
        <v>146</v>
      </c>
      <c r="AU199" s="153" t="s">
        <v>81</v>
      </c>
      <c r="AV199" s="13" t="s">
        <v>142</v>
      </c>
      <c r="AW199" s="13" t="s">
        <v>32</v>
      </c>
      <c r="AX199" s="13" t="s">
        <v>79</v>
      </c>
      <c r="AY199" s="153" t="s">
        <v>135</v>
      </c>
    </row>
    <row r="200" spans="2:65" s="1" customFormat="1" ht="24.2" customHeight="1">
      <c r="B200" s="126"/>
      <c r="C200" s="162" t="s">
        <v>376</v>
      </c>
      <c r="D200" s="162" t="s">
        <v>427</v>
      </c>
      <c r="E200" s="163" t="s">
        <v>2432</v>
      </c>
      <c r="F200" s="164" t="s">
        <v>2433</v>
      </c>
      <c r="G200" s="165" t="s">
        <v>493</v>
      </c>
      <c r="H200" s="166">
        <v>4</v>
      </c>
      <c r="I200" s="167"/>
      <c r="J200" s="168">
        <f>ROUND(I200*H200,2)</f>
        <v>0</v>
      </c>
      <c r="K200" s="164" t="s">
        <v>3</v>
      </c>
      <c r="L200" s="169"/>
      <c r="M200" s="170" t="s">
        <v>3</v>
      </c>
      <c r="N200" s="171" t="s">
        <v>42</v>
      </c>
      <c r="P200" s="136">
        <f>O200*H200</f>
        <v>0</v>
      </c>
      <c r="Q200" s="136">
        <v>0</v>
      </c>
      <c r="R200" s="136">
        <f>Q200*H200</f>
        <v>0</v>
      </c>
      <c r="S200" s="136">
        <v>0</v>
      </c>
      <c r="T200" s="137">
        <f>S200*H200</f>
        <v>0</v>
      </c>
      <c r="AR200" s="138" t="s">
        <v>342</v>
      </c>
      <c r="AT200" s="138" t="s">
        <v>427</v>
      </c>
      <c r="AU200" s="138" t="s">
        <v>81</v>
      </c>
      <c r="AY200" s="16" t="s">
        <v>135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6" t="s">
        <v>79</v>
      </c>
      <c r="BK200" s="139">
        <f>ROUND(I200*H200,2)</f>
        <v>0</v>
      </c>
      <c r="BL200" s="16" t="s">
        <v>236</v>
      </c>
      <c r="BM200" s="138" t="s">
        <v>2434</v>
      </c>
    </row>
    <row r="201" spans="2:65" s="12" customFormat="1" ht="11.25">
      <c r="B201" s="144"/>
      <c r="D201" s="145" t="s">
        <v>146</v>
      </c>
      <c r="E201" s="146" t="s">
        <v>3</v>
      </c>
      <c r="F201" s="147" t="s">
        <v>142</v>
      </c>
      <c r="H201" s="148">
        <v>4</v>
      </c>
      <c r="I201" s="149"/>
      <c r="L201" s="144"/>
      <c r="M201" s="150"/>
      <c r="T201" s="151"/>
      <c r="AT201" s="146" t="s">
        <v>146</v>
      </c>
      <c r="AU201" s="146" t="s">
        <v>81</v>
      </c>
      <c r="AV201" s="12" t="s">
        <v>81</v>
      </c>
      <c r="AW201" s="12" t="s">
        <v>32</v>
      </c>
      <c r="AX201" s="12" t="s">
        <v>71</v>
      </c>
      <c r="AY201" s="146" t="s">
        <v>135</v>
      </c>
    </row>
    <row r="202" spans="2:65" s="13" customFormat="1" ht="11.25">
      <c r="B202" s="152"/>
      <c r="D202" s="145" t="s">
        <v>146</v>
      </c>
      <c r="E202" s="153" t="s">
        <v>3</v>
      </c>
      <c r="F202" s="154" t="s">
        <v>150</v>
      </c>
      <c r="H202" s="155">
        <v>4</v>
      </c>
      <c r="I202" s="156"/>
      <c r="L202" s="152"/>
      <c r="M202" s="157"/>
      <c r="T202" s="158"/>
      <c r="AT202" s="153" t="s">
        <v>146</v>
      </c>
      <c r="AU202" s="153" t="s">
        <v>81</v>
      </c>
      <c r="AV202" s="13" t="s">
        <v>142</v>
      </c>
      <c r="AW202" s="13" t="s">
        <v>32</v>
      </c>
      <c r="AX202" s="13" t="s">
        <v>79</v>
      </c>
      <c r="AY202" s="153" t="s">
        <v>135</v>
      </c>
    </row>
    <row r="203" spans="2:65" s="1" customFormat="1" ht="33" customHeight="1">
      <c r="B203" s="126"/>
      <c r="C203" s="162" t="s">
        <v>382</v>
      </c>
      <c r="D203" s="162" t="s">
        <v>427</v>
      </c>
      <c r="E203" s="163" t="s">
        <v>2435</v>
      </c>
      <c r="F203" s="164" t="s">
        <v>2436</v>
      </c>
      <c r="G203" s="165" t="s">
        <v>493</v>
      </c>
      <c r="H203" s="166">
        <v>3</v>
      </c>
      <c r="I203" s="167"/>
      <c r="J203" s="168">
        <f>ROUND(I203*H203,2)</f>
        <v>0</v>
      </c>
      <c r="K203" s="164" t="s">
        <v>3</v>
      </c>
      <c r="L203" s="169"/>
      <c r="M203" s="170" t="s">
        <v>3</v>
      </c>
      <c r="N203" s="171" t="s">
        <v>42</v>
      </c>
      <c r="P203" s="136">
        <f>O203*H203</f>
        <v>0</v>
      </c>
      <c r="Q203" s="136">
        <v>0</v>
      </c>
      <c r="R203" s="136">
        <f>Q203*H203</f>
        <v>0</v>
      </c>
      <c r="S203" s="136">
        <v>0</v>
      </c>
      <c r="T203" s="137">
        <f>S203*H203</f>
        <v>0</v>
      </c>
      <c r="AR203" s="138" t="s">
        <v>342</v>
      </c>
      <c r="AT203" s="138" t="s">
        <v>427</v>
      </c>
      <c r="AU203" s="138" t="s">
        <v>81</v>
      </c>
      <c r="AY203" s="16" t="s">
        <v>135</v>
      </c>
      <c r="BE203" s="139">
        <f>IF(N203="základní",J203,0)</f>
        <v>0</v>
      </c>
      <c r="BF203" s="139">
        <f>IF(N203="snížená",J203,0)</f>
        <v>0</v>
      </c>
      <c r="BG203" s="139">
        <f>IF(N203="zákl. přenesená",J203,0)</f>
        <v>0</v>
      </c>
      <c r="BH203" s="139">
        <f>IF(N203="sníž. přenesená",J203,0)</f>
        <v>0</v>
      </c>
      <c r="BI203" s="139">
        <f>IF(N203="nulová",J203,0)</f>
        <v>0</v>
      </c>
      <c r="BJ203" s="16" t="s">
        <v>79</v>
      </c>
      <c r="BK203" s="139">
        <f>ROUND(I203*H203,2)</f>
        <v>0</v>
      </c>
      <c r="BL203" s="16" t="s">
        <v>236</v>
      </c>
      <c r="BM203" s="138" t="s">
        <v>2437</v>
      </c>
    </row>
    <row r="204" spans="2:65" s="12" customFormat="1" ht="11.25">
      <c r="B204" s="144"/>
      <c r="D204" s="145" t="s">
        <v>146</v>
      </c>
      <c r="E204" s="146" t="s">
        <v>3</v>
      </c>
      <c r="F204" s="147" t="s">
        <v>156</v>
      </c>
      <c r="H204" s="148">
        <v>3</v>
      </c>
      <c r="I204" s="149"/>
      <c r="L204" s="144"/>
      <c r="M204" s="150"/>
      <c r="T204" s="151"/>
      <c r="AT204" s="146" t="s">
        <v>146</v>
      </c>
      <c r="AU204" s="146" t="s">
        <v>81</v>
      </c>
      <c r="AV204" s="12" t="s">
        <v>81</v>
      </c>
      <c r="AW204" s="12" t="s">
        <v>32</v>
      </c>
      <c r="AX204" s="12" t="s">
        <v>71</v>
      </c>
      <c r="AY204" s="146" t="s">
        <v>135</v>
      </c>
    </row>
    <row r="205" spans="2:65" s="13" customFormat="1" ht="11.25">
      <c r="B205" s="152"/>
      <c r="D205" s="145" t="s">
        <v>146</v>
      </c>
      <c r="E205" s="153" t="s">
        <v>3</v>
      </c>
      <c r="F205" s="154" t="s">
        <v>150</v>
      </c>
      <c r="H205" s="155">
        <v>3</v>
      </c>
      <c r="I205" s="156"/>
      <c r="L205" s="152"/>
      <c r="M205" s="157"/>
      <c r="T205" s="158"/>
      <c r="AT205" s="153" t="s">
        <v>146</v>
      </c>
      <c r="AU205" s="153" t="s">
        <v>81</v>
      </c>
      <c r="AV205" s="13" t="s">
        <v>142</v>
      </c>
      <c r="AW205" s="13" t="s">
        <v>32</v>
      </c>
      <c r="AX205" s="13" t="s">
        <v>79</v>
      </c>
      <c r="AY205" s="153" t="s">
        <v>135</v>
      </c>
    </row>
    <row r="206" spans="2:65" s="1" customFormat="1" ht="16.5" customHeight="1">
      <c r="B206" s="126"/>
      <c r="C206" s="127" t="s">
        <v>389</v>
      </c>
      <c r="D206" s="127" t="s">
        <v>137</v>
      </c>
      <c r="E206" s="128" t="s">
        <v>2438</v>
      </c>
      <c r="F206" s="129" t="s">
        <v>2439</v>
      </c>
      <c r="G206" s="130" t="s">
        <v>2440</v>
      </c>
      <c r="H206" s="176"/>
      <c r="I206" s="132"/>
      <c r="J206" s="133">
        <f>ROUND(I206*H206,2)</f>
        <v>0</v>
      </c>
      <c r="K206" s="129" t="s">
        <v>3</v>
      </c>
      <c r="L206" s="31"/>
      <c r="M206" s="134" t="s">
        <v>3</v>
      </c>
      <c r="N206" s="135" t="s">
        <v>42</v>
      </c>
      <c r="P206" s="136">
        <f>O206*H206</f>
        <v>0</v>
      </c>
      <c r="Q206" s="136">
        <v>0</v>
      </c>
      <c r="R206" s="136">
        <f>Q206*H206</f>
        <v>0</v>
      </c>
      <c r="S206" s="136">
        <v>0</v>
      </c>
      <c r="T206" s="137">
        <f>S206*H206</f>
        <v>0</v>
      </c>
      <c r="AR206" s="138" t="s">
        <v>236</v>
      </c>
      <c r="AT206" s="138" t="s">
        <v>137</v>
      </c>
      <c r="AU206" s="138" t="s">
        <v>81</v>
      </c>
      <c r="AY206" s="16" t="s">
        <v>135</v>
      </c>
      <c r="BE206" s="139">
        <f>IF(N206="základní",J206,0)</f>
        <v>0</v>
      </c>
      <c r="BF206" s="139">
        <f>IF(N206="snížená",J206,0)</f>
        <v>0</v>
      </c>
      <c r="BG206" s="139">
        <f>IF(N206="zákl. přenesená",J206,0)</f>
        <v>0</v>
      </c>
      <c r="BH206" s="139">
        <f>IF(N206="sníž. přenesená",J206,0)</f>
        <v>0</v>
      </c>
      <c r="BI206" s="139">
        <f>IF(N206="nulová",J206,0)</f>
        <v>0</v>
      </c>
      <c r="BJ206" s="16" t="s">
        <v>79</v>
      </c>
      <c r="BK206" s="139">
        <f>ROUND(I206*H206,2)</f>
        <v>0</v>
      </c>
      <c r="BL206" s="16" t="s">
        <v>236</v>
      </c>
      <c r="BM206" s="138" t="s">
        <v>2441</v>
      </c>
    </row>
    <row r="207" spans="2:65" s="1" customFormat="1" ht="16.5" customHeight="1">
      <c r="B207" s="126"/>
      <c r="C207" s="127" t="s">
        <v>397</v>
      </c>
      <c r="D207" s="127" t="s">
        <v>137</v>
      </c>
      <c r="E207" s="128" t="s">
        <v>2442</v>
      </c>
      <c r="F207" s="129" t="s">
        <v>2443</v>
      </c>
      <c r="G207" s="130" t="s">
        <v>2440</v>
      </c>
      <c r="H207" s="176"/>
      <c r="I207" s="132"/>
      <c r="J207" s="133">
        <f>ROUND(I207*H207,2)</f>
        <v>0</v>
      </c>
      <c r="K207" s="129" t="s">
        <v>3</v>
      </c>
      <c r="L207" s="31"/>
      <c r="M207" s="134" t="s">
        <v>3</v>
      </c>
      <c r="N207" s="135" t="s">
        <v>42</v>
      </c>
      <c r="P207" s="136">
        <f>O207*H207</f>
        <v>0</v>
      </c>
      <c r="Q207" s="136">
        <v>0</v>
      </c>
      <c r="R207" s="136">
        <f>Q207*H207</f>
        <v>0</v>
      </c>
      <c r="S207" s="136">
        <v>0</v>
      </c>
      <c r="T207" s="137">
        <f>S207*H207</f>
        <v>0</v>
      </c>
      <c r="AR207" s="138" t="s">
        <v>236</v>
      </c>
      <c r="AT207" s="138" t="s">
        <v>137</v>
      </c>
      <c r="AU207" s="138" t="s">
        <v>81</v>
      </c>
      <c r="AY207" s="16" t="s">
        <v>135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6" t="s">
        <v>79</v>
      </c>
      <c r="BK207" s="139">
        <f>ROUND(I207*H207,2)</f>
        <v>0</v>
      </c>
      <c r="BL207" s="16" t="s">
        <v>236</v>
      </c>
      <c r="BM207" s="138" t="s">
        <v>2444</v>
      </c>
    </row>
    <row r="208" spans="2:65" s="11" customFormat="1" ht="22.9" customHeight="1">
      <c r="B208" s="114"/>
      <c r="D208" s="115" t="s">
        <v>70</v>
      </c>
      <c r="E208" s="124" t="s">
        <v>2445</v>
      </c>
      <c r="F208" s="124" t="s">
        <v>2446</v>
      </c>
      <c r="I208" s="117"/>
      <c r="J208" s="125">
        <f>BK208</f>
        <v>0</v>
      </c>
      <c r="L208" s="114"/>
      <c r="M208" s="119"/>
      <c r="P208" s="120">
        <f>SUM(P209:P287)</f>
        <v>0</v>
      </c>
      <c r="R208" s="120">
        <f>SUM(R209:R287)</f>
        <v>0</v>
      </c>
      <c r="T208" s="121">
        <f>SUM(T209:T287)</f>
        <v>0</v>
      </c>
      <c r="AR208" s="115" t="s">
        <v>81</v>
      </c>
      <c r="AT208" s="122" t="s">
        <v>70</v>
      </c>
      <c r="AU208" s="122" t="s">
        <v>79</v>
      </c>
      <c r="AY208" s="115" t="s">
        <v>135</v>
      </c>
      <c r="BK208" s="123">
        <f>SUM(BK209:BK287)</f>
        <v>0</v>
      </c>
    </row>
    <row r="209" spans="2:65" s="1" customFormat="1" ht="16.5" customHeight="1">
      <c r="B209" s="126"/>
      <c r="C209" s="127" t="s">
        <v>617</v>
      </c>
      <c r="D209" s="127" t="s">
        <v>137</v>
      </c>
      <c r="E209" s="128" t="s">
        <v>2447</v>
      </c>
      <c r="F209" s="129" t="s">
        <v>2448</v>
      </c>
      <c r="G209" s="130" t="s">
        <v>493</v>
      </c>
      <c r="H209" s="131">
        <v>1</v>
      </c>
      <c r="I209" s="132"/>
      <c r="J209" s="133">
        <f>ROUND(I209*H209,2)</f>
        <v>0</v>
      </c>
      <c r="K209" s="129" t="s">
        <v>3</v>
      </c>
      <c r="L209" s="31"/>
      <c r="M209" s="134" t="s">
        <v>3</v>
      </c>
      <c r="N209" s="135" t="s">
        <v>42</v>
      </c>
      <c r="P209" s="136">
        <f>O209*H209</f>
        <v>0</v>
      </c>
      <c r="Q209" s="136">
        <v>0</v>
      </c>
      <c r="R209" s="136">
        <f>Q209*H209</f>
        <v>0</v>
      </c>
      <c r="S209" s="136">
        <v>0</v>
      </c>
      <c r="T209" s="137">
        <f>S209*H209</f>
        <v>0</v>
      </c>
      <c r="AR209" s="138" t="s">
        <v>236</v>
      </c>
      <c r="AT209" s="138" t="s">
        <v>137</v>
      </c>
      <c r="AU209" s="138" t="s">
        <v>81</v>
      </c>
      <c r="AY209" s="16" t="s">
        <v>135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6" t="s">
        <v>79</v>
      </c>
      <c r="BK209" s="139">
        <f>ROUND(I209*H209,2)</f>
        <v>0</v>
      </c>
      <c r="BL209" s="16" t="s">
        <v>236</v>
      </c>
      <c r="BM209" s="138" t="s">
        <v>2449</v>
      </c>
    </row>
    <row r="210" spans="2:65" s="1" customFormat="1" ht="16.5" customHeight="1">
      <c r="B210" s="126"/>
      <c r="C210" s="127" t="s">
        <v>621</v>
      </c>
      <c r="D210" s="127" t="s">
        <v>137</v>
      </c>
      <c r="E210" s="128" t="s">
        <v>2450</v>
      </c>
      <c r="F210" s="129" t="s">
        <v>2451</v>
      </c>
      <c r="G210" s="130" t="s">
        <v>312</v>
      </c>
      <c r="H210" s="131">
        <v>30</v>
      </c>
      <c r="I210" s="132"/>
      <c r="J210" s="133">
        <f>ROUND(I210*H210,2)</f>
        <v>0</v>
      </c>
      <c r="K210" s="129" t="s">
        <v>3</v>
      </c>
      <c r="L210" s="31"/>
      <c r="M210" s="134" t="s">
        <v>3</v>
      </c>
      <c r="N210" s="135" t="s">
        <v>42</v>
      </c>
      <c r="P210" s="136">
        <f>O210*H210</f>
        <v>0</v>
      </c>
      <c r="Q210" s="136">
        <v>0</v>
      </c>
      <c r="R210" s="136">
        <f>Q210*H210</f>
        <v>0</v>
      </c>
      <c r="S210" s="136">
        <v>0</v>
      </c>
      <c r="T210" s="137">
        <f>S210*H210</f>
        <v>0</v>
      </c>
      <c r="AR210" s="138" t="s">
        <v>236</v>
      </c>
      <c r="AT210" s="138" t="s">
        <v>137</v>
      </c>
      <c r="AU210" s="138" t="s">
        <v>81</v>
      </c>
      <c r="AY210" s="16" t="s">
        <v>135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6" t="s">
        <v>79</v>
      </c>
      <c r="BK210" s="139">
        <f>ROUND(I210*H210,2)</f>
        <v>0</v>
      </c>
      <c r="BL210" s="16" t="s">
        <v>236</v>
      </c>
      <c r="BM210" s="138" t="s">
        <v>2452</v>
      </c>
    </row>
    <row r="211" spans="2:65" s="1" customFormat="1" ht="16.5" customHeight="1">
      <c r="B211" s="126"/>
      <c r="C211" s="127" t="s">
        <v>627</v>
      </c>
      <c r="D211" s="127" t="s">
        <v>137</v>
      </c>
      <c r="E211" s="128" t="s">
        <v>2453</v>
      </c>
      <c r="F211" s="129" t="s">
        <v>2454</v>
      </c>
      <c r="G211" s="130" t="s">
        <v>312</v>
      </c>
      <c r="H211" s="131">
        <v>45</v>
      </c>
      <c r="I211" s="132"/>
      <c r="J211" s="133">
        <f>ROUND(I211*H211,2)</f>
        <v>0</v>
      </c>
      <c r="K211" s="129" t="s">
        <v>3</v>
      </c>
      <c r="L211" s="31"/>
      <c r="M211" s="134" t="s">
        <v>3</v>
      </c>
      <c r="N211" s="135" t="s">
        <v>42</v>
      </c>
      <c r="P211" s="136">
        <f>O211*H211</f>
        <v>0</v>
      </c>
      <c r="Q211" s="136">
        <v>0</v>
      </c>
      <c r="R211" s="136">
        <f>Q211*H211</f>
        <v>0</v>
      </c>
      <c r="S211" s="136">
        <v>0</v>
      </c>
      <c r="T211" s="137">
        <f>S211*H211</f>
        <v>0</v>
      </c>
      <c r="AR211" s="138" t="s">
        <v>236</v>
      </c>
      <c r="AT211" s="138" t="s">
        <v>137</v>
      </c>
      <c r="AU211" s="138" t="s">
        <v>81</v>
      </c>
      <c r="AY211" s="16" t="s">
        <v>135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6" t="s">
        <v>79</v>
      </c>
      <c r="BK211" s="139">
        <f>ROUND(I211*H211,2)</f>
        <v>0</v>
      </c>
      <c r="BL211" s="16" t="s">
        <v>236</v>
      </c>
      <c r="BM211" s="138" t="s">
        <v>2455</v>
      </c>
    </row>
    <row r="212" spans="2:65" s="1" customFormat="1" ht="16.5" customHeight="1">
      <c r="B212" s="126"/>
      <c r="C212" s="127" t="s">
        <v>631</v>
      </c>
      <c r="D212" s="127" t="s">
        <v>137</v>
      </c>
      <c r="E212" s="128" t="s">
        <v>2456</v>
      </c>
      <c r="F212" s="129" t="s">
        <v>2457</v>
      </c>
      <c r="G212" s="130" t="s">
        <v>312</v>
      </c>
      <c r="H212" s="131">
        <v>45</v>
      </c>
      <c r="I212" s="132"/>
      <c r="J212" s="133">
        <f>ROUND(I212*H212,2)</f>
        <v>0</v>
      </c>
      <c r="K212" s="129" t="s">
        <v>3</v>
      </c>
      <c r="L212" s="31"/>
      <c r="M212" s="134" t="s">
        <v>3</v>
      </c>
      <c r="N212" s="135" t="s">
        <v>42</v>
      </c>
      <c r="P212" s="136">
        <f>O212*H212</f>
        <v>0</v>
      </c>
      <c r="Q212" s="136">
        <v>0</v>
      </c>
      <c r="R212" s="136">
        <f>Q212*H212</f>
        <v>0</v>
      </c>
      <c r="S212" s="136">
        <v>0</v>
      </c>
      <c r="T212" s="137">
        <f>S212*H212</f>
        <v>0</v>
      </c>
      <c r="AR212" s="138" t="s">
        <v>236</v>
      </c>
      <c r="AT212" s="138" t="s">
        <v>137</v>
      </c>
      <c r="AU212" s="138" t="s">
        <v>81</v>
      </c>
      <c r="AY212" s="16" t="s">
        <v>135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6" t="s">
        <v>79</v>
      </c>
      <c r="BK212" s="139">
        <f>ROUND(I212*H212,2)</f>
        <v>0</v>
      </c>
      <c r="BL212" s="16" t="s">
        <v>236</v>
      </c>
      <c r="BM212" s="138" t="s">
        <v>2458</v>
      </c>
    </row>
    <row r="213" spans="2:65" s="1" customFormat="1" ht="21.75" customHeight="1">
      <c r="B213" s="126"/>
      <c r="C213" s="127" t="s">
        <v>639</v>
      </c>
      <c r="D213" s="127" t="s">
        <v>137</v>
      </c>
      <c r="E213" s="128" t="s">
        <v>2459</v>
      </c>
      <c r="F213" s="129" t="s">
        <v>2460</v>
      </c>
      <c r="G213" s="130" t="s">
        <v>312</v>
      </c>
      <c r="H213" s="131">
        <v>18</v>
      </c>
      <c r="I213" s="132"/>
      <c r="J213" s="133">
        <f>ROUND(I213*H213,2)</f>
        <v>0</v>
      </c>
      <c r="K213" s="129" t="s">
        <v>3</v>
      </c>
      <c r="L213" s="31"/>
      <c r="M213" s="134" t="s">
        <v>3</v>
      </c>
      <c r="N213" s="135" t="s">
        <v>42</v>
      </c>
      <c r="P213" s="136">
        <f>O213*H213</f>
        <v>0</v>
      </c>
      <c r="Q213" s="136">
        <v>0</v>
      </c>
      <c r="R213" s="136">
        <f>Q213*H213</f>
        <v>0</v>
      </c>
      <c r="S213" s="136">
        <v>0</v>
      </c>
      <c r="T213" s="137">
        <f>S213*H213</f>
        <v>0</v>
      </c>
      <c r="AR213" s="138" t="s">
        <v>236</v>
      </c>
      <c r="AT213" s="138" t="s">
        <v>137</v>
      </c>
      <c r="AU213" s="138" t="s">
        <v>81</v>
      </c>
      <c r="AY213" s="16" t="s">
        <v>135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6" t="s">
        <v>79</v>
      </c>
      <c r="BK213" s="139">
        <f>ROUND(I213*H213,2)</f>
        <v>0</v>
      </c>
      <c r="BL213" s="16" t="s">
        <v>236</v>
      </c>
      <c r="BM213" s="138" t="s">
        <v>2461</v>
      </c>
    </row>
    <row r="214" spans="2:65" s="12" customFormat="1" ht="11.25">
      <c r="B214" s="144"/>
      <c r="D214" s="145" t="s">
        <v>146</v>
      </c>
      <c r="E214" s="146" t="s">
        <v>3</v>
      </c>
      <c r="F214" s="147" t="s">
        <v>2462</v>
      </c>
      <c r="H214" s="148">
        <v>15</v>
      </c>
      <c r="I214" s="149"/>
      <c r="L214" s="144"/>
      <c r="M214" s="150"/>
      <c r="T214" s="151"/>
      <c r="AT214" s="146" t="s">
        <v>146</v>
      </c>
      <c r="AU214" s="146" t="s">
        <v>81</v>
      </c>
      <c r="AV214" s="12" t="s">
        <v>81</v>
      </c>
      <c r="AW214" s="12" t="s">
        <v>32</v>
      </c>
      <c r="AX214" s="12" t="s">
        <v>71</v>
      </c>
      <c r="AY214" s="146" t="s">
        <v>135</v>
      </c>
    </row>
    <row r="215" spans="2:65" s="13" customFormat="1" ht="11.25">
      <c r="B215" s="152"/>
      <c r="D215" s="145" t="s">
        <v>146</v>
      </c>
      <c r="E215" s="153" t="s">
        <v>3</v>
      </c>
      <c r="F215" s="154" t="s">
        <v>150</v>
      </c>
      <c r="H215" s="155">
        <v>15</v>
      </c>
      <c r="I215" s="156"/>
      <c r="L215" s="152"/>
      <c r="M215" s="157"/>
      <c r="T215" s="158"/>
      <c r="AT215" s="153" t="s">
        <v>146</v>
      </c>
      <c r="AU215" s="153" t="s">
        <v>81</v>
      </c>
      <c r="AV215" s="13" t="s">
        <v>142</v>
      </c>
      <c r="AW215" s="13" t="s">
        <v>32</v>
      </c>
      <c r="AX215" s="13" t="s">
        <v>71</v>
      </c>
      <c r="AY215" s="153" t="s">
        <v>135</v>
      </c>
    </row>
    <row r="216" spans="2:65" s="12" customFormat="1" ht="11.25">
      <c r="B216" s="144"/>
      <c r="D216" s="145" t="s">
        <v>146</v>
      </c>
      <c r="E216" s="146" t="s">
        <v>3</v>
      </c>
      <c r="F216" s="147" t="s">
        <v>2463</v>
      </c>
      <c r="H216" s="148">
        <v>18</v>
      </c>
      <c r="I216" s="149"/>
      <c r="L216" s="144"/>
      <c r="M216" s="150"/>
      <c r="T216" s="151"/>
      <c r="AT216" s="146" t="s">
        <v>146</v>
      </c>
      <c r="AU216" s="146" t="s">
        <v>81</v>
      </c>
      <c r="AV216" s="12" t="s">
        <v>81</v>
      </c>
      <c r="AW216" s="12" t="s">
        <v>32</v>
      </c>
      <c r="AX216" s="12" t="s">
        <v>71</v>
      </c>
      <c r="AY216" s="146" t="s">
        <v>135</v>
      </c>
    </row>
    <row r="217" spans="2:65" s="13" customFormat="1" ht="11.25">
      <c r="B217" s="152"/>
      <c r="D217" s="145" t="s">
        <v>146</v>
      </c>
      <c r="E217" s="153" t="s">
        <v>3</v>
      </c>
      <c r="F217" s="154" t="s">
        <v>150</v>
      </c>
      <c r="H217" s="155">
        <v>18</v>
      </c>
      <c r="I217" s="156"/>
      <c r="L217" s="152"/>
      <c r="M217" s="157"/>
      <c r="T217" s="158"/>
      <c r="AT217" s="153" t="s">
        <v>146</v>
      </c>
      <c r="AU217" s="153" t="s">
        <v>81</v>
      </c>
      <c r="AV217" s="13" t="s">
        <v>142</v>
      </c>
      <c r="AW217" s="13" t="s">
        <v>32</v>
      </c>
      <c r="AX217" s="13" t="s">
        <v>79</v>
      </c>
      <c r="AY217" s="153" t="s">
        <v>135</v>
      </c>
    </row>
    <row r="218" spans="2:65" s="1" customFormat="1" ht="24.2" customHeight="1">
      <c r="B218" s="126"/>
      <c r="C218" s="127" t="s">
        <v>647</v>
      </c>
      <c r="D218" s="127" t="s">
        <v>137</v>
      </c>
      <c r="E218" s="128" t="s">
        <v>2464</v>
      </c>
      <c r="F218" s="129" t="s">
        <v>2465</v>
      </c>
      <c r="G218" s="130" t="s">
        <v>312</v>
      </c>
      <c r="H218" s="131">
        <v>72</v>
      </c>
      <c r="I218" s="132"/>
      <c r="J218" s="133">
        <f>ROUND(I218*H218,2)</f>
        <v>0</v>
      </c>
      <c r="K218" s="129" t="s">
        <v>3</v>
      </c>
      <c r="L218" s="31"/>
      <c r="M218" s="134" t="s">
        <v>3</v>
      </c>
      <c r="N218" s="135" t="s">
        <v>42</v>
      </c>
      <c r="P218" s="136">
        <f>O218*H218</f>
        <v>0</v>
      </c>
      <c r="Q218" s="136">
        <v>0</v>
      </c>
      <c r="R218" s="136">
        <f>Q218*H218</f>
        <v>0</v>
      </c>
      <c r="S218" s="136">
        <v>0</v>
      </c>
      <c r="T218" s="137">
        <f>S218*H218</f>
        <v>0</v>
      </c>
      <c r="AR218" s="138" t="s">
        <v>236</v>
      </c>
      <c r="AT218" s="138" t="s">
        <v>137</v>
      </c>
      <c r="AU218" s="138" t="s">
        <v>81</v>
      </c>
      <c r="AY218" s="16" t="s">
        <v>135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6" t="s">
        <v>79</v>
      </c>
      <c r="BK218" s="139">
        <f>ROUND(I218*H218,2)</f>
        <v>0</v>
      </c>
      <c r="BL218" s="16" t="s">
        <v>236</v>
      </c>
      <c r="BM218" s="138" t="s">
        <v>2466</v>
      </c>
    </row>
    <row r="219" spans="2:65" s="12" customFormat="1" ht="11.25">
      <c r="B219" s="144"/>
      <c r="D219" s="145" t="s">
        <v>146</v>
      </c>
      <c r="E219" s="146" t="s">
        <v>3</v>
      </c>
      <c r="F219" s="147" t="s">
        <v>2467</v>
      </c>
      <c r="H219" s="148">
        <v>22.5</v>
      </c>
      <c r="I219" s="149"/>
      <c r="L219" s="144"/>
      <c r="M219" s="150"/>
      <c r="T219" s="151"/>
      <c r="AT219" s="146" t="s">
        <v>146</v>
      </c>
      <c r="AU219" s="146" t="s">
        <v>81</v>
      </c>
      <c r="AV219" s="12" t="s">
        <v>81</v>
      </c>
      <c r="AW219" s="12" t="s">
        <v>32</v>
      </c>
      <c r="AX219" s="12" t="s">
        <v>71</v>
      </c>
      <c r="AY219" s="146" t="s">
        <v>135</v>
      </c>
    </row>
    <row r="220" spans="2:65" s="12" customFormat="1" ht="11.25">
      <c r="B220" s="144"/>
      <c r="D220" s="145" t="s">
        <v>146</v>
      </c>
      <c r="E220" s="146" t="s">
        <v>3</v>
      </c>
      <c r="F220" s="147" t="s">
        <v>2468</v>
      </c>
      <c r="H220" s="148">
        <v>37.5</v>
      </c>
      <c r="I220" s="149"/>
      <c r="L220" s="144"/>
      <c r="M220" s="150"/>
      <c r="T220" s="151"/>
      <c r="AT220" s="146" t="s">
        <v>146</v>
      </c>
      <c r="AU220" s="146" t="s">
        <v>81</v>
      </c>
      <c r="AV220" s="12" t="s">
        <v>81</v>
      </c>
      <c r="AW220" s="12" t="s">
        <v>32</v>
      </c>
      <c r="AX220" s="12" t="s">
        <v>71</v>
      </c>
      <c r="AY220" s="146" t="s">
        <v>135</v>
      </c>
    </row>
    <row r="221" spans="2:65" s="13" customFormat="1" ht="11.25">
      <c r="B221" s="152"/>
      <c r="D221" s="145" t="s">
        <v>146</v>
      </c>
      <c r="E221" s="153" t="s">
        <v>3</v>
      </c>
      <c r="F221" s="154" t="s">
        <v>150</v>
      </c>
      <c r="H221" s="155">
        <v>60</v>
      </c>
      <c r="I221" s="156"/>
      <c r="L221" s="152"/>
      <c r="M221" s="157"/>
      <c r="T221" s="158"/>
      <c r="AT221" s="153" t="s">
        <v>146</v>
      </c>
      <c r="AU221" s="153" t="s">
        <v>81</v>
      </c>
      <c r="AV221" s="13" t="s">
        <v>142</v>
      </c>
      <c r="AW221" s="13" t="s">
        <v>32</v>
      </c>
      <c r="AX221" s="13" t="s">
        <v>71</v>
      </c>
      <c r="AY221" s="153" t="s">
        <v>135</v>
      </c>
    </row>
    <row r="222" spans="2:65" s="12" customFormat="1" ht="11.25">
      <c r="B222" s="144"/>
      <c r="D222" s="145" t="s">
        <v>146</v>
      </c>
      <c r="E222" s="146" t="s">
        <v>3</v>
      </c>
      <c r="F222" s="147" t="s">
        <v>2469</v>
      </c>
      <c r="H222" s="148">
        <v>72</v>
      </c>
      <c r="I222" s="149"/>
      <c r="L222" s="144"/>
      <c r="M222" s="150"/>
      <c r="T222" s="151"/>
      <c r="AT222" s="146" t="s">
        <v>146</v>
      </c>
      <c r="AU222" s="146" t="s">
        <v>81</v>
      </c>
      <c r="AV222" s="12" t="s">
        <v>81</v>
      </c>
      <c r="AW222" s="12" t="s">
        <v>32</v>
      </c>
      <c r="AX222" s="12" t="s">
        <v>71</v>
      </c>
      <c r="AY222" s="146" t="s">
        <v>135</v>
      </c>
    </row>
    <row r="223" spans="2:65" s="13" customFormat="1" ht="11.25">
      <c r="B223" s="152"/>
      <c r="D223" s="145" t="s">
        <v>146</v>
      </c>
      <c r="E223" s="153" t="s">
        <v>3</v>
      </c>
      <c r="F223" s="154" t="s">
        <v>150</v>
      </c>
      <c r="H223" s="155">
        <v>72</v>
      </c>
      <c r="I223" s="156"/>
      <c r="L223" s="152"/>
      <c r="M223" s="157"/>
      <c r="T223" s="158"/>
      <c r="AT223" s="153" t="s">
        <v>146</v>
      </c>
      <c r="AU223" s="153" t="s">
        <v>81</v>
      </c>
      <c r="AV223" s="13" t="s">
        <v>142</v>
      </c>
      <c r="AW223" s="13" t="s">
        <v>32</v>
      </c>
      <c r="AX223" s="13" t="s">
        <v>79</v>
      </c>
      <c r="AY223" s="153" t="s">
        <v>135</v>
      </c>
    </row>
    <row r="224" spans="2:65" s="1" customFormat="1" ht="21.75" customHeight="1">
      <c r="B224" s="126"/>
      <c r="C224" s="127" t="s">
        <v>652</v>
      </c>
      <c r="D224" s="127" t="s">
        <v>137</v>
      </c>
      <c r="E224" s="128" t="s">
        <v>2470</v>
      </c>
      <c r="F224" s="129" t="s">
        <v>2471</v>
      </c>
      <c r="G224" s="130" t="s">
        <v>312</v>
      </c>
      <c r="H224" s="131">
        <v>18</v>
      </c>
      <c r="I224" s="132"/>
      <c r="J224" s="133">
        <f>ROUND(I224*H224,2)</f>
        <v>0</v>
      </c>
      <c r="K224" s="129" t="s">
        <v>3</v>
      </c>
      <c r="L224" s="31"/>
      <c r="M224" s="134" t="s">
        <v>3</v>
      </c>
      <c r="N224" s="135" t="s">
        <v>42</v>
      </c>
      <c r="P224" s="136">
        <f>O224*H224</f>
        <v>0</v>
      </c>
      <c r="Q224" s="136">
        <v>0</v>
      </c>
      <c r="R224" s="136">
        <f>Q224*H224</f>
        <v>0</v>
      </c>
      <c r="S224" s="136">
        <v>0</v>
      </c>
      <c r="T224" s="137">
        <f>S224*H224</f>
        <v>0</v>
      </c>
      <c r="AR224" s="138" t="s">
        <v>236</v>
      </c>
      <c r="AT224" s="138" t="s">
        <v>137</v>
      </c>
      <c r="AU224" s="138" t="s">
        <v>81</v>
      </c>
      <c r="AY224" s="16" t="s">
        <v>135</v>
      </c>
      <c r="BE224" s="139">
        <f>IF(N224="základní",J224,0)</f>
        <v>0</v>
      </c>
      <c r="BF224" s="139">
        <f>IF(N224="snížená",J224,0)</f>
        <v>0</v>
      </c>
      <c r="BG224" s="139">
        <f>IF(N224="zákl. přenesená",J224,0)</f>
        <v>0</v>
      </c>
      <c r="BH224" s="139">
        <f>IF(N224="sníž. přenesená",J224,0)</f>
        <v>0</v>
      </c>
      <c r="BI224" s="139">
        <f>IF(N224="nulová",J224,0)</f>
        <v>0</v>
      </c>
      <c r="BJ224" s="16" t="s">
        <v>79</v>
      </c>
      <c r="BK224" s="139">
        <f>ROUND(I224*H224,2)</f>
        <v>0</v>
      </c>
      <c r="BL224" s="16" t="s">
        <v>236</v>
      </c>
      <c r="BM224" s="138" t="s">
        <v>2472</v>
      </c>
    </row>
    <row r="225" spans="2:65" s="12" customFormat="1" ht="11.25">
      <c r="B225" s="144"/>
      <c r="D225" s="145" t="s">
        <v>146</v>
      </c>
      <c r="E225" s="146" t="s">
        <v>3</v>
      </c>
      <c r="F225" s="147" t="s">
        <v>2473</v>
      </c>
      <c r="H225" s="148">
        <v>15</v>
      </c>
      <c r="I225" s="149"/>
      <c r="L225" s="144"/>
      <c r="M225" s="150"/>
      <c r="T225" s="151"/>
      <c r="AT225" s="146" t="s">
        <v>146</v>
      </c>
      <c r="AU225" s="146" t="s">
        <v>81</v>
      </c>
      <c r="AV225" s="12" t="s">
        <v>81</v>
      </c>
      <c r="AW225" s="12" t="s">
        <v>32</v>
      </c>
      <c r="AX225" s="12" t="s">
        <v>71</v>
      </c>
      <c r="AY225" s="146" t="s">
        <v>135</v>
      </c>
    </row>
    <row r="226" spans="2:65" s="13" customFormat="1" ht="11.25">
      <c r="B226" s="152"/>
      <c r="D226" s="145" t="s">
        <v>146</v>
      </c>
      <c r="E226" s="153" t="s">
        <v>3</v>
      </c>
      <c r="F226" s="154" t="s">
        <v>150</v>
      </c>
      <c r="H226" s="155">
        <v>15</v>
      </c>
      <c r="I226" s="156"/>
      <c r="L226" s="152"/>
      <c r="M226" s="157"/>
      <c r="T226" s="158"/>
      <c r="AT226" s="153" t="s">
        <v>146</v>
      </c>
      <c r="AU226" s="153" t="s">
        <v>81</v>
      </c>
      <c r="AV226" s="13" t="s">
        <v>142</v>
      </c>
      <c r="AW226" s="13" t="s">
        <v>32</v>
      </c>
      <c r="AX226" s="13" t="s">
        <v>71</v>
      </c>
      <c r="AY226" s="153" t="s">
        <v>135</v>
      </c>
    </row>
    <row r="227" spans="2:65" s="12" customFormat="1" ht="11.25">
      <c r="B227" s="144"/>
      <c r="D227" s="145" t="s">
        <v>146</v>
      </c>
      <c r="E227" s="146" t="s">
        <v>3</v>
      </c>
      <c r="F227" s="147" t="s">
        <v>2463</v>
      </c>
      <c r="H227" s="148">
        <v>18</v>
      </c>
      <c r="I227" s="149"/>
      <c r="L227" s="144"/>
      <c r="M227" s="150"/>
      <c r="T227" s="151"/>
      <c r="AT227" s="146" t="s">
        <v>146</v>
      </c>
      <c r="AU227" s="146" t="s">
        <v>81</v>
      </c>
      <c r="AV227" s="12" t="s">
        <v>81</v>
      </c>
      <c r="AW227" s="12" t="s">
        <v>32</v>
      </c>
      <c r="AX227" s="12" t="s">
        <v>71</v>
      </c>
      <c r="AY227" s="146" t="s">
        <v>135</v>
      </c>
    </row>
    <row r="228" spans="2:65" s="13" customFormat="1" ht="11.25">
      <c r="B228" s="152"/>
      <c r="D228" s="145" t="s">
        <v>146</v>
      </c>
      <c r="E228" s="153" t="s">
        <v>3</v>
      </c>
      <c r="F228" s="154" t="s">
        <v>150</v>
      </c>
      <c r="H228" s="155">
        <v>18</v>
      </c>
      <c r="I228" s="156"/>
      <c r="L228" s="152"/>
      <c r="M228" s="157"/>
      <c r="T228" s="158"/>
      <c r="AT228" s="153" t="s">
        <v>146</v>
      </c>
      <c r="AU228" s="153" t="s">
        <v>81</v>
      </c>
      <c r="AV228" s="13" t="s">
        <v>142</v>
      </c>
      <c r="AW228" s="13" t="s">
        <v>32</v>
      </c>
      <c r="AX228" s="13" t="s">
        <v>79</v>
      </c>
      <c r="AY228" s="153" t="s">
        <v>135</v>
      </c>
    </row>
    <row r="229" spans="2:65" s="1" customFormat="1" ht="24.2" customHeight="1">
      <c r="B229" s="126"/>
      <c r="C229" s="127" t="s">
        <v>660</v>
      </c>
      <c r="D229" s="127" t="s">
        <v>137</v>
      </c>
      <c r="E229" s="128" t="s">
        <v>2474</v>
      </c>
      <c r="F229" s="129" t="s">
        <v>2475</v>
      </c>
      <c r="G229" s="130" t="s">
        <v>312</v>
      </c>
      <c r="H229" s="131">
        <v>27</v>
      </c>
      <c r="I229" s="132"/>
      <c r="J229" s="133">
        <f>ROUND(I229*H229,2)</f>
        <v>0</v>
      </c>
      <c r="K229" s="129" t="s">
        <v>3</v>
      </c>
      <c r="L229" s="31"/>
      <c r="M229" s="134" t="s">
        <v>3</v>
      </c>
      <c r="N229" s="135" t="s">
        <v>42</v>
      </c>
      <c r="P229" s="136">
        <f>O229*H229</f>
        <v>0</v>
      </c>
      <c r="Q229" s="136">
        <v>0</v>
      </c>
      <c r="R229" s="136">
        <f>Q229*H229</f>
        <v>0</v>
      </c>
      <c r="S229" s="136">
        <v>0</v>
      </c>
      <c r="T229" s="137">
        <f>S229*H229</f>
        <v>0</v>
      </c>
      <c r="AR229" s="138" t="s">
        <v>236</v>
      </c>
      <c r="AT229" s="138" t="s">
        <v>137</v>
      </c>
      <c r="AU229" s="138" t="s">
        <v>81</v>
      </c>
      <c r="AY229" s="16" t="s">
        <v>135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6" t="s">
        <v>79</v>
      </c>
      <c r="BK229" s="139">
        <f>ROUND(I229*H229,2)</f>
        <v>0</v>
      </c>
      <c r="BL229" s="16" t="s">
        <v>236</v>
      </c>
      <c r="BM229" s="138" t="s">
        <v>2476</v>
      </c>
    </row>
    <row r="230" spans="2:65" s="12" customFormat="1" ht="11.25">
      <c r="B230" s="144"/>
      <c r="D230" s="145" t="s">
        <v>146</v>
      </c>
      <c r="E230" s="146" t="s">
        <v>3</v>
      </c>
      <c r="F230" s="147" t="s">
        <v>2477</v>
      </c>
      <c r="H230" s="148">
        <v>22.5</v>
      </c>
      <c r="I230" s="149"/>
      <c r="L230" s="144"/>
      <c r="M230" s="150"/>
      <c r="T230" s="151"/>
      <c r="AT230" s="146" t="s">
        <v>146</v>
      </c>
      <c r="AU230" s="146" t="s">
        <v>81</v>
      </c>
      <c r="AV230" s="12" t="s">
        <v>81</v>
      </c>
      <c r="AW230" s="12" t="s">
        <v>32</v>
      </c>
      <c r="AX230" s="12" t="s">
        <v>71</v>
      </c>
      <c r="AY230" s="146" t="s">
        <v>135</v>
      </c>
    </row>
    <row r="231" spans="2:65" s="13" customFormat="1" ht="11.25">
      <c r="B231" s="152"/>
      <c r="D231" s="145" t="s">
        <v>146</v>
      </c>
      <c r="E231" s="153" t="s">
        <v>3</v>
      </c>
      <c r="F231" s="154" t="s">
        <v>150</v>
      </c>
      <c r="H231" s="155">
        <v>22.5</v>
      </c>
      <c r="I231" s="156"/>
      <c r="L231" s="152"/>
      <c r="M231" s="157"/>
      <c r="T231" s="158"/>
      <c r="AT231" s="153" t="s">
        <v>146</v>
      </c>
      <c r="AU231" s="153" t="s">
        <v>81</v>
      </c>
      <c r="AV231" s="13" t="s">
        <v>142</v>
      </c>
      <c r="AW231" s="13" t="s">
        <v>32</v>
      </c>
      <c r="AX231" s="13" t="s">
        <v>71</v>
      </c>
      <c r="AY231" s="153" t="s">
        <v>135</v>
      </c>
    </row>
    <row r="232" spans="2:65" s="12" customFormat="1" ht="11.25">
      <c r="B232" s="144"/>
      <c r="D232" s="145" t="s">
        <v>146</v>
      </c>
      <c r="E232" s="146" t="s">
        <v>3</v>
      </c>
      <c r="F232" s="147" t="s">
        <v>2478</v>
      </c>
      <c r="H232" s="148">
        <v>27</v>
      </c>
      <c r="I232" s="149"/>
      <c r="L232" s="144"/>
      <c r="M232" s="150"/>
      <c r="T232" s="151"/>
      <c r="AT232" s="146" t="s">
        <v>146</v>
      </c>
      <c r="AU232" s="146" t="s">
        <v>81</v>
      </c>
      <c r="AV232" s="12" t="s">
        <v>81</v>
      </c>
      <c r="AW232" s="12" t="s">
        <v>32</v>
      </c>
      <c r="AX232" s="12" t="s">
        <v>71</v>
      </c>
      <c r="AY232" s="146" t="s">
        <v>135</v>
      </c>
    </row>
    <row r="233" spans="2:65" s="13" customFormat="1" ht="11.25">
      <c r="B233" s="152"/>
      <c r="D233" s="145" t="s">
        <v>146</v>
      </c>
      <c r="E233" s="153" t="s">
        <v>3</v>
      </c>
      <c r="F233" s="154" t="s">
        <v>150</v>
      </c>
      <c r="H233" s="155">
        <v>27</v>
      </c>
      <c r="I233" s="156"/>
      <c r="L233" s="152"/>
      <c r="M233" s="157"/>
      <c r="T233" s="158"/>
      <c r="AT233" s="153" t="s">
        <v>146</v>
      </c>
      <c r="AU233" s="153" t="s">
        <v>81</v>
      </c>
      <c r="AV233" s="13" t="s">
        <v>142</v>
      </c>
      <c r="AW233" s="13" t="s">
        <v>32</v>
      </c>
      <c r="AX233" s="13" t="s">
        <v>79</v>
      </c>
      <c r="AY233" s="153" t="s">
        <v>135</v>
      </c>
    </row>
    <row r="234" spans="2:65" s="1" customFormat="1" ht="24.2" customHeight="1">
      <c r="B234" s="126"/>
      <c r="C234" s="127" t="s">
        <v>669</v>
      </c>
      <c r="D234" s="127" t="s">
        <v>137</v>
      </c>
      <c r="E234" s="128" t="s">
        <v>2479</v>
      </c>
      <c r="F234" s="129" t="s">
        <v>2480</v>
      </c>
      <c r="G234" s="130" t="s">
        <v>312</v>
      </c>
      <c r="H234" s="131">
        <v>9</v>
      </c>
      <c r="I234" s="132"/>
      <c r="J234" s="133">
        <f>ROUND(I234*H234,2)</f>
        <v>0</v>
      </c>
      <c r="K234" s="129" t="s">
        <v>3</v>
      </c>
      <c r="L234" s="31"/>
      <c r="M234" s="134" t="s">
        <v>3</v>
      </c>
      <c r="N234" s="135" t="s">
        <v>42</v>
      </c>
      <c r="P234" s="136">
        <f>O234*H234</f>
        <v>0</v>
      </c>
      <c r="Q234" s="136">
        <v>0</v>
      </c>
      <c r="R234" s="136">
        <f>Q234*H234</f>
        <v>0</v>
      </c>
      <c r="S234" s="136">
        <v>0</v>
      </c>
      <c r="T234" s="137">
        <f>S234*H234</f>
        <v>0</v>
      </c>
      <c r="AR234" s="138" t="s">
        <v>236</v>
      </c>
      <c r="AT234" s="138" t="s">
        <v>137</v>
      </c>
      <c r="AU234" s="138" t="s">
        <v>81</v>
      </c>
      <c r="AY234" s="16" t="s">
        <v>135</v>
      </c>
      <c r="BE234" s="139">
        <f>IF(N234="základní",J234,0)</f>
        <v>0</v>
      </c>
      <c r="BF234" s="139">
        <f>IF(N234="snížená",J234,0)</f>
        <v>0</v>
      </c>
      <c r="BG234" s="139">
        <f>IF(N234="zákl. přenesená",J234,0)</f>
        <v>0</v>
      </c>
      <c r="BH234" s="139">
        <f>IF(N234="sníž. přenesená",J234,0)</f>
        <v>0</v>
      </c>
      <c r="BI234" s="139">
        <f>IF(N234="nulová",J234,0)</f>
        <v>0</v>
      </c>
      <c r="BJ234" s="16" t="s">
        <v>79</v>
      </c>
      <c r="BK234" s="139">
        <f>ROUND(I234*H234,2)</f>
        <v>0</v>
      </c>
      <c r="BL234" s="16" t="s">
        <v>236</v>
      </c>
      <c r="BM234" s="138" t="s">
        <v>2481</v>
      </c>
    </row>
    <row r="235" spans="2:65" s="12" customFormat="1" ht="11.25">
      <c r="B235" s="144"/>
      <c r="D235" s="145" t="s">
        <v>146</v>
      </c>
      <c r="E235" s="146" t="s">
        <v>3</v>
      </c>
      <c r="F235" s="147" t="s">
        <v>2482</v>
      </c>
      <c r="H235" s="148">
        <v>7.5</v>
      </c>
      <c r="I235" s="149"/>
      <c r="L235" s="144"/>
      <c r="M235" s="150"/>
      <c r="T235" s="151"/>
      <c r="AT235" s="146" t="s">
        <v>146</v>
      </c>
      <c r="AU235" s="146" t="s">
        <v>81</v>
      </c>
      <c r="AV235" s="12" t="s">
        <v>81</v>
      </c>
      <c r="AW235" s="12" t="s">
        <v>32</v>
      </c>
      <c r="AX235" s="12" t="s">
        <v>71</v>
      </c>
      <c r="AY235" s="146" t="s">
        <v>135</v>
      </c>
    </row>
    <row r="236" spans="2:65" s="13" customFormat="1" ht="11.25">
      <c r="B236" s="152"/>
      <c r="D236" s="145" t="s">
        <v>146</v>
      </c>
      <c r="E236" s="153" t="s">
        <v>3</v>
      </c>
      <c r="F236" s="154" t="s">
        <v>150</v>
      </c>
      <c r="H236" s="155">
        <v>7.5</v>
      </c>
      <c r="I236" s="156"/>
      <c r="L236" s="152"/>
      <c r="M236" s="157"/>
      <c r="T236" s="158"/>
      <c r="AT236" s="153" t="s">
        <v>146</v>
      </c>
      <c r="AU236" s="153" t="s">
        <v>81</v>
      </c>
      <c r="AV236" s="13" t="s">
        <v>142</v>
      </c>
      <c r="AW236" s="13" t="s">
        <v>32</v>
      </c>
      <c r="AX236" s="13" t="s">
        <v>71</v>
      </c>
      <c r="AY236" s="153" t="s">
        <v>135</v>
      </c>
    </row>
    <row r="237" spans="2:65" s="12" customFormat="1" ht="11.25">
      <c r="B237" s="144"/>
      <c r="D237" s="145" t="s">
        <v>146</v>
      </c>
      <c r="E237" s="146" t="s">
        <v>3</v>
      </c>
      <c r="F237" s="147" t="s">
        <v>2483</v>
      </c>
      <c r="H237" s="148">
        <v>9</v>
      </c>
      <c r="I237" s="149"/>
      <c r="L237" s="144"/>
      <c r="M237" s="150"/>
      <c r="T237" s="151"/>
      <c r="AT237" s="146" t="s">
        <v>146</v>
      </c>
      <c r="AU237" s="146" t="s">
        <v>81</v>
      </c>
      <c r="AV237" s="12" t="s">
        <v>81</v>
      </c>
      <c r="AW237" s="12" t="s">
        <v>32</v>
      </c>
      <c r="AX237" s="12" t="s">
        <v>71</v>
      </c>
      <c r="AY237" s="146" t="s">
        <v>135</v>
      </c>
    </row>
    <row r="238" spans="2:65" s="13" customFormat="1" ht="11.25">
      <c r="B238" s="152"/>
      <c r="D238" s="145" t="s">
        <v>146</v>
      </c>
      <c r="E238" s="153" t="s">
        <v>3</v>
      </c>
      <c r="F238" s="154" t="s">
        <v>150</v>
      </c>
      <c r="H238" s="155">
        <v>9</v>
      </c>
      <c r="I238" s="156"/>
      <c r="L238" s="152"/>
      <c r="M238" s="157"/>
      <c r="T238" s="158"/>
      <c r="AT238" s="153" t="s">
        <v>146</v>
      </c>
      <c r="AU238" s="153" t="s">
        <v>81</v>
      </c>
      <c r="AV238" s="13" t="s">
        <v>142</v>
      </c>
      <c r="AW238" s="13" t="s">
        <v>32</v>
      </c>
      <c r="AX238" s="13" t="s">
        <v>79</v>
      </c>
      <c r="AY238" s="153" t="s">
        <v>135</v>
      </c>
    </row>
    <row r="239" spans="2:65" s="1" customFormat="1" ht="16.5" customHeight="1">
      <c r="B239" s="126"/>
      <c r="C239" s="127" t="s">
        <v>674</v>
      </c>
      <c r="D239" s="127" t="s">
        <v>137</v>
      </c>
      <c r="E239" s="128" t="s">
        <v>2484</v>
      </c>
      <c r="F239" s="129" t="s">
        <v>2485</v>
      </c>
      <c r="G239" s="130" t="s">
        <v>493</v>
      </c>
      <c r="H239" s="131">
        <v>23</v>
      </c>
      <c r="I239" s="132"/>
      <c r="J239" s="133">
        <f>ROUND(I239*H239,2)</f>
        <v>0</v>
      </c>
      <c r="K239" s="129" t="s">
        <v>3</v>
      </c>
      <c r="L239" s="31"/>
      <c r="M239" s="134" t="s">
        <v>3</v>
      </c>
      <c r="N239" s="135" t="s">
        <v>42</v>
      </c>
      <c r="P239" s="136">
        <f>O239*H239</f>
        <v>0</v>
      </c>
      <c r="Q239" s="136">
        <v>0</v>
      </c>
      <c r="R239" s="136">
        <f>Q239*H239</f>
        <v>0</v>
      </c>
      <c r="S239" s="136">
        <v>0</v>
      </c>
      <c r="T239" s="137">
        <f>S239*H239</f>
        <v>0</v>
      </c>
      <c r="AR239" s="138" t="s">
        <v>236</v>
      </c>
      <c r="AT239" s="138" t="s">
        <v>137</v>
      </c>
      <c r="AU239" s="138" t="s">
        <v>81</v>
      </c>
      <c r="AY239" s="16" t="s">
        <v>135</v>
      </c>
      <c r="BE239" s="139">
        <f>IF(N239="základní",J239,0)</f>
        <v>0</v>
      </c>
      <c r="BF239" s="139">
        <f>IF(N239="snížená",J239,0)</f>
        <v>0</v>
      </c>
      <c r="BG239" s="139">
        <f>IF(N239="zákl. přenesená",J239,0)</f>
        <v>0</v>
      </c>
      <c r="BH239" s="139">
        <f>IF(N239="sníž. přenesená",J239,0)</f>
        <v>0</v>
      </c>
      <c r="BI239" s="139">
        <f>IF(N239="nulová",J239,0)</f>
        <v>0</v>
      </c>
      <c r="BJ239" s="16" t="s">
        <v>79</v>
      </c>
      <c r="BK239" s="139">
        <f>ROUND(I239*H239,2)</f>
        <v>0</v>
      </c>
      <c r="BL239" s="16" t="s">
        <v>236</v>
      </c>
      <c r="BM239" s="138" t="s">
        <v>2486</v>
      </c>
    </row>
    <row r="240" spans="2:65" s="12" customFormat="1" ht="11.25">
      <c r="B240" s="144"/>
      <c r="D240" s="145" t="s">
        <v>146</v>
      </c>
      <c r="E240" s="146" t="s">
        <v>3</v>
      </c>
      <c r="F240" s="147" t="s">
        <v>2487</v>
      </c>
      <c r="H240" s="148">
        <v>4</v>
      </c>
      <c r="I240" s="149"/>
      <c r="L240" s="144"/>
      <c r="M240" s="150"/>
      <c r="T240" s="151"/>
      <c r="AT240" s="146" t="s">
        <v>146</v>
      </c>
      <c r="AU240" s="146" t="s">
        <v>81</v>
      </c>
      <c r="AV240" s="12" t="s">
        <v>81</v>
      </c>
      <c r="AW240" s="12" t="s">
        <v>32</v>
      </c>
      <c r="AX240" s="12" t="s">
        <v>71</v>
      </c>
      <c r="AY240" s="146" t="s">
        <v>135</v>
      </c>
    </row>
    <row r="241" spans="2:65" s="12" customFormat="1" ht="11.25">
      <c r="B241" s="144"/>
      <c r="D241" s="145" t="s">
        <v>146</v>
      </c>
      <c r="E241" s="146" t="s">
        <v>3</v>
      </c>
      <c r="F241" s="147" t="s">
        <v>2488</v>
      </c>
      <c r="H241" s="148">
        <v>4</v>
      </c>
      <c r="I241" s="149"/>
      <c r="L241" s="144"/>
      <c r="M241" s="150"/>
      <c r="T241" s="151"/>
      <c r="AT241" s="146" t="s">
        <v>146</v>
      </c>
      <c r="AU241" s="146" t="s">
        <v>81</v>
      </c>
      <c r="AV241" s="12" t="s">
        <v>81</v>
      </c>
      <c r="AW241" s="12" t="s">
        <v>32</v>
      </c>
      <c r="AX241" s="12" t="s">
        <v>71</v>
      </c>
      <c r="AY241" s="146" t="s">
        <v>135</v>
      </c>
    </row>
    <row r="242" spans="2:65" s="12" customFormat="1" ht="11.25">
      <c r="B242" s="144"/>
      <c r="D242" s="145" t="s">
        <v>146</v>
      </c>
      <c r="E242" s="146" t="s">
        <v>3</v>
      </c>
      <c r="F242" s="147" t="s">
        <v>2489</v>
      </c>
      <c r="H242" s="148">
        <v>2</v>
      </c>
      <c r="I242" s="149"/>
      <c r="L242" s="144"/>
      <c r="M242" s="150"/>
      <c r="T242" s="151"/>
      <c r="AT242" s="146" t="s">
        <v>146</v>
      </c>
      <c r="AU242" s="146" t="s">
        <v>81</v>
      </c>
      <c r="AV242" s="12" t="s">
        <v>81</v>
      </c>
      <c r="AW242" s="12" t="s">
        <v>32</v>
      </c>
      <c r="AX242" s="12" t="s">
        <v>71</v>
      </c>
      <c r="AY242" s="146" t="s">
        <v>135</v>
      </c>
    </row>
    <row r="243" spans="2:65" s="12" customFormat="1" ht="11.25">
      <c r="B243" s="144"/>
      <c r="D243" s="145" t="s">
        <v>146</v>
      </c>
      <c r="E243" s="146" t="s">
        <v>3</v>
      </c>
      <c r="F243" s="147" t="s">
        <v>2490</v>
      </c>
      <c r="H243" s="148">
        <v>1</v>
      </c>
      <c r="I243" s="149"/>
      <c r="L243" s="144"/>
      <c r="M243" s="150"/>
      <c r="T243" s="151"/>
      <c r="AT243" s="146" t="s">
        <v>146</v>
      </c>
      <c r="AU243" s="146" t="s">
        <v>81</v>
      </c>
      <c r="AV243" s="12" t="s">
        <v>81</v>
      </c>
      <c r="AW243" s="12" t="s">
        <v>32</v>
      </c>
      <c r="AX243" s="12" t="s">
        <v>71</v>
      </c>
      <c r="AY243" s="146" t="s">
        <v>135</v>
      </c>
    </row>
    <row r="244" spans="2:65" s="12" customFormat="1" ht="11.25">
      <c r="B244" s="144"/>
      <c r="D244" s="145" t="s">
        <v>146</v>
      </c>
      <c r="E244" s="146" t="s">
        <v>3</v>
      </c>
      <c r="F244" s="147" t="s">
        <v>2491</v>
      </c>
      <c r="H244" s="148">
        <v>2</v>
      </c>
      <c r="I244" s="149"/>
      <c r="L244" s="144"/>
      <c r="M244" s="150"/>
      <c r="T244" s="151"/>
      <c r="AT244" s="146" t="s">
        <v>146</v>
      </c>
      <c r="AU244" s="146" t="s">
        <v>81</v>
      </c>
      <c r="AV244" s="12" t="s">
        <v>81</v>
      </c>
      <c r="AW244" s="12" t="s">
        <v>32</v>
      </c>
      <c r="AX244" s="12" t="s">
        <v>71</v>
      </c>
      <c r="AY244" s="146" t="s">
        <v>135</v>
      </c>
    </row>
    <row r="245" spans="2:65" s="12" customFormat="1" ht="11.25">
      <c r="B245" s="144"/>
      <c r="D245" s="145" t="s">
        <v>146</v>
      </c>
      <c r="E245" s="146" t="s">
        <v>3</v>
      </c>
      <c r="F245" s="147" t="s">
        <v>2403</v>
      </c>
      <c r="H245" s="148">
        <v>2</v>
      </c>
      <c r="I245" s="149"/>
      <c r="L245" s="144"/>
      <c r="M245" s="150"/>
      <c r="T245" s="151"/>
      <c r="AT245" s="146" t="s">
        <v>146</v>
      </c>
      <c r="AU245" s="146" t="s">
        <v>81</v>
      </c>
      <c r="AV245" s="12" t="s">
        <v>81</v>
      </c>
      <c r="AW245" s="12" t="s">
        <v>32</v>
      </c>
      <c r="AX245" s="12" t="s">
        <v>71</v>
      </c>
      <c r="AY245" s="146" t="s">
        <v>135</v>
      </c>
    </row>
    <row r="246" spans="2:65" s="12" customFormat="1" ht="11.25">
      <c r="B246" s="144"/>
      <c r="D246" s="145" t="s">
        <v>146</v>
      </c>
      <c r="E246" s="146" t="s">
        <v>3</v>
      </c>
      <c r="F246" s="147" t="s">
        <v>2402</v>
      </c>
      <c r="H246" s="148">
        <v>2</v>
      </c>
      <c r="I246" s="149"/>
      <c r="L246" s="144"/>
      <c r="M246" s="150"/>
      <c r="T246" s="151"/>
      <c r="AT246" s="146" t="s">
        <v>146</v>
      </c>
      <c r="AU246" s="146" t="s">
        <v>81</v>
      </c>
      <c r="AV246" s="12" t="s">
        <v>81</v>
      </c>
      <c r="AW246" s="12" t="s">
        <v>32</v>
      </c>
      <c r="AX246" s="12" t="s">
        <v>71</v>
      </c>
      <c r="AY246" s="146" t="s">
        <v>135</v>
      </c>
    </row>
    <row r="247" spans="2:65" s="12" customFormat="1" ht="11.25">
      <c r="B247" s="144"/>
      <c r="D247" s="145" t="s">
        <v>146</v>
      </c>
      <c r="E247" s="146" t="s">
        <v>3</v>
      </c>
      <c r="F247" s="147" t="s">
        <v>2492</v>
      </c>
      <c r="H247" s="148">
        <v>6</v>
      </c>
      <c r="I247" s="149"/>
      <c r="L247" s="144"/>
      <c r="M247" s="150"/>
      <c r="T247" s="151"/>
      <c r="AT247" s="146" t="s">
        <v>146</v>
      </c>
      <c r="AU247" s="146" t="s">
        <v>81</v>
      </c>
      <c r="AV247" s="12" t="s">
        <v>81</v>
      </c>
      <c r="AW247" s="12" t="s">
        <v>32</v>
      </c>
      <c r="AX247" s="12" t="s">
        <v>71</v>
      </c>
      <c r="AY247" s="146" t="s">
        <v>135</v>
      </c>
    </row>
    <row r="248" spans="2:65" s="13" customFormat="1" ht="11.25">
      <c r="B248" s="152"/>
      <c r="D248" s="145" t="s">
        <v>146</v>
      </c>
      <c r="E248" s="153" t="s">
        <v>3</v>
      </c>
      <c r="F248" s="154" t="s">
        <v>150</v>
      </c>
      <c r="H248" s="155">
        <v>23</v>
      </c>
      <c r="I248" s="156"/>
      <c r="L248" s="152"/>
      <c r="M248" s="157"/>
      <c r="T248" s="158"/>
      <c r="AT248" s="153" t="s">
        <v>146</v>
      </c>
      <c r="AU248" s="153" t="s">
        <v>81</v>
      </c>
      <c r="AV248" s="13" t="s">
        <v>142</v>
      </c>
      <c r="AW248" s="13" t="s">
        <v>32</v>
      </c>
      <c r="AX248" s="13" t="s">
        <v>79</v>
      </c>
      <c r="AY248" s="153" t="s">
        <v>135</v>
      </c>
    </row>
    <row r="249" spans="2:65" s="1" customFormat="1" ht="16.5" customHeight="1">
      <c r="B249" s="126"/>
      <c r="C249" s="127" t="s">
        <v>681</v>
      </c>
      <c r="D249" s="127" t="s">
        <v>137</v>
      </c>
      <c r="E249" s="128" t="s">
        <v>2493</v>
      </c>
      <c r="F249" s="129" t="s">
        <v>2494</v>
      </c>
      <c r="G249" s="130" t="s">
        <v>493</v>
      </c>
      <c r="H249" s="131">
        <v>23</v>
      </c>
      <c r="I249" s="132"/>
      <c r="J249" s="133">
        <f>ROUND(I249*H249,2)</f>
        <v>0</v>
      </c>
      <c r="K249" s="129" t="s">
        <v>3</v>
      </c>
      <c r="L249" s="31"/>
      <c r="M249" s="134" t="s">
        <v>3</v>
      </c>
      <c r="N249" s="135" t="s">
        <v>42</v>
      </c>
      <c r="P249" s="136">
        <f>O249*H249</f>
        <v>0</v>
      </c>
      <c r="Q249" s="136">
        <v>0</v>
      </c>
      <c r="R249" s="136">
        <f>Q249*H249</f>
        <v>0</v>
      </c>
      <c r="S249" s="136">
        <v>0</v>
      </c>
      <c r="T249" s="137">
        <f>S249*H249</f>
        <v>0</v>
      </c>
      <c r="AR249" s="138" t="s">
        <v>236</v>
      </c>
      <c r="AT249" s="138" t="s">
        <v>137</v>
      </c>
      <c r="AU249" s="138" t="s">
        <v>81</v>
      </c>
      <c r="AY249" s="16" t="s">
        <v>135</v>
      </c>
      <c r="BE249" s="139">
        <f>IF(N249="základní",J249,0)</f>
        <v>0</v>
      </c>
      <c r="BF249" s="139">
        <f>IF(N249="snížená",J249,0)</f>
        <v>0</v>
      </c>
      <c r="BG249" s="139">
        <f>IF(N249="zákl. přenesená",J249,0)</f>
        <v>0</v>
      </c>
      <c r="BH249" s="139">
        <f>IF(N249="sníž. přenesená",J249,0)</f>
        <v>0</v>
      </c>
      <c r="BI249" s="139">
        <f>IF(N249="nulová",J249,0)</f>
        <v>0</v>
      </c>
      <c r="BJ249" s="16" t="s">
        <v>79</v>
      </c>
      <c r="BK249" s="139">
        <f>ROUND(I249*H249,2)</f>
        <v>0</v>
      </c>
      <c r="BL249" s="16" t="s">
        <v>236</v>
      </c>
      <c r="BM249" s="138" t="s">
        <v>2495</v>
      </c>
    </row>
    <row r="250" spans="2:65" s="12" customFormat="1" ht="11.25">
      <c r="B250" s="144"/>
      <c r="D250" s="145" t="s">
        <v>146</v>
      </c>
      <c r="E250" s="146" t="s">
        <v>3</v>
      </c>
      <c r="F250" s="147" t="s">
        <v>2496</v>
      </c>
      <c r="H250" s="148">
        <v>4</v>
      </c>
      <c r="I250" s="149"/>
      <c r="L250" s="144"/>
      <c r="M250" s="150"/>
      <c r="T250" s="151"/>
      <c r="AT250" s="146" t="s">
        <v>146</v>
      </c>
      <c r="AU250" s="146" t="s">
        <v>81</v>
      </c>
      <c r="AV250" s="12" t="s">
        <v>81</v>
      </c>
      <c r="AW250" s="12" t="s">
        <v>32</v>
      </c>
      <c r="AX250" s="12" t="s">
        <v>71</v>
      </c>
      <c r="AY250" s="146" t="s">
        <v>135</v>
      </c>
    </row>
    <row r="251" spans="2:65" s="12" customFormat="1" ht="11.25">
      <c r="B251" s="144"/>
      <c r="D251" s="145" t="s">
        <v>146</v>
      </c>
      <c r="E251" s="146" t="s">
        <v>3</v>
      </c>
      <c r="F251" s="147" t="s">
        <v>2488</v>
      </c>
      <c r="H251" s="148">
        <v>4</v>
      </c>
      <c r="I251" s="149"/>
      <c r="L251" s="144"/>
      <c r="M251" s="150"/>
      <c r="T251" s="151"/>
      <c r="AT251" s="146" t="s">
        <v>146</v>
      </c>
      <c r="AU251" s="146" t="s">
        <v>81</v>
      </c>
      <c r="AV251" s="12" t="s">
        <v>81</v>
      </c>
      <c r="AW251" s="12" t="s">
        <v>32</v>
      </c>
      <c r="AX251" s="12" t="s">
        <v>71</v>
      </c>
      <c r="AY251" s="146" t="s">
        <v>135</v>
      </c>
    </row>
    <row r="252" spans="2:65" s="12" customFormat="1" ht="11.25">
      <c r="B252" s="144"/>
      <c r="D252" s="145" t="s">
        <v>146</v>
      </c>
      <c r="E252" s="146" t="s">
        <v>3</v>
      </c>
      <c r="F252" s="147" t="s">
        <v>2497</v>
      </c>
      <c r="H252" s="148">
        <v>2</v>
      </c>
      <c r="I252" s="149"/>
      <c r="L252" s="144"/>
      <c r="M252" s="150"/>
      <c r="T252" s="151"/>
      <c r="AT252" s="146" t="s">
        <v>146</v>
      </c>
      <c r="AU252" s="146" t="s">
        <v>81</v>
      </c>
      <c r="AV252" s="12" t="s">
        <v>81</v>
      </c>
      <c r="AW252" s="12" t="s">
        <v>32</v>
      </c>
      <c r="AX252" s="12" t="s">
        <v>71</v>
      </c>
      <c r="AY252" s="146" t="s">
        <v>135</v>
      </c>
    </row>
    <row r="253" spans="2:65" s="12" customFormat="1" ht="11.25">
      <c r="B253" s="144"/>
      <c r="D253" s="145" t="s">
        <v>146</v>
      </c>
      <c r="E253" s="146" t="s">
        <v>3</v>
      </c>
      <c r="F253" s="147" t="s">
        <v>2490</v>
      </c>
      <c r="H253" s="148">
        <v>1</v>
      </c>
      <c r="I253" s="149"/>
      <c r="L253" s="144"/>
      <c r="M253" s="150"/>
      <c r="T253" s="151"/>
      <c r="AT253" s="146" t="s">
        <v>146</v>
      </c>
      <c r="AU253" s="146" t="s">
        <v>81</v>
      </c>
      <c r="AV253" s="12" t="s">
        <v>81</v>
      </c>
      <c r="AW253" s="12" t="s">
        <v>32</v>
      </c>
      <c r="AX253" s="12" t="s">
        <v>71</v>
      </c>
      <c r="AY253" s="146" t="s">
        <v>135</v>
      </c>
    </row>
    <row r="254" spans="2:65" s="12" customFormat="1" ht="11.25">
      <c r="B254" s="144"/>
      <c r="D254" s="145" t="s">
        <v>146</v>
      </c>
      <c r="E254" s="146" t="s">
        <v>3</v>
      </c>
      <c r="F254" s="147" t="s">
        <v>2491</v>
      </c>
      <c r="H254" s="148">
        <v>2</v>
      </c>
      <c r="I254" s="149"/>
      <c r="L254" s="144"/>
      <c r="M254" s="150"/>
      <c r="T254" s="151"/>
      <c r="AT254" s="146" t="s">
        <v>146</v>
      </c>
      <c r="AU254" s="146" t="s">
        <v>81</v>
      </c>
      <c r="AV254" s="12" t="s">
        <v>81</v>
      </c>
      <c r="AW254" s="12" t="s">
        <v>32</v>
      </c>
      <c r="AX254" s="12" t="s">
        <v>71</v>
      </c>
      <c r="AY254" s="146" t="s">
        <v>135</v>
      </c>
    </row>
    <row r="255" spans="2:65" s="12" customFormat="1" ht="11.25">
      <c r="B255" s="144"/>
      <c r="D255" s="145" t="s">
        <v>146</v>
      </c>
      <c r="E255" s="146" t="s">
        <v>3</v>
      </c>
      <c r="F255" s="147" t="s">
        <v>2403</v>
      </c>
      <c r="H255" s="148">
        <v>2</v>
      </c>
      <c r="I255" s="149"/>
      <c r="L255" s="144"/>
      <c r="M255" s="150"/>
      <c r="T255" s="151"/>
      <c r="AT255" s="146" t="s">
        <v>146</v>
      </c>
      <c r="AU255" s="146" t="s">
        <v>81</v>
      </c>
      <c r="AV255" s="12" t="s">
        <v>81</v>
      </c>
      <c r="AW255" s="12" t="s">
        <v>32</v>
      </c>
      <c r="AX255" s="12" t="s">
        <v>71</v>
      </c>
      <c r="AY255" s="146" t="s">
        <v>135</v>
      </c>
    </row>
    <row r="256" spans="2:65" s="12" customFormat="1" ht="11.25">
      <c r="B256" s="144"/>
      <c r="D256" s="145" t="s">
        <v>146</v>
      </c>
      <c r="E256" s="146" t="s">
        <v>3</v>
      </c>
      <c r="F256" s="147" t="s">
        <v>2402</v>
      </c>
      <c r="H256" s="148">
        <v>2</v>
      </c>
      <c r="I256" s="149"/>
      <c r="L256" s="144"/>
      <c r="M256" s="150"/>
      <c r="T256" s="151"/>
      <c r="AT256" s="146" t="s">
        <v>146</v>
      </c>
      <c r="AU256" s="146" t="s">
        <v>81</v>
      </c>
      <c r="AV256" s="12" t="s">
        <v>81</v>
      </c>
      <c r="AW256" s="12" t="s">
        <v>32</v>
      </c>
      <c r="AX256" s="12" t="s">
        <v>71</v>
      </c>
      <c r="AY256" s="146" t="s">
        <v>135</v>
      </c>
    </row>
    <row r="257" spans="2:65" s="12" customFormat="1" ht="11.25">
      <c r="B257" s="144"/>
      <c r="D257" s="145" t="s">
        <v>146</v>
      </c>
      <c r="E257" s="146" t="s">
        <v>3</v>
      </c>
      <c r="F257" s="147" t="s">
        <v>2492</v>
      </c>
      <c r="H257" s="148">
        <v>6</v>
      </c>
      <c r="I257" s="149"/>
      <c r="L257" s="144"/>
      <c r="M257" s="150"/>
      <c r="T257" s="151"/>
      <c r="AT257" s="146" t="s">
        <v>146</v>
      </c>
      <c r="AU257" s="146" t="s">
        <v>81</v>
      </c>
      <c r="AV257" s="12" t="s">
        <v>81</v>
      </c>
      <c r="AW257" s="12" t="s">
        <v>32</v>
      </c>
      <c r="AX257" s="12" t="s">
        <v>71</v>
      </c>
      <c r="AY257" s="146" t="s">
        <v>135</v>
      </c>
    </row>
    <row r="258" spans="2:65" s="13" customFormat="1" ht="11.25">
      <c r="B258" s="152"/>
      <c r="D258" s="145" t="s">
        <v>146</v>
      </c>
      <c r="E258" s="153" t="s">
        <v>3</v>
      </c>
      <c r="F258" s="154" t="s">
        <v>150</v>
      </c>
      <c r="H258" s="155">
        <v>23</v>
      </c>
      <c r="I258" s="156"/>
      <c r="L258" s="152"/>
      <c r="M258" s="157"/>
      <c r="T258" s="158"/>
      <c r="AT258" s="153" t="s">
        <v>146</v>
      </c>
      <c r="AU258" s="153" t="s">
        <v>81</v>
      </c>
      <c r="AV258" s="13" t="s">
        <v>142</v>
      </c>
      <c r="AW258" s="13" t="s">
        <v>32</v>
      </c>
      <c r="AX258" s="13" t="s">
        <v>79</v>
      </c>
      <c r="AY258" s="153" t="s">
        <v>135</v>
      </c>
    </row>
    <row r="259" spans="2:65" s="1" customFormat="1" ht="16.5" customHeight="1">
      <c r="B259" s="126"/>
      <c r="C259" s="127" t="s">
        <v>686</v>
      </c>
      <c r="D259" s="127" t="s">
        <v>137</v>
      </c>
      <c r="E259" s="128" t="s">
        <v>2498</v>
      </c>
      <c r="F259" s="129" t="s">
        <v>2499</v>
      </c>
      <c r="G259" s="130" t="s">
        <v>493</v>
      </c>
      <c r="H259" s="131">
        <v>26</v>
      </c>
      <c r="I259" s="132"/>
      <c r="J259" s="133">
        <f>ROUND(I259*H259,2)</f>
        <v>0</v>
      </c>
      <c r="K259" s="129" t="s">
        <v>3</v>
      </c>
      <c r="L259" s="31"/>
      <c r="M259" s="134" t="s">
        <v>3</v>
      </c>
      <c r="N259" s="135" t="s">
        <v>42</v>
      </c>
      <c r="P259" s="136">
        <f>O259*H259</f>
        <v>0</v>
      </c>
      <c r="Q259" s="136">
        <v>0</v>
      </c>
      <c r="R259" s="136">
        <f>Q259*H259</f>
        <v>0</v>
      </c>
      <c r="S259" s="136">
        <v>0</v>
      </c>
      <c r="T259" s="137">
        <f>S259*H259</f>
        <v>0</v>
      </c>
      <c r="AR259" s="138" t="s">
        <v>236</v>
      </c>
      <c r="AT259" s="138" t="s">
        <v>137</v>
      </c>
      <c r="AU259" s="138" t="s">
        <v>81</v>
      </c>
      <c r="AY259" s="16" t="s">
        <v>135</v>
      </c>
      <c r="BE259" s="139">
        <f>IF(N259="základní",J259,0)</f>
        <v>0</v>
      </c>
      <c r="BF259" s="139">
        <f>IF(N259="snížená",J259,0)</f>
        <v>0</v>
      </c>
      <c r="BG259" s="139">
        <f>IF(N259="zákl. přenesená",J259,0)</f>
        <v>0</v>
      </c>
      <c r="BH259" s="139">
        <f>IF(N259="sníž. přenesená",J259,0)</f>
        <v>0</v>
      </c>
      <c r="BI259" s="139">
        <f>IF(N259="nulová",J259,0)</f>
        <v>0</v>
      </c>
      <c r="BJ259" s="16" t="s">
        <v>79</v>
      </c>
      <c r="BK259" s="139">
        <f>ROUND(I259*H259,2)</f>
        <v>0</v>
      </c>
      <c r="BL259" s="16" t="s">
        <v>236</v>
      </c>
      <c r="BM259" s="138" t="s">
        <v>2500</v>
      </c>
    </row>
    <row r="260" spans="2:65" s="12" customFormat="1" ht="11.25">
      <c r="B260" s="144"/>
      <c r="D260" s="145" t="s">
        <v>146</v>
      </c>
      <c r="E260" s="146" t="s">
        <v>3</v>
      </c>
      <c r="F260" s="147" t="s">
        <v>2501</v>
      </c>
      <c r="H260" s="148">
        <v>26</v>
      </c>
      <c r="I260" s="149"/>
      <c r="L260" s="144"/>
      <c r="M260" s="150"/>
      <c r="T260" s="151"/>
      <c r="AT260" s="146" t="s">
        <v>146</v>
      </c>
      <c r="AU260" s="146" t="s">
        <v>81</v>
      </c>
      <c r="AV260" s="12" t="s">
        <v>81</v>
      </c>
      <c r="AW260" s="12" t="s">
        <v>32</v>
      </c>
      <c r="AX260" s="12" t="s">
        <v>71</v>
      </c>
      <c r="AY260" s="146" t="s">
        <v>135</v>
      </c>
    </row>
    <row r="261" spans="2:65" s="13" customFormat="1" ht="11.25">
      <c r="B261" s="152"/>
      <c r="D261" s="145" t="s">
        <v>146</v>
      </c>
      <c r="E261" s="153" t="s">
        <v>3</v>
      </c>
      <c r="F261" s="154" t="s">
        <v>150</v>
      </c>
      <c r="H261" s="155">
        <v>26</v>
      </c>
      <c r="I261" s="156"/>
      <c r="L261" s="152"/>
      <c r="M261" s="157"/>
      <c r="T261" s="158"/>
      <c r="AT261" s="153" t="s">
        <v>146</v>
      </c>
      <c r="AU261" s="153" t="s">
        <v>81</v>
      </c>
      <c r="AV261" s="13" t="s">
        <v>142</v>
      </c>
      <c r="AW261" s="13" t="s">
        <v>32</v>
      </c>
      <c r="AX261" s="13" t="s">
        <v>79</v>
      </c>
      <c r="AY261" s="153" t="s">
        <v>135</v>
      </c>
    </row>
    <row r="262" spans="2:65" s="1" customFormat="1" ht="16.5" customHeight="1">
      <c r="B262" s="126"/>
      <c r="C262" s="127" t="s">
        <v>693</v>
      </c>
      <c r="D262" s="127" t="s">
        <v>137</v>
      </c>
      <c r="E262" s="128" t="s">
        <v>2502</v>
      </c>
      <c r="F262" s="129" t="s">
        <v>2503</v>
      </c>
      <c r="G262" s="130" t="s">
        <v>493</v>
      </c>
      <c r="H262" s="131">
        <v>16</v>
      </c>
      <c r="I262" s="132"/>
      <c r="J262" s="133">
        <f>ROUND(I262*H262,2)</f>
        <v>0</v>
      </c>
      <c r="K262" s="129" t="s">
        <v>3</v>
      </c>
      <c r="L262" s="31"/>
      <c r="M262" s="134" t="s">
        <v>3</v>
      </c>
      <c r="N262" s="135" t="s">
        <v>42</v>
      </c>
      <c r="P262" s="136">
        <f>O262*H262</f>
        <v>0</v>
      </c>
      <c r="Q262" s="136">
        <v>0</v>
      </c>
      <c r="R262" s="136">
        <f>Q262*H262</f>
        <v>0</v>
      </c>
      <c r="S262" s="136">
        <v>0</v>
      </c>
      <c r="T262" s="137">
        <f>S262*H262</f>
        <v>0</v>
      </c>
      <c r="AR262" s="138" t="s">
        <v>236</v>
      </c>
      <c r="AT262" s="138" t="s">
        <v>137</v>
      </c>
      <c r="AU262" s="138" t="s">
        <v>81</v>
      </c>
      <c r="AY262" s="16" t="s">
        <v>135</v>
      </c>
      <c r="BE262" s="139">
        <f>IF(N262="základní",J262,0)</f>
        <v>0</v>
      </c>
      <c r="BF262" s="139">
        <f>IF(N262="snížená",J262,0)</f>
        <v>0</v>
      </c>
      <c r="BG262" s="139">
        <f>IF(N262="zákl. přenesená",J262,0)</f>
        <v>0</v>
      </c>
      <c r="BH262" s="139">
        <f>IF(N262="sníž. přenesená",J262,0)</f>
        <v>0</v>
      </c>
      <c r="BI262" s="139">
        <f>IF(N262="nulová",J262,0)</f>
        <v>0</v>
      </c>
      <c r="BJ262" s="16" t="s">
        <v>79</v>
      </c>
      <c r="BK262" s="139">
        <f>ROUND(I262*H262,2)</f>
        <v>0</v>
      </c>
      <c r="BL262" s="16" t="s">
        <v>236</v>
      </c>
      <c r="BM262" s="138" t="s">
        <v>2504</v>
      </c>
    </row>
    <row r="263" spans="2:65" s="12" customFormat="1" ht="11.25">
      <c r="B263" s="144"/>
      <c r="D263" s="145" t="s">
        <v>146</v>
      </c>
      <c r="E263" s="146" t="s">
        <v>3</v>
      </c>
      <c r="F263" s="147" t="s">
        <v>2505</v>
      </c>
      <c r="H263" s="148">
        <v>16</v>
      </c>
      <c r="I263" s="149"/>
      <c r="L263" s="144"/>
      <c r="M263" s="150"/>
      <c r="T263" s="151"/>
      <c r="AT263" s="146" t="s">
        <v>146</v>
      </c>
      <c r="AU263" s="146" t="s">
        <v>81</v>
      </c>
      <c r="AV263" s="12" t="s">
        <v>81</v>
      </c>
      <c r="AW263" s="12" t="s">
        <v>32</v>
      </c>
      <c r="AX263" s="12" t="s">
        <v>71</v>
      </c>
      <c r="AY263" s="146" t="s">
        <v>135</v>
      </c>
    </row>
    <row r="264" spans="2:65" s="13" customFormat="1" ht="11.25">
      <c r="B264" s="152"/>
      <c r="D264" s="145" t="s">
        <v>146</v>
      </c>
      <c r="E264" s="153" t="s">
        <v>3</v>
      </c>
      <c r="F264" s="154" t="s">
        <v>150</v>
      </c>
      <c r="H264" s="155">
        <v>16</v>
      </c>
      <c r="I264" s="156"/>
      <c r="L264" s="152"/>
      <c r="M264" s="157"/>
      <c r="T264" s="158"/>
      <c r="AT264" s="153" t="s">
        <v>146</v>
      </c>
      <c r="AU264" s="153" t="s">
        <v>81</v>
      </c>
      <c r="AV264" s="13" t="s">
        <v>142</v>
      </c>
      <c r="AW264" s="13" t="s">
        <v>32</v>
      </c>
      <c r="AX264" s="13" t="s">
        <v>79</v>
      </c>
      <c r="AY264" s="153" t="s">
        <v>135</v>
      </c>
    </row>
    <row r="265" spans="2:65" s="1" customFormat="1" ht="16.5" customHeight="1">
      <c r="B265" s="126"/>
      <c r="C265" s="127" t="s">
        <v>699</v>
      </c>
      <c r="D265" s="127" t="s">
        <v>137</v>
      </c>
      <c r="E265" s="128" t="s">
        <v>2506</v>
      </c>
      <c r="F265" s="129" t="s">
        <v>2507</v>
      </c>
      <c r="G265" s="130" t="s">
        <v>493</v>
      </c>
      <c r="H265" s="131">
        <v>14</v>
      </c>
      <c r="I265" s="132"/>
      <c r="J265" s="133">
        <f>ROUND(I265*H265,2)</f>
        <v>0</v>
      </c>
      <c r="K265" s="129" t="s">
        <v>3</v>
      </c>
      <c r="L265" s="31"/>
      <c r="M265" s="134" t="s">
        <v>3</v>
      </c>
      <c r="N265" s="135" t="s">
        <v>42</v>
      </c>
      <c r="P265" s="136">
        <f>O265*H265</f>
        <v>0</v>
      </c>
      <c r="Q265" s="136">
        <v>0</v>
      </c>
      <c r="R265" s="136">
        <f>Q265*H265</f>
        <v>0</v>
      </c>
      <c r="S265" s="136">
        <v>0</v>
      </c>
      <c r="T265" s="137">
        <f>S265*H265</f>
        <v>0</v>
      </c>
      <c r="AR265" s="138" t="s">
        <v>236</v>
      </c>
      <c r="AT265" s="138" t="s">
        <v>137</v>
      </c>
      <c r="AU265" s="138" t="s">
        <v>81</v>
      </c>
      <c r="AY265" s="16" t="s">
        <v>135</v>
      </c>
      <c r="BE265" s="139">
        <f>IF(N265="základní",J265,0)</f>
        <v>0</v>
      </c>
      <c r="BF265" s="139">
        <f>IF(N265="snížená",J265,0)</f>
        <v>0</v>
      </c>
      <c r="BG265" s="139">
        <f>IF(N265="zákl. přenesená",J265,0)</f>
        <v>0</v>
      </c>
      <c r="BH265" s="139">
        <f>IF(N265="sníž. přenesená",J265,0)</f>
        <v>0</v>
      </c>
      <c r="BI265" s="139">
        <f>IF(N265="nulová",J265,0)</f>
        <v>0</v>
      </c>
      <c r="BJ265" s="16" t="s">
        <v>79</v>
      </c>
      <c r="BK265" s="139">
        <f>ROUND(I265*H265,2)</f>
        <v>0</v>
      </c>
      <c r="BL265" s="16" t="s">
        <v>236</v>
      </c>
      <c r="BM265" s="138" t="s">
        <v>2508</v>
      </c>
    </row>
    <row r="266" spans="2:65" s="12" customFormat="1" ht="11.25">
      <c r="B266" s="144"/>
      <c r="D266" s="145" t="s">
        <v>146</v>
      </c>
      <c r="E266" s="146" t="s">
        <v>3</v>
      </c>
      <c r="F266" s="147" t="s">
        <v>2509</v>
      </c>
      <c r="H266" s="148">
        <v>14</v>
      </c>
      <c r="I266" s="149"/>
      <c r="L266" s="144"/>
      <c r="M266" s="150"/>
      <c r="T266" s="151"/>
      <c r="AT266" s="146" t="s">
        <v>146</v>
      </c>
      <c r="AU266" s="146" t="s">
        <v>81</v>
      </c>
      <c r="AV266" s="12" t="s">
        <v>81</v>
      </c>
      <c r="AW266" s="12" t="s">
        <v>32</v>
      </c>
      <c r="AX266" s="12" t="s">
        <v>71</v>
      </c>
      <c r="AY266" s="146" t="s">
        <v>135</v>
      </c>
    </row>
    <row r="267" spans="2:65" s="13" customFormat="1" ht="11.25">
      <c r="B267" s="152"/>
      <c r="D267" s="145" t="s">
        <v>146</v>
      </c>
      <c r="E267" s="153" t="s">
        <v>3</v>
      </c>
      <c r="F267" s="154" t="s">
        <v>150</v>
      </c>
      <c r="H267" s="155">
        <v>14</v>
      </c>
      <c r="I267" s="156"/>
      <c r="L267" s="152"/>
      <c r="M267" s="157"/>
      <c r="T267" s="158"/>
      <c r="AT267" s="153" t="s">
        <v>146</v>
      </c>
      <c r="AU267" s="153" t="s">
        <v>81</v>
      </c>
      <c r="AV267" s="13" t="s">
        <v>142</v>
      </c>
      <c r="AW267" s="13" t="s">
        <v>32</v>
      </c>
      <c r="AX267" s="13" t="s">
        <v>79</v>
      </c>
      <c r="AY267" s="153" t="s">
        <v>135</v>
      </c>
    </row>
    <row r="268" spans="2:65" s="1" customFormat="1" ht="16.5" customHeight="1">
      <c r="B268" s="126"/>
      <c r="C268" s="127" t="s">
        <v>705</v>
      </c>
      <c r="D268" s="127" t="s">
        <v>137</v>
      </c>
      <c r="E268" s="128" t="s">
        <v>2510</v>
      </c>
      <c r="F268" s="129" t="s">
        <v>2511</v>
      </c>
      <c r="G268" s="130" t="s">
        <v>493</v>
      </c>
      <c r="H268" s="131">
        <v>1</v>
      </c>
      <c r="I268" s="132"/>
      <c r="J268" s="133">
        <f>ROUND(I268*H268,2)</f>
        <v>0</v>
      </c>
      <c r="K268" s="129" t="s">
        <v>3</v>
      </c>
      <c r="L268" s="31"/>
      <c r="M268" s="134" t="s">
        <v>3</v>
      </c>
      <c r="N268" s="135" t="s">
        <v>42</v>
      </c>
      <c r="P268" s="136">
        <f>O268*H268</f>
        <v>0</v>
      </c>
      <c r="Q268" s="136">
        <v>0</v>
      </c>
      <c r="R268" s="136">
        <f>Q268*H268</f>
        <v>0</v>
      </c>
      <c r="S268" s="136">
        <v>0</v>
      </c>
      <c r="T268" s="137">
        <f>S268*H268</f>
        <v>0</v>
      </c>
      <c r="AR268" s="138" t="s">
        <v>236</v>
      </c>
      <c r="AT268" s="138" t="s">
        <v>137</v>
      </c>
      <c r="AU268" s="138" t="s">
        <v>81</v>
      </c>
      <c r="AY268" s="16" t="s">
        <v>135</v>
      </c>
      <c r="BE268" s="139">
        <f>IF(N268="základní",J268,0)</f>
        <v>0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6" t="s">
        <v>79</v>
      </c>
      <c r="BK268" s="139">
        <f>ROUND(I268*H268,2)</f>
        <v>0</v>
      </c>
      <c r="BL268" s="16" t="s">
        <v>236</v>
      </c>
      <c r="BM268" s="138" t="s">
        <v>2512</v>
      </c>
    </row>
    <row r="269" spans="2:65" s="12" customFormat="1" ht="11.25">
      <c r="B269" s="144"/>
      <c r="D269" s="145" t="s">
        <v>146</v>
      </c>
      <c r="E269" s="146" t="s">
        <v>3</v>
      </c>
      <c r="F269" s="147" t="s">
        <v>79</v>
      </c>
      <c r="H269" s="148">
        <v>1</v>
      </c>
      <c r="I269" s="149"/>
      <c r="L269" s="144"/>
      <c r="M269" s="150"/>
      <c r="T269" s="151"/>
      <c r="AT269" s="146" t="s">
        <v>146</v>
      </c>
      <c r="AU269" s="146" t="s">
        <v>81</v>
      </c>
      <c r="AV269" s="12" t="s">
        <v>81</v>
      </c>
      <c r="AW269" s="12" t="s">
        <v>32</v>
      </c>
      <c r="AX269" s="12" t="s">
        <v>71</v>
      </c>
      <c r="AY269" s="146" t="s">
        <v>135</v>
      </c>
    </row>
    <row r="270" spans="2:65" s="13" customFormat="1" ht="11.25">
      <c r="B270" s="152"/>
      <c r="D270" s="145" t="s">
        <v>146</v>
      </c>
      <c r="E270" s="153" t="s">
        <v>3</v>
      </c>
      <c r="F270" s="154" t="s">
        <v>150</v>
      </c>
      <c r="H270" s="155">
        <v>1</v>
      </c>
      <c r="I270" s="156"/>
      <c r="L270" s="152"/>
      <c r="M270" s="157"/>
      <c r="T270" s="158"/>
      <c r="AT270" s="153" t="s">
        <v>146</v>
      </c>
      <c r="AU270" s="153" t="s">
        <v>81</v>
      </c>
      <c r="AV270" s="13" t="s">
        <v>142</v>
      </c>
      <c r="AW270" s="13" t="s">
        <v>32</v>
      </c>
      <c r="AX270" s="13" t="s">
        <v>79</v>
      </c>
      <c r="AY270" s="153" t="s">
        <v>135</v>
      </c>
    </row>
    <row r="271" spans="2:65" s="1" customFormat="1" ht="16.5" customHeight="1">
      <c r="B271" s="126"/>
      <c r="C271" s="127" t="s">
        <v>710</v>
      </c>
      <c r="D271" s="127" t="s">
        <v>137</v>
      </c>
      <c r="E271" s="128" t="s">
        <v>2513</v>
      </c>
      <c r="F271" s="129" t="s">
        <v>2514</v>
      </c>
      <c r="G271" s="130" t="s">
        <v>493</v>
      </c>
      <c r="H271" s="131">
        <v>1</v>
      </c>
      <c r="I271" s="132"/>
      <c r="J271" s="133">
        <f>ROUND(I271*H271,2)</f>
        <v>0</v>
      </c>
      <c r="K271" s="129" t="s">
        <v>3</v>
      </c>
      <c r="L271" s="31"/>
      <c r="M271" s="134" t="s">
        <v>3</v>
      </c>
      <c r="N271" s="135" t="s">
        <v>42</v>
      </c>
      <c r="P271" s="136">
        <f>O271*H271</f>
        <v>0</v>
      </c>
      <c r="Q271" s="136">
        <v>0</v>
      </c>
      <c r="R271" s="136">
        <f>Q271*H271</f>
        <v>0</v>
      </c>
      <c r="S271" s="136">
        <v>0</v>
      </c>
      <c r="T271" s="137">
        <f>S271*H271</f>
        <v>0</v>
      </c>
      <c r="AR271" s="138" t="s">
        <v>236</v>
      </c>
      <c r="AT271" s="138" t="s">
        <v>137</v>
      </c>
      <c r="AU271" s="138" t="s">
        <v>81</v>
      </c>
      <c r="AY271" s="16" t="s">
        <v>135</v>
      </c>
      <c r="BE271" s="139">
        <f>IF(N271="základní",J271,0)</f>
        <v>0</v>
      </c>
      <c r="BF271" s="139">
        <f>IF(N271="snížená",J271,0)</f>
        <v>0</v>
      </c>
      <c r="BG271" s="139">
        <f>IF(N271="zákl. přenesená",J271,0)</f>
        <v>0</v>
      </c>
      <c r="BH271" s="139">
        <f>IF(N271="sníž. přenesená",J271,0)</f>
        <v>0</v>
      </c>
      <c r="BI271" s="139">
        <f>IF(N271="nulová",J271,0)</f>
        <v>0</v>
      </c>
      <c r="BJ271" s="16" t="s">
        <v>79</v>
      </c>
      <c r="BK271" s="139">
        <f>ROUND(I271*H271,2)</f>
        <v>0</v>
      </c>
      <c r="BL271" s="16" t="s">
        <v>236</v>
      </c>
      <c r="BM271" s="138" t="s">
        <v>2515</v>
      </c>
    </row>
    <row r="272" spans="2:65" s="12" customFormat="1" ht="11.25">
      <c r="B272" s="144"/>
      <c r="D272" s="145" t="s">
        <v>146</v>
      </c>
      <c r="E272" s="146" t="s">
        <v>3</v>
      </c>
      <c r="F272" s="147" t="s">
        <v>79</v>
      </c>
      <c r="H272" s="148">
        <v>1</v>
      </c>
      <c r="I272" s="149"/>
      <c r="L272" s="144"/>
      <c r="M272" s="150"/>
      <c r="T272" s="151"/>
      <c r="AT272" s="146" t="s">
        <v>146</v>
      </c>
      <c r="AU272" s="146" t="s">
        <v>81</v>
      </c>
      <c r="AV272" s="12" t="s">
        <v>81</v>
      </c>
      <c r="AW272" s="12" t="s">
        <v>32</v>
      </c>
      <c r="AX272" s="12" t="s">
        <v>71</v>
      </c>
      <c r="AY272" s="146" t="s">
        <v>135</v>
      </c>
    </row>
    <row r="273" spans="2:65" s="13" customFormat="1" ht="11.25">
      <c r="B273" s="152"/>
      <c r="D273" s="145" t="s">
        <v>146</v>
      </c>
      <c r="E273" s="153" t="s">
        <v>3</v>
      </c>
      <c r="F273" s="154" t="s">
        <v>150</v>
      </c>
      <c r="H273" s="155">
        <v>1</v>
      </c>
      <c r="I273" s="156"/>
      <c r="L273" s="152"/>
      <c r="M273" s="157"/>
      <c r="T273" s="158"/>
      <c r="AT273" s="153" t="s">
        <v>146</v>
      </c>
      <c r="AU273" s="153" t="s">
        <v>81</v>
      </c>
      <c r="AV273" s="13" t="s">
        <v>142</v>
      </c>
      <c r="AW273" s="13" t="s">
        <v>32</v>
      </c>
      <c r="AX273" s="13" t="s">
        <v>79</v>
      </c>
      <c r="AY273" s="153" t="s">
        <v>135</v>
      </c>
    </row>
    <row r="274" spans="2:65" s="1" customFormat="1" ht="16.5" customHeight="1">
      <c r="B274" s="126"/>
      <c r="C274" s="127" t="s">
        <v>716</v>
      </c>
      <c r="D274" s="127" t="s">
        <v>137</v>
      </c>
      <c r="E274" s="128" t="s">
        <v>2516</v>
      </c>
      <c r="F274" s="129" t="s">
        <v>2517</v>
      </c>
      <c r="G274" s="130" t="s">
        <v>493</v>
      </c>
      <c r="H274" s="131">
        <v>1</v>
      </c>
      <c r="I274" s="132"/>
      <c r="J274" s="133">
        <f>ROUND(I274*H274,2)</f>
        <v>0</v>
      </c>
      <c r="K274" s="129" t="s">
        <v>3</v>
      </c>
      <c r="L274" s="31"/>
      <c r="M274" s="134" t="s">
        <v>3</v>
      </c>
      <c r="N274" s="135" t="s">
        <v>42</v>
      </c>
      <c r="P274" s="136">
        <f>O274*H274</f>
        <v>0</v>
      </c>
      <c r="Q274" s="136">
        <v>0</v>
      </c>
      <c r="R274" s="136">
        <f>Q274*H274</f>
        <v>0</v>
      </c>
      <c r="S274" s="136">
        <v>0</v>
      </c>
      <c r="T274" s="137">
        <f>S274*H274</f>
        <v>0</v>
      </c>
      <c r="AR274" s="138" t="s">
        <v>236</v>
      </c>
      <c r="AT274" s="138" t="s">
        <v>137</v>
      </c>
      <c r="AU274" s="138" t="s">
        <v>81</v>
      </c>
      <c r="AY274" s="16" t="s">
        <v>135</v>
      </c>
      <c r="BE274" s="139">
        <f>IF(N274="základní",J274,0)</f>
        <v>0</v>
      </c>
      <c r="BF274" s="139">
        <f>IF(N274="snížená",J274,0)</f>
        <v>0</v>
      </c>
      <c r="BG274" s="139">
        <f>IF(N274="zákl. přenesená",J274,0)</f>
        <v>0</v>
      </c>
      <c r="BH274" s="139">
        <f>IF(N274="sníž. přenesená",J274,0)</f>
        <v>0</v>
      </c>
      <c r="BI274" s="139">
        <f>IF(N274="nulová",J274,0)</f>
        <v>0</v>
      </c>
      <c r="BJ274" s="16" t="s">
        <v>79</v>
      </c>
      <c r="BK274" s="139">
        <f>ROUND(I274*H274,2)</f>
        <v>0</v>
      </c>
      <c r="BL274" s="16" t="s">
        <v>236</v>
      </c>
      <c r="BM274" s="138" t="s">
        <v>2518</v>
      </c>
    </row>
    <row r="275" spans="2:65" s="12" customFormat="1" ht="11.25">
      <c r="B275" s="144"/>
      <c r="D275" s="145" t="s">
        <v>146</v>
      </c>
      <c r="E275" s="146" t="s">
        <v>3</v>
      </c>
      <c r="F275" s="147" t="s">
        <v>79</v>
      </c>
      <c r="H275" s="148">
        <v>1</v>
      </c>
      <c r="I275" s="149"/>
      <c r="L275" s="144"/>
      <c r="M275" s="150"/>
      <c r="T275" s="151"/>
      <c r="AT275" s="146" t="s">
        <v>146</v>
      </c>
      <c r="AU275" s="146" t="s">
        <v>81</v>
      </c>
      <c r="AV275" s="12" t="s">
        <v>81</v>
      </c>
      <c r="AW275" s="12" t="s">
        <v>32</v>
      </c>
      <c r="AX275" s="12" t="s">
        <v>71</v>
      </c>
      <c r="AY275" s="146" t="s">
        <v>135</v>
      </c>
    </row>
    <row r="276" spans="2:65" s="13" customFormat="1" ht="11.25">
      <c r="B276" s="152"/>
      <c r="D276" s="145" t="s">
        <v>146</v>
      </c>
      <c r="E276" s="153" t="s">
        <v>3</v>
      </c>
      <c r="F276" s="154" t="s">
        <v>150</v>
      </c>
      <c r="H276" s="155">
        <v>1</v>
      </c>
      <c r="I276" s="156"/>
      <c r="L276" s="152"/>
      <c r="M276" s="157"/>
      <c r="T276" s="158"/>
      <c r="AT276" s="153" t="s">
        <v>146</v>
      </c>
      <c r="AU276" s="153" t="s">
        <v>81</v>
      </c>
      <c r="AV276" s="13" t="s">
        <v>142</v>
      </c>
      <c r="AW276" s="13" t="s">
        <v>32</v>
      </c>
      <c r="AX276" s="13" t="s">
        <v>79</v>
      </c>
      <c r="AY276" s="153" t="s">
        <v>135</v>
      </c>
    </row>
    <row r="277" spans="2:65" s="1" customFormat="1" ht="16.5" customHeight="1">
      <c r="B277" s="126"/>
      <c r="C277" s="127" t="s">
        <v>721</v>
      </c>
      <c r="D277" s="127" t="s">
        <v>137</v>
      </c>
      <c r="E277" s="128" t="s">
        <v>2519</v>
      </c>
      <c r="F277" s="129" t="s">
        <v>2520</v>
      </c>
      <c r="G277" s="130" t="s">
        <v>493</v>
      </c>
      <c r="H277" s="131">
        <v>3</v>
      </c>
      <c r="I277" s="132"/>
      <c r="J277" s="133">
        <f>ROUND(I277*H277,2)</f>
        <v>0</v>
      </c>
      <c r="K277" s="129" t="s">
        <v>3</v>
      </c>
      <c r="L277" s="31"/>
      <c r="M277" s="134" t="s">
        <v>3</v>
      </c>
      <c r="N277" s="135" t="s">
        <v>42</v>
      </c>
      <c r="P277" s="136">
        <f>O277*H277</f>
        <v>0</v>
      </c>
      <c r="Q277" s="136">
        <v>0</v>
      </c>
      <c r="R277" s="136">
        <f>Q277*H277</f>
        <v>0</v>
      </c>
      <c r="S277" s="136">
        <v>0</v>
      </c>
      <c r="T277" s="137">
        <f>S277*H277</f>
        <v>0</v>
      </c>
      <c r="AR277" s="138" t="s">
        <v>236</v>
      </c>
      <c r="AT277" s="138" t="s">
        <v>137</v>
      </c>
      <c r="AU277" s="138" t="s">
        <v>81</v>
      </c>
      <c r="AY277" s="16" t="s">
        <v>135</v>
      </c>
      <c r="BE277" s="139">
        <f>IF(N277="základní",J277,0)</f>
        <v>0</v>
      </c>
      <c r="BF277" s="139">
        <f>IF(N277="snížená",J277,0)</f>
        <v>0</v>
      </c>
      <c r="BG277" s="139">
        <f>IF(N277="zákl. přenesená",J277,0)</f>
        <v>0</v>
      </c>
      <c r="BH277" s="139">
        <f>IF(N277="sníž. přenesená",J277,0)</f>
        <v>0</v>
      </c>
      <c r="BI277" s="139">
        <f>IF(N277="nulová",J277,0)</f>
        <v>0</v>
      </c>
      <c r="BJ277" s="16" t="s">
        <v>79</v>
      </c>
      <c r="BK277" s="139">
        <f>ROUND(I277*H277,2)</f>
        <v>0</v>
      </c>
      <c r="BL277" s="16" t="s">
        <v>236</v>
      </c>
      <c r="BM277" s="138" t="s">
        <v>2521</v>
      </c>
    </row>
    <row r="278" spans="2:65" s="12" customFormat="1" ht="11.25">
      <c r="B278" s="144"/>
      <c r="D278" s="145" t="s">
        <v>146</v>
      </c>
      <c r="E278" s="146" t="s">
        <v>3</v>
      </c>
      <c r="F278" s="147" t="s">
        <v>156</v>
      </c>
      <c r="H278" s="148">
        <v>3</v>
      </c>
      <c r="I278" s="149"/>
      <c r="L278" s="144"/>
      <c r="M278" s="150"/>
      <c r="T278" s="151"/>
      <c r="AT278" s="146" t="s">
        <v>146</v>
      </c>
      <c r="AU278" s="146" t="s">
        <v>81</v>
      </c>
      <c r="AV278" s="12" t="s">
        <v>81</v>
      </c>
      <c r="AW278" s="12" t="s">
        <v>32</v>
      </c>
      <c r="AX278" s="12" t="s">
        <v>71</v>
      </c>
      <c r="AY278" s="146" t="s">
        <v>135</v>
      </c>
    </row>
    <row r="279" spans="2:65" s="13" customFormat="1" ht="11.25">
      <c r="B279" s="152"/>
      <c r="D279" s="145" t="s">
        <v>146</v>
      </c>
      <c r="E279" s="153" t="s">
        <v>3</v>
      </c>
      <c r="F279" s="154" t="s">
        <v>150</v>
      </c>
      <c r="H279" s="155">
        <v>3</v>
      </c>
      <c r="I279" s="156"/>
      <c r="L279" s="152"/>
      <c r="M279" s="157"/>
      <c r="T279" s="158"/>
      <c r="AT279" s="153" t="s">
        <v>146</v>
      </c>
      <c r="AU279" s="153" t="s">
        <v>81</v>
      </c>
      <c r="AV279" s="13" t="s">
        <v>142</v>
      </c>
      <c r="AW279" s="13" t="s">
        <v>32</v>
      </c>
      <c r="AX279" s="13" t="s">
        <v>79</v>
      </c>
      <c r="AY279" s="153" t="s">
        <v>135</v>
      </c>
    </row>
    <row r="280" spans="2:65" s="1" customFormat="1" ht="16.5" customHeight="1">
      <c r="B280" s="126"/>
      <c r="C280" s="127" t="s">
        <v>727</v>
      </c>
      <c r="D280" s="127" t="s">
        <v>137</v>
      </c>
      <c r="E280" s="128" t="s">
        <v>2522</v>
      </c>
      <c r="F280" s="129" t="s">
        <v>2523</v>
      </c>
      <c r="G280" s="130" t="s">
        <v>312</v>
      </c>
      <c r="H280" s="131">
        <v>120</v>
      </c>
      <c r="I280" s="132"/>
      <c r="J280" s="133">
        <f>ROUND(I280*H280,2)</f>
        <v>0</v>
      </c>
      <c r="K280" s="129" t="s">
        <v>3</v>
      </c>
      <c r="L280" s="31"/>
      <c r="M280" s="134" t="s">
        <v>3</v>
      </c>
      <c r="N280" s="135" t="s">
        <v>42</v>
      </c>
      <c r="P280" s="136">
        <f>O280*H280</f>
        <v>0</v>
      </c>
      <c r="Q280" s="136">
        <v>0</v>
      </c>
      <c r="R280" s="136">
        <f>Q280*H280</f>
        <v>0</v>
      </c>
      <c r="S280" s="136">
        <v>0</v>
      </c>
      <c r="T280" s="137">
        <f>S280*H280</f>
        <v>0</v>
      </c>
      <c r="AR280" s="138" t="s">
        <v>236</v>
      </c>
      <c r="AT280" s="138" t="s">
        <v>137</v>
      </c>
      <c r="AU280" s="138" t="s">
        <v>81</v>
      </c>
      <c r="AY280" s="16" t="s">
        <v>135</v>
      </c>
      <c r="BE280" s="139">
        <f>IF(N280="základní",J280,0)</f>
        <v>0</v>
      </c>
      <c r="BF280" s="139">
        <f>IF(N280="snížená",J280,0)</f>
        <v>0</v>
      </c>
      <c r="BG280" s="139">
        <f>IF(N280="zákl. přenesená",J280,0)</f>
        <v>0</v>
      </c>
      <c r="BH280" s="139">
        <f>IF(N280="sníž. přenesená",J280,0)</f>
        <v>0</v>
      </c>
      <c r="BI280" s="139">
        <f>IF(N280="nulová",J280,0)</f>
        <v>0</v>
      </c>
      <c r="BJ280" s="16" t="s">
        <v>79</v>
      </c>
      <c r="BK280" s="139">
        <f>ROUND(I280*H280,2)</f>
        <v>0</v>
      </c>
      <c r="BL280" s="16" t="s">
        <v>236</v>
      </c>
      <c r="BM280" s="138" t="s">
        <v>2524</v>
      </c>
    </row>
    <row r="281" spans="2:65" s="12" customFormat="1" ht="11.25">
      <c r="B281" s="144"/>
      <c r="D281" s="145" t="s">
        <v>146</v>
      </c>
      <c r="E281" s="146" t="s">
        <v>3</v>
      </c>
      <c r="F281" s="147" t="s">
        <v>2525</v>
      </c>
      <c r="H281" s="148">
        <v>120</v>
      </c>
      <c r="I281" s="149"/>
      <c r="L281" s="144"/>
      <c r="M281" s="150"/>
      <c r="T281" s="151"/>
      <c r="AT281" s="146" t="s">
        <v>146</v>
      </c>
      <c r="AU281" s="146" t="s">
        <v>81</v>
      </c>
      <c r="AV281" s="12" t="s">
        <v>81</v>
      </c>
      <c r="AW281" s="12" t="s">
        <v>32</v>
      </c>
      <c r="AX281" s="12" t="s">
        <v>71</v>
      </c>
      <c r="AY281" s="146" t="s">
        <v>135</v>
      </c>
    </row>
    <row r="282" spans="2:65" s="13" customFormat="1" ht="11.25">
      <c r="B282" s="152"/>
      <c r="D282" s="145" t="s">
        <v>146</v>
      </c>
      <c r="E282" s="153" t="s">
        <v>3</v>
      </c>
      <c r="F282" s="154" t="s">
        <v>150</v>
      </c>
      <c r="H282" s="155">
        <v>120</v>
      </c>
      <c r="I282" s="156"/>
      <c r="L282" s="152"/>
      <c r="M282" s="157"/>
      <c r="T282" s="158"/>
      <c r="AT282" s="153" t="s">
        <v>146</v>
      </c>
      <c r="AU282" s="153" t="s">
        <v>81</v>
      </c>
      <c r="AV282" s="13" t="s">
        <v>142</v>
      </c>
      <c r="AW282" s="13" t="s">
        <v>32</v>
      </c>
      <c r="AX282" s="13" t="s">
        <v>79</v>
      </c>
      <c r="AY282" s="153" t="s">
        <v>135</v>
      </c>
    </row>
    <row r="283" spans="2:65" s="1" customFormat="1" ht="16.5" customHeight="1">
      <c r="B283" s="126"/>
      <c r="C283" s="127" t="s">
        <v>733</v>
      </c>
      <c r="D283" s="127" t="s">
        <v>137</v>
      </c>
      <c r="E283" s="128" t="s">
        <v>2526</v>
      </c>
      <c r="F283" s="129" t="s">
        <v>2527</v>
      </c>
      <c r="G283" s="130" t="s">
        <v>312</v>
      </c>
      <c r="H283" s="131">
        <v>120</v>
      </c>
      <c r="I283" s="132"/>
      <c r="J283" s="133">
        <f>ROUND(I283*H283,2)</f>
        <v>0</v>
      </c>
      <c r="K283" s="129" t="s">
        <v>3</v>
      </c>
      <c r="L283" s="31"/>
      <c r="M283" s="134" t="s">
        <v>3</v>
      </c>
      <c r="N283" s="135" t="s">
        <v>42</v>
      </c>
      <c r="P283" s="136">
        <f>O283*H283</f>
        <v>0</v>
      </c>
      <c r="Q283" s="136">
        <v>0</v>
      </c>
      <c r="R283" s="136">
        <f>Q283*H283</f>
        <v>0</v>
      </c>
      <c r="S283" s="136">
        <v>0</v>
      </c>
      <c r="T283" s="137">
        <f>S283*H283</f>
        <v>0</v>
      </c>
      <c r="AR283" s="138" t="s">
        <v>236</v>
      </c>
      <c r="AT283" s="138" t="s">
        <v>137</v>
      </c>
      <c r="AU283" s="138" t="s">
        <v>81</v>
      </c>
      <c r="AY283" s="16" t="s">
        <v>135</v>
      </c>
      <c r="BE283" s="139">
        <f>IF(N283="základní",J283,0)</f>
        <v>0</v>
      </c>
      <c r="BF283" s="139">
        <f>IF(N283="snížená",J283,0)</f>
        <v>0</v>
      </c>
      <c r="BG283" s="139">
        <f>IF(N283="zákl. přenesená",J283,0)</f>
        <v>0</v>
      </c>
      <c r="BH283" s="139">
        <f>IF(N283="sníž. přenesená",J283,0)</f>
        <v>0</v>
      </c>
      <c r="BI283" s="139">
        <f>IF(N283="nulová",J283,0)</f>
        <v>0</v>
      </c>
      <c r="BJ283" s="16" t="s">
        <v>79</v>
      </c>
      <c r="BK283" s="139">
        <f>ROUND(I283*H283,2)</f>
        <v>0</v>
      </c>
      <c r="BL283" s="16" t="s">
        <v>236</v>
      </c>
      <c r="BM283" s="138" t="s">
        <v>2528</v>
      </c>
    </row>
    <row r="284" spans="2:65" s="12" customFormat="1" ht="11.25">
      <c r="B284" s="144"/>
      <c r="D284" s="145" t="s">
        <v>146</v>
      </c>
      <c r="E284" s="146" t="s">
        <v>3</v>
      </c>
      <c r="F284" s="147" t="s">
        <v>2525</v>
      </c>
      <c r="H284" s="148">
        <v>120</v>
      </c>
      <c r="I284" s="149"/>
      <c r="L284" s="144"/>
      <c r="M284" s="150"/>
      <c r="T284" s="151"/>
      <c r="AT284" s="146" t="s">
        <v>146</v>
      </c>
      <c r="AU284" s="146" t="s">
        <v>81</v>
      </c>
      <c r="AV284" s="12" t="s">
        <v>81</v>
      </c>
      <c r="AW284" s="12" t="s">
        <v>32</v>
      </c>
      <c r="AX284" s="12" t="s">
        <v>71</v>
      </c>
      <c r="AY284" s="146" t="s">
        <v>135</v>
      </c>
    </row>
    <row r="285" spans="2:65" s="13" customFormat="1" ht="11.25">
      <c r="B285" s="152"/>
      <c r="D285" s="145" t="s">
        <v>146</v>
      </c>
      <c r="E285" s="153" t="s">
        <v>3</v>
      </c>
      <c r="F285" s="154" t="s">
        <v>150</v>
      </c>
      <c r="H285" s="155">
        <v>120</v>
      </c>
      <c r="I285" s="156"/>
      <c r="L285" s="152"/>
      <c r="M285" s="157"/>
      <c r="T285" s="158"/>
      <c r="AT285" s="153" t="s">
        <v>146</v>
      </c>
      <c r="AU285" s="153" t="s">
        <v>81</v>
      </c>
      <c r="AV285" s="13" t="s">
        <v>142</v>
      </c>
      <c r="AW285" s="13" t="s">
        <v>32</v>
      </c>
      <c r="AX285" s="13" t="s">
        <v>79</v>
      </c>
      <c r="AY285" s="153" t="s">
        <v>135</v>
      </c>
    </row>
    <row r="286" spans="2:65" s="1" customFormat="1" ht="16.5" customHeight="1">
      <c r="B286" s="126"/>
      <c r="C286" s="127" t="s">
        <v>741</v>
      </c>
      <c r="D286" s="127" t="s">
        <v>137</v>
      </c>
      <c r="E286" s="128" t="s">
        <v>2529</v>
      </c>
      <c r="F286" s="129" t="s">
        <v>2530</v>
      </c>
      <c r="G286" s="130" t="s">
        <v>2440</v>
      </c>
      <c r="H286" s="176"/>
      <c r="I286" s="132"/>
      <c r="J286" s="133">
        <f>ROUND(I286*H286,2)</f>
        <v>0</v>
      </c>
      <c r="K286" s="129" t="s">
        <v>3</v>
      </c>
      <c r="L286" s="31"/>
      <c r="M286" s="134" t="s">
        <v>3</v>
      </c>
      <c r="N286" s="135" t="s">
        <v>42</v>
      </c>
      <c r="P286" s="136">
        <f>O286*H286</f>
        <v>0</v>
      </c>
      <c r="Q286" s="136">
        <v>0</v>
      </c>
      <c r="R286" s="136">
        <f>Q286*H286</f>
        <v>0</v>
      </c>
      <c r="S286" s="136">
        <v>0</v>
      </c>
      <c r="T286" s="137">
        <f>S286*H286</f>
        <v>0</v>
      </c>
      <c r="AR286" s="138" t="s">
        <v>236</v>
      </c>
      <c r="AT286" s="138" t="s">
        <v>137</v>
      </c>
      <c r="AU286" s="138" t="s">
        <v>81</v>
      </c>
      <c r="AY286" s="16" t="s">
        <v>135</v>
      </c>
      <c r="BE286" s="139">
        <f>IF(N286="základní",J286,0)</f>
        <v>0</v>
      </c>
      <c r="BF286" s="139">
        <f>IF(N286="snížená",J286,0)</f>
        <v>0</v>
      </c>
      <c r="BG286" s="139">
        <f>IF(N286="zákl. přenesená",J286,0)</f>
        <v>0</v>
      </c>
      <c r="BH286" s="139">
        <f>IF(N286="sníž. přenesená",J286,0)</f>
        <v>0</v>
      </c>
      <c r="BI286" s="139">
        <f>IF(N286="nulová",J286,0)</f>
        <v>0</v>
      </c>
      <c r="BJ286" s="16" t="s">
        <v>79</v>
      </c>
      <c r="BK286" s="139">
        <f>ROUND(I286*H286,2)</f>
        <v>0</v>
      </c>
      <c r="BL286" s="16" t="s">
        <v>236</v>
      </c>
      <c r="BM286" s="138" t="s">
        <v>2531</v>
      </c>
    </row>
    <row r="287" spans="2:65" s="1" customFormat="1" ht="16.5" customHeight="1">
      <c r="B287" s="126"/>
      <c r="C287" s="127" t="s">
        <v>746</v>
      </c>
      <c r="D287" s="127" t="s">
        <v>137</v>
      </c>
      <c r="E287" s="128" t="s">
        <v>2532</v>
      </c>
      <c r="F287" s="129" t="s">
        <v>2533</v>
      </c>
      <c r="G287" s="130" t="s">
        <v>2440</v>
      </c>
      <c r="H287" s="176"/>
      <c r="I287" s="132"/>
      <c r="J287" s="133">
        <f>ROUND(I287*H287,2)</f>
        <v>0</v>
      </c>
      <c r="K287" s="129" t="s">
        <v>3</v>
      </c>
      <c r="L287" s="31"/>
      <c r="M287" s="134" t="s">
        <v>3</v>
      </c>
      <c r="N287" s="135" t="s">
        <v>42</v>
      </c>
      <c r="P287" s="136">
        <f>O287*H287</f>
        <v>0</v>
      </c>
      <c r="Q287" s="136">
        <v>0</v>
      </c>
      <c r="R287" s="136">
        <f>Q287*H287</f>
        <v>0</v>
      </c>
      <c r="S287" s="136">
        <v>0</v>
      </c>
      <c r="T287" s="137">
        <f>S287*H287</f>
        <v>0</v>
      </c>
      <c r="AR287" s="138" t="s">
        <v>236</v>
      </c>
      <c r="AT287" s="138" t="s">
        <v>137</v>
      </c>
      <c r="AU287" s="138" t="s">
        <v>81</v>
      </c>
      <c r="AY287" s="16" t="s">
        <v>135</v>
      </c>
      <c r="BE287" s="139">
        <f>IF(N287="základní",J287,0)</f>
        <v>0</v>
      </c>
      <c r="BF287" s="139">
        <f>IF(N287="snížená",J287,0)</f>
        <v>0</v>
      </c>
      <c r="BG287" s="139">
        <f>IF(N287="zákl. přenesená",J287,0)</f>
        <v>0</v>
      </c>
      <c r="BH287" s="139">
        <f>IF(N287="sníž. přenesená",J287,0)</f>
        <v>0</v>
      </c>
      <c r="BI287" s="139">
        <f>IF(N287="nulová",J287,0)</f>
        <v>0</v>
      </c>
      <c r="BJ287" s="16" t="s">
        <v>79</v>
      </c>
      <c r="BK287" s="139">
        <f>ROUND(I287*H287,2)</f>
        <v>0</v>
      </c>
      <c r="BL287" s="16" t="s">
        <v>236</v>
      </c>
      <c r="BM287" s="138" t="s">
        <v>2534</v>
      </c>
    </row>
    <row r="288" spans="2:65" s="11" customFormat="1" ht="22.9" customHeight="1">
      <c r="B288" s="114"/>
      <c r="D288" s="115" t="s">
        <v>70</v>
      </c>
      <c r="E288" s="124" t="s">
        <v>2535</v>
      </c>
      <c r="F288" s="124" t="s">
        <v>2536</v>
      </c>
      <c r="I288" s="117"/>
      <c r="J288" s="125">
        <f>BK288</f>
        <v>0</v>
      </c>
      <c r="L288" s="114"/>
      <c r="M288" s="119"/>
      <c r="P288" s="120">
        <f>SUM(P289:P291)</f>
        <v>0</v>
      </c>
      <c r="R288" s="120">
        <f>SUM(R289:R291)</f>
        <v>0</v>
      </c>
      <c r="T288" s="121">
        <f>SUM(T289:T291)</f>
        <v>0</v>
      </c>
      <c r="AR288" s="115" t="s">
        <v>81</v>
      </c>
      <c r="AT288" s="122" t="s">
        <v>70</v>
      </c>
      <c r="AU288" s="122" t="s">
        <v>79</v>
      </c>
      <c r="AY288" s="115" t="s">
        <v>135</v>
      </c>
      <c r="BK288" s="123">
        <f>SUM(BK289:BK291)</f>
        <v>0</v>
      </c>
    </row>
    <row r="289" spans="2:65" s="1" customFormat="1" ht="21.75" customHeight="1">
      <c r="B289" s="126"/>
      <c r="C289" s="127" t="s">
        <v>751</v>
      </c>
      <c r="D289" s="127" t="s">
        <v>137</v>
      </c>
      <c r="E289" s="128" t="s">
        <v>2537</v>
      </c>
      <c r="F289" s="129" t="s">
        <v>2538</v>
      </c>
      <c r="G289" s="130" t="s">
        <v>493</v>
      </c>
      <c r="H289" s="131">
        <v>1</v>
      </c>
      <c r="I289" s="132"/>
      <c r="J289" s="133">
        <f>ROUND(I289*H289,2)</f>
        <v>0</v>
      </c>
      <c r="K289" s="129" t="s">
        <v>3</v>
      </c>
      <c r="L289" s="31"/>
      <c r="M289" s="134" t="s">
        <v>3</v>
      </c>
      <c r="N289" s="135" t="s">
        <v>42</v>
      </c>
      <c r="P289" s="136">
        <f>O289*H289</f>
        <v>0</v>
      </c>
      <c r="Q289" s="136">
        <v>0</v>
      </c>
      <c r="R289" s="136">
        <f>Q289*H289</f>
        <v>0</v>
      </c>
      <c r="S289" s="136">
        <v>0</v>
      </c>
      <c r="T289" s="137">
        <f>S289*H289</f>
        <v>0</v>
      </c>
      <c r="AR289" s="138" t="s">
        <v>236</v>
      </c>
      <c r="AT289" s="138" t="s">
        <v>137</v>
      </c>
      <c r="AU289" s="138" t="s">
        <v>81</v>
      </c>
      <c r="AY289" s="16" t="s">
        <v>135</v>
      </c>
      <c r="BE289" s="139">
        <f>IF(N289="základní",J289,0)</f>
        <v>0</v>
      </c>
      <c r="BF289" s="139">
        <f>IF(N289="snížená",J289,0)</f>
        <v>0</v>
      </c>
      <c r="BG289" s="139">
        <f>IF(N289="zákl. přenesená",J289,0)</f>
        <v>0</v>
      </c>
      <c r="BH289" s="139">
        <f>IF(N289="sníž. přenesená",J289,0)</f>
        <v>0</v>
      </c>
      <c r="BI289" s="139">
        <f>IF(N289="nulová",J289,0)</f>
        <v>0</v>
      </c>
      <c r="BJ289" s="16" t="s">
        <v>79</v>
      </c>
      <c r="BK289" s="139">
        <f>ROUND(I289*H289,2)</f>
        <v>0</v>
      </c>
      <c r="BL289" s="16" t="s">
        <v>236</v>
      </c>
      <c r="BM289" s="138" t="s">
        <v>2539</v>
      </c>
    </row>
    <row r="290" spans="2:65" s="12" customFormat="1" ht="11.25">
      <c r="B290" s="144"/>
      <c r="D290" s="145" t="s">
        <v>146</v>
      </c>
      <c r="E290" s="146" t="s">
        <v>3</v>
      </c>
      <c r="F290" s="147" t="s">
        <v>79</v>
      </c>
      <c r="H290" s="148">
        <v>1</v>
      </c>
      <c r="I290" s="149"/>
      <c r="L290" s="144"/>
      <c r="M290" s="150"/>
      <c r="T290" s="151"/>
      <c r="AT290" s="146" t="s">
        <v>146</v>
      </c>
      <c r="AU290" s="146" t="s">
        <v>81</v>
      </c>
      <c r="AV290" s="12" t="s">
        <v>81</v>
      </c>
      <c r="AW290" s="12" t="s">
        <v>32</v>
      </c>
      <c r="AX290" s="12" t="s">
        <v>71</v>
      </c>
      <c r="AY290" s="146" t="s">
        <v>135</v>
      </c>
    </row>
    <row r="291" spans="2:65" s="13" customFormat="1" ht="11.25">
      <c r="B291" s="152"/>
      <c r="D291" s="145" t="s">
        <v>146</v>
      </c>
      <c r="E291" s="153" t="s">
        <v>3</v>
      </c>
      <c r="F291" s="154" t="s">
        <v>150</v>
      </c>
      <c r="H291" s="155">
        <v>1</v>
      </c>
      <c r="I291" s="156"/>
      <c r="L291" s="152"/>
      <c r="M291" s="157"/>
      <c r="T291" s="158"/>
      <c r="AT291" s="153" t="s">
        <v>146</v>
      </c>
      <c r="AU291" s="153" t="s">
        <v>81</v>
      </c>
      <c r="AV291" s="13" t="s">
        <v>142</v>
      </c>
      <c r="AW291" s="13" t="s">
        <v>32</v>
      </c>
      <c r="AX291" s="13" t="s">
        <v>79</v>
      </c>
      <c r="AY291" s="153" t="s">
        <v>135</v>
      </c>
    </row>
    <row r="292" spans="2:65" s="11" customFormat="1" ht="22.9" customHeight="1">
      <c r="B292" s="114"/>
      <c r="D292" s="115" t="s">
        <v>70</v>
      </c>
      <c r="E292" s="124" t="s">
        <v>2540</v>
      </c>
      <c r="F292" s="124" t="s">
        <v>2541</v>
      </c>
      <c r="I292" s="117"/>
      <c r="J292" s="125">
        <f>BK292</f>
        <v>0</v>
      </c>
      <c r="L292" s="114"/>
      <c r="M292" s="119"/>
      <c r="P292" s="120">
        <f>SUM(P293:P336)</f>
        <v>0</v>
      </c>
      <c r="R292" s="120">
        <f>SUM(R293:R336)</f>
        <v>0</v>
      </c>
      <c r="T292" s="121">
        <f>SUM(T293:T336)</f>
        <v>0</v>
      </c>
      <c r="AR292" s="115" t="s">
        <v>81</v>
      </c>
      <c r="AT292" s="122" t="s">
        <v>70</v>
      </c>
      <c r="AU292" s="122" t="s">
        <v>79</v>
      </c>
      <c r="AY292" s="115" t="s">
        <v>135</v>
      </c>
      <c r="BK292" s="123">
        <f>SUM(BK293:BK336)</f>
        <v>0</v>
      </c>
    </row>
    <row r="293" spans="2:65" s="1" customFormat="1" ht="16.5" customHeight="1">
      <c r="B293" s="126"/>
      <c r="C293" s="127" t="s">
        <v>756</v>
      </c>
      <c r="D293" s="127" t="s">
        <v>137</v>
      </c>
      <c r="E293" s="128" t="s">
        <v>2542</v>
      </c>
      <c r="F293" s="129" t="s">
        <v>2543</v>
      </c>
      <c r="G293" s="130" t="s">
        <v>493</v>
      </c>
      <c r="H293" s="131">
        <v>2</v>
      </c>
      <c r="I293" s="132"/>
      <c r="J293" s="133">
        <f>ROUND(I293*H293,2)</f>
        <v>0</v>
      </c>
      <c r="K293" s="129" t="s">
        <v>3</v>
      </c>
      <c r="L293" s="31"/>
      <c r="M293" s="134" t="s">
        <v>3</v>
      </c>
      <c r="N293" s="135" t="s">
        <v>42</v>
      </c>
      <c r="P293" s="136">
        <f>O293*H293</f>
        <v>0</v>
      </c>
      <c r="Q293" s="136">
        <v>0</v>
      </c>
      <c r="R293" s="136">
        <f>Q293*H293</f>
        <v>0</v>
      </c>
      <c r="S293" s="136">
        <v>0</v>
      </c>
      <c r="T293" s="137">
        <f>S293*H293</f>
        <v>0</v>
      </c>
      <c r="AR293" s="138" t="s">
        <v>236</v>
      </c>
      <c r="AT293" s="138" t="s">
        <v>137</v>
      </c>
      <c r="AU293" s="138" t="s">
        <v>81</v>
      </c>
      <c r="AY293" s="16" t="s">
        <v>135</v>
      </c>
      <c r="BE293" s="139">
        <f>IF(N293="základní",J293,0)</f>
        <v>0</v>
      </c>
      <c r="BF293" s="139">
        <f>IF(N293="snížená",J293,0)</f>
        <v>0</v>
      </c>
      <c r="BG293" s="139">
        <f>IF(N293="zákl. přenesená",J293,0)</f>
        <v>0</v>
      </c>
      <c r="BH293" s="139">
        <f>IF(N293="sníž. přenesená",J293,0)</f>
        <v>0</v>
      </c>
      <c r="BI293" s="139">
        <f>IF(N293="nulová",J293,0)</f>
        <v>0</v>
      </c>
      <c r="BJ293" s="16" t="s">
        <v>79</v>
      </c>
      <c r="BK293" s="139">
        <f>ROUND(I293*H293,2)</f>
        <v>0</v>
      </c>
      <c r="BL293" s="16" t="s">
        <v>236</v>
      </c>
      <c r="BM293" s="138" t="s">
        <v>2544</v>
      </c>
    </row>
    <row r="294" spans="2:65" s="12" customFormat="1" ht="11.25">
      <c r="B294" s="144"/>
      <c r="D294" s="145" t="s">
        <v>146</v>
      </c>
      <c r="E294" s="146" t="s">
        <v>3</v>
      </c>
      <c r="F294" s="147" t="s">
        <v>2409</v>
      </c>
      <c r="H294" s="148">
        <v>2</v>
      </c>
      <c r="I294" s="149"/>
      <c r="L294" s="144"/>
      <c r="M294" s="150"/>
      <c r="T294" s="151"/>
      <c r="AT294" s="146" t="s">
        <v>146</v>
      </c>
      <c r="AU294" s="146" t="s">
        <v>81</v>
      </c>
      <c r="AV294" s="12" t="s">
        <v>81</v>
      </c>
      <c r="AW294" s="12" t="s">
        <v>32</v>
      </c>
      <c r="AX294" s="12" t="s">
        <v>71</v>
      </c>
      <c r="AY294" s="146" t="s">
        <v>135</v>
      </c>
    </row>
    <row r="295" spans="2:65" s="13" customFormat="1" ht="11.25">
      <c r="B295" s="152"/>
      <c r="D295" s="145" t="s">
        <v>146</v>
      </c>
      <c r="E295" s="153" t="s">
        <v>3</v>
      </c>
      <c r="F295" s="154" t="s">
        <v>150</v>
      </c>
      <c r="H295" s="155">
        <v>2</v>
      </c>
      <c r="I295" s="156"/>
      <c r="L295" s="152"/>
      <c r="M295" s="157"/>
      <c r="T295" s="158"/>
      <c r="AT295" s="153" t="s">
        <v>146</v>
      </c>
      <c r="AU295" s="153" t="s">
        <v>81</v>
      </c>
      <c r="AV295" s="13" t="s">
        <v>142</v>
      </c>
      <c r="AW295" s="13" t="s">
        <v>32</v>
      </c>
      <c r="AX295" s="13" t="s">
        <v>79</v>
      </c>
      <c r="AY295" s="153" t="s">
        <v>135</v>
      </c>
    </row>
    <row r="296" spans="2:65" s="1" customFormat="1" ht="21.75" customHeight="1">
      <c r="B296" s="126"/>
      <c r="C296" s="127" t="s">
        <v>768</v>
      </c>
      <c r="D296" s="127" t="s">
        <v>137</v>
      </c>
      <c r="E296" s="128" t="s">
        <v>2545</v>
      </c>
      <c r="F296" s="129" t="s">
        <v>2546</v>
      </c>
      <c r="G296" s="130" t="s">
        <v>493</v>
      </c>
      <c r="H296" s="131">
        <v>2</v>
      </c>
      <c r="I296" s="132"/>
      <c r="J296" s="133">
        <f>ROUND(I296*H296,2)</f>
        <v>0</v>
      </c>
      <c r="K296" s="129" t="s">
        <v>3</v>
      </c>
      <c r="L296" s="31"/>
      <c r="M296" s="134" t="s">
        <v>3</v>
      </c>
      <c r="N296" s="135" t="s">
        <v>42</v>
      </c>
      <c r="P296" s="136">
        <f>O296*H296</f>
        <v>0</v>
      </c>
      <c r="Q296" s="136">
        <v>0</v>
      </c>
      <c r="R296" s="136">
        <f>Q296*H296</f>
        <v>0</v>
      </c>
      <c r="S296" s="136">
        <v>0</v>
      </c>
      <c r="T296" s="137">
        <f>S296*H296</f>
        <v>0</v>
      </c>
      <c r="AR296" s="138" t="s">
        <v>236</v>
      </c>
      <c r="AT296" s="138" t="s">
        <v>137</v>
      </c>
      <c r="AU296" s="138" t="s">
        <v>81</v>
      </c>
      <c r="AY296" s="16" t="s">
        <v>135</v>
      </c>
      <c r="BE296" s="139">
        <f>IF(N296="základní",J296,0)</f>
        <v>0</v>
      </c>
      <c r="BF296" s="139">
        <f>IF(N296="snížená",J296,0)</f>
        <v>0</v>
      </c>
      <c r="BG296" s="139">
        <f>IF(N296="zákl. přenesená",J296,0)</f>
        <v>0</v>
      </c>
      <c r="BH296" s="139">
        <f>IF(N296="sníž. přenesená",J296,0)</f>
        <v>0</v>
      </c>
      <c r="BI296" s="139">
        <f>IF(N296="nulová",J296,0)</f>
        <v>0</v>
      </c>
      <c r="BJ296" s="16" t="s">
        <v>79</v>
      </c>
      <c r="BK296" s="139">
        <f>ROUND(I296*H296,2)</f>
        <v>0</v>
      </c>
      <c r="BL296" s="16" t="s">
        <v>236</v>
      </c>
      <c r="BM296" s="138" t="s">
        <v>2547</v>
      </c>
    </row>
    <row r="297" spans="2:65" s="12" customFormat="1" ht="11.25">
      <c r="B297" s="144"/>
      <c r="D297" s="145" t="s">
        <v>146</v>
      </c>
      <c r="E297" s="146" t="s">
        <v>3</v>
      </c>
      <c r="F297" s="147" t="s">
        <v>2409</v>
      </c>
      <c r="H297" s="148">
        <v>2</v>
      </c>
      <c r="I297" s="149"/>
      <c r="L297" s="144"/>
      <c r="M297" s="150"/>
      <c r="T297" s="151"/>
      <c r="AT297" s="146" t="s">
        <v>146</v>
      </c>
      <c r="AU297" s="146" t="s">
        <v>81</v>
      </c>
      <c r="AV297" s="12" t="s">
        <v>81</v>
      </c>
      <c r="AW297" s="12" t="s">
        <v>32</v>
      </c>
      <c r="AX297" s="12" t="s">
        <v>71</v>
      </c>
      <c r="AY297" s="146" t="s">
        <v>135</v>
      </c>
    </row>
    <row r="298" spans="2:65" s="13" customFormat="1" ht="11.25">
      <c r="B298" s="152"/>
      <c r="D298" s="145" t="s">
        <v>146</v>
      </c>
      <c r="E298" s="153" t="s">
        <v>3</v>
      </c>
      <c r="F298" s="154" t="s">
        <v>150</v>
      </c>
      <c r="H298" s="155">
        <v>2</v>
      </c>
      <c r="I298" s="156"/>
      <c r="L298" s="152"/>
      <c r="M298" s="157"/>
      <c r="T298" s="158"/>
      <c r="AT298" s="153" t="s">
        <v>146</v>
      </c>
      <c r="AU298" s="153" t="s">
        <v>81</v>
      </c>
      <c r="AV298" s="13" t="s">
        <v>142</v>
      </c>
      <c r="AW298" s="13" t="s">
        <v>32</v>
      </c>
      <c r="AX298" s="13" t="s">
        <v>79</v>
      </c>
      <c r="AY298" s="153" t="s">
        <v>135</v>
      </c>
    </row>
    <row r="299" spans="2:65" s="1" customFormat="1" ht="24.2" customHeight="1">
      <c r="B299" s="126"/>
      <c r="C299" s="127" t="s">
        <v>781</v>
      </c>
      <c r="D299" s="127" t="s">
        <v>137</v>
      </c>
      <c r="E299" s="128" t="s">
        <v>2548</v>
      </c>
      <c r="F299" s="129" t="s">
        <v>2549</v>
      </c>
      <c r="G299" s="130" t="s">
        <v>493</v>
      </c>
      <c r="H299" s="131">
        <v>2</v>
      </c>
      <c r="I299" s="132"/>
      <c r="J299" s="133">
        <f>ROUND(I299*H299,2)</f>
        <v>0</v>
      </c>
      <c r="K299" s="129" t="s">
        <v>3</v>
      </c>
      <c r="L299" s="31"/>
      <c r="M299" s="134" t="s">
        <v>3</v>
      </c>
      <c r="N299" s="135" t="s">
        <v>42</v>
      </c>
      <c r="P299" s="136">
        <f>O299*H299</f>
        <v>0</v>
      </c>
      <c r="Q299" s="136">
        <v>0</v>
      </c>
      <c r="R299" s="136">
        <f>Q299*H299</f>
        <v>0</v>
      </c>
      <c r="S299" s="136">
        <v>0</v>
      </c>
      <c r="T299" s="137">
        <f>S299*H299</f>
        <v>0</v>
      </c>
      <c r="AR299" s="138" t="s">
        <v>236</v>
      </c>
      <c r="AT299" s="138" t="s">
        <v>137</v>
      </c>
      <c r="AU299" s="138" t="s">
        <v>81</v>
      </c>
      <c r="AY299" s="16" t="s">
        <v>135</v>
      </c>
      <c r="BE299" s="139">
        <f>IF(N299="základní",J299,0)</f>
        <v>0</v>
      </c>
      <c r="BF299" s="139">
        <f>IF(N299="snížená",J299,0)</f>
        <v>0</v>
      </c>
      <c r="BG299" s="139">
        <f>IF(N299="zákl. přenesená",J299,0)</f>
        <v>0</v>
      </c>
      <c r="BH299" s="139">
        <f>IF(N299="sníž. přenesená",J299,0)</f>
        <v>0</v>
      </c>
      <c r="BI299" s="139">
        <f>IF(N299="nulová",J299,0)</f>
        <v>0</v>
      </c>
      <c r="BJ299" s="16" t="s">
        <v>79</v>
      </c>
      <c r="BK299" s="139">
        <f>ROUND(I299*H299,2)</f>
        <v>0</v>
      </c>
      <c r="BL299" s="16" t="s">
        <v>236</v>
      </c>
      <c r="BM299" s="138" t="s">
        <v>2550</v>
      </c>
    </row>
    <row r="300" spans="2:65" s="12" customFormat="1" ht="11.25">
      <c r="B300" s="144"/>
      <c r="D300" s="145" t="s">
        <v>146</v>
      </c>
      <c r="E300" s="146" t="s">
        <v>3</v>
      </c>
      <c r="F300" s="147" t="s">
        <v>81</v>
      </c>
      <c r="H300" s="148">
        <v>2</v>
      </c>
      <c r="I300" s="149"/>
      <c r="L300" s="144"/>
      <c r="M300" s="150"/>
      <c r="T300" s="151"/>
      <c r="AT300" s="146" t="s">
        <v>146</v>
      </c>
      <c r="AU300" s="146" t="s">
        <v>81</v>
      </c>
      <c r="AV300" s="12" t="s">
        <v>81</v>
      </c>
      <c r="AW300" s="12" t="s">
        <v>32</v>
      </c>
      <c r="AX300" s="12" t="s">
        <v>71</v>
      </c>
      <c r="AY300" s="146" t="s">
        <v>135</v>
      </c>
    </row>
    <row r="301" spans="2:65" s="13" customFormat="1" ht="11.25">
      <c r="B301" s="152"/>
      <c r="D301" s="145" t="s">
        <v>146</v>
      </c>
      <c r="E301" s="153" t="s">
        <v>3</v>
      </c>
      <c r="F301" s="154" t="s">
        <v>150</v>
      </c>
      <c r="H301" s="155">
        <v>2</v>
      </c>
      <c r="I301" s="156"/>
      <c r="L301" s="152"/>
      <c r="M301" s="157"/>
      <c r="T301" s="158"/>
      <c r="AT301" s="153" t="s">
        <v>146</v>
      </c>
      <c r="AU301" s="153" t="s">
        <v>81</v>
      </c>
      <c r="AV301" s="13" t="s">
        <v>142</v>
      </c>
      <c r="AW301" s="13" t="s">
        <v>32</v>
      </c>
      <c r="AX301" s="13" t="s">
        <v>79</v>
      </c>
      <c r="AY301" s="153" t="s">
        <v>135</v>
      </c>
    </row>
    <row r="302" spans="2:65" s="1" customFormat="1" ht="16.5" customHeight="1">
      <c r="B302" s="126"/>
      <c r="C302" s="127" t="s">
        <v>786</v>
      </c>
      <c r="D302" s="127" t="s">
        <v>137</v>
      </c>
      <c r="E302" s="128" t="s">
        <v>2551</v>
      </c>
      <c r="F302" s="129" t="s">
        <v>2552</v>
      </c>
      <c r="G302" s="130" t="s">
        <v>493</v>
      </c>
      <c r="H302" s="131">
        <v>2</v>
      </c>
      <c r="I302" s="132"/>
      <c r="J302" s="133">
        <f>ROUND(I302*H302,2)</f>
        <v>0</v>
      </c>
      <c r="K302" s="129" t="s">
        <v>3</v>
      </c>
      <c r="L302" s="31"/>
      <c r="M302" s="134" t="s">
        <v>3</v>
      </c>
      <c r="N302" s="135" t="s">
        <v>42</v>
      </c>
      <c r="P302" s="136">
        <f>O302*H302</f>
        <v>0</v>
      </c>
      <c r="Q302" s="136">
        <v>0</v>
      </c>
      <c r="R302" s="136">
        <f>Q302*H302</f>
        <v>0</v>
      </c>
      <c r="S302" s="136">
        <v>0</v>
      </c>
      <c r="T302" s="137">
        <f>S302*H302</f>
        <v>0</v>
      </c>
      <c r="AR302" s="138" t="s">
        <v>236</v>
      </c>
      <c r="AT302" s="138" t="s">
        <v>137</v>
      </c>
      <c r="AU302" s="138" t="s">
        <v>81</v>
      </c>
      <c r="AY302" s="16" t="s">
        <v>135</v>
      </c>
      <c r="BE302" s="139">
        <f>IF(N302="základní",J302,0)</f>
        <v>0</v>
      </c>
      <c r="BF302" s="139">
        <f>IF(N302="snížená",J302,0)</f>
        <v>0</v>
      </c>
      <c r="BG302" s="139">
        <f>IF(N302="zákl. přenesená",J302,0)</f>
        <v>0</v>
      </c>
      <c r="BH302" s="139">
        <f>IF(N302="sníž. přenesená",J302,0)</f>
        <v>0</v>
      </c>
      <c r="BI302" s="139">
        <f>IF(N302="nulová",J302,0)</f>
        <v>0</v>
      </c>
      <c r="BJ302" s="16" t="s">
        <v>79</v>
      </c>
      <c r="BK302" s="139">
        <f>ROUND(I302*H302,2)</f>
        <v>0</v>
      </c>
      <c r="BL302" s="16" t="s">
        <v>236</v>
      </c>
      <c r="BM302" s="138" t="s">
        <v>2553</v>
      </c>
    </row>
    <row r="303" spans="2:65" s="12" customFormat="1" ht="11.25">
      <c r="B303" s="144"/>
      <c r="D303" s="145" t="s">
        <v>146</v>
      </c>
      <c r="E303" s="146" t="s">
        <v>3</v>
      </c>
      <c r="F303" s="147" t="s">
        <v>2409</v>
      </c>
      <c r="H303" s="148">
        <v>2</v>
      </c>
      <c r="I303" s="149"/>
      <c r="L303" s="144"/>
      <c r="M303" s="150"/>
      <c r="T303" s="151"/>
      <c r="AT303" s="146" t="s">
        <v>146</v>
      </c>
      <c r="AU303" s="146" t="s">
        <v>81</v>
      </c>
      <c r="AV303" s="12" t="s">
        <v>81</v>
      </c>
      <c r="AW303" s="12" t="s">
        <v>32</v>
      </c>
      <c r="AX303" s="12" t="s">
        <v>71</v>
      </c>
      <c r="AY303" s="146" t="s">
        <v>135</v>
      </c>
    </row>
    <row r="304" spans="2:65" s="13" customFormat="1" ht="11.25">
      <c r="B304" s="152"/>
      <c r="D304" s="145" t="s">
        <v>146</v>
      </c>
      <c r="E304" s="153" t="s">
        <v>3</v>
      </c>
      <c r="F304" s="154" t="s">
        <v>150</v>
      </c>
      <c r="H304" s="155">
        <v>2</v>
      </c>
      <c r="I304" s="156"/>
      <c r="L304" s="152"/>
      <c r="M304" s="157"/>
      <c r="T304" s="158"/>
      <c r="AT304" s="153" t="s">
        <v>146</v>
      </c>
      <c r="AU304" s="153" t="s">
        <v>81</v>
      </c>
      <c r="AV304" s="13" t="s">
        <v>142</v>
      </c>
      <c r="AW304" s="13" t="s">
        <v>32</v>
      </c>
      <c r="AX304" s="13" t="s">
        <v>79</v>
      </c>
      <c r="AY304" s="153" t="s">
        <v>135</v>
      </c>
    </row>
    <row r="305" spans="2:65" s="1" customFormat="1" ht="16.5" customHeight="1">
      <c r="B305" s="126"/>
      <c r="C305" s="127" t="s">
        <v>791</v>
      </c>
      <c r="D305" s="127" t="s">
        <v>137</v>
      </c>
      <c r="E305" s="128" t="s">
        <v>2554</v>
      </c>
      <c r="F305" s="129" t="s">
        <v>2555</v>
      </c>
      <c r="G305" s="130" t="s">
        <v>493</v>
      </c>
      <c r="H305" s="131">
        <v>1</v>
      </c>
      <c r="I305" s="132"/>
      <c r="J305" s="133">
        <f>ROUND(I305*H305,2)</f>
        <v>0</v>
      </c>
      <c r="K305" s="129" t="s">
        <v>3</v>
      </c>
      <c r="L305" s="31"/>
      <c r="M305" s="134" t="s">
        <v>3</v>
      </c>
      <c r="N305" s="135" t="s">
        <v>42</v>
      </c>
      <c r="P305" s="136">
        <f>O305*H305</f>
        <v>0</v>
      </c>
      <c r="Q305" s="136">
        <v>0</v>
      </c>
      <c r="R305" s="136">
        <f>Q305*H305</f>
        <v>0</v>
      </c>
      <c r="S305" s="136">
        <v>0</v>
      </c>
      <c r="T305" s="137">
        <f>S305*H305</f>
        <v>0</v>
      </c>
      <c r="AR305" s="138" t="s">
        <v>236</v>
      </c>
      <c r="AT305" s="138" t="s">
        <v>137</v>
      </c>
      <c r="AU305" s="138" t="s">
        <v>81</v>
      </c>
      <c r="AY305" s="16" t="s">
        <v>135</v>
      </c>
      <c r="BE305" s="139">
        <f>IF(N305="základní",J305,0)</f>
        <v>0</v>
      </c>
      <c r="BF305" s="139">
        <f>IF(N305="snížená",J305,0)</f>
        <v>0</v>
      </c>
      <c r="BG305" s="139">
        <f>IF(N305="zákl. přenesená",J305,0)</f>
        <v>0</v>
      </c>
      <c r="BH305" s="139">
        <f>IF(N305="sníž. přenesená",J305,0)</f>
        <v>0</v>
      </c>
      <c r="BI305" s="139">
        <f>IF(N305="nulová",J305,0)</f>
        <v>0</v>
      </c>
      <c r="BJ305" s="16" t="s">
        <v>79</v>
      </c>
      <c r="BK305" s="139">
        <f>ROUND(I305*H305,2)</f>
        <v>0</v>
      </c>
      <c r="BL305" s="16" t="s">
        <v>236</v>
      </c>
      <c r="BM305" s="138" t="s">
        <v>2556</v>
      </c>
    </row>
    <row r="306" spans="2:65" s="12" customFormat="1" ht="11.25">
      <c r="B306" s="144"/>
      <c r="D306" s="145" t="s">
        <v>146</v>
      </c>
      <c r="E306" s="146" t="s">
        <v>3</v>
      </c>
      <c r="F306" s="147" t="s">
        <v>79</v>
      </c>
      <c r="H306" s="148">
        <v>1</v>
      </c>
      <c r="I306" s="149"/>
      <c r="L306" s="144"/>
      <c r="M306" s="150"/>
      <c r="T306" s="151"/>
      <c r="AT306" s="146" t="s">
        <v>146</v>
      </c>
      <c r="AU306" s="146" t="s">
        <v>81</v>
      </c>
      <c r="AV306" s="12" t="s">
        <v>81</v>
      </c>
      <c r="AW306" s="12" t="s">
        <v>32</v>
      </c>
      <c r="AX306" s="12" t="s">
        <v>71</v>
      </c>
      <c r="AY306" s="146" t="s">
        <v>135</v>
      </c>
    </row>
    <row r="307" spans="2:65" s="13" customFormat="1" ht="11.25">
      <c r="B307" s="152"/>
      <c r="D307" s="145" t="s">
        <v>146</v>
      </c>
      <c r="E307" s="153" t="s">
        <v>3</v>
      </c>
      <c r="F307" s="154" t="s">
        <v>150</v>
      </c>
      <c r="H307" s="155">
        <v>1</v>
      </c>
      <c r="I307" s="156"/>
      <c r="L307" s="152"/>
      <c r="M307" s="157"/>
      <c r="T307" s="158"/>
      <c r="AT307" s="153" t="s">
        <v>146</v>
      </c>
      <c r="AU307" s="153" t="s">
        <v>81</v>
      </c>
      <c r="AV307" s="13" t="s">
        <v>142</v>
      </c>
      <c r="AW307" s="13" t="s">
        <v>32</v>
      </c>
      <c r="AX307" s="13" t="s">
        <v>79</v>
      </c>
      <c r="AY307" s="153" t="s">
        <v>135</v>
      </c>
    </row>
    <row r="308" spans="2:65" s="1" customFormat="1" ht="16.5" customHeight="1">
      <c r="B308" s="126"/>
      <c r="C308" s="127" t="s">
        <v>796</v>
      </c>
      <c r="D308" s="127" t="s">
        <v>137</v>
      </c>
      <c r="E308" s="128" t="s">
        <v>2557</v>
      </c>
      <c r="F308" s="129" t="s">
        <v>2558</v>
      </c>
      <c r="G308" s="130" t="s">
        <v>493</v>
      </c>
      <c r="H308" s="131">
        <v>2</v>
      </c>
      <c r="I308" s="132"/>
      <c r="J308" s="133">
        <f>ROUND(I308*H308,2)</f>
        <v>0</v>
      </c>
      <c r="K308" s="129" t="s">
        <v>3</v>
      </c>
      <c r="L308" s="31"/>
      <c r="M308" s="134" t="s">
        <v>3</v>
      </c>
      <c r="N308" s="135" t="s">
        <v>42</v>
      </c>
      <c r="P308" s="136">
        <f>O308*H308</f>
        <v>0</v>
      </c>
      <c r="Q308" s="136">
        <v>0</v>
      </c>
      <c r="R308" s="136">
        <f>Q308*H308</f>
        <v>0</v>
      </c>
      <c r="S308" s="136">
        <v>0</v>
      </c>
      <c r="T308" s="137">
        <f>S308*H308</f>
        <v>0</v>
      </c>
      <c r="AR308" s="138" t="s">
        <v>236</v>
      </c>
      <c r="AT308" s="138" t="s">
        <v>137</v>
      </c>
      <c r="AU308" s="138" t="s">
        <v>81</v>
      </c>
      <c r="AY308" s="16" t="s">
        <v>135</v>
      </c>
      <c r="BE308" s="139">
        <f>IF(N308="základní",J308,0)</f>
        <v>0</v>
      </c>
      <c r="BF308" s="139">
        <f>IF(N308="snížená",J308,0)</f>
        <v>0</v>
      </c>
      <c r="BG308" s="139">
        <f>IF(N308="zákl. přenesená",J308,0)</f>
        <v>0</v>
      </c>
      <c r="BH308" s="139">
        <f>IF(N308="sníž. přenesená",J308,0)</f>
        <v>0</v>
      </c>
      <c r="BI308" s="139">
        <f>IF(N308="nulová",J308,0)</f>
        <v>0</v>
      </c>
      <c r="BJ308" s="16" t="s">
        <v>79</v>
      </c>
      <c r="BK308" s="139">
        <f>ROUND(I308*H308,2)</f>
        <v>0</v>
      </c>
      <c r="BL308" s="16" t="s">
        <v>236</v>
      </c>
      <c r="BM308" s="138" t="s">
        <v>2559</v>
      </c>
    </row>
    <row r="309" spans="2:65" s="12" customFormat="1" ht="11.25">
      <c r="B309" s="144"/>
      <c r="D309" s="145" t="s">
        <v>146</v>
      </c>
      <c r="E309" s="146" t="s">
        <v>3</v>
      </c>
      <c r="F309" s="147" t="s">
        <v>2409</v>
      </c>
      <c r="H309" s="148">
        <v>2</v>
      </c>
      <c r="I309" s="149"/>
      <c r="L309" s="144"/>
      <c r="M309" s="150"/>
      <c r="T309" s="151"/>
      <c r="AT309" s="146" t="s">
        <v>146</v>
      </c>
      <c r="AU309" s="146" t="s">
        <v>81</v>
      </c>
      <c r="AV309" s="12" t="s">
        <v>81</v>
      </c>
      <c r="AW309" s="12" t="s">
        <v>32</v>
      </c>
      <c r="AX309" s="12" t="s">
        <v>71</v>
      </c>
      <c r="AY309" s="146" t="s">
        <v>135</v>
      </c>
    </row>
    <row r="310" spans="2:65" s="13" customFormat="1" ht="11.25">
      <c r="B310" s="152"/>
      <c r="D310" s="145" t="s">
        <v>146</v>
      </c>
      <c r="E310" s="153" t="s">
        <v>3</v>
      </c>
      <c r="F310" s="154" t="s">
        <v>150</v>
      </c>
      <c r="H310" s="155">
        <v>2</v>
      </c>
      <c r="I310" s="156"/>
      <c r="L310" s="152"/>
      <c r="M310" s="157"/>
      <c r="T310" s="158"/>
      <c r="AT310" s="153" t="s">
        <v>146</v>
      </c>
      <c r="AU310" s="153" t="s">
        <v>81</v>
      </c>
      <c r="AV310" s="13" t="s">
        <v>142</v>
      </c>
      <c r="AW310" s="13" t="s">
        <v>32</v>
      </c>
      <c r="AX310" s="13" t="s">
        <v>79</v>
      </c>
      <c r="AY310" s="153" t="s">
        <v>135</v>
      </c>
    </row>
    <row r="311" spans="2:65" s="1" customFormat="1" ht="16.5" customHeight="1">
      <c r="B311" s="126"/>
      <c r="C311" s="127" t="s">
        <v>803</v>
      </c>
      <c r="D311" s="127" t="s">
        <v>137</v>
      </c>
      <c r="E311" s="128" t="s">
        <v>2560</v>
      </c>
      <c r="F311" s="129" t="s">
        <v>2561</v>
      </c>
      <c r="G311" s="130" t="s">
        <v>493</v>
      </c>
      <c r="H311" s="131">
        <v>11</v>
      </c>
      <c r="I311" s="132"/>
      <c r="J311" s="133">
        <f>ROUND(I311*H311,2)</f>
        <v>0</v>
      </c>
      <c r="K311" s="129" t="s">
        <v>3</v>
      </c>
      <c r="L311" s="31"/>
      <c r="M311" s="134" t="s">
        <v>3</v>
      </c>
      <c r="N311" s="135" t="s">
        <v>42</v>
      </c>
      <c r="P311" s="136">
        <f>O311*H311</f>
        <v>0</v>
      </c>
      <c r="Q311" s="136">
        <v>0</v>
      </c>
      <c r="R311" s="136">
        <f>Q311*H311</f>
        <v>0</v>
      </c>
      <c r="S311" s="136">
        <v>0</v>
      </c>
      <c r="T311" s="137">
        <f>S311*H311</f>
        <v>0</v>
      </c>
      <c r="AR311" s="138" t="s">
        <v>236</v>
      </c>
      <c r="AT311" s="138" t="s">
        <v>137</v>
      </c>
      <c r="AU311" s="138" t="s">
        <v>81</v>
      </c>
      <c r="AY311" s="16" t="s">
        <v>135</v>
      </c>
      <c r="BE311" s="139">
        <f>IF(N311="základní",J311,0)</f>
        <v>0</v>
      </c>
      <c r="BF311" s="139">
        <f>IF(N311="snížená",J311,0)</f>
        <v>0</v>
      </c>
      <c r="BG311" s="139">
        <f>IF(N311="zákl. přenesená",J311,0)</f>
        <v>0</v>
      </c>
      <c r="BH311" s="139">
        <f>IF(N311="sníž. přenesená",J311,0)</f>
        <v>0</v>
      </c>
      <c r="BI311" s="139">
        <f>IF(N311="nulová",J311,0)</f>
        <v>0</v>
      </c>
      <c r="BJ311" s="16" t="s">
        <v>79</v>
      </c>
      <c r="BK311" s="139">
        <f>ROUND(I311*H311,2)</f>
        <v>0</v>
      </c>
      <c r="BL311" s="16" t="s">
        <v>236</v>
      </c>
      <c r="BM311" s="138" t="s">
        <v>2562</v>
      </c>
    </row>
    <row r="312" spans="2:65" s="12" customFormat="1" ht="11.25">
      <c r="B312" s="144"/>
      <c r="D312" s="145" t="s">
        <v>146</v>
      </c>
      <c r="E312" s="146" t="s">
        <v>3</v>
      </c>
      <c r="F312" s="147" t="s">
        <v>2488</v>
      </c>
      <c r="H312" s="148">
        <v>4</v>
      </c>
      <c r="I312" s="149"/>
      <c r="L312" s="144"/>
      <c r="M312" s="150"/>
      <c r="T312" s="151"/>
      <c r="AT312" s="146" t="s">
        <v>146</v>
      </c>
      <c r="AU312" s="146" t="s">
        <v>81</v>
      </c>
      <c r="AV312" s="12" t="s">
        <v>81</v>
      </c>
      <c r="AW312" s="12" t="s">
        <v>32</v>
      </c>
      <c r="AX312" s="12" t="s">
        <v>71</v>
      </c>
      <c r="AY312" s="146" t="s">
        <v>135</v>
      </c>
    </row>
    <row r="313" spans="2:65" s="12" customFormat="1" ht="11.25">
      <c r="B313" s="144"/>
      <c r="D313" s="145" t="s">
        <v>146</v>
      </c>
      <c r="E313" s="146" t="s">
        <v>3</v>
      </c>
      <c r="F313" s="147" t="s">
        <v>2563</v>
      </c>
      <c r="H313" s="148">
        <v>4</v>
      </c>
      <c r="I313" s="149"/>
      <c r="L313" s="144"/>
      <c r="M313" s="150"/>
      <c r="T313" s="151"/>
      <c r="AT313" s="146" t="s">
        <v>146</v>
      </c>
      <c r="AU313" s="146" t="s">
        <v>81</v>
      </c>
      <c r="AV313" s="12" t="s">
        <v>81</v>
      </c>
      <c r="AW313" s="12" t="s">
        <v>32</v>
      </c>
      <c r="AX313" s="12" t="s">
        <v>71</v>
      </c>
      <c r="AY313" s="146" t="s">
        <v>135</v>
      </c>
    </row>
    <row r="314" spans="2:65" s="12" customFormat="1" ht="11.25">
      <c r="B314" s="144"/>
      <c r="D314" s="145" t="s">
        <v>146</v>
      </c>
      <c r="E314" s="146" t="s">
        <v>3</v>
      </c>
      <c r="F314" s="147" t="s">
        <v>2491</v>
      </c>
      <c r="H314" s="148">
        <v>2</v>
      </c>
      <c r="I314" s="149"/>
      <c r="L314" s="144"/>
      <c r="M314" s="150"/>
      <c r="T314" s="151"/>
      <c r="AT314" s="146" t="s">
        <v>146</v>
      </c>
      <c r="AU314" s="146" t="s">
        <v>81</v>
      </c>
      <c r="AV314" s="12" t="s">
        <v>81</v>
      </c>
      <c r="AW314" s="12" t="s">
        <v>32</v>
      </c>
      <c r="AX314" s="12" t="s">
        <v>71</v>
      </c>
      <c r="AY314" s="146" t="s">
        <v>135</v>
      </c>
    </row>
    <row r="315" spans="2:65" s="12" customFormat="1" ht="11.25">
      <c r="B315" s="144"/>
      <c r="D315" s="145" t="s">
        <v>146</v>
      </c>
      <c r="E315" s="146" t="s">
        <v>3</v>
      </c>
      <c r="F315" s="147" t="s">
        <v>2490</v>
      </c>
      <c r="H315" s="148">
        <v>1</v>
      </c>
      <c r="I315" s="149"/>
      <c r="L315" s="144"/>
      <c r="M315" s="150"/>
      <c r="T315" s="151"/>
      <c r="AT315" s="146" t="s">
        <v>146</v>
      </c>
      <c r="AU315" s="146" t="s">
        <v>81</v>
      </c>
      <c r="AV315" s="12" t="s">
        <v>81</v>
      </c>
      <c r="AW315" s="12" t="s">
        <v>32</v>
      </c>
      <c r="AX315" s="12" t="s">
        <v>71</v>
      </c>
      <c r="AY315" s="146" t="s">
        <v>135</v>
      </c>
    </row>
    <row r="316" spans="2:65" s="13" customFormat="1" ht="11.25">
      <c r="B316" s="152"/>
      <c r="D316" s="145" t="s">
        <v>146</v>
      </c>
      <c r="E316" s="153" t="s">
        <v>3</v>
      </c>
      <c r="F316" s="154" t="s">
        <v>150</v>
      </c>
      <c r="H316" s="155">
        <v>11</v>
      </c>
      <c r="I316" s="156"/>
      <c r="L316" s="152"/>
      <c r="M316" s="157"/>
      <c r="T316" s="158"/>
      <c r="AT316" s="153" t="s">
        <v>146</v>
      </c>
      <c r="AU316" s="153" t="s">
        <v>81</v>
      </c>
      <c r="AV316" s="13" t="s">
        <v>142</v>
      </c>
      <c r="AW316" s="13" t="s">
        <v>32</v>
      </c>
      <c r="AX316" s="13" t="s">
        <v>79</v>
      </c>
      <c r="AY316" s="153" t="s">
        <v>135</v>
      </c>
    </row>
    <row r="317" spans="2:65" s="1" customFormat="1" ht="16.5" customHeight="1">
      <c r="B317" s="126"/>
      <c r="C317" s="127" t="s">
        <v>810</v>
      </c>
      <c r="D317" s="127" t="s">
        <v>137</v>
      </c>
      <c r="E317" s="128" t="s">
        <v>2564</v>
      </c>
      <c r="F317" s="129" t="s">
        <v>2565</v>
      </c>
      <c r="G317" s="130" t="s">
        <v>493</v>
      </c>
      <c r="H317" s="131">
        <v>2</v>
      </c>
      <c r="I317" s="132"/>
      <c r="J317" s="133">
        <f>ROUND(I317*H317,2)</f>
        <v>0</v>
      </c>
      <c r="K317" s="129" t="s">
        <v>3</v>
      </c>
      <c r="L317" s="31"/>
      <c r="M317" s="134" t="s">
        <v>3</v>
      </c>
      <c r="N317" s="135" t="s">
        <v>42</v>
      </c>
      <c r="P317" s="136">
        <f>O317*H317</f>
        <v>0</v>
      </c>
      <c r="Q317" s="136">
        <v>0</v>
      </c>
      <c r="R317" s="136">
        <f>Q317*H317</f>
        <v>0</v>
      </c>
      <c r="S317" s="136">
        <v>0</v>
      </c>
      <c r="T317" s="137">
        <f>S317*H317</f>
        <v>0</v>
      </c>
      <c r="AR317" s="138" t="s">
        <v>236</v>
      </c>
      <c r="AT317" s="138" t="s">
        <v>137</v>
      </c>
      <c r="AU317" s="138" t="s">
        <v>81</v>
      </c>
      <c r="AY317" s="16" t="s">
        <v>135</v>
      </c>
      <c r="BE317" s="139">
        <f>IF(N317="základní",J317,0)</f>
        <v>0</v>
      </c>
      <c r="BF317" s="139">
        <f>IF(N317="snížená",J317,0)</f>
        <v>0</v>
      </c>
      <c r="BG317" s="139">
        <f>IF(N317="zákl. přenesená",J317,0)</f>
        <v>0</v>
      </c>
      <c r="BH317" s="139">
        <f>IF(N317="sníž. přenesená",J317,0)</f>
        <v>0</v>
      </c>
      <c r="BI317" s="139">
        <f>IF(N317="nulová",J317,0)</f>
        <v>0</v>
      </c>
      <c r="BJ317" s="16" t="s">
        <v>79</v>
      </c>
      <c r="BK317" s="139">
        <f>ROUND(I317*H317,2)</f>
        <v>0</v>
      </c>
      <c r="BL317" s="16" t="s">
        <v>236</v>
      </c>
      <c r="BM317" s="138" t="s">
        <v>2566</v>
      </c>
    </row>
    <row r="318" spans="2:65" s="12" customFormat="1" ht="11.25">
      <c r="B318" s="144"/>
      <c r="D318" s="145" t="s">
        <v>146</v>
      </c>
      <c r="E318" s="146" t="s">
        <v>3</v>
      </c>
      <c r="F318" s="147" t="s">
        <v>81</v>
      </c>
      <c r="H318" s="148">
        <v>2</v>
      </c>
      <c r="I318" s="149"/>
      <c r="L318" s="144"/>
      <c r="M318" s="150"/>
      <c r="T318" s="151"/>
      <c r="AT318" s="146" t="s">
        <v>146</v>
      </c>
      <c r="AU318" s="146" t="s">
        <v>81</v>
      </c>
      <c r="AV318" s="12" t="s">
        <v>81</v>
      </c>
      <c r="AW318" s="12" t="s">
        <v>32</v>
      </c>
      <c r="AX318" s="12" t="s">
        <v>71</v>
      </c>
      <c r="AY318" s="146" t="s">
        <v>135</v>
      </c>
    </row>
    <row r="319" spans="2:65" s="13" customFormat="1" ht="11.25">
      <c r="B319" s="152"/>
      <c r="D319" s="145" t="s">
        <v>146</v>
      </c>
      <c r="E319" s="153" t="s">
        <v>3</v>
      </c>
      <c r="F319" s="154" t="s">
        <v>150</v>
      </c>
      <c r="H319" s="155">
        <v>2</v>
      </c>
      <c r="I319" s="156"/>
      <c r="L319" s="152"/>
      <c r="M319" s="157"/>
      <c r="T319" s="158"/>
      <c r="AT319" s="153" t="s">
        <v>146</v>
      </c>
      <c r="AU319" s="153" t="s">
        <v>81</v>
      </c>
      <c r="AV319" s="13" t="s">
        <v>142</v>
      </c>
      <c r="AW319" s="13" t="s">
        <v>32</v>
      </c>
      <c r="AX319" s="13" t="s">
        <v>79</v>
      </c>
      <c r="AY319" s="153" t="s">
        <v>135</v>
      </c>
    </row>
    <row r="320" spans="2:65" s="1" customFormat="1" ht="16.5" customHeight="1">
      <c r="B320" s="126"/>
      <c r="C320" s="127" t="s">
        <v>816</v>
      </c>
      <c r="D320" s="127" t="s">
        <v>137</v>
      </c>
      <c r="E320" s="128" t="s">
        <v>2567</v>
      </c>
      <c r="F320" s="129" t="s">
        <v>2568</v>
      </c>
      <c r="G320" s="130" t="s">
        <v>493</v>
      </c>
      <c r="H320" s="131">
        <v>1</v>
      </c>
      <c r="I320" s="132"/>
      <c r="J320" s="133">
        <f>ROUND(I320*H320,2)</f>
        <v>0</v>
      </c>
      <c r="K320" s="129" t="s">
        <v>3</v>
      </c>
      <c r="L320" s="31"/>
      <c r="M320" s="134" t="s">
        <v>3</v>
      </c>
      <c r="N320" s="135" t="s">
        <v>42</v>
      </c>
      <c r="P320" s="136">
        <f>O320*H320</f>
        <v>0</v>
      </c>
      <c r="Q320" s="136">
        <v>0</v>
      </c>
      <c r="R320" s="136">
        <f>Q320*H320</f>
        <v>0</v>
      </c>
      <c r="S320" s="136">
        <v>0</v>
      </c>
      <c r="T320" s="137">
        <f>S320*H320</f>
        <v>0</v>
      </c>
      <c r="AR320" s="138" t="s">
        <v>236</v>
      </c>
      <c r="AT320" s="138" t="s">
        <v>137</v>
      </c>
      <c r="AU320" s="138" t="s">
        <v>81</v>
      </c>
      <c r="AY320" s="16" t="s">
        <v>135</v>
      </c>
      <c r="BE320" s="139">
        <f>IF(N320="základní",J320,0)</f>
        <v>0</v>
      </c>
      <c r="BF320" s="139">
        <f>IF(N320="snížená",J320,0)</f>
        <v>0</v>
      </c>
      <c r="BG320" s="139">
        <f>IF(N320="zákl. přenesená",J320,0)</f>
        <v>0</v>
      </c>
      <c r="BH320" s="139">
        <f>IF(N320="sníž. přenesená",J320,0)</f>
        <v>0</v>
      </c>
      <c r="BI320" s="139">
        <f>IF(N320="nulová",J320,0)</f>
        <v>0</v>
      </c>
      <c r="BJ320" s="16" t="s">
        <v>79</v>
      </c>
      <c r="BK320" s="139">
        <f>ROUND(I320*H320,2)</f>
        <v>0</v>
      </c>
      <c r="BL320" s="16" t="s">
        <v>236</v>
      </c>
      <c r="BM320" s="138" t="s">
        <v>2569</v>
      </c>
    </row>
    <row r="321" spans="2:65" s="12" customFormat="1" ht="11.25">
      <c r="B321" s="144"/>
      <c r="D321" s="145" t="s">
        <v>146</v>
      </c>
      <c r="E321" s="146" t="s">
        <v>3</v>
      </c>
      <c r="F321" s="147" t="s">
        <v>79</v>
      </c>
      <c r="H321" s="148">
        <v>1</v>
      </c>
      <c r="I321" s="149"/>
      <c r="L321" s="144"/>
      <c r="M321" s="150"/>
      <c r="T321" s="151"/>
      <c r="AT321" s="146" t="s">
        <v>146</v>
      </c>
      <c r="AU321" s="146" t="s">
        <v>81</v>
      </c>
      <c r="AV321" s="12" t="s">
        <v>81</v>
      </c>
      <c r="AW321" s="12" t="s">
        <v>32</v>
      </c>
      <c r="AX321" s="12" t="s">
        <v>71</v>
      </c>
      <c r="AY321" s="146" t="s">
        <v>135</v>
      </c>
    </row>
    <row r="322" spans="2:65" s="13" customFormat="1" ht="11.25">
      <c r="B322" s="152"/>
      <c r="D322" s="145" t="s">
        <v>146</v>
      </c>
      <c r="E322" s="153" t="s">
        <v>3</v>
      </c>
      <c r="F322" s="154" t="s">
        <v>150</v>
      </c>
      <c r="H322" s="155">
        <v>1</v>
      </c>
      <c r="I322" s="156"/>
      <c r="L322" s="152"/>
      <c r="M322" s="157"/>
      <c r="T322" s="158"/>
      <c r="AT322" s="153" t="s">
        <v>146</v>
      </c>
      <c r="AU322" s="153" t="s">
        <v>81</v>
      </c>
      <c r="AV322" s="13" t="s">
        <v>142</v>
      </c>
      <c r="AW322" s="13" t="s">
        <v>32</v>
      </c>
      <c r="AX322" s="13" t="s">
        <v>79</v>
      </c>
      <c r="AY322" s="153" t="s">
        <v>135</v>
      </c>
    </row>
    <row r="323" spans="2:65" s="1" customFormat="1" ht="16.5" customHeight="1">
      <c r="B323" s="126"/>
      <c r="C323" s="127" t="s">
        <v>822</v>
      </c>
      <c r="D323" s="127" t="s">
        <v>137</v>
      </c>
      <c r="E323" s="128" t="s">
        <v>2570</v>
      </c>
      <c r="F323" s="129" t="s">
        <v>2571</v>
      </c>
      <c r="G323" s="130" t="s">
        <v>493</v>
      </c>
      <c r="H323" s="131">
        <v>2</v>
      </c>
      <c r="I323" s="132"/>
      <c r="J323" s="133">
        <f>ROUND(I323*H323,2)</f>
        <v>0</v>
      </c>
      <c r="K323" s="129" t="s">
        <v>3</v>
      </c>
      <c r="L323" s="31"/>
      <c r="M323" s="134" t="s">
        <v>3</v>
      </c>
      <c r="N323" s="135" t="s">
        <v>42</v>
      </c>
      <c r="P323" s="136">
        <f>O323*H323</f>
        <v>0</v>
      </c>
      <c r="Q323" s="136">
        <v>0</v>
      </c>
      <c r="R323" s="136">
        <f>Q323*H323</f>
        <v>0</v>
      </c>
      <c r="S323" s="136">
        <v>0</v>
      </c>
      <c r="T323" s="137">
        <f>S323*H323</f>
        <v>0</v>
      </c>
      <c r="AR323" s="138" t="s">
        <v>236</v>
      </c>
      <c r="AT323" s="138" t="s">
        <v>137</v>
      </c>
      <c r="AU323" s="138" t="s">
        <v>81</v>
      </c>
      <c r="AY323" s="16" t="s">
        <v>135</v>
      </c>
      <c r="BE323" s="139">
        <f>IF(N323="základní",J323,0)</f>
        <v>0</v>
      </c>
      <c r="BF323" s="139">
        <f>IF(N323="snížená",J323,0)</f>
        <v>0</v>
      </c>
      <c r="BG323" s="139">
        <f>IF(N323="zákl. přenesená",J323,0)</f>
        <v>0</v>
      </c>
      <c r="BH323" s="139">
        <f>IF(N323="sníž. přenesená",J323,0)</f>
        <v>0</v>
      </c>
      <c r="BI323" s="139">
        <f>IF(N323="nulová",J323,0)</f>
        <v>0</v>
      </c>
      <c r="BJ323" s="16" t="s">
        <v>79</v>
      </c>
      <c r="BK323" s="139">
        <f>ROUND(I323*H323,2)</f>
        <v>0</v>
      </c>
      <c r="BL323" s="16" t="s">
        <v>236</v>
      </c>
      <c r="BM323" s="138" t="s">
        <v>2572</v>
      </c>
    </row>
    <row r="324" spans="2:65" s="12" customFormat="1" ht="11.25">
      <c r="B324" s="144"/>
      <c r="D324" s="145" t="s">
        <v>146</v>
      </c>
      <c r="E324" s="146" t="s">
        <v>3</v>
      </c>
      <c r="F324" s="147" t="s">
        <v>2409</v>
      </c>
      <c r="H324" s="148">
        <v>2</v>
      </c>
      <c r="I324" s="149"/>
      <c r="L324" s="144"/>
      <c r="M324" s="150"/>
      <c r="T324" s="151"/>
      <c r="AT324" s="146" t="s">
        <v>146</v>
      </c>
      <c r="AU324" s="146" t="s">
        <v>81</v>
      </c>
      <c r="AV324" s="12" t="s">
        <v>81</v>
      </c>
      <c r="AW324" s="12" t="s">
        <v>32</v>
      </c>
      <c r="AX324" s="12" t="s">
        <v>71</v>
      </c>
      <c r="AY324" s="146" t="s">
        <v>135</v>
      </c>
    </row>
    <row r="325" spans="2:65" s="13" customFormat="1" ht="11.25">
      <c r="B325" s="152"/>
      <c r="D325" s="145" t="s">
        <v>146</v>
      </c>
      <c r="E325" s="153" t="s">
        <v>3</v>
      </c>
      <c r="F325" s="154" t="s">
        <v>150</v>
      </c>
      <c r="H325" s="155">
        <v>2</v>
      </c>
      <c r="I325" s="156"/>
      <c r="L325" s="152"/>
      <c r="M325" s="157"/>
      <c r="T325" s="158"/>
      <c r="AT325" s="153" t="s">
        <v>146</v>
      </c>
      <c r="AU325" s="153" t="s">
        <v>81</v>
      </c>
      <c r="AV325" s="13" t="s">
        <v>142</v>
      </c>
      <c r="AW325" s="13" t="s">
        <v>32</v>
      </c>
      <c r="AX325" s="13" t="s">
        <v>79</v>
      </c>
      <c r="AY325" s="153" t="s">
        <v>135</v>
      </c>
    </row>
    <row r="326" spans="2:65" s="1" customFormat="1" ht="16.5" customHeight="1">
      <c r="B326" s="126"/>
      <c r="C326" s="127" t="s">
        <v>827</v>
      </c>
      <c r="D326" s="127" t="s">
        <v>137</v>
      </c>
      <c r="E326" s="128" t="s">
        <v>2573</v>
      </c>
      <c r="F326" s="129" t="s">
        <v>2574</v>
      </c>
      <c r="G326" s="130" t="s">
        <v>493</v>
      </c>
      <c r="H326" s="131">
        <v>2</v>
      </c>
      <c r="I326" s="132"/>
      <c r="J326" s="133">
        <f>ROUND(I326*H326,2)</f>
        <v>0</v>
      </c>
      <c r="K326" s="129" t="s">
        <v>3</v>
      </c>
      <c r="L326" s="31"/>
      <c r="M326" s="134" t="s">
        <v>3</v>
      </c>
      <c r="N326" s="135" t="s">
        <v>42</v>
      </c>
      <c r="P326" s="136">
        <f>O326*H326</f>
        <v>0</v>
      </c>
      <c r="Q326" s="136">
        <v>0</v>
      </c>
      <c r="R326" s="136">
        <f>Q326*H326</f>
        <v>0</v>
      </c>
      <c r="S326" s="136">
        <v>0</v>
      </c>
      <c r="T326" s="137">
        <f>S326*H326</f>
        <v>0</v>
      </c>
      <c r="AR326" s="138" t="s">
        <v>236</v>
      </c>
      <c r="AT326" s="138" t="s">
        <v>137</v>
      </c>
      <c r="AU326" s="138" t="s">
        <v>81</v>
      </c>
      <c r="AY326" s="16" t="s">
        <v>135</v>
      </c>
      <c r="BE326" s="139">
        <f>IF(N326="základní",J326,0)</f>
        <v>0</v>
      </c>
      <c r="BF326" s="139">
        <f>IF(N326="snížená",J326,0)</f>
        <v>0</v>
      </c>
      <c r="BG326" s="139">
        <f>IF(N326="zákl. přenesená",J326,0)</f>
        <v>0</v>
      </c>
      <c r="BH326" s="139">
        <f>IF(N326="sníž. přenesená",J326,0)</f>
        <v>0</v>
      </c>
      <c r="BI326" s="139">
        <f>IF(N326="nulová",J326,0)</f>
        <v>0</v>
      </c>
      <c r="BJ326" s="16" t="s">
        <v>79</v>
      </c>
      <c r="BK326" s="139">
        <f>ROUND(I326*H326,2)</f>
        <v>0</v>
      </c>
      <c r="BL326" s="16" t="s">
        <v>236</v>
      </c>
      <c r="BM326" s="138" t="s">
        <v>2575</v>
      </c>
    </row>
    <row r="327" spans="2:65" s="12" customFormat="1" ht="11.25">
      <c r="B327" s="144"/>
      <c r="D327" s="145" t="s">
        <v>146</v>
      </c>
      <c r="E327" s="146" t="s">
        <v>3</v>
      </c>
      <c r="F327" s="147" t="s">
        <v>2392</v>
      </c>
      <c r="H327" s="148">
        <v>2</v>
      </c>
      <c r="I327" s="149"/>
      <c r="L327" s="144"/>
      <c r="M327" s="150"/>
      <c r="T327" s="151"/>
      <c r="AT327" s="146" t="s">
        <v>146</v>
      </c>
      <c r="AU327" s="146" t="s">
        <v>81</v>
      </c>
      <c r="AV327" s="12" t="s">
        <v>81</v>
      </c>
      <c r="AW327" s="12" t="s">
        <v>32</v>
      </c>
      <c r="AX327" s="12" t="s">
        <v>71</v>
      </c>
      <c r="AY327" s="146" t="s">
        <v>135</v>
      </c>
    </row>
    <row r="328" spans="2:65" s="13" customFormat="1" ht="11.25">
      <c r="B328" s="152"/>
      <c r="D328" s="145" t="s">
        <v>146</v>
      </c>
      <c r="E328" s="153" t="s">
        <v>3</v>
      </c>
      <c r="F328" s="154" t="s">
        <v>150</v>
      </c>
      <c r="H328" s="155">
        <v>2</v>
      </c>
      <c r="I328" s="156"/>
      <c r="L328" s="152"/>
      <c r="M328" s="157"/>
      <c r="T328" s="158"/>
      <c r="AT328" s="153" t="s">
        <v>146</v>
      </c>
      <c r="AU328" s="153" t="s">
        <v>81</v>
      </c>
      <c r="AV328" s="13" t="s">
        <v>142</v>
      </c>
      <c r="AW328" s="13" t="s">
        <v>32</v>
      </c>
      <c r="AX328" s="13" t="s">
        <v>79</v>
      </c>
      <c r="AY328" s="153" t="s">
        <v>135</v>
      </c>
    </row>
    <row r="329" spans="2:65" s="1" customFormat="1" ht="16.5" customHeight="1">
      <c r="B329" s="126"/>
      <c r="C329" s="127" t="s">
        <v>830</v>
      </c>
      <c r="D329" s="127" t="s">
        <v>137</v>
      </c>
      <c r="E329" s="128" t="s">
        <v>2576</v>
      </c>
      <c r="F329" s="129" t="s">
        <v>2577</v>
      </c>
      <c r="G329" s="130" t="s">
        <v>493</v>
      </c>
      <c r="H329" s="131">
        <v>1</v>
      </c>
      <c r="I329" s="132"/>
      <c r="J329" s="133">
        <f>ROUND(I329*H329,2)</f>
        <v>0</v>
      </c>
      <c r="K329" s="129" t="s">
        <v>3</v>
      </c>
      <c r="L329" s="31"/>
      <c r="M329" s="134" t="s">
        <v>3</v>
      </c>
      <c r="N329" s="135" t="s">
        <v>42</v>
      </c>
      <c r="P329" s="136">
        <f>O329*H329</f>
        <v>0</v>
      </c>
      <c r="Q329" s="136">
        <v>0</v>
      </c>
      <c r="R329" s="136">
        <f>Q329*H329</f>
        <v>0</v>
      </c>
      <c r="S329" s="136">
        <v>0</v>
      </c>
      <c r="T329" s="137">
        <f>S329*H329</f>
        <v>0</v>
      </c>
      <c r="AR329" s="138" t="s">
        <v>236</v>
      </c>
      <c r="AT329" s="138" t="s">
        <v>137</v>
      </c>
      <c r="AU329" s="138" t="s">
        <v>81</v>
      </c>
      <c r="AY329" s="16" t="s">
        <v>135</v>
      </c>
      <c r="BE329" s="139">
        <f>IF(N329="základní",J329,0)</f>
        <v>0</v>
      </c>
      <c r="BF329" s="139">
        <f>IF(N329="snížená",J329,0)</f>
        <v>0</v>
      </c>
      <c r="BG329" s="139">
        <f>IF(N329="zákl. přenesená",J329,0)</f>
        <v>0</v>
      </c>
      <c r="BH329" s="139">
        <f>IF(N329="sníž. přenesená",J329,0)</f>
        <v>0</v>
      </c>
      <c r="BI329" s="139">
        <f>IF(N329="nulová",J329,0)</f>
        <v>0</v>
      </c>
      <c r="BJ329" s="16" t="s">
        <v>79</v>
      </c>
      <c r="BK329" s="139">
        <f>ROUND(I329*H329,2)</f>
        <v>0</v>
      </c>
      <c r="BL329" s="16" t="s">
        <v>236</v>
      </c>
      <c r="BM329" s="138" t="s">
        <v>2578</v>
      </c>
    </row>
    <row r="330" spans="2:65" s="12" customFormat="1" ht="11.25">
      <c r="B330" s="144"/>
      <c r="D330" s="145" t="s">
        <v>146</v>
      </c>
      <c r="E330" s="146" t="s">
        <v>3</v>
      </c>
      <c r="F330" s="147" t="s">
        <v>2579</v>
      </c>
      <c r="H330" s="148">
        <v>1</v>
      </c>
      <c r="I330" s="149"/>
      <c r="L330" s="144"/>
      <c r="M330" s="150"/>
      <c r="T330" s="151"/>
      <c r="AT330" s="146" t="s">
        <v>146</v>
      </c>
      <c r="AU330" s="146" t="s">
        <v>81</v>
      </c>
      <c r="AV330" s="12" t="s">
        <v>81</v>
      </c>
      <c r="AW330" s="12" t="s">
        <v>32</v>
      </c>
      <c r="AX330" s="12" t="s">
        <v>71</v>
      </c>
      <c r="AY330" s="146" t="s">
        <v>135</v>
      </c>
    </row>
    <row r="331" spans="2:65" s="13" customFormat="1" ht="11.25">
      <c r="B331" s="152"/>
      <c r="D331" s="145" t="s">
        <v>146</v>
      </c>
      <c r="E331" s="153" t="s">
        <v>3</v>
      </c>
      <c r="F331" s="154" t="s">
        <v>150</v>
      </c>
      <c r="H331" s="155">
        <v>1</v>
      </c>
      <c r="I331" s="156"/>
      <c r="L331" s="152"/>
      <c r="M331" s="157"/>
      <c r="T331" s="158"/>
      <c r="AT331" s="153" t="s">
        <v>146</v>
      </c>
      <c r="AU331" s="153" t="s">
        <v>81</v>
      </c>
      <c r="AV331" s="13" t="s">
        <v>142</v>
      </c>
      <c r="AW331" s="13" t="s">
        <v>32</v>
      </c>
      <c r="AX331" s="13" t="s">
        <v>79</v>
      </c>
      <c r="AY331" s="153" t="s">
        <v>135</v>
      </c>
    </row>
    <row r="332" spans="2:65" s="1" customFormat="1" ht="16.5" customHeight="1">
      <c r="B332" s="126"/>
      <c r="C332" s="127" t="s">
        <v>835</v>
      </c>
      <c r="D332" s="127" t="s">
        <v>137</v>
      </c>
      <c r="E332" s="128" t="s">
        <v>2580</v>
      </c>
      <c r="F332" s="129" t="s">
        <v>2581</v>
      </c>
      <c r="G332" s="130" t="s">
        <v>493</v>
      </c>
      <c r="H332" s="131">
        <v>1</v>
      </c>
      <c r="I332" s="132"/>
      <c r="J332" s="133">
        <f>ROUND(I332*H332,2)</f>
        <v>0</v>
      </c>
      <c r="K332" s="129" t="s">
        <v>3</v>
      </c>
      <c r="L332" s="31"/>
      <c r="M332" s="134" t="s">
        <v>3</v>
      </c>
      <c r="N332" s="135" t="s">
        <v>42</v>
      </c>
      <c r="P332" s="136">
        <f>O332*H332</f>
        <v>0</v>
      </c>
      <c r="Q332" s="136">
        <v>0</v>
      </c>
      <c r="R332" s="136">
        <f>Q332*H332</f>
        <v>0</v>
      </c>
      <c r="S332" s="136">
        <v>0</v>
      </c>
      <c r="T332" s="137">
        <f>S332*H332</f>
        <v>0</v>
      </c>
      <c r="AR332" s="138" t="s">
        <v>236</v>
      </c>
      <c r="AT332" s="138" t="s">
        <v>137</v>
      </c>
      <c r="AU332" s="138" t="s">
        <v>81</v>
      </c>
      <c r="AY332" s="16" t="s">
        <v>135</v>
      </c>
      <c r="BE332" s="139">
        <f>IF(N332="základní",J332,0)</f>
        <v>0</v>
      </c>
      <c r="BF332" s="139">
        <f>IF(N332="snížená",J332,0)</f>
        <v>0</v>
      </c>
      <c r="BG332" s="139">
        <f>IF(N332="zákl. přenesená",J332,0)</f>
        <v>0</v>
      </c>
      <c r="BH332" s="139">
        <f>IF(N332="sníž. přenesená",J332,0)</f>
        <v>0</v>
      </c>
      <c r="BI332" s="139">
        <f>IF(N332="nulová",J332,0)</f>
        <v>0</v>
      </c>
      <c r="BJ332" s="16" t="s">
        <v>79</v>
      </c>
      <c r="BK332" s="139">
        <f>ROUND(I332*H332,2)</f>
        <v>0</v>
      </c>
      <c r="BL332" s="16" t="s">
        <v>236</v>
      </c>
      <c r="BM332" s="138" t="s">
        <v>2582</v>
      </c>
    </row>
    <row r="333" spans="2:65" s="12" customFormat="1" ht="11.25">
      <c r="B333" s="144"/>
      <c r="D333" s="145" t="s">
        <v>146</v>
      </c>
      <c r="E333" s="146" t="s">
        <v>3</v>
      </c>
      <c r="F333" s="147" t="s">
        <v>2583</v>
      </c>
      <c r="H333" s="148">
        <v>1</v>
      </c>
      <c r="I333" s="149"/>
      <c r="L333" s="144"/>
      <c r="M333" s="150"/>
      <c r="T333" s="151"/>
      <c r="AT333" s="146" t="s">
        <v>146</v>
      </c>
      <c r="AU333" s="146" t="s">
        <v>81</v>
      </c>
      <c r="AV333" s="12" t="s">
        <v>81</v>
      </c>
      <c r="AW333" s="12" t="s">
        <v>32</v>
      </c>
      <c r="AX333" s="12" t="s">
        <v>71</v>
      </c>
      <c r="AY333" s="146" t="s">
        <v>135</v>
      </c>
    </row>
    <row r="334" spans="2:65" s="13" customFormat="1" ht="11.25">
      <c r="B334" s="152"/>
      <c r="D334" s="145" t="s">
        <v>146</v>
      </c>
      <c r="E334" s="153" t="s">
        <v>3</v>
      </c>
      <c r="F334" s="154" t="s">
        <v>150</v>
      </c>
      <c r="H334" s="155">
        <v>1</v>
      </c>
      <c r="I334" s="156"/>
      <c r="L334" s="152"/>
      <c r="M334" s="157"/>
      <c r="T334" s="158"/>
      <c r="AT334" s="153" t="s">
        <v>146</v>
      </c>
      <c r="AU334" s="153" t="s">
        <v>81</v>
      </c>
      <c r="AV334" s="13" t="s">
        <v>142</v>
      </c>
      <c r="AW334" s="13" t="s">
        <v>32</v>
      </c>
      <c r="AX334" s="13" t="s">
        <v>79</v>
      </c>
      <c r="AY334" s="153" t="s">
        <v>135</v>
      </c>
    </row>
    <row r="335" spans="2:65" s="1" customFormat="1" ht="16.5" customHeight="1">
      <c r="B335" s="126"/>
      <c r="C335" s="127" t="s">
        <v>842</v>
      </c>
      <c r="D335" s="127" t="s">
        <v>137</v>
      </c>
      <c r="E335" s="128" t="s">
        <v>2584</v>
      </c>
      <c r="F335" s="129" t="s">
        <v>2585</v>
      </c>
      <c r="G335" s="130" t="s">
        <v>2440</v>
      </c>
      <c r="H335" s="176"/>
      <c r="I335" s="132"/>
      <c r="J335" s="133">
        <f>ROUND(I335*H335,2)</f>
        <v>0</v>
      </c>
      <c r="K335" s="129" t="s">
        <v>3</v>
      </c>
      <c r="L335" s="31"/>
      <c r="M335" s="134" t="s">
        <v>3</v>
      </c>
      <c r="N335" s="135" t="s">
        <v>42</v>
      </c>
      <c r="P335" s="136">
        <f>O335*H335</f>
        <v>0</v>
      </c>
      <c r="Q335" s="136">
        <v>0</v>
      </c>
      <c r="R335" s="136">
        <f>Q335*H335</f>
        <v>0</v>
      </c>
      <c r="S335" s="136">
        <v>0</v>
      </c>
      <c r="T335" s="137">
        <f>S335*H335</f>
        <v>0</v>
      </c>
      <c r="AR335" s="138" t="s">
        <v>236</v>
      </c>
      <c r="AT335" s="138" t="s">
        <v>137</v>
      </c>
      <c r="AU335" s="138" t="s">
        <v>81</v>
      </c>
      <c r="AY335" s="16" t="s">
        <v>135</v>
      </c>
      <c r="BE335" s="139">
        <f>IF(N335="základní",J335,0)</f>
        <v>0</v>
      </c>
      <c r="BF335" s="139">
        <f>IF(N335="snížená",J335,0)</f>
        <v>0</v>
      </c>
      <c r="BG335" s="139">
        <f>IF(N335="zákl. přenesená",J335,0)</f>
        <v>0</v>
      </c>
      <c r="BH335" s="139">
        <f>IF(N335="sníž. přenesená",J335,0)</f>
        <v>0</v>
      </c>
      <c r="BI335" s="139">
        <f>IF(N335="nulová",J335,0)</f>
        <v>0</v>
      </c>
      <c r="BJ335" s="16" t="s">
        <v>79</v>
      </c>
      <c r="BK335" s="139">
        <f>ROUND(I335*H335,2)</f>
        <v>0</v>
      </c>
      <c r="BL335" s="16" t="s">
        <v>236</v>
      </c>
      <c r="BM335" s="138" t="s">
        <v>2586</v>
      </c>
    </row>
    <row r="336" spans="2:65" s="1" customFormat="1" ht="16.5" customHeight="1">
      <c r="B336" s="126"/>
      <c r="C336" s="127" t="s">
        <v>845</v>
      </c>
      <c r="D336" s="127" t="s">
        <v>137</v>
      </c>
      <c r="E336" s="128" t="s">
        <v>2587</v>
      </c>
      <c r="F336" s="129" t="s">
        <v>2588</v>
      </c>
      <c r="G336" s="130" t="s">
        <v>2440</v>
      </c>
      <c r="H336" s="176"/>
      <c r="I336" s="132"/>
      <c r="J336" s="133">
        <f>ROUND(I336*H336,2)</f>
        <v>0</v>
      </c>
      <c r="K336" s="129" t="s">
        <v>3</v>
      </c>
      <c r="L336" s="31"/>
      <c r="M336" s="134" t="s">
        <v>3</v>
      </c>
      <c r="N336" s="135" t="s">
        <v>42</v>
      </c>
      <c r="P336" s="136">
        <f>O336*H336</f>
        <v>0</v>
      </c>
      <c r="Q336" s="136">
        <v>0</v>
      </c>
      <c r="R336" s="136">
        <f>Q336*H336</f>
        <v>0</v>
      </c>
      <c r="S336" s="136">
        <v>0</v>
      </c>
      <c r="T336" s="137">
        <f>S336*H336</f>
        <v>0</v>
      </c>
      <c r="AR336" s="138" t="s">
        <v>236</v>
      </c>
      <c r="AT336" s="138" t="s">
        <v>137</v>
      </c>
      <c r="AU336" s="138" t="s">
        <v>81</v>
      </c>
      <c r="AY336" s="16" t="s">
        <v>135</v>
      </c>
      <c r="BE336" s="139">
        <f>IF(N336="základní",J336,0)</f>
        <v>0</v>
      </c>
      <c r="BF336" s="139">
        <f>IF(N336="snížená",J336,0)</f>
        <v>0</v>
      </c>
      <c r="BG336" s="139">
        <f>IF(N336="zákl. přenesená",J336,0)</f>
        <v>0</v>
      </c>
      <c r="BH336" s="139">
        <f>IF(N336="sníž. přenesená",J336,0)</f>
        <v>0</v>
      </c>
      <c r="BI336" s="139">
        <f>IF(N336="nulová",J336,0)</f>
        <v>0</v>
      </c>
      <c r="BJ336" s="16" t="s">
        <v>79</v>
      </c>
      <c r="BK336" s="139">
        <f>ROUND(I336*H336,2)</f>
        <v>0</v>
      </c>
      <c r="BL336" s="16" t="s">
        <v>236</v>
      </c>
      <c r="BM336" s="138" t="s">
        <v>2589</v>
      </c>
    </row>
    <row r="337" spans="2:65" s="11" customFormat="1" ht="22.9" customHeight="1">
      <c r="B337" s="114"/>
      <c r="D337" s="115" t="s">
        <v>70</v>
      </c>
      <c r="E337" s="124" t="s">
        <v>2590</v>
      </c>
      <c r="F337" s="124" t="s">
        <v>2591</v>
      </c>
      <c r="I337" s="117"/>
      <c r="J337" s="125">
        <f>BK337</f>
        <v>0</v>
      </c>
      <c r="L337" s="114"/>
      <c r="M337" s="119"/>
      <c r="P337" s="120">
        <f>SUM(P338:P357)</f>
        <v>0</v>
      </c>
      <c r="R337" s="120">
        <f>SUM(R338:R357)</f>
        <v>0</v>
      </c>
      <c r="T337" s="121">
        <f>SUM(T338:T357)</f>
        <v>0</v>
      </c>
      <c r="AR337" s="115" t="s">
        <v>81</v>
      </c>
      <c r="AT337" s="122" t="s">
        <v>70</v>
      </c>
      <c r="AU337" s="122" t="s">
        <v>79</v>
      </c>
      <c r="AY337" s="115" t="s">
        <v>135</v>
      </c>
      <c r="BK337" s="123">
        <f>SUM(BK338:BK357)</f>
        <v>0</v>
      </c>
    </row>
    <row r="338" spans="2:65" s="1" customFormat="1" ht="16.5" customHeight="1">
      <c r="B338" s="126"/>
      <c r="C338" s="127" t="s">
        <v>849</v>
      </c>
      <c r="D338" s="127" t="s">
        <v>137</v>
      </c>
      <c r="E338" s="128" t="s">
        <v>2592</v>
      </c>
      <c r="F338" s="129" t="s">
        <v>2593</v>
      </c>
      <c r="G338" s="130" t="s">
        <v>493</v>
      </c>
      <c r="H338" s="131">
        <v>2</v>
      </c>
      <c r="I338" s="132"/>
      <c r="J338" s="133">
        <f>ROUND(I338*H338,2)</f>
        <v>0</v>
      </c>
      <c r="K338" s="129" t="s">
        <v>3</v>
      </c>
      <c r="L338" s="31"/>
      <c r="M338" s="134" t="s">
        <v>3</v>
      </c>
      <c r="N338" s="135" t="s">
        <v>42</v>
      </c>
      <c r="P338" s="136">
        <f>O338*H338</f>
        <v>0</v>
      </c>
      <c r="Q338" s="136">
        <v>0</v>
      </c>
      <c r="R338" s="136">
        <f>Q338*H338</f>
        <v>0</v>
      </c>
      <c r="S338" s="136">
        <v>0</v>
      </c>
      <c r="T338" s="137">
        <f>S338*H338</f>
        <v>0</v>
      </c>
      <c r="AR338" s="138" t="s">
        <v>236</v>
      </c>
      <c r="AT338" s="138" t="s">
        <v>137</v>
      </c>
      <c r="AU338" s="138" t="s">
        <v>81</v>
      </c>
      <c r="AY338" s="16" t="s">
        <v>135</v>
      </c>
      <c r="BE338" s="139">
        <f>IF(N338="základní",J338,0)</f>
        <v>0</v>
      </c>
      <c r="BF338" s="139">
        <f>IF(N338="snížená",J338,0)</f>
        <v>0</v>
      </c>
      <c r="BG338" s="139">
        <f>IF(N338="zákl. přenesená",J338,0)</f>
        <v>0</v>
      </c>
      <c r="BH338" s="139">
        <f>IF(N338="sníž. přenesená",J338,0)</f>
        <v>0</v>
      </c>
      <c r="BI338" s="139">
        <f>IF(N338="nulová",J338,0)</f>
        <v>0</v>
      </c>
      <c r="BJ338" s="16" t="s">
        <v>79</v>
      </c>
      <c r="BK338" s="139">
        <f>ROUND(I338*H338,2)</f>
        <v>0</v>
      </c>
      <c r="BL338" s="16" t="s">
        <v>236</v>
      </c>
      <c r="BM338" s="138" t="s">
        <v>2594</v>
      </c>
    </row>
    <row r="339" spans="2:65" s="12" customFormat="1" ht="11.25">
      <c r="B339" s="144"/>
      <c r="D339" s="145" t="s">
        <v>146</v>
      </c>
      <c r="E339" s="146" t="s">
        <v>3</v>
      </c>
      <c r="F339" s="147" t="s">
        <v>2595</v>
      </c>
      <c r="H339" s="148">
        <v>2</v>
      </c>
      <c r="I339" s="149"/>
      <c r="L339" s="144"/>
      <c r="M339" s="150"/>
      <c r="T339" s="151"/>
      <c r="AT339" s="146" t="s">
        <v>146</v>
      </c>
      <c r="AU339" s="146" t="s">
        <v>81</v>
      </c>
      <c r="AV339" s="12" t="s">
        <v>81</v>
      </c>
      <c r="AW339" s="12" t="s">
        <v>32</v>
      </c>
      <c r="AX339" s="12" t="s">
        <v>71</v>
      </c>
      <c r="AY339" s="146" t="s">
        <v>135</v>
      </c>
    </row>
    <row r="340" spans="2:65" s="13" customFormat="1" ht="11.25">
      <c r="B340" s="152"/>
      <c r="D340" s="145" t="s">
        <v>146</v>
      </c>
      <c r="E340" s="153" t="s">
        <v>3</v>
      </c>
      <c r="F340" s="154" t="s">
        <v>150</v>
      </c>
      <c r="H340" s="155">
        <v>2</v>
      </c>
      <c r="I340" s="156"/>
      <c r="L340" s="152"/>
      <c r="M340" s="157"/>
      <c r="T340" s="158"/>
      <c r="AT340" s="153" t="s">
        <v>146</v>
      </c>
      <c r="AU340" s="153" t="s">
        <v>81</v>
      </c>
      <c r="AV340" s="13" t="s">
        <v>142</v>
      </c>
      <c r="AW340" s="13" t="s">
        <v>32</v>
      </c>
      <c r="AX340" s="13" t="s">
        <v>79</v>
      </c>
      <c r="AY340" s="153" t="s">
        <v>135</v>
      </c>
    </row>
    <row r="341" spans="2:65" s="1" customFormat="1" ht="21.75" customHeight="1">
      <c r="B341" s="126"/>
      <c r="C341" s="127" t="s">
        <v>852</v>
      </c>
      <c r="D341" s="127" t="s">
        <v>137</v>
      </c>
      <c r="E341" s="128" t="s">
        <v>2596</v>
      </c>
      <c r="F341" s="129" t="s">
        <v>2597</v>
      </c>
      <c r="G341" s="130" t="s">
        <v>493</v>
      </c>
      <c r="H341" s="131">
        <v>2</v>
      </c>
      <c r="I341" s="132"/>
      <c r="J341" s="133">
        <f>ROUND(I341*H341,2)</f>
        <v>0</v>
      </c>
      <c r="K341" s="129" t="s">
        <v>3</v>
      </c>
      <c r="L341" s="31"/>
      <c r="M341" s="134" t="s">
        <v>3</v>
      </c>
      <c r="N341" s="135" t="s">
        <v>42</v>
      </c>
      <c r="P341" s="136">
        <f>O341*H341</f>
        <v>0</v>
      </c>
      <c r="Q341" s="136">
        <v>0</v>
      </c>
      <c r="R341" s="136">
        <f>Q341*H341</f>
        <v>0</v>
      </c>
      <c r="S341" s="136">
        <v>0</v>
      </c>
      <c r="T341" s="137">
        <f>S341*H341</f>
        <v>0</v>
      </c>
      <c r="AR341" s="138" t="s">
        <v>236</v>
      </c>
      <c r="AT341" s="138" t="s">
        <v>137</v>
      </c>
      <c r="AU341" s="138" t="s">
        <v>81</v>
      </c>
      <c r="AY341" s="16" t="s">
        <v>135</v>
      </c>
      <c r="BE341" s="139">
        <f>IF(N341="základní",J341,0)</f>
        <v>0</v>
      </c>
      <c r="BF341" s="139">
        <f>IF(N341="snížená",J341,0)</f>
        <v>0</v>
      </c>
      <c r="BG341" s="139">
        <f>IF(N341="zákl. přenesená",J341,0)</f>
        <v>0</v>
      </c>
      <c r="BH341" s="139">
        <f>IF(N341="sníž. přenesená",J341,0)</f>
        <v>0</v>
      </c>
      <c r="BI341" s="139">
        <f>IF(N341="nulová",J341,0)</f>
        <v>0</v>
      </c>
      <c r="BJ341" s="16" t="s">
        <v>79</v>
      </c>
      <c r="BK341" s="139">
        <f>ROUND(I341*H341,2)</f>
        <v>0</v>
      </c>
      <c r="BL341" s="16" t="s">
        <v>236</v>
      </c>
      <c r="BM341" s="138" t="s">
        <v>2598</v>
      </c>
    </row>
    <row r="342" spans="2:65" s="12" customFormat="1" ht="11.25">
      <c r="B342" s="144"/>
      <c r="D342" s="145" t="s">
        <v>146</v>
      </c>
      <c r="E342" s="146" t="s">
        <v>3</v>
      </c>
      <c r="F342" s="147" t="s">
        <v>81</v>
      </c>
      <c r="H342" s="148">
        <v>2</v>
      </c>
      <c r="I342" s="149"/>
      <c r="L342" s="144"/>
      <c r="M342" s="150"/>
      <c r="T342" s="151"/>
      <c r="AT342" s="146" t="s">
        <v>146</v>
      </c>
      <c r="AU342" s="146" t="s">
        <v>81</v>
      </c>
      <c r="AV342" s="12" t="s">
        <v>81</v>
      </c>
      <c r="AW342" s="12" t="s">
        <v>32</v>
      </c>
      <c r="AX342" s="12" t="s">
        <v>71</v>
      </c>
      <c r="AY342" s="146" t="s">
        <v>135</v>
      </c>
    </row>
    <row r="343" spans="2:65" s="13" customFormat="1" ht="11.25">
      <c r="B343" s="152"/>
      <c r="D343" s="145" t="s">
        <v>146</v>
      </c>
      <c r="E343" s="153" t="s">
        <v>3</v>
      </c>
      <c r="F343" s="154" t="s">
        <v>150</v>
      </c>
      <c r="H343" s="155">
        <v>2</v>
      </c>
      <c r="I343" s="156"/>
      <c r="L343" s="152"/>
      <c r="M343" s="157"/>
      <c r="T343" s="158"/>
      <c r="AT343" s="153" t="s">
        <v>146</v>
      </c>
      <c r="AU343" s="153" t="s">
        <v>81</v>
      </c>
      <c r="AV343" s="13" t="s">
        <v>142</v>
      </c>
      <c r="AW343" s="13" t="s">
        <v>32</v>
      </c>
      <c r="AX343" s="13" t="s">
        <v>79</v>
      </c>
      <c r="AY343" s="153" t="s">
        <v>135</v>
      </c>
    </row>
    <row r="344" spans="2:65" s="1" customFormat="1" ht="21.75" customHeight="1">
      <c r="B344" s="126"/>
      <c r="C344" s="127" t="s">
        <v>857</v>
      </c>
      <c r="D344" s="127" t="s">
        <v>137</v>
      </c>
      <c r="E344" s="128" t="s">
        <v>2599</v>
      </c>
      <c r="F344" s="129" t="s">
        <v>2600</v>
      </c>
      <c r="G344" s="130" t="s">
        <v>493</v>
      </c>
      <c r="H344" s="131">
        <v>2</v>
      </c>
      <c r="I344" s="132"/>
      <c r="J344" s="133">
        <f>ROUND(I344*H344,2)</f>
        <v>0</v>
      </c>
      <c r="K344" s="129" t="s">
        <v>3</v>
      </c>
      <c r="L344" s="31"/>
      <c r="M344" s="134" t="s">
        <v>3</v>
      </c>
      <c r="N344" s="135" t="s">
        <v>42</v>
      </c>
      <c r="P344" s="136">
        <f>O344*H344</f>
        <v>0</v>
      </c>
      <c r="Q344" s="136">
        <v>0</v>
      </c>
      <c r="R344" s="136">
        <f>Q344*H344</f>
        <v>0</v>
      </c>
      <c r="S344" s="136">
        <v>0</v>
      </c>
      <c r="T344" s="137">
        <f>S344*H344</f>
        <v>0</v>
      </c>
      <c r="AR344" s="138" t="s">
        <v>236</v>
      </c>
      <c r="AT344" s="138" t="s">
        <v>137</v>
      </c>
      <c r="AU344" s="138" t="s">
        <v>81</v>
      </c>
      <c r="AY344" s="16" t="s">
        <v>135</v>
      </c>
      <c r="BE344" s="139">
        <f>IF(N344="základní",J344,0)</f>
        <v>0</v>
      </c>
      <c r="BF344" s="139">
        <f>IF(N344="snížená",J344,0)</f>
        <v>0</v>
      </c>
      <c r="BG344" s="139">
        <f>IF(N344="zákl. přenesená",J344,0)</f>
        <v>0</v>
      </c>
      <c r="BH344" s="139">
        <f>IF(N344="sníž. přenesená",J344,0)</f>
        <v>0</v>
      </c>
      <c r="BI344" s="139">
        <f>IF(N344="nulová",J344,0)</f>
        <v>0</v>
      </c>
      <c r="BJ344" s="16" t="s">
        <v>79</v>
      </c>
      <c r="BK344" s="139">
        <f>ROUND(I344*H344,2)</f>
        <v>0</v>
      </c>
      <c r="BL344" s="16" t="s">
        <v>236</v>
      </c>
      <c r="BM344" s="138" t="s">
        <v>2601</v>
      </c>
    </row>
    <row r="345" spans="2:65" s="12" customFormat="1" ht="11.25">
      <c r="B345" s="144"/>
      <c r="D345" s="145" t="s">
        <v>146</v>
      </c>
      <c r="E345" s="146" t="s">
        <v>3</v>
      </c>
      <c r="F345" s="147" t="s">
        <v>81</v>
      </c>
      <c r="H345" s="148">
        <v>2</v>
      </c>
      <c r="I345" s="149"/>
      <c r="L345" s="144"/>
      <c r="M345" s="150"/>
      <c r="T345" s="151"/>
      <c r="AT345" s="146" t="s">
        <v>146</v>
      </c>
      <c r="AU345" s="146" t="s">
        <v>81</v>
      </c>
      <c r="AV345" s="12" t="s">
        <v>81</v>
      </c>
      <c r="AW345" s="12" t="s">
        <v>32</v>
      </c>
      <c r="AX345" s="12" t="s">
        <v>71</v>
      </c>
      <c r="AY345" s="146" t="s">
        <v>135</v>
      </c>
    </row>
    <row r="346" spans="2:65" s="13" customFormat="1" ht="11.25">
      <c r="B346" s="152"/>
      <c r="D346" s="145" t="s">
        <v>146</v>
      </c>
      <c r="E346" s="153" t="s">
        <v>3</v>
      </c>
      <c r="F346" s="154" t="s">
        <v>150</v>
      </c>
      <c r="H346" s="155">
        <v>2</v>
      </c>
      <c r="I346" s="156"/>
      <c r="L346" s="152"/>
      <c r="M346" s="157"/>
      <c r="T346" s="158"/>
      <c r="AT346" s="153" t="s">
        <v>146</v>
      </c>
      <c r="AU346" s="153" t="s">
        <v>81</v>
      </c>
      <c r="AV346" s="13" t="s">
        <v>142</v>
      </c>
      <c r="AW346" s="13" t="s">
        <v>32</v>
      </c>
      <c r="AX346" s="13" t="s">
        <v>79</v>
      </c>
      <c r="AY346" s="153" t="s">
        <v>135</v>
      </c>
    </row>
    <row r="347" spans="2:65" s="1" customFormat="1" ht="21.75" customHeight="1">
      <c r="B347" s="126"/>
      <c r="C347" s="127" t="s">
        <v>865</v>
      </c>
      <c r="D347" s="127" t="s">
        <v>137</v>
      </c>
      <c r="E347" s="128" t="s">
        <v>2602</v>
      </c>
      <c r="F347" s="129" t="s">
        <v>2603</v>
      </c>
      <c r="G347" s="130" t="s">
        <v>493</v>
      </c>
      <c r="H347" s="131">
        <v>4</v>
      </c>
      <c r="I347" s="132"/>
      <c r="J347" s="133">
        <f>ROUND(I347*H347,2)</f>
        <v>0</v>
      </c>
      <c r="K347" s="129" t="s">
        <v>3</v>
      </c>
      <c r="L347" s="31"/>
      <c r="M347" s="134" t="s">
        <v>3</v>
      </c>
      <c r="N347" s="135" t="s">
        <v>42</v>
      </c>
      <c r="P347" s="136">
        <f>O347*H347</f>
        <v>0</v>
      </c>
      <c r="Q347" s="136">
        <v>0</v>
      </c>
      <c r="R347" s="136">
        <f>Q347*H347</f>
        <v>0</v>
      </c>
      <c r="S347" s="136">
        <v>0</v>
      </c>
      <c r="T347" s="137">
        <f>S347*H347</f>
        <v>0</v>
      </c>
      <c r="AR347" s="138" t="s">
        <v>236</v>
      </c>
      <c r="AT347" s="138" t="s">
        <v>137</v>
      </c>
      <c r="AU347" s="138" t="s">
        <v>81</v>
      </c>
      <c r="AY347" s="16" t="s">
        <v>135</v>
      </c>
      <c r="BE347" s="139">
        <f>IF(N347="základní",J347,0)</f>
        <v>0</v>
      </c>
      <c r="BF347" s="139">
        <f>IF(N347="snížená",J347,0)</f>
        <v>0</v>
      </c>
      <c r="BG347" s="139">
        <f>IF(N347="zákl. přenesená",J347,0)</f>
        <v>0</v>
      </c>
      <c r="BH347" s="139">
        <f>IF(N347="sníž. přenesená",J347,0)</f>
        <v>0</v>
      </c>
      <c r="BI347" s="139">
        <f>IF(N347="nulová",J347,0)</f>
        <v>0</v>
      </c>
      <c r="BJ347" s="16" t="s">
        <v>79</v>
      </c>
      <c r="BK347" s="139">
        <f>ROUND(I347*H347,2)</f>
        <v>0</v>
      </c>
      <c r="BL347" s="16" t="s">
        <v>236</v>
      </c>
      <c r="BM347" s="138" t="s">
        <v>2604</v>
      </c>
    </row>
    <row r="348" spans="2:65" s="12" customFormat="1" ht="11.25">
      <c r="B348" s="144"/>
      <c r="D348" s="145" t="s">
        <v>146</v>
      </c>
      <c r="E348" s="146" t="s">
        <v>3</v>
      </c>
      <c r="F348" s="147" t="s">
        <v>2605</v>
      </c>
      <c r="H348" s="148">
        <v>4</v>
      </c>
      <c r="I348" s="149"/>
      <c r="L348" s="144"/>
      <c r="M348" s="150"/>
      <c r="T348" s="151"/>
      <c r="AT348" s="146" t="s">
        <v>146</v>
      </c>
      <c r="AU348" s="146" t="s">
        <v>81</v>
      </c>
      <c r="AV348" s="12" t="s">
        <v>81</v>
      </c>
      <c r="AW348" s="12" t="s">
        <v>32</v>
      </c>
      <c r="AX348" s="12" t="s">
        <v>71</v>
      </c>
      <c r="AY348" s="146" t="s">
        <v>135</v>
      </c>
    </row>
    <row r="349" spans="2:65" s="13" customFormat="1" ht="11.25">
      <c r="B349" s="152"/>
      <c r="D349" s="145" t="s">
        <v>146</v>
      </c>
      <c r="E349" s="153" t="s">
        <v>3</v>
      </c>
      <c r="F349" s="154" t="s">
        <v>150</v>
      </c>
      <c r="H349" s="155">
        <v>4</v>
      </c>
      <c r="I349" s="156"/>
      <c r="L349" s="152"/>
      <c r="M349" s="157"/>
      <c r="T349" s="158"/>
      <c r="AT349" s="153" t="s">
        <v>146</v>
      </c>
      <c r="AU349" s="153" t="s">
        <v>81</v>
      </c>
      <c r="AV349" s="13" t="s">
        <v>142</v>
      </c>
      <c r="AW349" s="13" t="s">
        <v>32</v>
      </c>
      <c r="AX349" s="13" t="s">
        <v>79</v>
      </c>
      <c r="AY349" s="153" t="s">
        <v>135</v>
      </c>
    </row>
    <row r="350" spans="2:65" s="1" customFormat="1" ht="16.5" customHeight="1">
      <c r="B350" s="126"/>
      <c r="C350" s="127" t="s">
        <v>870</v>
      </c>
      <c r="D350" s="127" t="s">
        <v>137</v>
      </c>
      <c r="E350" s="128" t="s">
        <v>2606</v>
      </c>
      <c r="F350" s="129" t="s">
        <v>2607</v>
      </c>
      <c r="G350" s="130" t="s">
        <v>493</v>
      </c>
      <c r="H350" s="131">
        <v>4</v>
      </c>
      <c r="I350" s="132"/>
      <c r="J350" s="133">
        <f>ROUND(I350*H350,2)</f>
        <v>0</v>
      </c>
      <c r="K350" s="129" t="s">
        <v>3</v>
      </c>
      <c r="L350" s="31"/>
      <c r="M350" s="134" t="s">
        <v>3</v>
      </c>
      <c r="N350" s="135" t="s">
        <v>42</v>
      </c>
      <c r="P350" s="136">
        <f>O350*H350</f>
        <v>0</v>
      </c>
      <c r="Q350" s="136">
        <v>0</v>
      </c>
      <c r="R350" s="136">
        <f>Q350*H350</f>
        <v>0</v>
      </c>
      <c r="S350" s="136">
        <v>0</v>
      </c>
      <c r="T350" s="137">
        <f>S350*H350</f>
        <v>0</v>
      </c>
      <c r="AR350" s="138" t="s">
        <v>236</v>
      </c>
      <c r="AT350" s="138" t="s">
        <v>137</v>
      </c>
      <c r="AU350" s="138" t="s">
        <v>81</v>
      </c>
      <c r="AY350" s="16" t="s">
        <v>135</v>
      </c>
      <c r="BE350" s="139">
        <f>IF(N350="základní",J350,0)</f>
        <v>0</v>
      </c>
      <c r="BF350" s="139">
        <f>IF(N350="snížená",J350,0)</f>
        <v>0</v>
      </c>
      <c r="BG350" s="139">
        <f>IF(N350="zákl. přenesená",J350,0)</f>
        <v>0</v>
      </c>
      <c r="BH350" s="139">
        <f>IF(N350="sníž. přenesená",J350,0)</f>
        <v>0</v>
      </c>
      <c r="BI350" s="139">
        <f>IF(N350="nulová",J350,0)</f>
        <v>0</v>
      </c>
      <c r="BJ350" s="16" t="s">
        <v>79</v>
      </c>
      <c r="BK350" s="139">
        <f>ROUND(I350*H350,2)</f>
        <v>0</v>
      </c>
      <c r="BL350" s="16" t="s">
        <v>236</v>
      </c>
      <c r="BM350" s="138" t="s">
        <v>2608</v>
      </c>
    </row>
    <row r="351" spans="2:65" s="12" customFormat="1" ht="11.25">
      <c r="B351" s="144"/>
      <c r="D351" s="145" t="s">
        <v>146</v>
      </c>
      <c r="E351" s="146" t="s">
        <v>3</v>
      </c>
      <c r="F351" s="147" t="s">
        <v>2605</v>
      </c>
      <c r="H351" s="148">
        <v>4</v>
      </c>
      <c r="I351" s="149"/>
      <c r="L351" s="144"/>
      <c r="M351" s="150"/>
      <c r="T351" s="151"/>
      <c r="AT351" s="146" t="s">
        <v>146</v>
      </c>
      <c r="AU351" s="146" t="s">
        <v>81</v>
      </c>
      <c r="AV351" s="12" t="s">
        <v>81</v>
      </c>
      <c r="AW351" s="12" t="s">
        <v>32</v>
      </c>
      <c r="AX351" s="12" t="s">
        <v>71</v>
      </c>
      <c r="AY351" s="146" t="s">
        <v>135</v>
      </c>
    </row>
    <row r="352" spans="2:65" s="13" customFormat="1" ht="11.25">
      <c r="B352" s="152"/>
      <c r="D352" s="145" t="s">
        <v>146</v>
      </c>
      <c r="E352" s="153" t="s">
        <v>3</v>
      </c>
      <c r="F352" s="154" t="s">
        <v>150</v>
      </c>
      <c r="H352" s="155">
        <v>4</v>
      </c>
      <c r="I352" s="156"/>
      <c r="L352" s="152"/>
      <c r="M352" s="157"/>
      <c r="T352" s="158"/>
      <c r="AT352" s="153" t="s">
        <v>146</v>
      </c>
      <c r="AU352" s="153" t="s">
        <v>81</v>
      </c>
      <c r="AV352" s="13" t="s">
        <v>142</v>
      </c>
      <c r="AW352" s="13" t="s">
        <v>32</v>
      </c>
      <c r="AX352" s="13" t="s">
        <v>79</v>
      </c>
      <c r="AY352" s="153" t="s">
        <v>135</v>
      </c>
    </row>
    <row r="353" spans="2:65" s="1" customFormat="1" ht="16.5" customHeight="1">
      <c r="B353" s="126"/>
      <c r="C353" s="127" t="s">
        <v>875</v>
      </c>
      <c r="D353" s="127" t="s">
        <v>137</v>
      </c>
      <c r="E353" s="128" t="s">
        <v>2609</v>
      </c>
      <c r="F353" s="129" t="s">
        <v>2610</v>
      </c>
      <c r="G353" s="130" t="s">
        <v>493</v>
      </c>
      <c r="H353" s="131">
        <v>4</v>
      </c>
      <c r="I353" s="132"/>
      <c r="J353" s="133">
        <f>ROUND(I353*H353,2)</f>
        <v>0</v>
      </c>
      <c r="K353" s="129" t="s">
        <v>3</v>
      </c>
      <c r="L353" s="31"/>
      <c r="M353" s="134" t="s">
        <v>3</v>
      </c>
      <c r="N353" s="135" t="s">
        <v>42</v>
      </c>
      <c r="P353" s="136">
        <f>O353*H353</f>
        <v>0</v>
      </c>
      <c r="Q353" s="136">
        <v>0</v>
      </c>
      <c r="R353" s="136">
        <f>Q353*H353</f>
        <v>0</v>
      </c>
      <c r="S353" s="136">
        <v>0</v>
      </c>
      <c r="T353" s="137">
        <f>S353*H353</f>
        <v>0</v>
      </c>
      <c r="AR353" s="138" t="s">
        <v>236</v>
      </c>
      <c r="AT353" s="138" t="s">
        <v>137</v>
      </c>
      <c r="AU353" s="138" t="s">
        <v>81</v>
      </c>
      <c r="AY353" s="16" t="s">
        <v>135</v>
      </c>
      <c r="BE353" s="139">
        <f>IF(N353="základní",J353,0)</f>
        <v>0</v>
      </c>
      <c r="BF353" s="139">
        <f>IF(N353="snížená",J353,0)</f>
        <v>0</v>
      </c>
      <c r="BG353" s="139">
        <f>IF(N353="zákl. přenesená",J353,0)</f>
        <v>0</v>
      </c>
      <c r="BH353" s="139">
        <f>IF(N353="sníž. přenesená",J353,0)</f>
        <v>0</v>
      </c>
      <c r="BI353" s="139">
        <f>IF(N353="nulová",J353,0)</f>
        <v>0</v>
      </c>
      <c r="BJ353" s="16" t="s">
        <v>79</v>
      </c>
      <c r="BK353" s="139">
        <f>ROUND(I353*H353,2)</f>
        <v>0</v>
      </c>
      <c r="BL353" s="16" t="s">
        <v>236</v>
      </c>
      <c r="BM353" s="138" t="s">
        <v>2611</v>
      </c>
    </row>
    <row r="354" spans="2:65" s="12" customFormat="1" ht="11.25">
      <c r="B354" s="144"/>
      <c r="D354" s="145" t="s">
        <v>146</v>
      </c>
      <c r="E354" s="146" t="s">
        <v>3</v>
      </c>
      <c r="F354" s="147" t="s">
        <v>2605</v>
      </c>
      <c r="H354" s="148">
        <v>4</v>
      </c>
      <c r="I354" s="149"/>
      <c r="L354" s="144"/>
      <c r="M354" s="150"/>
      <c r="T354" s="151"/>
      <c r="AT354" s="146" t="s">
        <v>146</v>
      </c>
      <c r="AU354" s="146" t="s">
        <v>81</v>
      </c>
      <c r="AV354" s="12" t="s">
        <v>81</v>
      </c>
      <c r="AW354" s="12" t="s">
        <v>32</v>
      </c>
      <c r="AX354" s="12" t="s">
        <v>71</v>
      </c>
      <c r="AY354" s="146" t="s">
        <v>135</v>
      </c>
    </row>
    <row r="355" spans="2:65" s="13" customFormat="1" ht="11.25">
      <c r="B355" s="152"/>
      <c r="D355" s="145" t="s">
        <v>146</v>
      </c>
      <c r="E355" s="153" t="s">
        <v>3</v>
      </c>
      <c r="F355" s="154" t="s">
        <v>150</v>
      </c>
      <c r="H355" s="155">
        <v>4</v>
      </c>
      <c r="I355" s="156"/>
      <c r="L355" s="152"/>
      <c r="M355" s="157"/>
      <c r="T355" s="158"/>
      <c r="AT355" s="153" t="s">
        <v>146</v>
      </c>
      <c r="AU355" s="153" t="s">
        <v>81</v>
      </c>
      <c r="AV355" s="13" t="s">
        <v>142</v>
      </c>
      <c r="AW355" s="13" t="s">
        <v>32</v>
      </c>
      <c r="AX355" s="13" t="s">
        <v>79</v>
      </c>
      <c r="AY355" s="153" t="s">
        <v>135</v>
      </c>
    </row>
    <row r="356" spans="2:65" s="1" customFormat="1" ht="16.5" customHeight="1">
      <c r="B356" s="126"/>
      <c r="C356" s="127" t="s">
        <v>881</v>
      </c>
      <c r="D356" s="127" t="s">
        <v>137</v>
      </c>
      <c r="E356" s="128" t="s">
        <v>2612</v>
      </c>
      <c r="F356" s="129" t="s">
        <v>2613</v>
      </c>
      <c r="G356" s="130" t="s">
        <v>2440</v>
      </c>
      <c r="H356" s="176"/>
      <c r="I356" s="132"/>
      <c r="J356" s="133">
        <f>ROUND(I356*H356,2)</f>
        <v>0</v>
      </c>
      <c r="K356" s="129" t="s">
        <v>3</v>
      </c>
      <c r="L356" s="31"/>
      <c r="M356" s="134" t="s">
        <v>3</v>
      </c>
      <c r="N356" s="135" t="s">
        <v>42</v>
      </c>
      <c r="P356" s="136">
        <f>O356*H356</f>
        <v>0</v>
      </c>
      <c r="Q356" s="136">
        <v>0</v>
      </c>
      <c r="R356" s="136">
        <f>Q356*H356</f>
        <v>0</v>
      </c>
      <c r="S356" s="136">
        <v>0</v>
      </c>
      <c r="T356" s="137">
        <f>S356*H356</f>
        <v>0</v>
      </c>
      <c r="AR356" s="138" t="s">
        <v>236</v>
      </c>
      <c r="AT356" s="138" t="s">
        <v>137</v>
      </c>
      <c r="AU356" s="138" t="s">
        <v>81</v>
      </c>
      <c r="AY356" s="16" t="s">
        <v>135</v>
      </c>
      <c r="BE356" s="139">
        <f>IF(N356="základní",J356,0)</f>
        <v>0</v>
      </c>
      <c r="BF356" s="139">
        <f>IF(N356="snížená",J356,0)</f>
        <v>0</v>
      </c>
      <c r="BG356" s="139">
        <f>IF(N356="zákl. přenesená",J356,0)</f>
        <v>0</v>
      </c>
      <c r="BH356" s="139">
        <f>IF(N356="sníž. přenesená",J356,0)</f>
        <v>0</v>
      </c>
      <c r="BI356" s="139">
        <f>IF(N356="nulová",J356,0)</f>
        <v>0</v>
      </c>
      <c r="BJ356" s="16" t="s">
        <v>79</v>
      </c>
      <c r="BK356" s="139">
        <f>ROUND(I356*H356,2)</f>
        <v>0</v>
      </c>
      <c r="BL356" s="16" t="s">
        <v>236</v>
      </c>
      <c r="BM356" s="138" t="s">
        <v>2614</v>
      </c>
    </row>
    <row r="357" spans="2:65" s="1" customFormat="1" ht="16.5" customHeight="1">
      <c r="B357" s="126"/>
      <c r="C357" s="127" t="s">
        <v>889</v>
      </c>
      <c r="D357" s="127" t="s">
        <v>137</v>
      </c>
      <c r="E357" s="128" t="s">
        <v>2615</v>
      </c>
      <c r="F357" s="129" t="s">
        <v>2616</v>
      </c>
      <c r="G357" s="130" t="s">
        <v>2440</v>
      </c>
      <c r="H357" s="176"/>
      <c r="I357" s="132"/>
      <c r="J357" s="133">
        <f>ROUND(I357*H357,2)</f>
        <v>0</v>
      </c>
      <c r="K357" s="129" t="s">
        <v>3</v>
      </c>
      <c r="L357" s="31"/>
      <c r="M357" s="134" t="s">
        <v>3</v>
      </c>
      <c r="N357" s="135" t="s">
        <v>42</v>
      </c>
      <c r="P357" s="136">
        <f>O357*H357</f>
        <v>0</v>
      </c>
      <c r="Q357" s="136">
        <v>0</v>
      </c>
      <c r="R357" s="136">
        <f>Q357*H357</f>
        <v>0</v>
      </c>
      <c r="S357" s="136">
        <v>0</v>
      </c>
      <c r="T357" s="137">
        <f>S357*H357</f>
        <v>0</v>
      </c>
      <c r="AR357" s="138" t="s">
        <v>236</v>
      </c>
      <c r="AT357" s="138" t="s">
        <v>137</v>
      </c>
      <c r="AU357" s="138" t="s">
        <v>81</v>
      </c>
      <c r="AY357" s="16" t="s">
        <v>135</v>
      </c>
      <c r="BE357" s="139">
        <f>IF(N357="základní",J357,0)</f>
        <v>0</v>
      </c>
      <c r="BF357" s="139">
        <f>IF(N357="snížená",J357,0)</f>
        <v>0</v>
      </c>
      <c r="BG357" s="139">
        <f>IF(N357="zákl. přenesená",J357,0)</f>
        <v>0</v>
      </c>
      <c r="BH357" s="139">
        <f>IF(N357="sníž. přenesená",J357,0)</f>
        <v>0</v>
      </c>
      <c r="BI357" s="139">
        <f>IF(N357="nulová",J357,0)</f>
        <v>0</v>
      </c>
      <c r="BJ357" s="16" t="s">
        <v>79</v>
      </c>
      <c r="BK357" s="139">
        <f>ROUND(I357*H357,2)</f>
        <v>0</v>
      </c>
      <c r="BL357" s="16" t="s">
        <v>236</v>
      </c>
      <c r="BM357" s="138" t="s">
        <v>2617</v>
      </c>
    </row>
    <row r="358" spans="2:65" s="11" customFormat="1" ht="22.9" customHeight="1">
      <c r="B358" s="114"/>
      <c r="D358" s="115" t="s">
        <v>70</v>
      </c>
      <c r="E358" s="124" t="s">
        <v>2618</v>
      </c>
      <c r="F358" s="124" t="s">
        <v>2619</v>
      </c>
      <c r="I358" s="117"/>
      <c r="J358" s="125">
        <f>BK358</f>
        <v>0</v>
      </c>
      <c r="L358" s="114"/>
      <c r="M358" s="119"/>
      <c r="P358" s="120">
        <f>SUM(P359:P361)</f>
        <v>0</v>
      </c>
      <c r="R358" s="120">
        <f>SUM(R359:R361)</f>
        <v>0</v>
      </c>
      <c r="T358" s="121">
        <f>SUM(T359:T361)</f>
        <v>0</v>
      </c>
      <c r="AR358" s="115" t="s">
        <v>81</v>
      </c>
      <c r="AT358" s="122" t="s">
        <v>70</v>
      </c>
      <c r="AU358" s="122" t="s">
        <v>79</v>
      </c>
      <c r="AY358" s="115" t="s">
        <v>135</v>
      </c>
      <c r="BK358" s="123">
        <f>SUM(BK359:BK361)</f>
        <v>0</v>
      </c>
    </row>
    <row r="359" spans="2:65" s="1" customFormat="1" ht="16.5" customHeight="1">
      <c r="B359" s="126"/>
      <c r="C359" s="127" t="s">
        <v>894</v>
      </c>
      <c r="D359" s="127" t="s">
        <v>137</v>
      </c>
      <c r="E359" s="128" t="s">
        <v>2620</v>
      </c>
      <c r="F359" s="129" t="s">
        <v>2621</v>
      </c>
      <c r="G359" s="130" t="s">
        <v>493</v>
      </c>
      <c r="H359" s="131">
        <v>1</v>
      </c>
      <c r="I359" s="132"/>
      <c r="J359" s="133">
        <f>ROUND(I359*H359,2)</f>
        <v>0</v>
      </c>
      <c r="K359" s="129" t="s">
        <v>3</v>
      </c>
      <c r="L359" s="31"/>
      <c r="M359" s="134" t="s">
        <v>3</v>
      </c>
      <c r="N359" s="135" t="s">
        <v>42</v>
      </c>
      <c r="P359" s="136">
        <f>O359*H359</f>
        <v>0</v>
      </c>
      <c r="Q359" s="136">
        <v>0</v>
      </c>
      <c r="R359" s="136">
        <f>Q359*H359</f>
        <v>0</v>
      </c>
      <c r="S359" s="136">
        <v>0</v>
      </c>
      <c r="T359" s="137">
        <f>S359*H359</f>
        <v>0</v>
      </c>
      <c r="AR359" s="138" t="s">
        <v>236</v>
      </c>
      <c r="AT359" s="138" t="s">
        <v>137</v>
      </c>
      <c r="AU359" s="138" t="s">
        <v>81</v>
      </c>
      <c r="AY359" s="16" t="s">
        <v>135</v>
      </c>
      <c r="BE359" s="139">
        <f>IF(N359="základní",J359,0)</f>
        <v>0</v>
      </c>
      <c r="BF359" s="139">
        <f>IF(N359="snížená",J359,0)</f>
        <v>0</v>
      </c>
      <c r="BG359" s="139">
        <f>IF(N359="zákl. přenesená",J359,0)</f>
        <v>0</v>
      </c>
      <c r="BH359" s="139">
        <f>IF(N359="sníž. přenesená",J359,0)</f>
        <v>0</v>
      </c>
      <c r="BI359" s="139">
        <f>IF(N359="nulová",J359,0)</f>
        <v>0</v>
      </c>
      <c r="BJ359" s="16" t="s">
        <v>79</v>
      </c>
      <c r="BK359" s="139">
        <f>ROUND(I359*H359,2)</f>
        <v>0</v>
      </c>
      <c r="BL359" s="16" t="s">
        <v>236</v>
      </c>
      <c r="BM359" s="138" t="s">
        <v>2622</v>
      </c>
    </row>
    <row r="360" spans="2:65" s="12" customFormat="1" ht="11.25">
      <c r="B360" s="144"/>
      <c r="D360" s="145" t="s">
        <v>146</v>
      </c>
      <c r="E360" s="146" t="s">
        <v>3</v>
      </c>
      <c r="F360" s="147" t="s">
        <v>79</v>
      </c>
      <c r="H360" s="148">
        <v>1</v>
      </c>
      <c r="I360" s="149"/>
      <c r="L360" s="144"/>
      <c r="M360" s="150"/>
      <c r="T360" s="151"/>
      <c r="AT360" s="146" t="s">
        <v>146</v>
      </c>
      <c r="AU360" s="146" t="s">
        <v>81</v>
      </c>
      <c r="AV360" s="12" t="s">
        <v>81</v>
      </c>
      <c r="AW360" s="12" t="s">
        <v>32</v>
      </c>
      <c r="AX360" s="12" t="s">
        <v>71</v>
      </c>
      <c r="AY360" s="146" t="s">
        <v>135</v>
      </c>
    </row>
    <row r="361" spans="2:65" s="13" customFormat="1" ht="11.25">
      <c r="B361" s="152"/>
      <c r="D361" s="145" t="s">
        <v>146</v>
      </c>
      <c r="E361" s="153" t="s">
        <v>3</v>
      </c>
      <c r="F361" s="154" t="s">
        <v>150</v>
      </c>
      <c r="H361" s="155">
        <v>1</v>
      </c>
      <c r="I361" s="156"/>
      <c r="L361" s="152"/>
      <c r="M361" s="177"/>
      <c r="N361" s="178"/>
      <c r="O361" s="178"/>
      <c r="P361" s="178"/>
      <c r="Q361" s="178"/>
      <c r="R361" s="178"/>
      <c r="S361" s="178"/>
      <c r="T361" s="179"/>
      <c r="AT361" s="153" t="s">
        <v>146</v>
      </c>
      <c r="AU361" s="153" t="s">
        <v>81</v>
      </c>
      <c r="AV361" s="13" t="s">
        <v>142</v>
      </c>
      <c r="AW361" s="13" t="s">
        <v>32</v>
      </c>
      <c r="AX361" s="13" t="s">
        <v>79</v>
      </c>
      <c r="AY361" s="153" t="s">
        <v>135</v>
      </c>
    </row>
    <row r="362" spans="2:65" s="1" customFormat="1" ht="6.95" customHeight="1">
      <c r="B362" s="40"/>
      <c r="C362" s="41"/>
      <c r="D362" s="41"/>
      <c r="E362" s="41"/>
      <c r="F362" s="41"/>
      <c r="G362" s="41"/>
      <c r="H362" s="41"/>
      <c r="I362" s="41"/>
      <c r="J362" s="41"/>
      <c r="K362" s="41"/>
      <c r="L362" s="31"/>
    </row>
  </sheetData>
  <autoFilter ref="C90:K361" xr:uid="{00000000-0009-0000-0000-000004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8" t="s">
        <v>6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103</v>
      </c>
      <c r="L4" s="19"/>
      <c r="M4" s="84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309" t="str">
        <f>'Rekapitulace stavby'!K6</f>
        <v>Humanitární sdružení PERSPEKTIVA, z.s. – rekonstrukce nemovitosti pro sociální služby – opakovaná výzva</v>
      </c>
      <c r="F7" s="310"/>
      <c r="G7" s="310"/>
      <c r="H7" s="310"/>
      <c r="L7" s="19"/>
    </row>
    <row r="8" spans="2:46" s="1" customFormat="1" ht="12" customHeight="1">
      <c r="B8" s="31"/>
      <c r="D8" s="26" t="s">
        <v>104</v>
      </c>
      <c r="L8" s="31"/>
    </row>
    <row r="9" spans="2:46" s="1" customFormat="1" ht="16.5" customHeight="1">
      <c r="B9" s="31"/>
      <c r="E9" s="271" t="s">
        <v>2623</v>
      </c>
      <c r="F9" s="311"/>
      <c r="G9" s="311"/>
      <c r="H9" s="311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3</v>
      </c>
      <c r="I11" s="26" t="s">
        <v>19</v>
      </c>
      <c r="J11" s="24" t="s">
        <v>3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48" t="str">
        <f>'Rekapitulace stavby'!AN8</f>
        <v>16. 7. 2024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3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3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312" t="str">
        <f>'Rekapitulace stavby'!E14</f>
        <v>Vyplň údaj</v>
      </c>
      <c r="F18" s="292"/>
      <c r="G18" s="292"/>
      <c r="H18" s="292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3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3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5"/>
      <c r="E27" s="297" t="s">
        <v>3</v>
      </c>
      <c r="F27" s="297"/>
      <c r="G27" s="297"/>
      <c r="H27" s="297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37</v>
      </c>
      <c r="J30" s="62">
        <f>ROUND(J88, 2)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39</v>
      </c>
      <c r="I32" s="34" t="s">
        <v>38</v>
      </c>
      <c r="J32" s="34" t="s">
        <v>40</v>
      </c>
      <c r="L32" s="31"/>
    </row>
    <row r="33" spans="2:12" s="1" customFormat="1" ht="14.45" customHeight="1">
      <c r="B33" s="31"/>
      <c r="D33" s="51" t="s">
        <v>41</v>
      </c>
      <c r="E33" s="26" t="s">
        <v>42</v>
      </c>
      <c r="F33" s="87">
        <f>ROUND((SUM(BE88:BE175)),  2)</f>
        <v>0</v>
      </c>
      <c r="I33" s="88">
        <v>0.21</v>
      </c>
      <c r="J33" s="87">
        <f>ROUND(((SUM(BE88:BE175))*I33),  2)</f>
        <v>0</v>
      </c>
      <c r="L33" s="31"/>
    </row>
    <row r="34" spans="2:12" s="1" customFormat="1" ht="14.45" customHeight="1">
      <c r="B34" s="31"/>
      <c r="E34" s="26" t="s">
        <v>43</v>
      </c>
      <c r="F34" s="87">
        <f>ROUND((SUM(BF88:BF175)),  2)</f>
        <v>0</v>
      </c>
      <c r="I34" s="88">
        <v>0.12</v>
      </c>
      <c r="J34" s="87">
        <f>ROUND(((SUM(BF88:BF175))*I34),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87">
        <f>ROUND((SUM(BG88:BG175)),  2)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87">
        <f>ROUND((SUM(BH88:BH175)),  2)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87">
        <f>ROUND((SUM(BI88:BI175)),  2)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106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17</v>
      </c>
      <c r="L47" s="31"/>
    </row>
    <row r="48" spans="2:12" s="1" customFormat="1" ht="16.5" customHeight="1">
      <c r="B48" s="31"/>
      <c r="E48" s="309" t="str">
        <f>E7</f>
        <v>Humanitární sdružení PERSPEKTIVA, z.s. – rekonstrukce nemovitosti pro sociální služby – opakovaná výzva</v>
      </c>
      <c r="F48" s="310"/>
      <c r="G48" s="310"/>
      <c r="H48" s="310"/>
      <c r="L48" s="31"/>
    </row>
    <row r="49" spans="2:47" s="1" customFormat="1" ht="12" customHeight="1">
      <c r="B49" s="31"/>
      <c r="C49" s="26" t="s">
        <v>104</v>
      </c>
      <c r="L49" s="31"/>
    </row>
    <row r="50" spans="2:47" s="1" customFormat="1" ht="16.5" customHeight="1">
      <c r="B50" s="31"/>
      <c r="E50" s="271" t="str">
        <f>E9</f>
        <v>24006_05 - Vytápění</v>
      </c>
      <c r="F50" s="311"/>
      <c r="G50" s="311"/>
      <c r="H50" s="311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20</v>
      </c>
      <c r="F52" s="24" t="str">
        <f>F12</f>
        <v>Roudnice nad Labem</v>
      </c>
      <c r="I52" s="26" t="s">
        <v>22</v>
      </c>
      <c r="J52" s="48" t="str">
        <f>IF(J12="","",J12)</f>
        <v>16. 7. 2024</v>
      </c>
      <c r="L52" s="31"/>
    </row>
    <row r="53" spans="2:47" s="1" customFormat="1" ht="6.95" customHeight="1">
      <c r="B53" s="31"/>
      <c r="L53" s="31"/>
    </row>
    <row r="54" spans="2:47" s="1" customFormat="1" ht="15.2" customHeight="1">
      <c r="B54" s="31"/>
      <c r="C54" s="26" t="s">
        <v>24</v>
      </c>
      <c r="F54" s="24" t="str">
        <f>E15</f>
        <v>Humanitární sdružení Perspektiva, z.s.</v>
      </c>
      <c r="I54" s="26" t="s">
        <v>30</v>
      </c>
      <c r="J54" s="29" t="str">
        <f>E21</f>
        <v>LFplan s.r.o.</v>
      </c>
      <c r="L54" s="31"/>
    </row>
    <row r="55" spans="2:47" s="1" customFormat="1" ht="15.2" customHeight="1">
      <c r="B55" s="31"/>
      <c r="C55" s="26" t="s">
        <v>28</v>
      </c>
      <c r="F55" s="24" t="str">
        <f>IF(E18="","",E18)</f>
        <v>Vyplň údaj</v>
      </c>
      <c r="I55" s="26" t="s">
        <v>33</v>
      </c>
      <c r="J55" s="29" t="str">
        <f>E24</f>
        <v xml:space="preserve"> 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107</v>
      </c>
      <c r="D57" s="89"/>
      <c r="E57" s="89"/>
      <c r="F57" s="89"/>
      <c r="G57" s="89"/>
      <c r="H57" s="89"/>
      <c r="I57" s="89"/>
      <c r="J57" s="96" t="s">
        <v>108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9" customHeight="1">
      <c r="B59" s="31"/>
      <c r="C59" s="97" t="s">
        <v>69</v>
      </c>
      <c r="J59" s="62">
        <f>J88</f>
        <v>0</v>
      </c>
      <c r="L59" s="31"/>
      <c r="AU59" s="16" t="s">
        <v>109</v>
      </c>
    </row>
    <row r="60" spans="2:47" s="8" customFormat="1" ht="24.95" customHeight="1">
      <c r="B60" s="98"/>
      <c r="D60" s="99" t="s">
        <v>114</v>
      </c>
      <c r="E60" s="100"/>
      <c r="F60" s="100"/>
      <c r="G60" s="100"/>
      <c r="H60" s="100"/>
      <c r="I60" s="100"/>
      <c r="J60" s="101">
        <f>J89</f>
        <v>0</v>
      </c>
      <c r="L60" s="98"/>
    </row>
    <row r="61" spans="2:47" s="9" customFormat="1" ht="19.899999999999999" customHeight="1">
      <c r="B61" s="102"/>
      <c r="D61" s="103" t="s">
        <v>2287</v>
      </c>
      <c r="E61" s="104"/>
      <c r="F61" s="104"/>
      <c r="G61" s="104"/>
      <c r="H61" s="104"/>
      <c r="I61" s="104"/>
      <c r="J61" s="105">
        <f>J90</f>
        <v>0</v>
      </c>
      <c r="L61" s="102"/>
    </row>
    <row r="62" spans="2:47" s="9" customFormat="1" ht="19.899999999999999" customHeight="1">
      <c r="B62" s="102"/>
      <c r="D62" s="103" t="s">
        <v>412</v>
      </c>
      <c r="E62" s="104"/>
      <c r="F62" s="104"/>
      <c r="G62" s="104"/>
      <c r="H62" s="104"/>
      <c r="I62" s="104"/>
      <c r="J62" s="105">
        <f>J94</f>
        <v>0</v>
      </c>
      <c r="L62" s="102"/>
    </row>
    <row r="63" spans="2:47" s="9" customFormat="1" ht="19.899999999999999" customHeight="1">
      <c r="B63" s="102"/>
      <c r="D63" s="103" t="s">
        <v>2624</v>
      </c>
      <c r="E63" s="104"/>
      <c r="F63" s="104"/>
      <c r="G63" s="104"/>
      <c r="H63" s="104"/>
      <c r="I63" s="104"/>
      <c r="J63" s="105">
        <f>J104</f>
        <v>0</v>
      </c>
      <c r="L63" s="102"/>
    </row>
    <row r="64" spans="2:47" s="9" customFormat="1" ht="19.899999999999999" customHeight="1">
      <c r="B64" s="102"/>
      <c r="D64" s="103" t="s">
        <v>2625</v>
      </c>
      <c r="E64" s="104"/>
      <c r="F64" s="104"/>
      <c r="G64" s="104"/>
      <c r="H64" s="104"/>
      <c r="I64" s="104"/>
      <c r="J64" s="105">
        <f>J115</f>
        <v>0</v>
      </c>
      <c r="L64" s="102"/>
    </row>
    <row r="65" spans="2:12" s="9" customFormat="1" ht="19.899999999999999" customHeight="1">
      <c r="B65" s="102"/>
      <c r="D65" s="103" t="s">
        <v>2626</v>
      </c>
      <c r="E65" s="104"/>
      <c r="F65" s="104"/>
      <c r="G65" s="104"/>
      <c r="H65" s="104"/>
      <c r="I65" s="104"/>
      <c r="J65" s="105">
        <f>J120</f>
        <v>0</v>
      </c>
      <c r="L65" s="102"/>
    </row>
    <row r="66" spans="2:12" s="9" customFormat="1" ht="19.899999999999999" customHeight="1">
      <c r="B66" s="102"/>
      <c r="D66" s="103" t="s">
        <v>2293</v>
      </c>
      <c r="E66" s="104"/>
      <c r="F66" s="104"/>
      <c r="G66" s="104"/>
      <c r="H66" s="104"/>
      <c r="I66" s="104"/>
      <c r="J66" s="105">
        <f>J136</f>
        <v>0</v>
      </c>
      <c r="L66" s="102"/>
    </row>
    <row r="67" spans="2:12" s="9" customFormat="1" ht="19.899999999999999" customHeight="1">
      <c r="B67" s="102"/>
      <c r="D67" s="103" t="s">
        <v>2627</v>
      </c>
      <c r="E67" s="104"/>
      <c r="F67" s="104"/>
      <c r="G67" s="104"/>
      <c r="H67" s="104"/>
      <c r="I67" s="104"/>
      <c r="J67" s="105">
        <f>J151</f>
        <v>0</v>
      </c>
      <c r="L67" s="102"/>
    </row>
    <row r="68" spans="2:12" s="9" customFormat="1" ht="19.899999999999999" customHeight="1">
      <c r="B68" s="102"/>
      <c r="D68" s="103" t="s">
        <v>2628</v>
      </c>
      <c r="E68" s="104"/>
      <c r="F68" s="104"/>
      <c r="G68" s="104"/>
      <c r="H68" s="104"/>
      <c r="I68" s="104"/>
      <c r="J68" s="105">
        <f>J164</f>
        <v>0</v>
      </c>
      <c r="L68" s="102"/>
    </row>
    <row r="69" spans="2:12" s="1" customFormat="1" ht="21.75" customHeight="1">
      <c r="B69" s="31"/>
      <c r="L69" s="31"/>
    </row>
    <row r="70" spans="2:12" s="1" customFormat="1" ht="6.95" customHeight="1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31"/>
    </row>
    <row r="74" spans="2:12" s="1" customFormat="1" ht="6.95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31"/>
    </row>
    <row r="75" spans="2:12" s="1" customFormat="1" ht="24.95" customHeight="1">
      <c r="B75" s="31"/>
      <c r="C75" s="20" t="s">
        <v>120</v>
      </c>
      <c r="L75" s="31"/>
    </row>
    <row r="76" spans="2:12" s="1" customFormat="1" ht="6.95" customHeight="1">
      <c r="B76" s="31"/>
      <c r="L76" s="31"/>
    </row>
    <row r="77" spans="2:12" s="1" customFormat="1" ht="12" customHeight="1">
      <c r="B77" s="31"/>
      <c r="C77" s="26" t="s">
        <v>17</v>
      </c>
      <c r="L77" s="31"/>
    </row>
    <row r="78" spans="2:12" s="1" customFormat="1" ht="16.5" customHeight="1">
      <c r="B78" s="31"/>
      <c r="E78" s="309" t="str">
        <f>E7</f>
        <v>Humanitární sdružení PERSPEKTIVA, z.s. – rekonstrukce nemovitosti pro sociální služby – opakovaná výzva</v>
      </c>
      <c r="F78" s="310"/>
      <c r="G78" s="310"/>
      <c r="H78" s="310"/>
      <c r="L78" s="31"/>
    </row>
    <row r="79" spans="2:12" s="1" customFormat="1" ht="12" customHeight="1">
      <c r="B79" s="31"/>
      <c r="C79" s="26" t="s">
        <v>104</v>
      </c>
      <c r="L79" s="31"/>
    </row>
    <row r="80" spans="2:12" s="1" customFormat="1" ht="16.5" customHeight="1">
      <c r="B80" s="31"/>
      <c r="E80" s="271" t="str">
        <f>E9</f>
        <v>24006_05 - Vytápění</v>
      </c>
      <c r="F80" s="311"/>
      <c r="G80" s="311"/>
      <c r="H80" s="311"/>
      <c r="L80" s="31"/>
    </row>
    <row r="81" spans="2:65" s="1" customFormat="1" ht="6.95" customHeight="1">
      <c r="B81" s="31"/>
      <c r="L81" s="31"/>
    </row>
    <row r="82" spans="2:65" s="1" customFormat="1" ht="12" customHeight="1">
      <c r="B82" s="31"/>
      <c r="C82" s="26" t="s">
        <v>20</v>
      </c>
      <c r="F82" s="24" t="str">
        <f>F12</f>
        <v>Roudnice nad Labem</v>
      </c>
      <c r="I82" s="26" t="s">
        <v>22</v>
      </c>
      <c r="J82" s="48" t="str">
        <f>IF(J12="","",J12)</f>
        <v>16. 7. 2024</v>
      </c>
      <c r="L82" s="31"/>
    </row>
    <row r="83" spans="2:65" s="1" customFormat="1" ht="6.95" customHeight="1">
      <c r="B83" s="31"/>
      <c r="L83" s="31"/>
    </row>
    <row r="84" spans="2:65" s="1" customFormat="1" ht="15.2" customHeight="1">
      <c r="B84" s="31"/>
      <c r="C84" s="26" t="s">
        <v>24</v>
      </c>
      <c r="F84" s="24" t="str">
        <f>E15</f>
        <v>Humanitární sdružení Perspektiva, z.s.</v>
      </c>
      <c r="I84" s="26" t="s">
        <v>30</v>
      </c>
      <c r="J84" s="29" t="str">
        <f>E21</f>
        <v>LFplan s.r.o.</v>
      </c>
      <c r="L84" s="31"/>
    </row>
    <row r="85" spans="2:65" s="1" customFormat="1" ht="15.2" customHeight="1">
      <c r="B85" s="31"/>
      <c r="C85" s="26" t="s">
        <v>28</v>
      </c>
      <c r="F85" s="24" t="str">
        <f>IF(E18="","",E18)</f>
        <v>Vyplň údaj</v>
      </c>
      <c r="I85" s="26" t="s">
        <v>33</v>
      </c>
      <c r="J85" s="29" t="str">
        <f>E24</f>
        <v xml:space="preserve"> </v>
      </c>
      <c r="L85" s="31"/>
    </row>
    <row r="86" spans="2:65" s="1" customFormat="1" ht="10.35" customHeight="1">
      <c r="B86" s="31"/>
      <c r="L86" s="31"/>
    </row>
    <row r="87" spans="2:65" s="10" customFormat="1" ht="29.25" customHeight="1">
      <c r="B87" s="106"/>
      <c r="C87" s="107" t="s">
        <v>121</v>
      </c>
      <c r="D87" s="108" t="s">
        <v>56</v>
      </c>
      <c r="E87" s="108" t="s">
        <v>52</v>
      </c>
      <c r="F87" s="108" t="s">
        <v>53</v>
      </c>
      <c r="G87" s="108" t="s">
        <v>122</v>
      </c>
      <c r="H87" s="108" t="s">
        <v>123</v>
      </c>
      <c r="I87" s="108" t="s">
        <v>124</v>
      </c>
      <c r="J87" s="108" t="s">
        <v>108</v>
      </c>
      <c r="K87" s="109" t="s">
        <v>125</v>
      </c>
      <c r="L87" s="106"/>
      <c r="M87" s="55" t="s">
        <v>3</v>
      </c>
      <c r="N87" s="56" t="s">
        <v>41</v>
      </c>
      <c r="O87" s="56" t="s">
        <v>126</v>
      </c>
      <c r="P87" s="56" t="s">
        <v>127</v>
      </c>
      <c r="Q87" s="56" t="s">
        <v>128</v>
      </c>
      <c r="R87" s="56" t="s">
        <v>129</v>
      </c>
      <c r="S87" s="56" t="s">
        <v>130</v>
      </c>
      <c r="T87" s="57" t="s">
        <v>131</v>
      </c>
    </row>
    <row r="88" spans="2:65" s="1" customFormat="1" ht="22.9" customHeight="1">
      <c r="B88" s="31"/>
      <c r="C88" s="60" t="s">
        <v>132</v>
      </c>
      <c r="J88" s="110">
        <f>BK88</f>
        <v>0</v>
      </c>
      <c r="L88" s="31"/>
      <c r="M88" s="58"/>
      <c r="N88" s="49"/>
      <c r="O88" s="49"/>
      <c r="P88" s="111">
        <f>P89</f>
        <v>0</v>
      </c>
      <c r="Q88" s="49"/>
      <c r="R88" s="111">
        <f>R89</f>
        <v>0</v>
      </c>
      <c r="S88" s="49"/>
      <c r="T88" s="112">
        <f>T89</f>
        <v>0</v>
      </c>
      <c r="AT88" s="16" t="s">
        <v>70</v>
      </c>
      <c r="AU88" s="16" t="s">
        <v>109</v>
      </c>
      <c r="BK88" s="113">
        <f>BK89</f>
        <v>0</v>
      </c>
    </row>
    <row r="89" spans="2:65" s="11" customFormat="1" ht="25.9" customHeight="1">
      <c r="B89" s="114"/>
      <c r="D89" s="115" t="s">
        <v>70</v>
      </c>
      <c r="E89" s="116" t="s">
        <v>294</v>
      </c>
      <c r="F89" s="116" t="s">
        <v>295</v>
      </c>
      <c r="I89" s="117"/>
      <c r="J89" s="118">
        <f>BK89</f>
        <v>0</v>
      </c>
      <c r="L89" s="114"/>
      <c r="M89" s="119"/>
      <c r="P89" s="120">
        <f>P90+P94+P104+P115+P120+P136+P151+P164</f>
        <v>0</v>
      </c>
      <c r="R89" s="120">
        <f>R90+R94+R104+R115+R120+R136+R151+R164</f>
        <v>0</v>
      </c>
      <c r="T89" s="121">
        <f>T90+T94+T104+T115+T120+T136+T151+T164</f>
        <v>0</v>
      </c>
      <c r="AR89" s="115" t="s">
        <v>81</v>
      </c>
      <c r="AT89" s="122" t="s">
        <v>70</v>
      </c>
      <c r="AU89" s="122" t="s">
        <v>71</v>
      </c>
      <c r="AY89" s="115" t="s">
        <v>135</v>
      </c>
      <c r="BK89" s="123">
        <f>BK90+BK94+BK104+BK115+BK120+BK136+BK151+BK164</f>
        <v>0</v>
      </c>
    </row>
    <row r="90" spans="2:65" s="11" customFormat="1" ht="22.9" customHeight="1">
      <c r="B90" s="114"/>
      <c r="D90" s="115" t="s">
        <v>70</v>
      </c>
      <c r="E90" s="124" t="s">
        <v>2327</v>
      </c>
      <c r="F90" s="124" t="s">
        <v>2328</v>
      </c>
      <c r="I90" s="117"/>
      <c r="J90" s="125">
        <f>BK90</f>
        <v>0</v>
      </c>
      <c r="L90" s="114"/>
      <c r="M90" s="119"/>
      <c r="P90" s="120">
        <f>SUM(P91:P93)</f>
        <v>0</v>
      </c>
      <c r="R90" s="120">
        <f>SUM(R91:R93)</f>
        <v>0</v>
      </c>
      <c r="T90" s="121">
        <f>SUM(T91:T93)</f>
        <v>0</v>
      </c>
      <c r="AR90" s="115" t="s">
        <v>79</v>
      </c>
      <c r="AT90" s="122" t="s">
        <v>70</v>
      </c>
      <c r="AU90" s="122" t="s">
        <v>79</v>
      </c>
      <c r="AY90" s="115" t="s">
        <v>135</v>
      </c>
      <c r="BK90" s="123">
        <f>SUM(BK91:BK93)</f>
        <v>0</v>
      </c>
    </row>
    <row r="91" spans="2:65" s="1" customFormat="1" ht="24.2" customHeight="1">
      <c r="B91" s="126"/>
      <c r="C91" s="127" t="s">
        <v>79</v>
      </c>
      <c r="D91" s="127" t="s">
        <v>137</v>
      </c>
      <c r="E91" s="128" t="s">
        <v>2329</v>
      </c>
      <c r="F91" s="129" t="s">
        <v>2629</v>
      </c>
      <c r="G91" s="130" t="s">
        <v>2331</v>
      </c>
      <c r="H91" s="131">
        <v>16</v>
      </c>
      <c r="I91" s="132"/>
      <c r="J91" s="133">
        <f>ROUND(I91*H91,2)</f>
        <v>0</v>
      </c>
      <c r="K91" s="129" t="s">
        <v>3</v>
      </c>
      <c r="L91" s="31"/>
      <c r="M91" s="134" t="s">
        <v>3</v>
      </c>
      <c r="N91" s="135" t="s">
        <v>42</v>
      </c>
      <c r="P91" s="136">
        <f>O91*H91</f>
        <v>0</v>
      </c>
      <c r="Q91" s="136">
        <v>0</v>
      </c>
      <c r="R91" s="136">
        <f>Q91*H91</f>
        <v>0</v>
      </c>
      <c r="S91" s="136">
        <v>0</v>
      </c>
      <c r="T91" s="137">
        <f>S91*H91</f>
        <v>0</v>
      </c>
      <c r="AR91" s="138" t="s">
        <v>142</v>
      </c>
      <c r="AT91" s="138" t="s">
        <v>137</v>
      </c>
      <c r="AU91" s="138" t="s">
        <v>81</v>
      </c>
      <c r="AY91" s="16" t="s">
        <v>135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6" t="s">
        <v>79</v>
      </c>
      <c r="BK91" s="139">
        <f>ROUND(I91*H91,2)</f>
        <v>0</v>
      </c>
      <c r="BL91" s="16" t="s">
        <v>142</v>
      </c>
      <c r="BM91" s="138" t="s">
        <v>2630</v>
      </c>
    </row>
    <row r="92" spans="2:65" s="12" customFormat="1" ht="11.25">
      <c r="B92" s="144"/>
      <c r="D92" s="145" t="s">
        <v>146</v>
      </c>
      <c r="E92" s="146" t="s">
        <v>3</v>
      </c>
      <c r="F92" s="147" t="s">
        <v>236</v>
      </c>
      <c r="H92" s="148">
        <v>16</v>
      </c>
      <c r="I92" s="149"/>
      <c r="L92" s="144"/>
      <c r="M92" s="150"/>
      <c r="T92" s="151"/>
      <c r="AT92" s="146" t="s">
        <v>146</v>
      </c>
      <c r="AU92" s="146" t="s">
        <v>81</v>
      </c>
      <c r="AV92" s="12" t="s">
        <v>81</v>
      </c>
      <c r="AW92" s="12" t="s">
        <v>32</v>
      </c>
      <c r="AX92" s="12" t="s">
        <v>71</v>
      </c>
      <c r="AY92" s="146" t="s">
        <v>135</v>
      </c>
    </row>
    <row r="93" spans="2:65" s="13" customFormat="1" ht="11.25">
      <c r="B93" s="152"/>
      <c r="D93" s="145" t="s">
        <v>146</v>
      </c>
      <c r="E93" s="153" t="s">
        <v>3</v>
      </c>
      <c r="F93" s="154" t="s">
        <v>150</v>
      </c>
      <c r="H93" s="155">
        <v>16</v>
      </c>
      <c r="I93" s="156"/>
      <c r="L93" s="152"/>
      <c r="M93" s="157"/>
      <c r="T93" s="158"/>
      <c r="AT93" s="153" t="s">
        <v>146</v>
      </c>
      <c r="AU93" s="153" t="s">
        <v>81</v>
      </c>
      <c r="AV93" s="13" t="s">
        <v>142</v>
      </c>
      <c r="AW93" s="13" t="s">
        <v>32</v>
      </c>
      <c r="AX93" s="13" t="s">
        <v>79</v>
      </c>
      <c r="AY93" s="153" t="s">
        <v>135</v>
      </c>
    </row>
    <row r="94" spans="2:65" s="11" customFormat="1" ht="22.9" customHeight="1">
      <c r="B94" s="114"/>
      <c r="D94" s="115" t="s">
        <v>70</v>
      </c>
      <c r="E94" s="124" t="s">
        <v>1170</v>
      </c>
      <c r="F94" s="124" t="s">
        <v>1171</v>
      </c>
      <c r="I94" s="117"/>
      <c r="J94" s="125">
        <f>BK94</f>
        <v>0</v>
      </c>
      <c r="L94" s="114"/>
      <c r="M94" s="119"/>
      <c r="P94" s="120">
        <f>SUM(P95:P103)</f>
        <v>0</v>
      </c>
      <c r="R94" s="120">
        <f>SUM(R95:R103)</f>
        <v>0</v>
      </c>
      <c r="T94" s="121">
        <f>SUM(T95:T103)</f>
        <v>0</v>
      </c>
      <c r="AR94" s="115" t="s">
        <v>81</v>
      </c>
      <c r="AT94" s="122" t="s">
        <v>70</v>
      </c>
      <c r="AU94" s="122" t="s">
        <v>79</v>
      </c>
      <c r="AY94" s="115" t="s">
        <v>135</v>
      </c>
      <c r="BK94" s="123">
        <f>SUM(BK95:BK103)</f>
        <v>0</v>
      </c>
    </row>
    <row r="95" spans="2:65" s="1" customFormat="1" ht="16.5" customHeight="1">
      <c r="B95" s="126"/>
      <c r="C95" s="127" t="s">
        <v>81</v>
      </c>
      <c r="D95" s="127" t="s">
        <v>137</v>
      </c>
      <c r="E95" s="128" t="s">
        <v>2631</v>
      </c>
      <c r="F95" s="129" t="s">
        <v>2632</v>
      </c>
      <c r="G95" s="130" t="s">
        <v>312</v>
      </c>
      <c r="H95" s="131">
        <v>147</v>
      </c>
      <c r="I95" s="132"/>
      <c r="J95" s="133">
        <f>ROUND(I95*H95,2)</f>
        <v>0</v>
      </c>
      <c r="K95" s="129" t="s">
        <v>3</v>
      </c>
      <c r="L95" s="31"/>
      <c r="M95" s="134" t="s">
        <v>3</v>
      </c>
      <c r="N95" s="135" t="s">
        <v>42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236</v>
      </c>
      <c r="AT95" s="138" t="s">
        <v>137</v>
      </c>
      <c r="AU95" s="138" t="s">
        <v>81</v>
      </c>
      <c r="AY95" s="16" t="s">
        <v>135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6" t="s">
        <v>79</v>
      </c>
      <c r="BK95" s="139">
        <f>ROUND(I95*H95,2)</f>
        <v>0</v>
      </c>
      <c r="BL95" s="16" t="s">
        <v>236</v>
      </c>
      <c r="BM95" s="138" t="s">
        <v>2633</v>
      </c>
    </row>
    <row r="96" spans="2:65" s="12" customFormat="1" ht="11.25">
      <c r="B96" s="144"/>
      <c r="D96" s="145" t="s">
        <v>146</v>
      </c>
      <c r="E96" s="146" t="s">
        <v>3</v>
      </c>
      <c r="F96" s="147" t="s">
        <v>2634</v>
      </c>
      <c r="H96" s="148">
        <v>147</v>
      </c>
      <c r="I96" s="149"/>
      <c r="L96" s="144"/>
      <c r="M96" s="150"/>
      <c r="T96" s="151"/>
      <c r="AT96" s="146" t="s">
        <v>146</v>
      </c>
      <c r="AU96" s="146" t="s">
        <v>81</v>
      </c>
      <c r="AV96" s="12" t="s">
        <v>81</v>
      </c>
      <c r="AW96" s="12" t="s">
        <v>32</v>
      </c>
      <c r="AX96" s="12" t="s">
        <v>71</v>
      </c>
      <c r="AY96" s="146" t="s">
        <v>135</v>
      </c>
    </row>
    <row r="97" spans="2:65" s="13" customFormat="1" ht="11.25">
      <c r="B97" s="152"/>
      <c r="D97" s="145" t="s">
        <v>146</v>
      </c>
      <c r="E97" s="153" t="s">
        <v>3</v>
      </c>
      <c r="F97" s="154" t="s">
        <v>150</v>
      </c>
      <c r="H97" s="155">
        <v>147</v>
      </c>
      <c r="I97" s="156"/>
      <c r="L97" s="152"/>
      <c r="M97" s="157"/>
      <c r="T97" s="158"/>
      <c r="AT97" s="153" t="s">
        <v>146</v>
      </c>
      <c r="AU97" s="153" t="s">
        <v>81</v>
      </c>
      <c r="AV97" s="13" t="s">
        <v>142</v>
      </c>
      <c r="AW97" s="13" t="s">
        <v>32</v>
      </c>
      <c r="AX97" s="13" t="s">
        <v>79</v>
      </c>
      <c r="AY97" s="153" t="s">
        <v>135</v>
      </c>
    </row>
    <row r="98" spans="2:65" s="1" customFormat="1" ht="16.5" customHeight="1">
      <c r="B98" s="126"/>
      <c r="C98" s="162" t="s">
        <v>156</v>
      </c>
      <c r="D98" s="162" t="s">
        <v>427</v>
      </c>
      <c r="E98" s="163" t="s">
        <v>2635</v>
      </c>
      <c r="F98" s="164" t="s">
        <v>2636</v>
      </c>
      <c r="G98" s="165" t="s">
        <v>312</v>
      </c>
      <c r="H98" s="166">
        <v>36</v>
      </c>
      <c r="I98" s="167"/>
      <c r="J98" s="168">
        <f t="shared" ref="J98:J103" si="0">ROUND(I98*H98,2)</f>
        <v>0</v>
      </c>
      <c r="K98" s="164" t="s">
        <v>3</v>
      </c>
      <c r="L98" s="169"/>
      <c r="M98" s="170" t="s">
        <v>3</v>
      </c>
      <c r="N98" s="171" t="s">
        <v>42</v>
      </c>
      <c r="P98" s="136">
        <f t="shared" ref="P98:P103" si="1">O98*H98</f>
        <v>0</v>
      </c>
      <c r="Q98" s="136">
        <v>0</v>
      </c>
      <c r="R98" s="136">
        <f t="shared" ref="R98:R103" si="2">Q98*H98</f>
        <v>0</v>
      </c>
      <c r="S98" s="136">
        <v>0</v>
      </c>
      <c r="T98" s="137">
        <f t="shared" ref="T98:T103" si="3">S98*H98</f>
        <v>0</v>
      </c>
      <c r="AR98" s="138" t="s">
        <v>342</v>
      </c>
      <c r="AT98" s="138" t="s">
        <v>427</v>
      </c>
      <c r="AU98" s="138" t="s">
        <v>81</v>
      </c>
      <c r="AY98" s="16" t="s">
        <v>135</v>
      </c>
      <c r="BE98" s="139">
        <f t="shared" ref="BE98:BE103" si="4">IF(N98="základní",J98,0)</f>
        <v>0</v>
      </c>
      <c r="BF98" s="139">
        <f t="shared" ref="BF98:BF103" si="5">IF(N98="snížená",J98,0)</f>
        <v>0</v>
      </c>
      <c r="BG98" s="139">
        <f t="shared" ref="BG98:BG103" si="6">IF(N98="zákl. přenesená",J98,0)</f>
        <v>0</v>
      </c>
      <c r="BH98" s="139">
        <f t="shared" ref="BH98:BH103" si="7">IF(N98="sníž. přenesená",J98,0)</f>
        <v>0</v>
      </c>
      <c r="BI98" s="139">
        <f t="shared" ref="BI98:BI103" si="8">IF(N98="nulová",J98,0)</f>
        <v>0</v>
      </c>
      <c r="BJ98" s="16" t="s">
        <v>79</v>
      </c>
      <c r="BK98" s="139">
        <f t="shared" ref="BK98:BK103" si="9">ROUND(I98*H98,2)</f>
        <v>0</v>
      </c>
      <c r="BL98" s="16" t="s">
        <v>236</v>
      </c>
      <c r="BM98" s="138" t="s">
        <v>2637</v>
      </c>
    </row>
    <row r="99" spans="2:65" s="1" customFormat="1" ht="16.5" customHeight="1">
      <c r="B99" s="126"/>
      <c r="C99" s="162" t="s">
        <v>142</v>
      </c>
      <c r="D99" s="162" t="s">
        <v>427</v>
      </c>
      <c r="E99" s="163" t="s">
        <v>2638</v>
      </c>
      <c r="F99" s="164" t="s">
        <v>2639</v>
      </c>
      <c r="G99" s="165" t="s">
        <v>312</v>
      </c>
      <c r="H99" s="166">
        <v>45</v>
      </c>
      <c r="I99" s="167"/>
      <c r="J99" s="168">
        <f t="shared" si="0"/>
        <v>0</v>
      </c>
      <c r="K99" s="164" t="s">
        <v>3</v>
      </c>
      <c r="L99" s="169"/>
      <c r="M99" s="170" t="s">
        <v>3</v>
      </c>
      <c r="N99" s="171" t="s">
        <v>42</v>
      </c>
      <c r="P99" s="136">
        <f t="shared" si="1"/>
        <v>0</v>
      </c>
      <c r="Q99" s="136">
        <v>0</v>
      </c>
      <c r="R99" s="136">
        <f t="shared" si="2"/>
        <v>0</v>
      </c>
      <c r="S99" s="136">
        <v>0</v>
      </c>
      <c r="T99" s="137">
        <f t="shared" si="3"/>
        <v>0</v>
      </c>
      <c r="AR99" s="138" t="s">
        <v>342</v>
      </c>
      <c r="AT99" s="138" t="s">
        <v>427</v>
      </c>
      <c r="AU99" s="138" t="s">
        <v>81</v>
      </c>
      <c r="AY99" s="16" t="s">
        <v>135</v>
      </c>
      <c r="BE99" s="139">
        <f t="shared" si="4"/>
        <v>0</v>
      </c>
      <c r="BF99" s="139">
        <f t="shared" si="5"/>
        <v>0</v>
      </c>
      <c r="BG99" s="139">
        <f t="shared" si="6"/>
        <v>0</v>
      </c>
      <c r="BH99" s="139">
        <f t="shared" si="7"/>
        <v>0</v>
      </c>
      <c r="BI99" s="139">
        <f t="shared" si="8"/>
        <v>0</v>
      </c>
      <c r="BJ99" s="16" t="s">
        <v>79</v>
      </c>
      <c r="BK99" s="139">
        <f t="shared" si="9"/>
        <v>0</v>
      </c>
      <c r="BL99" s="16" t="s">
        <v>236</v>
      </c>
      <c r="BM99" s="138" t="s">
        <v>2640</v>
      </c>
    </row>
    <row r="100" spans="2:65" s="1" customFormat="1" ht="16.5" customHeight="1">
      <c r="B100" s="126"/>
      <c r="C100" s="162" t="s">
        <v>167</v>
      </c>
      <c r="D100" s="162" t="s">
        <v>427</v>
      </c>
      <c r="E100" s="163" t="s">
        <v>2641</v>
      </c>
      <c r="F100" s="164" t="s">
        <v>2642</v>
      </c>
      <c r="G100" s="165" t="s">
        <v>312</v>
      </c>
      <c r="H100" s="166">
        <v>24</v>
      </c>
      <c r="I100" s="167"/>
      <c r="J100" s="168">
        <f t="shared" si="0"/>
        <v>0</v>
      </c>
      <c r="K100" s="164" t="s">
        <v>3</v>
      </c>
      <c r="L100" s="169"/>
      <c r="M100" s="170" t="s">
        <v>3</v>
      </c>
      <c r="N100" s="171" t="s">
        <v>42</v>
      </c>
      <c r="P100" s="136">
        <f t="shared" si="1"/>
        <v>0</v>
      </c>
      <c r="Q100" s="136">
        <v>0</v>
      </c>
      <c r="R100" s="136">
        <f t="shared" si="2"/>
        <v>0</v>
      </c>
      <c r="S100" s="136">
        <v>0</v>
      </c>
      <c r="T100" s="137">
        <f t="shared" si="3"/>
        <v>0</v>
      </c>
      <c r="AR100" s="138" t="s">
        <v>342</v>
      </c>
      <c r="AT100" s="138" t="s">
        <v>427</v>
      </c>
      <c r="AU100" s="138" t="s">
        <v>81</v>
      </c>
      <c r="AY100" s="16" t="s">
        <v>135</v>
      </c>
      <c r="BE100" s="139">
        <f t="shared" si="4"/>
        <v>0</v>
      </c>
      <c r="BF100" s="139">
        <f t="shared" si="5"/>
        <v>0</v>
      </c>
      <c r="BG100" s="139">
        <f t="shared" si="6"/>
        <v>0</v>
      </c>
      <c r="BH100" s="139">
        <f t="shared" si="7"/>
        <v>0</v>
      </c>
      <c r="BI100" s="139">
        <f t="shared" si="8"/>
        <v>0</v>
      </c>
      <c r="BJ100" s="16" t="s">
        <v>79</v>
      </c>
      <c r="BK100" s="139">
        <f t="shared" si="9"/>
        <v>0</v>
      </c>
      <c r="BL100" s="16" t="s">
        <v>236</v>
      </c>
      <c r="BM100" s="138" t="s">
        <v>2643</v>
      </c>
    </row>
    <row r="101" spans="2:65" s="1" customFormat="1" ht="16.5" customHeight="1">
      <c r="B101" s="126"/>
      <c r="C101" s="162" t="s">
        <v>173</v>
      </c>
      <c r="D101" s="162" t="s">
        <v>427</v>
      </c>
      <c r="E101" s="163" t="s">
        <v>2644</v>
      </c>
      <c r="F101" s="164" t="s">
        <v>2645</v>
      </c>
      <c r="G101" s="165" t="s">
        <v>312</v>
      </c>
      <c r="H101" s="166">
        <v>42</v>
      </c>
      <c r="I101" s="167"/>
      <c r="J101" s="168">
        <f t="shared" si="0"/>
        <v>0</v>
      </c>
      <c r="K101" s="164" t="s">
        <v>3</v>
      </c>
      <c r="L101" s="169"/>
      <c r="M101" s="170" t="s">
        <v>3</v>
      </c>
      <c r="N101" s="171" t="s">
        <v>42</v>
      </c>
      <c r="P101" s="136">
        <f t="shared" si="1"/>
        <v>0</v>
      </c>
      <c r="Q101" s="136">
        <v>0</v>
      </c>
      <c r="R101" s="136">
        <f t="shared" si="2"/>
        <v>0</v>
      </c>
      <c r="S101" s="136">
        <v>0</v>
      </c>
      <c r="T101" s="137">
        <f t="shared" si="3"/>
        <v>0</v>
      </c>
      <c r="AR101" s="138" t="s">
        <v>342</v>
      </c>
      <c r="AT101" s="138" t="s">
        <v>427</v>
      </c>
      <c r="AU101" s="138" t="s">
        <v>81</v>
      </c>
      <c r="AY101" s="16" t="s">
        <v>135</v>
      </c>
      <c r="BE101" s="139">
        <f t="shared" si="4"/>
        <v>0</v>
      </c>
      <c r="BF101" s="139">
        <f t="shared" si="5"/>
        <v>0</v>
      </c>
      <c r="BG101" s="139">
        <f t="shared" si="6"/>
        <v>0</v>
      </c>
      <c r="BH101" s="139">
        <f t="shared" si="7"/>
        <v>0</v>
      </c>
      <c r="BI101" s="139">
        <f t="shared" si="8"/>
        <v>0</v>
      </c>
      <c r="BJ101" s="16" t="s">
        <v>79</v>
      </c>
      <c r="BK101" s="139">
        <f t="shared" si="9"/>
        <v>0</v>
      </c>
      <c r="BL101" s="16" t="s">
        <v>236</v>
      </c>
      <c r="BM101" s="138" t="s">
        <v>2646</v>
      </c>
    </row>
    <row r="102" spans="2:65" s="1" customFormat="1" ht="16.5" customHeight="1">
      <c r="B102" s="126"/>
      <c r="C102" s="162" t="s">
        <v>178</v>
      </c>
      <c r="D102" s="162" t="s">
        <v>427</v>
      </c>
      <c r="E102" s="163" t="s">
        <v>2647</v>
      </c>
      <c r="F102" s="164" t="s">
        <v>2648</v>
      </c>
      <c r="G102" s="165" t="s">
        <v>493</v>
      </c>
      <c r="H102" s="166">
        <v>150</v>
      </c>
      <c r="I102" s="167"/>
      <c r="J102" s="168">
        <f t="shared" si="0"/>
        <v>0</v>
      </c>
      <c r="K102" s="164" t="s">
        <v>3</v>
      </c>
      <c r="L102" s="169"/>
      <c r="M102" s="170" t="s">
        <v>3</v>
      </c>
      <c r="N102" s="171" t="s">
        <v>42</v>
      </c>
      <c r="P102" s="136">
        <f t="shared" si="1"/>
        <v>0</v>
      </c>
      <c r="Q102" s="136">
        <v>0</v>
      </c>
      <c r="R102" s="136">
        <f t="shared" si="2"/>
        <v>0</v>
      </c>
      <c r="S102" s="136">
        <v>0</v>
      </c>
      <c r="T102" s="137">
        <f t="shared" si="3"/>
        <v>0</v>
      </c>
      <c r="AR102" s="138" t="s">
        <v>342</v>
      </c>
      <c r="AT102" s="138" t="s">
        <v>427</v>
      </c>
      <c r="AU102" s="138" t="s">
        <v>81</v>
      </c>
      <c r="AY102" s="16" t="s">
        <v>135</v>
      </c>
      <c r="BE102" s="139">
        <f t="shared" si="4"/>
        <v>0</v>
      </c>
      <c r="BF102" s="139">
        <f t="shared" si="5"/>
        <v>0</v>
      </c>
      <c r="BG102" s="139">
        <f t="shared" si="6"/>
        <v>0</v>
      </c>
      <c r="BH102" s="139">
        <f t="shared" si="7"/>
        <v>0</v>
      </c>
      <c r="BI102" s="139">
        <f t="shared" si="8"/>
        <v>0</v>
      </c>
      <c r="BJ102" s="16" t="s">
        <v>79</v>
      </c>
      <c r="BK102" s="139">
        <f t="shared" si="9"/>
        <v>0</v>
      </c>
      <c r="BL102" s="16" t="s">
        <v>236</v>
      </c>
      <c r="BM102" s="138" t="s">
        <v>2649</v>
      </c>
    </row>
    <row r="103" spans="2:65" s="1" customFormat="1" ht="16.5" customHeight="1">
      <c r="B103" s="126"/>
      <c r="C103" s="162" t="s">
        <v>183</v>
      </c>
      <c r="D103" s="162" t="s">
        <v>427</v>
      </c>
      <c r="E103" s="163" t="s">
        <v>2650</v>
      </c>
      <c r="F103" s="164" t="s">
        <v>2651</v>
      </c>
      <c r="G103" s="165" t="s">
        <v>493</v>
      </c>
      <c r="H103" s="166">
        <v>3</v>
      </c>
      <c r="I103" s="167"/>
      <c r="J103" s="168">
        <f t="shared" si="0"/>
        <v>0</v>
      </c>
      <c r="K103" s="164" t="s">
        <v>3</v>
      </c>
      <c r="L103" s="169"/>
      <c r="M103" s="170" t="s">
        <v>3</v>
      </c>
      <c r="N103" s="171" t="s">
        <v>42</v>
      </c>
      <c r="P103" s="136">
        <f t="shared" si="1"/>
        <v>0</v>
      </c>
      <c r="Q103" s="136">
        <v>0</v>
      </c>
      <c r="R103" s="136">
        <f t="shared" si="2"/>
        <v>0</v>
      </c>
      <c r="S103" s="136">
        <v>0</v>
      </c>
      <c r="T103" s="137">
        <f t="shared" si="3"/>
        <v>0</v>
      </c>
      <c r="AR103" s="138" t="s">
        <v>342</v>
      </c>
      <c r="AT103" s="138" t="s">
        <v>427</v>
      </c>
      <c r="AU103" s="138" t="s">
        <v>81</v>
      </c>
      <c r="AY103" s="16" t="s">
        <v>135</v>
      </c>
      <c r="BE103" s="139">
        <f t="shared" si="4"/>
        <v>0</v>
      </c>
      <c r="BF103" s="139">
        <f t="shared" si="5"/>
        <v>0</v>
      </c>
      <c r="BG103" s="139">
        <f t="shared" si="6"/>
        <v>0</v>
      </c>
      <c r="BH103" s="139">
        <f t="shared" si="7"/>
        <v>0</v>
      </c>
      <c r="BI103" s="139">
        <f t="shared" si="8"/>
        <v>0</v>
      </c>
      <c r="BJ103" s="16" t="s">
        <v>79</v>
      </c>
      <c r="BK103" s="139">
        <f t="shared" si="9"/>
        <v>0</v>
      </c>
      <c r="BL103" s="16" t="s">
        <v>236</v>
      </c>
      <c r="BM103" s="138" t="s">
        <v>2652</v>
      </c>
    </row>
    <row r="104" spans="2:65" s="11" customFormat="1" ht="22.9" customHeight="1">
      <c r="B104" s="114"/>
      <c r="D104" s="115" t="s">
        <v>70</v>
      </c>
      <c r="E104" s="124" t="s">
        <v>2653</v>
      </c>
      <c r="F104" s="124" t="s">
        <v>2654</v>
      </c>
      <c r="I104" s="117"/>
      <c r="J104" s="125">
        <f>BK104</f>
        <v>0</v>
      </c>
      <c r="L104" s="114"/>
      <c r="M104" s="119"/>
      <c r="P104" s="120">
        <f>SUM(P105:P114)</f>
        <v>0</v>
      </c>
      <c r="R104" s="120">
        <f>SUM(R105:R114)</f>
        <v>0</v>
      </c>
      <c r="T104" s="121">
        <f>SUM(T105:T114)</f>
        <v>0</v>
      </c>
      <c r="AR104" s="115" t="s">
        <v>81</v>
      </c>
      <c r="AT104" s="122" t="s">
        <v>70</v>
      </c>
      <c r="AU104" s="122" t="s">
        <v>79</v>
      </c>
      <c r="AY104" s="115" t="s">
        <v>135</v>
      </c>
      <c r="BK104" s="123">
        <f>SUM(BK105:BK114)</f>
        <v>0</v>
      </c>
    </row>
    <row r="105" spans="2:65" s="1" customFormat="1" ht="16.5" customHeight="1">
      <c r="B105" s="126"/>
      <c r="C105" s="127" t="s">
        <v>190</v>
      </c>
      <c r="D105" s="127" t="s">
        <v>137</v>
      </c>
      <c r="E105" s="128" t="s">
        <v>2655</v>
      </c>
      <c r="F105" s="129" t="s">
        <v>2656</v>
      </c>
      <c r="G105" s="130" t="s">
        <v>493</v>
      </c>
      <c r="H105" s="131">
        <v>1</v>
      </c>
      <c r="I105" s="132"/>
      <c r="J105" s="133">
        <f t="shared" ref="J105:J114" si="10">ROUND(I105*H105,2)</f>
        <v>0</v>
      </c>
      <c r="K105" s="129" t="s">
        <v>3</v>
      </c>
      <c r="L105" s="31"/>
      <c r="M105" s="134" t="s">
        <v>3</v>
      </c>
      <c r="N105" s="135" t="s">
        <v>42</v>
      </c>
      <c r="P105" s="136">
        <f t="shared" ref="P105:P114" si="11">O105*H105</f>
        <v>0</v>
      </c>
      <c r="Q105" s="136">
        <v>0</v>
      </c>
      <c r="R105" s="136">
        <f t="shared" ref="R105:R114" si="12">Q105*H105</f>
        <v>0</v>
      </c>
      <c r="S105" s="136">
        <v>0</v>
      </c>
      <c r="T105" s="137">
        <f t="shared" ref="T105:T114" si="13">S105*H105</f>
        <v>0</v>
      </c>
      <c r="AR105" s="138" t="s">
        <v>236</v>
      </c>
      <c r="AT105" s="138" t="s">
        <v>137</v>
      </c>
      <c r="AU105" s="138" t="s">
        <v>81</v>
      </c>
      <c r="AY105" s="16" t="s">
        <v>135</v>
      </c>
      <c r="BE105" s="139">
        <f t="shared" ref="BE105:BE114" si="14">IF(N105="základní",J105,0)</f>
        <v>0</v>
      </c>
      <c r="BF105" s="139">
        <f t="shared" ref="BF105:BF114" si="15">IF(N105="snížená",J105,0)</f>
        <v>0</v>
      </c>
      <c r="BG105" s="139">
        <f t="shared" ref="BG105:BG114" si="16">IF(N105="zákl. přenesená",J105,0)</f>
        <v>0</v>
      </c>
      <c r="BH105" s="139">
        <f t="shared" ref="BH105:BH114" si="17">IF(N105="sníž. přenesená",J105,0)</f>
        <v>0</v>
      </c>
      <c r="BI105" s="139">
        <f t="shared" ref="BI105:BI114" si="18">IF(N105="nulová",J105,0)</f>
        <v>0</v>
      </c>
      <c r="BJ105" s="16" t="s">
        <v>79</v>
      </c>
      <c r="BK105" s="139">
        <f t="shared" ref="BK105:BK114" si="19">ROUND(I105*H105,2)</f>
        <v>0</v>
      </c>
      <c r="BL105" s="16" t="s">
        <v>236</v>
      </c>
      <c r="BM105" s="138" t="s">
        <v>2657</v>
      </c>
    </row>
    <row r="106" spans="2:65" s="1" customFormat="1" ht="21.75" customHeight="1">
      <c r="B106" s="126"/>
      <c r="C106" s="162" t="s">
        <v>196</v>
      </c>
      <c r="D106" s="162" t="s">
        <v>427</v>
      </c>
      <c r="E106" s="163" t="s">
        <v>2658</v>
      </c>
      <c r="F106" s="164" t="s">
        <v>2659</v>
      </c>
      <c r="G106" s="165" t="s">
        <v>493</v>
      </c>
      <c r="H106" s="166">
        <v>1</v>
      </c>
      <c r="I106" s="167"/>
      <c r="J106" s="168">
        <f t="shared" si="10"/>
        <v>0</v>
      </c>
      <c r="K106" s="164" t="s">
        <v>3</v>
      </c>
      <c r="L106" s="169"/>
      <c r="M106" s="170" t="s">
        <v>3</v>
      </c>
      <c r="N106" s="171" t="s">
        <v>42</v>
      </c>
      <c r="P106" s="136">
        <f t="shared" si="11"/>
        <v>0</v>
      </c>
      <c r="Q106" s="136">
        <v>0</v>
      </c>
      <c r="R106" s="136">
        <f t="shared" si="12"/>
        <v>0</v>
      </c>
      <c r="S106" s="136">
        <v>0</v>
      </c>
      <c r="T106" s="137">
        <f t="shared" si="13"/>
        <v>0</v>
      </c>
      <c r="AR106" s="138" t="s">
        <v>342</v>
      </c>
      <c r="AT106" s="138" t="s">
        <v>427</v>
      </c>
      <c r="AU106" s="138" t="s">
        <v>81</v>
      </c>
      <c r="AY106" s="16" t="s">
        <v>135</v>
      </c>
      <c r="BE106" s="139">
        <f t="shared" si="14"/>
        <v>0</v>
      </c>
      <c r="BF106" s="139">
        <f t="shared" si="15"/>
        <v>0</v>
      </c>
      <c r="BG106" s="139">
        <f t="shared" si="16"/>
        <v>0</v>
      </c>
      <c r="BH106" s="139">
        <f t="shared" si="17"/>
        <v>0</v>
      </c>
      <c r="BI106" s="139">
        <f t="shared" si="18"/>
        <v>0</v>
      </c>
      <c r="BJ106" s="16" t="s">
        <v>79</v>
      </c>
      <c r="BK106" s="139">
        <f t="shared" si="19"/>
        <v>0</v>
      </c>
      <c r="BL106" s="16" t="s">
        <v>236</v>
      </c>
      <c r="BM106" s="138" t="s">
        <v>2660</v>
      </c>
    </row>
    <row r="107" spans="2:65" s="1" customFormat="1" ht="33" customHeight="1">
      <c r="B107" s="126"/>
      <c r="C107" s="127" t="s">
        <v>204</v>
      </c>
      <c r="D107" s="127" t="s">
        <v>137</v>
      </c>
      <c r="E107" s="128" t="s">
        <v>2661</v>
      </c>
      <c r="F107" s="129" t="s">
        <v>2662</v>
      </c>
      <c r="G107" s="130" t="s">
        <v>493</v>
      </c>
      <c r="H107" s="131">
        <v>1</v>
      </c>
      <c r="I107" s="132"/>
      <c r="J107" s="133">
        <f t="shared" si="10"/>
        <v>0</v>
      </c>
      <c r="K107" s="129" t="s">
        <v>3</v>
      </c>
      <c r="L107" s="31"/>
      <c r="M107" s="134" t="s">
        <v>3</v>
      </c>
      <c r="N107" s="135" t="s">
        <v>42</v>
      </c>
      <c r="P107" s="136">
        <f t="shared" si="11"/>
        <v>0</v>
      </c>
      <c r="Q107" s="136">
        <v>0</v>
      </c>
      <c r="R107" s="136">
        <f t="shared" si="12"/>
        <v>0</v>
      </c>
      <c r="S107" s="136">
        <v>0</v>
      </c>
      <c r="T107" s="137">
        <f t="shared" si="13"/>
        <v>0</v>
      </c>
      <c r="AR107" s="138" t="s">
        <v>236</v>
      </c>
      <c r="AT107" s="138" t="s">
        <v>137</v>
      </c>
      <c r="AU107" s="138" t="s">
        <v>81</v>
      </c>
      <c r="AY107" s="16" t="s">
        <v>135</v>
      </c>
      <c r="BE107" s="139">
        <f t="shared" si="14"/>
        <v>0</v>
      </c>
      <c r="BF107" s="139">
        <f t="shared" si="15"/>
        <v>0</v>
      </c>
      <c r="BG107" s="139">
        <f t="shared" si="16"/>
        <v>0</v>
      </c>
      <c r="BH107" s="139">
        <f t="shared" si="17"/>
        <v>0</v>
      </c>
      <c r="BI107" s="139">
        <f t="shared" si="18"/>
        <v>0</v>
      </c>
      <c r="BJ107" s="16" t="s">
        <v>79</v>
      </c>
      <c r="BK107" s="139">
        <f t="shared" si="19"/>
        <v>0</v>
      </c>
      <c r="BL107" s="16" t="s">
        <v>236</v>
      </c>
      <c r="BM107" s="138" t="s">
        <v>2663</v>
      </c>
    </row>
    <row r="108" spans="2:65" s="1" customFormat="1" ht="24.2" customHeight="1">
      <c r="B108" s="126"/>
      <c r="C108" s="127" t="s">
        <v>9</v>
      </c>
      <c r="D108" s="127" t="s">
        <v>137</v>
      </c>
      <c r="E108" s="128" t="s">
        <v>2664</v>
      </c>
      <c r="F108" s="129" t="s">
        <v>2665</v>
      </c>
      <c r="G108" s="130" t="s">
        <v>312</v>
      </c>
      <c r="H108" s="131">
        <v>6</v>
      </c>
      <c r="I108" s="132"/>
      <c r="J108" s="133">
        <f t="shared" si="10"/>
        <v>0</v>
      </c>
      <c r="K108" s="129" t="s">
        <v>3</v>
      </c>
      <c r="L108" s="31"/>
      <c r="M108" s="134" t="s">
        <v>3</v>
      </c>
      <c r="N108" s="135" t="s">
        <v>42</v>
      </c>
      <c r="P108" s="136">
        <f t="shared" si="11"/>
        <v>0</v>
      </c>
      <c r="Q108" s="136">
        <v>0</v>
      </c>
      <c r="R108" s="136">
        <f t="shared" si="12"/>
        <v>0</v>
      </c>
      <c r="S108" s="136">
        <v>0</v>
      </c>
      <c r="T108" s="137">
        <f t="shared" si="13"/>
        <v>0</v>
      </c>
      <c r="AR108" s="138" t="s">
        <v>236</v>
      </c>
      <c r="AT108" s="138" t="s">
        <v>137</v>
      </c>
      <c r="AU108" s="138" t="s">
        <v>81</v>
      </c>
      <c r="AY108" s="16" t="s">
        <v>135</v>
      </c>
      <c r="BE108" s="139">
        <f t="shared" si="14"/>
        <v>0</v>
      </c>
      <c r="BF108" s="139">
        <f t="shared" si="15"/>
        <v>0</v>
      </c>
      <c r="BG108" s="139">
        <f t="shared" si="16"/>
        <v>0</v>
      </c>
      <c r="BH108" s="139">
        <f t="shared" si="17"/>
        <v>0</v>
      </c>
      <c r="BI108" s="139">
        <f t="shared" si="18"/>
        <v>0</v>
      </c>
      <c r="BJ108" s="16" t="s">
        <v>79</v>
      </c>
      <c r="BK108" s="139">
        <f t="shared" si="19"/>
        <v>0</v>
      </c>
      <c r="BL108" s="16" t="s">
        <v>236</v>
      </c>
      <c r="BM108" s="138" t="s">
        <v>2666</v>
      </c>
    </row>
    <row r="109" spans="2:65" s="1" customFormat="1" ht="16.5" customHeight="1">
      <c r="B109" s="126"/>
      <c r="C109" s="127" t="s">
        <v>217</v>
      </c>
      <c r="D109" s="127" t="s">
        <v>137</v>
      </c>
      <c r="E109" s="128" t="s">
        <v>2667</v>
      </c>
      <c r="F109" s="129" t="s">
        <v>2668</v>
      </c>
      <c r="G109" s="130" t="s">
        <v>493</v>
      </c>
      <c r="H109" s="131">
        <v>1</v>
      </c>
      <c r="I109" s="132"/>
      <c r="J109" s="133">
        <f t="shared" si="10"/>
        <v>0</v>
      </c>
      <c r="K109" s="129" t="s">
        <v>3</v>
      </c>
      <c r="L109" s="31"/>
      <c r="M109" s="134" t="s">
        <v>3</v>
      </c>
      <c r="N109" s="135" t="s">
        <v>42</v>
      </c>
      <c r="P109" s="136">
        <f t="shared" si="11"/>
        <v>0</v>
      </c>
      <c r="Q109" s="136">
        <v>0</v>
      </c>
      <c r="R109" s="136">
        <f t="shared" si="12"/>
        <v>0</v>
      </c>
      <c r="S109" s="136">
        <v>0</v>
      </c>
      <c r="T109" s="137">
        <f t="shared" si="13"/>
        <v>0</v>
      </c>
      <c r="AR109" s="138" t="s">
        <v>236</v>
      </c>
      <c r="AT109" s="138" t="s">
        <v>137</v>
      </c>
      <c r="AU109" s="138" t="s">
        <v>81</v>
      </c>
      <c r="AY109" s="16" t="s">
        <v>135</v>
      </c>
      <c r="BE109" s="139">
        <f t="shared" si="14"/>
        <v>0</v>
      </c>
      <c r="BF109" s="139">
        <f t="shared" si="15"/>
        <v>0</v>
      </c>
      <c r="BG109" s="139">
        <f t="shared" si="16"/>
        <v>0</v>
      </c>
      <c r="BH109" s="139">
        <f t="shared" si="17"/>
        <v>0</v>
      </c>
      <c r="BI109" s="139">
        <f t="shared" si="18"/>
        <v>0</v>
      </c>
      <c r="BJ109" s="16" t="s">
        <v>79</v>
      </c>
      <c r="BK109" s="139">
        <f t="shared" si="19"/>
        <v>0</v>
      </c>
      <c r="BL109" s="16" t="s">
        <v>236</v>
      </c>
      <c r="BM109" s="138" t="s">
        <v>2669</v>
      </c>
    </row>
    <row r="110" spans="2:65" s="1" customFormat="1" ht="16.5" customHeight="1">
      <c r="B110" s="126"/>
      <c r="C110" s="127" t="s">
        <v>224</v>
      </c>
      <c r="D110" s="127" t="s">
        <v>137</v>
      </c>
      <c r="E110" s="128" t="s">
        <v>2670</v>
      </c>
      <c r="F110" s="129" t="s">
        <v>2671</v>
      </c>
      <c r="G110" s="130" t="s">
        <v>493</v>
      </c>
      <c r="H110" s="131">
        <v>1</v>
      </c>
      <c r="I110" s="132"/>
      <c r="J110" s="133">
        <f t="shared" si="10"/>
        <v>0</v>
      </c>
      <c r="K110" s="129" t="s">
        <v>3</v>
      </c>
      <c r="L110" s="31"/>
      <c r="M110" s="134" t="s">
        <v>3</v>
      </c>
      <c r="N110" s="135" t="s">
        <v>42</v>
      </c>
      <c r="P110" s="136">
        <f t="shared" si="11"/>
        <v>0</v>
      </c>
      <c r="Q110" s="136">
        <v>0</v>
      </c>
      <c r="R110" s="136">
        <f t="shared" si="12"/>
        <v>0</v>
      </c>
      <c r="S110" s="136">
        <v>0</v>
      </c>
      <c r="T110" s="137">
        <f t="shared" si="13"/>
        <v>0</v>
      </c>
      <c r="AR110" s="138" t="s">
        <v>236</v>
      </c>
      <c r="AT110" s="138" t="s">
        <v>137</v>
      </c>
      <c r="AU110" s="138" t="s">
        <v>81</v>
      </c>
      <c r="AY110" s="16" t="s">
        <v>135</v>
      </c>
      <c r="BE110" s="139">
        <f t="shared" si="14"/>
        <v>0</v>
      </c>
      <c r="BF110" s="139">
        <f t="shared" si="15"/>
        <v>0</v>
      </c>
      <c r="BG110" s="139">
        <f t="shared" si="16"/>
        <v>0</v>
      </c>
      <c r="BH110" s="139">
        <f t="shared" si="17"/>
        <v>0</v>
      </c>
      <c r="BI110" s="139">
        <f t="shared" si="18"/>
        <v>0</v>
      </c>
      <c r="BJ110" s="16" t="s">
        <v>79</v>
      </c>
      <c r="BK110" s="139">
        <f t="shared" si="19"/>
        <v>0</v>
      </c>
      <c r="BL110" s="16" t="s">
        <v>236</v>
      </c>
      <c r="BM110" s="138" t="s">
        <v>2672</v>
      </c>
    </row>
    <row r="111" spans="2:65" s="1" customFormat="1" ht="16.5" customHeight="1">
      <c r="B111" s="126"/>
      <c r="C111" s="127" t="s">
        <v>230</v>
      </c>
      <c r="D111" s="127" t="s">
        <v>137</v>
      </c>
      <c r="E111" s="128" t="s">
        <v>2673</v>
      </c>
      <c r="F111" s="129" t="s">
        <v>2674</v>
      </c>
      <c r="G111" s="130" t="s">
        <v>493</v>
      </c>
      <c r="H111" s="131">
        <v>1</v>
      </c>
      <c r="I111" s="132"/>
      <c r="J111" s="133">
        <f t="shared" si="10"/>
        <v>0</v>
      </c>
      <c r="K111" s="129" t="s">
        <v>3</v>
      </c>
      <c r="L111" s="31"/>
      <c r="M111" s="134" t="s">
        <v>3</v>
      </c>
      <c r="N111" s="135" t="s">
        <v>42</v>
      </c>
      <c r="P111" s="136">
        <f t="shared" si="11"/>
        <v>0</v>
      </c>
      <c r="Q111" s="136">
        <v>0</v>
      </c>
      <c r="R111" s="136">
        <f t="shared" si="12"/>
        <v>0</v>
      </c>
      <c r="S111" s="136">
        <v>0</v>
      </c>
      <c r="T111" s="137">
        <f t="shared" si="13"/>
        <v>0</v>
      </c>
      <c r="AR111" s="138" t="s">
        <v>236</v>
      </c>
      <c r="AT111" s="138" t="s">
        <v>137</v>
      </c>
      <c r="AU111" s="138" t="s">
        <v>81</v>
      </c>
      <c r="AY111" s="16" t="s">
        <v>135</v>
      </c>
      <c r="BE111" s="139">
        <f t="shared" si="14"/>
        <v>0</v>
      </c>
      <c r="BF111" s="139">
        <f t="shared" si="15"/>
        <v>0</v>
      </c>
      <c r="BG111" s="139">
        <f t="shared" si="16"/>
        <v>0</v>
      </c>
      <c r="BH111" s="139">
        <f t="shared" si="17"/>
        <v>0</v>
      </c>
      <c r="BI111" s="139">
        <f t="shared" si="18"/>
        <v>0</v>
      </c>
      <c r="BJ111" s="16" t="s">
        <v>79</v>
      </c>
      <c r="BK111" s="139">
        <f t="shared" si="19"/>
        <v>0</v>
      </c>
      <c r="BL111" s="16" t="s">
        <v>236</v>
      </c>
      <c r="BM111" s="138" t="s">
        <v>2675</v>
      </c>
    </row>
    <row r="112" spans="2:65" s="1" customFormat="1" ht="24.2" customHeight="1">
      <c r="B112" s="126"/>
      <c r="C112" s="162" t="s">
        <v>236</v>
      </c>
      <c r="D112" s="162" t="s">
        <v>427</v>
      </c>
      <c r="E112" s="163" t="s">
        <v>2676</v>
      </c>
      <c r="F112" s="164" t="s">
        <v>2677</v>
      </c>
      <c r="G112" s="165" t="s">
        <v>493</v>
      </c>
      <c r="H112" s="166">
        <v>1</v>
      </c>
      <c r="I112" s="167"/>
      <c r="J112" s="168">
        <f t="shared" si="10"/>
        <v>0</v>
      </c>
      <c r="K112" s="164" t="s">
        <v>3</v>
      </c>
      <c r="L112" s="169"/>
      <c r="M112" s="170" t="s">
        <v>3</v>
      </c>
      <c r="N112" s="171" t="s">
        <v>42</v>
      </c>
      <c r="P112" s="136">
        <f t="shared" si="11"/>
        <v>0</v>
      </c>
      <c r="Q112" s="136">
        <v>0</v>
      </c>
      <c r="R112" s="136">
        <f t="shared" si="12"/>
        <v>0</v>
      </c>
      <c r="S112" s="136">
        <v>0</v>
      </c>
      <c r="T112" s="137">
        <f t="shared" si="13"/>
        <v>0</v>
      </c>
      <c r="AR112" s="138" t="s">
        <v>342</v>
      </c>
      <c r="AT112" s="138" t="s">
        <v>427</v>
      </c>
      <c r="AU112" s="138" t="s">
        <v>81</v>
      </c>
      <c r="AY112" s="16" t="s">
        <v>135</v>
      </c>
      <c r="BE112" s="139">
        <f t="shared" si="14"/>
        <v>0</v>
      </c>
      <c r="BF112" s="139">
        <f t="shared" si="15"/>
        <v>0</v>
      </c>
      <c r="BG112" s="139">
        <f t="shared" si="16"/>
        <v>0</v>
      </c>
      <c r="BH112" s="139">
        <f t="shared" si="17"/>
        <v>0</v>
      </c>
      <c r="BI112" s="139">
        <f t="shared" si="18"/>
        <v>0</v>
      </c>
      <c r="BJ112" s="16" t="s">
        <v>79</v>
      </c>
      <c r="BK112" s="139">
        <f t="shared" si="19"/>
        <v>0</v>
      </c>
      <c r="BL112" s="16" t="s">
        <v>236</v>
      </c>
      <c r="BM112" s="138" t="s">
        <v>2678</v>
      </c>
    </row>
    <row r="113" spans="2:65" s="1" customFormat="1" ht="16.5" customHeight="1">
      <c r="B113" s="126"/>
      <c r="C113" s="127" t="s">
        <v>242</v>
      </c>
      <c r="D113" s="127" t="s">
        <v>137</v>
      </c>
      <c r="E113" s="128" t="s">
        <v>2679</v>
      </c>
      <c r="F113" s="129" t="s">
        <v>2680</v>
      </c>
      <c r="G113" s="130" t="s">
        <v>186</v>
      </c>
      <c r="H113" s="131">
        <v>0.125</v>
      </c>
      <c r="I113" s="132"/>
      <c r="J113" s="133">
        <f t="shared" si="10"/>
        <v>0</v>
      </c>
      <c r="K113" s="129" t="s">
        <v>3</v>
      </c>
      <c r="L113" s="31"/>
      <c r="M113" s="134" t="s">
        <v>3</v>
      </c>
      <c r="N113" s="135" t="s">
        <v>42</v>
      </c>
      <c r="P113" s="136">
        <f t="shared" si="11"/>
        <v>0</v>
      </c>
      <c r="Q113" s="136">
        <v>0</v>
      </c>
      <c r="R113" s="136">
        <f t="shared" si="12"/>
        <v>0</v>
      </c>
      <c r="S113" s="136">
        <v>0</v>
      </c>
      <c r="T113" s="137">
        <f t="shared" si="13"/>
        <v>0</v>
      </c>
      <c r="AR113" s="138" t="s">
        <v>236</v>
      </c>
      <c r="AT113" s="138" t="s">
        <v>137</v>
      </c>
      <c r="AU113" s="138" t="s">
        <v>81</v>
      </c>
      <c r="AY113" s="16" t="s">
        <v>135</v>
      </c>
      <c r="BE113" s="139">
        <f t="shared" si="14"/>
        <v>0</v>
      </c>
      <c r="BF113" s="139">
        <f t="shared" si="15"/>
        <v>0</v>
      </c>
      <c r="BG113" s="139">
        <f t="shared" si="16"/>
        <v>0</v>
      </c>
      <c r="BH113" s="139">
        <f t="shared" si="17"/>
        <v>0</v>
      </c>
      <c r="BI113" s="139">
        <f t="shared" si="18"/>
        <v>0</v>
      </c>
      <c r="BJ113" s="16" t="s">
        <v>79</v>
      </c>
      <c r="BK113" s="139">
        <f t="shared" si="19"/>
        <v>0</v>
      </c>
      <c r="BL113" s="16" t="s">
        <v>236</v>
      </c>
      <c r="BM113" s="138" t="s">
        <v>2681</v>
      </c>
    </row>
    <row r="114" spans="2:65" s="1" customFormat="1" ht="16.5" customHeight="1">
      <c r="B114" s="126"/>
      <c r="C114" s="127" t="s">
        <v>251</v>
      </c>
      <c r="D114" s="127" t="s">
        <v>137</v>
      </c>
      <c r="E114" s="128" t="s">
        <v>2682</v>
      </c>
      <c r="F114" s="129" t="s">
        <v>2683</v>
      </c>
      <c r="G114" s="130" t="s">
        <v>186</v>
      </c>
      <c r="H114" s="131">
        <v>0.125</v>
      </c>
      <c r="I114" s="132"/>
      <c r="J114" s="133">
        <f t="shared" si="10"/>
        <v>0</v>
      </c>
      <c r="K114" s="129" t="s">
        <v>3</v>
      </c>
      <c r="L114" s="31"/>
      <c r="M114" s="134" t="s">
        <v>3</v>
      </c>
      <c r="N114" s="135" t="s">
        <v>42</v>
      </c>
      <c r="P114" s="136">
        <f t="shared" si="11"/>
        <v>0</v>
      </c>
      <c r="Q114" s="136">
        <v>0</v>
      </c>
      <c r="R114" s="136">
        <f t="shared" si="12"/>
        <v>0</v>
      </c>
      <c r="S114" s="136">
        <v>0</v>
      </c>
      <c r="T114" s="137">
        <f t="shared" si="13"/>
        <v>0</v>
      </c>
      <c r="AR114" s="138" t="s">
        <v>236</v>
      </c>
      <c r="AT114" s="138" t="s">
        <v>137</v>
      </c>
      <c r="AU114" s="138" t="s">
        <v>81</v>
      </c>
      <c r="AY114" s="16" t="s">
        <v>135</v>
      </c>
      <c r="BE114" s="139">
        <f t="shared" si="14"/>
        <v>0</v>
      </c>
      <c r="BF114" s="139">
        <f t="shared" si="15"/>
        <v>0</v>
      </c>
      <c r="BG114" s="139">
        <f t="shared" si="16"/>
        <v>0</v>
      </c>
      <c r="BH114" s="139">
        <f t="shared" si="17"/>
        <v>0</v>
      </c>
      <c r="BI114" s="139">
        <f t="shared" si="18"/>
        <v>0</v>
      </c>
      <c r="BJ114" s="16" t="s">
        <v>79</v>
      </c>
      <c r="BK114" s="139">
        <f t="shared" si="19"/>
        <v>0</v>
      </c>
      <c r="BL114" s="16" t="s">
        <v>236</v>
      </c>
      <c r="BM114" s="138" t="s">
        <v>2684</v>
      </c>
    </row>
    <row r="115" spans="2:65" s="11" customFormat="1" ht="22.9" customHeight="1">
      <c r="B115" s="114"/>
      <c r="D115" s="115" t="s">
        <v>70</v>
      </c>
      <c r="E115" s="124" t="s">
        <v>2685</v>
      </c>
      <c r="F115" s="124" t="s">
        <v>2686</v>
      </c>
      <c r="I115" s="117"/>
      <c r="J115" s="125">
        <f>BK115</f>
        <v>0</v>
      </c>
      <c r="L115" s="114"/>
      <c r="M115" s="119"/>
      <c r="P115" s="120">
        <f>SUM(P116:P119)</f>
        <v>0</v>
      </c>
      <c r="R115" s="120">
        <f>SUM(R116:R119)</f>
        <v>0</v>
      </c>
      <c r="T115" s="121">
        <f>SUM(T116:T119)</f>
        <v>0</v>
      </c>
      <c r="AR115" s="115" t="s">
        <v>81</v>
      </c>
      <c r="AT115" s="122" t="s">
        <v>70</v>
      </c>
      <c r="AU115" s="122" t="s">
        <v>79</v>
      </c>
      <c r="AY115" s="115" t="s">
        <v>135</v>
      </c>
      <c r="BK115" s="123">
        <f>SUM(BK116:BK119)</f>
        <v>0</v>
      </c>
    </row>
    <row r="116" spans="2:65" s="1" customFormat="1" ht="16.5" customHeight="1">
      <c r="B116" s="126"/>
      <c r="C116" s="127" t="s">
        <v>258</v>
      </c>
      <c r="D116" s="127" t="s">
        <v>137</v>
      </c>
      <c r="E116" s="128" t="s">
        <v>2687</v>
      </c>
      <c r="F116" s="129" t="s">
        <v>2688</v>
      </c>
      <c r="G116" s="130" t="s">
        <v>493</v>
      </c>
      <c r="H116" s="131">
        <v>1</v>
      </c>
      <c r="I116" s="132"/>
      <c r="J116" s="133">
        <f>ROUND(I116*H116,2)</f>
        <v>0</v>
      </c>
      <c r="K116" s="129" t="s">
        <v>3</v>
      </c>
      <c r="L116" s="31"/>
      <c r="M116" s="134" t="s">
        <v>3</v>
      </c>
      <c r="N116" s="135" t="s">
        <v>42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236</v>
      </c>
      <c r="AT116" s="138" t="s">
        <v>137</v>
      </c>
      <c r="AU116" s="138" t="s">
        <v>81</v>
      </c>
      <c r="AY116" s="16" t="s">
        <v>135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6" t="s">
        <v>79</v>
      </c>
      <c r="BK116" s="139">
        <f>ROUND(I116*H116,2)</f>
        <v>0</v>
      </c>
      <c r="BL116" s="16" t="s">
        <v>236</v>
      </c>
      <c r="BM116" s="138" t="s">
        <v>2689</v>
      </c>
    </row>
    <row r="117" spans="2:65" s="1" customFormat="1" ht="16.5" customHeight="1">
      <c r="B117" s="126"/>
      <c r="C117" s="127" t="s">
        <v>266</v>
      </c>
      <c r="D117" s="127" t="s">
        <v>137</v>
      </c>
      <c r="E117" s="128" t="s">
        <v>2690</v>
      </c>
      <c r="F117" s="129" t="s">
        <v>2691</v>
      </c>
      <c r="G117" s="130" t="s">
        <v>493</v>
      </c>
      <c r="H117" s="131">
        <v>1</v>
      </c>
      <c r="I117" s="132"/>
      <c r="J117" s="133">
        <f>ROUND(I117*H117,2)</f>
        <v>0</v>
      </c>
      <c r="K117" s="129" t="s">
        <v>3</v>
      </c>
      <c r="L117" s="31"/>
      <c r="M117" s="134" t="s">
        <v>3</v>
      </c>
      <c r="N117" s="135" t="s">
        <v>42</v>
      </c>
      <c r="P117" s="136">
        <f>O117*H117</f>
        <v>0</v>
      </c>
      <c r="Q117" s="136">
        <v>0</v>
      </c>
      <c r="R117" s="136">
        <f>Q117*H117</f>
        <v>0</v>
      </c>
      <c r="S117" s="136">
        <v>0</v>
      </c>
      <c r="T117" s="137">
        <f>S117*H117</f>
        <v>0</v>
      </c>
      <c r="AR117" s="138" t="s">
        <v>236</v>
      </c>
      <c r="AT117" s="138" t="s">
        <v>137</v>
      </c>
      <c r="AU117" s="138" t="s">
        <v>81</v>
      </c>
      <c r="AY117" s="16" t="s">
        <v>135</v>
      </c>
      <c r="BE117" s="139">
        <f>IF(N117="základní",J117,0)</f>
        <v>0</v>
      </c>
      <c r="BF117" s="139">
        <f>IF(N117="snížená",J117,0)</f>
        <v>0</v>
      </c>
      <c r="BG117" s="139">
        <f>IF(N117="zákl. přenesená",J117,0)</f>
        <v>0</v>
      </c>
      <c r="BH117" s="139">
        <f>IF(N117="sníž. přenesená",J117,0)</f>
        <v>0</v>
      </c>
      <c r="BI117" s="139">
        <f>IF(N117="nulová",J117,0)</f>
        <v>0</v>
      </c>
      <c r="BJ117" s="16" t="s">
        <v>79</v>
      </c>
      <c r="BK117" s="139">
        <f>ROUND(I117*H117,2)</f>
        <v>0</v>
      </c>
      <c r="BL117" s="16" t="s">
        <v>236</v>
      </c>
      <c r="BM117" s="138" t="s">
        <v>2692</v>
      </c>
    </row>
    <row r="118" spans="2:65" s="1" customFormat="1" ht="16.5" customHeight="1">
      <c r="B118" s="126"/>
      <c r="C118" s="127" t="s">
        <v>8</v>
      </c>
      <c r="D118" s="127" t="s">
        <v>137</v>
      </c>
      <c r="E118" s="128" t="s">
        <v>2693</v>
      </c>
      <c r="F118" s="129" t="s">
        <v>2694</v>
      </c>
      <c r="G118" s="130" t="s">
        <v>186</v>
      </c>
      <c r="H118" s="131">
        <v>7.0000000000000001E-3</v>
      </c>
      <c r="I118" s="132"/>
      <c r="J118" s="133">
        <f>ROUND(I118*H118,2)</f>
        <v>0</v>
      </c>
      <c r="K118" s="129" t="s">
        <v>3</v>
      </c>
      <c r="L118" s="31"/>
      <c r="M118" s="134" t="s">
        <v>3</v>
      </c>
      <c r="N118" s="135" t="s">
        <v>42</v>
      </c>
      <c r="P118" s="136">
        <f>O118*H118</f>
        <v>0</v>
      </c>
      <c r="Q118" s="136">
        <v>0</v>
      </c>
      <c r="R118" s="136">
        <f>Q118*H118</f>
        <v>0</v>
      </c>
      <c r="S118" s="136">
        <v>0</v>
      </c>
      <c r="T118" s="137">
        <f>S118*H118</f>
        <v>0</v>
      </c>
      <c r="AR118" s="138" t="s">
        <v>236</v>
      </c>
      <c r="AT118" s="138" t="s">
        <v>137</v>
      </c>
      <c r="AU118" s="138" t="s">
        <v>81</v>
      </c>
      <c r="AY118" s="16" t="s">
        <v>135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6" t="s">
        <v>79</v>
      </c>
      <c r="BK118" s="139">
        <f>ROUND(I118*H118,2)</f>
        <v>0</v>
      </c>
      <c r="BL118" s="16" t="s">
        <v>236</v>
      </c>
      <c r="BM118" s="138" t="s">
        <v>2695</v>
      </c>
    </row>
    <row r="119" spans="2:65" s="1" customFormat="1" ht="16.5" customHeight="1">
      <c r="B119" s="126"/>
      <c r="C119" s="127" t="s">
        <v>278</v>
      </c>
      <c r="D119" s="127" t="s">
        <v>137</v>
      </c>
      <c r="E119" s="128" t="s">
        <v>2696</v>
      </c>
      <c r="F119" s="129" t="s">
        <v>2697</v>
      </c>
      <c r="G119" s="130" t="s">
        <v>186</v>
      </c>
      <c r="H119" s="131">
        <v>7.0000000000000001E-3</v>
      </c>
      <c r="I119" s="132"/>
      <c r="J119" s="133">
        <f>ROUND(I119*H119,2)</f>
        <v>0</v>
      </c>
      <c r="K119" s="129" t="s">
        <v>3</v>
      </c>
      <c r="L119" s="31"/>
      <c r="M119" s="134" t="s">
        <v>3</v>
      </c>
      <c r="N119" s="135" t="s">
        <v>42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AR119" s="138" t="s">
        <v>236</v>
      </c>
      <c r="AT119" s="138" t="s">
        <v>137</v>
      </c>
      <c r="AU119" s="138" t="s">
        <v>81</v>
      </c>
      <c r="AY119" s="16" t="s">
        <v>135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6" t="s">
        <v>79</v>
      </c>
      <c r="BK119" s="139">
        <f>ROUND(I119*H119,2)</f>
        <v>0</v>
      </c>
      <c r="BL119" s="16" t="s">
        <v>236</v>
      </c>
      <c r="BM119" s="138" t="s">
        <v>2698</v>
      </c>
    </row>
    <row r="120" spans="2:65" s="11" customFormat="1" ht="22.9" customHeight="1">
      <c r="B120" s="114"/>
      <c r="D120" s="115" t="s">
        <v>70</v>
      </c>
      <c r="E120" s="124" t="s">
        <v>2699</v>
      </c>
      <c r="F120" s="124" t="s">
        <v>2700</v>
      </c>
      <c r="I120" s="117"/>
      <c r="J120" s="125">
        <f>BK120</f>
        <v>0</v>
      </c>
      <c r="L120" s="114"/>
      <c r="M120" s="119"/>
      <c r="P120" s="120">
        <f>SUM(P121:P135)</f>
        <v>0</v>
      </c>
      <c r="R120" s="120">
        <f>SUM(R121:R135)</f>
        <v>0</v>
      </c>
      <c r="T120" s="121">
        <f>SUM(T121:T135)</f>
        <v>0</v>
      </c>
      <c r="AR120" s="115" t="s">
        <v>81</v>
      </c>
      <c r="AT120" s="122" t="s">
        <v>70</v>
      </c>
      <c r="AU120" s="122" t="s">
        <v>79</v>
      </c>
      <c r="AY120" s="115" t="s">
        <v>135</v>
      </c>
      <c r="BK120" s="123">
        <f>SUM(BK121:BK135)</f>
        <v>0</v>
      </c>
    </row>
    <row r="121" spans="2:65" s="1" customFormat="1" ht="16.5" customHeight="1">
      <c r="B121" s="126"/>
      <c r="C121" s="127" t="s">
        <v>283</v>
      </c>
      <c r="D121" s="127" t="s">
        <v>137</v>
      </c>
      <c r="E121" s="128" t="s">
        <v>2701</v>
      </c>
      <c r="F121" s="129" t="s">
        <v>2702</v>
      </c>
      <c r="G121" s="130" t="s">
        <v>312</v>
      </c>
      <c r="H121" s="131">
        <v>36</v>
      </c>
      <c r="I121" s="132"/>
      <c r="J121" s="133">
        <f t="shared" ref="J121:J126" si="20">ROUND(I121*H121,2)</f>
        <v>0</v>
      </c>
      <c r="K121" s="129" t="s">
        <v>3</v>
      </c>
      <c r="L121" s="31"/>
      <c r="M121" s="134" t="s">
        <v>3</v>
      </c>
      <c r="N121" s="135" t="s">
        <v>42</v>
      </c>
      <c r="P121" s="136">
        <f t="shared" ref="P121:P126" si="21">O121*H121</f>
        <v>0</v>
      </c>
      <c r="Q121" s="136">
        <v>0</v>
      </c>
      <c r="R121" s="136">
        <f t="shared" ref="R121:R126" si="22">Q121*H121</f>
        <v>0</v>
      </c>
      <c r="S121" s="136">
        <v>0</v>
      </c>
      <c r="T121" s="137">
        <f t="shared" ref="T121:T126" si="23">S121*H121</f>
        <v>0</v>
      </c>
      <c r="AR121" s="138" t="s">
        <v>236</v>
      </c>
      <c r="AT121" s="138" t="s">
        <v>137</v>
      </c>
      <c r="AU121" s="138" t="s">
        <v>81</v>
      </c>
      <c r="AY121" s="16" t="s">
        <v>135</v>
      </c>
      <c r="BE121" s="139">
        <f t="shared" ref="BE121:BE126" si="24">IF(N121="základní",J121,0)</f>
        <v>0</v>
      </c>
      <c r="BF121" s="139">
        <f t="shared" ref="BF121:BF126" si="25">IF(N121="snížená",J121,0)</f>
        <v>0</v>
      </c>
      <c r="BG121" s="139">
        <f t="shared" ref="BG121:BG126" si="26">IF(N121="zákl. přenesená",J121,0)</f>
        <v>0</v>
      </c>
      <c r="BH121" s="139">
        <f t="shared" ref="BH121:BH126" si="27">IF(N121="sníž. přenesená",J121,0)</f>
        <v>0</v>
      </c>
      <c r="BI121" s="139">
        <f t="shared" ref="BI121:BI126" si="28">IF(N121="nulová",J121,0)</f>
        <v>0</v>
      </c>
      <c r="BJ121" s="16" t="s">
        <v>79</v>
      </c>
      <c r="BK121" s="139">
        <f t="shared" ref="BK121:BK126" si="29">ROUND(I121*H121,2)</f>
        <v>0</v>
      </c>
      <c r="BL121" s="16" t="s">
        <v>236</v>
      </c>
      <c r="BM121" s="138" t="s">
        <v>2703</v>
      </c>
    </row>
    <row r="122" spans="2:65" s="1" customFormat="1" ht="16.5" customHeight="1">
      <c r="B122" s="126"/>
      <c r="C122" s="127" t="s">
        <v>289</v>
      </c>
      <c r="D122" s="127" t="s">
        <v>137</v>
      </c>
      <c r="E122" s="128" t="s">
        <v>2704</v>
      </c>
      <c r="F122" s="129" t="s">
        <v>2705</v>
      </c>
      <c r="G122" s="130" t="s">
        <v>312</v>
      </c>
      <c r="H122" s="131">
        <v>45</v>
      </c>
      <c r="I122" s="132"/>
      <c r="J122" s="133">
        <f t="shared" si="20"/>
        <v>0</v>
      </c>
      <c r="K122" s="129" t="s">
        <v>3</v>
      </c>
      <c r="L122" s="31"/>
      <c r="M122" s="134" t="s">
        <v>3</v>
      </c>
      <c r="N122" s="135" t="s">
        <v>42</v>
      </c>
      <c r="P122" s="136">
        <f t="shared" si="21"/>
        <v>0</v>
      </c>
      <c r="Q122" s="136">
        <v>0</v>
      </c>
      <c r="R122" s="136">
        <f t="shared" si="22"/>
        <v>0</v>
      </c>
      <c r="S122" s="136">
        <v>0</v>
      </c>
      <c r="T122" s="137">
        <f t="shared" si="23"/>
        <v>0</v>
      </c>
      <c r="AR122" s="138" t="s">
        <v>236</v>
      </c>
      <c r="AT122" s="138" t="s">
        <v>137</v>
      </c>
      <c r="AU122" s="138" t="s">
        <v>81</v>
      </c>
      <c r="AY122" s="16" t="s">
        <v>135</v>
      </c>
      <c r="BE122" s="139">
        <f t="shared" si="24"/>
        <v>0</v>
      </c>
      <c r="BF122" s="139">
        <f t="shared" si="25"/>
        <v>0</v>
      </c>
      <c r="BG122" s="139">
        <f t="shared" si="26"/>
        <v>0</v>
      </c>
      <c r="BH122" s="139">
        <f t="shared" si="27"/>
        <v>0</v>
      </c>
      <c r="BI122" s="139">
        <f t="shared" si="28"/>
        <v>0</v>
      </c>
      <c r="BJ122" s="16" t="s">
        <v>79</v>
      </c>
      <c r="BK122" s="139">
        <f t="shared" si="29"/>
        <v>0</v>
      </c>
      <c r="BL122" s="16" t="s">
        <v>236</v>
      </c>
      <c r="BM122" s="138" t="s">
        <v>2706</v>
      </c>
    </row>
    <row r="123" spans="2:65" s="1" customFormat="1" ht="16.5" customHeight="1">
      <c r="B123" s="126"/>
      <c r="C123" s="127" t="s">
        <v>298</v>
      </c>
      <c r="D123" s="127" t="s">
        <v>137</v>
      </c>
      <c r="E123" s="128" t="s">
        <v>2707</v>
      </c>
      <c r="F123" s="129" t="s">
        <v>2708</v>
      </c>
      <c r="G123" s="130" t="s">
        <v>312</v>
      </c>
      <c r="H123" s="131">
        <v>24</v>
      </c>
      <c r="I123" s="132"/>
      <c r="J123" s="133">
        <f t="shared" si="20"/>
        <v>0</v>
      </c>
      <c r="K123" s="129" t="s">
        <v>3</v>
      </c>
      <c r="L123" s="31"/>
      <c r="M123" s="134" t="s">
        <v>3</v>
      </c>
      <c r="N123" s="135" t="s">
        <v>42</v>
      </c>
      <c r="P123" s="136">
        <f t="shared" si="21"/>
        <v>0</v>
      </c>
      <c r="Q123" s="136">
        <v>0</v>
      </c>
      <c r="R123" s="136">
        <f t="shared" si="22"/>
        <v>0</v>
      </c>
      <c r="S123" s="136">
        <v>0</v>
      </c>
      <c r="T123" s="137">
        <f t="shared" si="23"/>
        <v>0</v>
      </c>
      <c r="AR123" s="138" t="s">
        <v>236</v>
      </c>
      <c r="AT123" s="138" t="s">
        <v>137</v>
      </c>
      <c r="AU123" s="138" t="s">
        <v>81</v>
      </c>
      <c r="AY123" s="16" t="s">
        <v>135</v>
      </c>
      <c r="BE123" s="139">
        <f t="shared" si="24"/>
        <v>0</v>
      </c>
      <c r="BF123" s="139">
        <f t="shared" si="25"/>
        <v>0</v>
      </c>
      <c r="BG123" s="139">
        <f t="shared" si="26"/>
        <v>0</v>
      </c>
      <c r="BH123" s="139">
        <f t="shared" si="27"/>
        <v>0</v>
      </c>
      <c r="BI123" s="139">
        <f t="shared" si="28"/>
        <v>0</v>
      </c>
      <c r="BJ123" s="16" t="s">
        <v>79</v>
      </c>
      <c r="BK123" s="139">
        <f t="shared" si="29"/>
        <v>0</v>
      </c>
      <c r="BL123" s="16" t="s">
        <v>236</v>
      </c>
      <c r="BM123" s="138" t="s">
        <v>2709</v>
      </c>
    </row>
    <row r="124" spans="2:65" s="1" customFormat="1" ht="16.5" customHeight="1">
      <c r="B124" s="126"/>
      <c r="C124" s="127" t="s">
        <v>304</v>
      </c>
      <c r="D124" s="127" t="s">
        <v>137</v>
      </c>
      <c r="E124" s="128" t="s">
        <v>2710</v>
      </c>
      <c r="F124" s="129" t="s">
        <v>2711</v>
      </c>
      <c r="G124" s="130" t="s">
        <v>312</v>
      </c>
      <c r="H124" s="131">
        <v>42</v>
      </c>
      <c r="I124" s="132"/>
      <c r="J124" s="133">
        <f t="shared" si="20"/>
        <v>0</v>
      </c>
      <c r="K124" s="129" t="s">
        <v>3</v>
      </c>
      <c r="L124" s="31"/>
      <c r="M124" s="134" t="s">
        <v>3</v>
      </c>
      <c r="N124" s="135" t="s">
        <v>42</v>
      </c>
      <c r="P124" s="136">
        <f t="shared" si="21"/>
        <v>0</v>
      </c>
      <c r="Q124" s="136">
        <v>0</v>
      </c>
      <c r="R124" s="136">
        <f t="shared" si="22"/>
        <v>0</v>
      </c>
      <c r="S124" s="136">
        <v>0</v>
      </c>
      <c r="T124" s="137">
        <f t="shared" si="23"/>
        <v>0</v>
      </c>
      <c r="AR124" s="138" t="s">
        <v>236</v>
      </c>
      <c r="AT124" s="138" t="s">
        <v>137</v>
      </c>
      <c r="AU124" s="138" t="s">
        <v>81</v>
      </c>
      <c r="AY124" s="16" t="s">
        <v>135</v>
      </c>
      <c r="BE124" s="139">
        <f t="shared" si="24"/>
        <v>0</v>
      </c>
      <c r="BF124" s="139">
        <f t="shared" si="25"/>
        <v>0</v>
      </c>
      <c r="BG124" s="139">
        <f t="shared" si="26"/>
        <v>0</v>
      </c>
      <c r="BH124" s="139">
        <f t="shared" si="27"/>
        <v>0</v>
      </c>
      <c r="BI124" s="139">
        <f t="shared" si="28"/>
        <v>0</v>
      </c>
      <c r="BJ124" s="16" t="s">
        <v>79</v>
      </c>
      <c r="BK124" s="139">
        <f t="shared" si="29"/>
        <v>0</v>
      </c>
      <c r="BL124" s="16" t="s">
        <v>236</v>
      </c>
      <c r="BM124" s="138" t="s">
        <v>2712</v>
      </c>
    </row>
    <row r="125" spans="2:65" s="1" customFormat="1" ht="16.5" customHeight="1">
      <c r="B125" s="126"/>
      <c r="C125" s="127" t="s">
        <v>309</v>
      </c>
      <c r="D125" s="127" t="s">
        <v>137</v>
      </c>
      <c r="E125" s="128" t="s">
        <v>2713</v>
      </c>
      <c r="F125" s="129" t="s">
        <v>2714</v>
      </c>
      <c r="G125" s="130" t="s">
        <v>493</v>
      </c>
      <c r="H125" s="131">
        <v>32</v>
      </c>
      <c r="I125" s="132"/>
      <c r="J125" s="133">
        <f t="shared" si="20"/>
        <v>0</v>
      </c>
      <c r="K125" s="129" t="s">
        <v>3</v>
      </c>
      <c r="L125" s="31"/>
      <c r="M125" s="134" t="s">
        <v>3</v>
      </c>
      <c r="N125" s="135" t="s">
        <v>42</v>
      </c>
      <c r="P125" s="136">
        <f t="shared" si="21"/>
        <v>0</v>
      </c>
      <c r="Q125" s="136">
        <v>0</v>
      </c>
      <c r="R125" s="136">
        <f t="shared" si="22"/>
        <v>0</v>
      </c>
      <c r="S125" s="136">
        <v>0</v>
      </c>
      <c r="T125" s="137">
        <f t="shared" si="23"/>
        <v>0</v>
      </c>
      <c r="AR125" s="138" t="s">
        <v>236</v>
      </c>
      <c r="AT125" s="138" t="s">
        <v>137</v>
      </c>
      <c r="AU125" s="138" t="s">
        <v>81</v>
      </c>
      <c r="AY125" s="16" t="s">
        <v>135</v>
      </c>
      <c r="BE125" s="139">
        <f t="shared" si="24"/>
        <v>0</v>
      </c>
      <c r="BF125" s="139">
        <f t="shared" si="25"/>
        <v>0</v>
      </c>
      <c r="BG125" s="139">
        <f t="shared" si="26"/>
        <v>0</v>
      </c>
      <c r="BH125" s="139">
        <f t="shared" si="27"/>
        <v>0</v>
      </c>
      <c r="BI125" s="139">
        <f t="shared" si="28"/>
        <v>0</v>
      </c>
      <c r="BJ125" s="16" t="s">
        <v>79</v>
      </c>
      <c r="BK125" s="139">
        <f t="shared" si="29"/>
        <v>0</v>
      </c>
      <c r="BL125" s="16" t="s">
        <v>236</v>
      </c>
      <c r="BM125" s="138" t="s">
        <v>2715</v>
      </c>
    </row>
    <row r="126" spans="2:65" s="1" customFormat="1" ht="16.5" customHeight="1">
      <c r="B126" s="126"/>
      <c r="C126" s="127" t="s">
        <v>317</v>
      </c>
      <c r="D126" s="127" t="s">
        <v>137</v>
      </c>
      <c r="E126" s="128" t="s">
        <v>2716</v>
      </c>
      <c r="F126" s="129" t="s">
        <v>2717</v>
      </c>
      <c r="G126" s="130" t="s">
        <v>493</v>
      </c>
      <c r="H126" s="131">
        <v>32</v>
      </c>
      <c r="I126" s="132"/>
      <c r="J126" s="133">
        <f t="shared" si="20"/>
        <v>0</v>
      </c>
      <c r="K126" s="129" t="s">
        <v>3</v>
      </c>
      <c r="L126" s="31"/>
      <c r="M126" s="134" t="s">
        <v>3</v>
      </c>
      <c r="N126" s="135" t="s">
        <v>42</v>
      </c>
      <c r="P126" s="136">
        <f t="shared" si="21"/>
        <v>0</v>
      </c>
      <c r="Q126" s="136">
        <v>0</v>
      </c>
      <c r="R126" s="136">
        <f t="shared" si="22"/>
        <v>0</v>
      </c>
      <c r="S126" s="136">
        <v>0</v>
      </c>
      <c r="T126" s="137">
        <f t="shared" si="23"/>
        <v>0</v>
      </c>
      <c r="AR126" s="138" t="s">
        <v>236</v>
      </c>
      <c r="AT126" s="138" t="s">
        <v>137</v>
      </c>
      <c r="AU126" s="138" t="s">
        <v>81</v>
      </c>
      <c r="AY126" s="16" t="s">
        <v>135</v>
      </c>
      <c r="BE126" s="139">
        <f t="shared" si="24"/>
        <v>0</v>
      </c>
      <c r="BF126" s="139">
        <f t="shared" si="25"/>
        <v>0</v>
      </c>
      <c r="BG126" s="139">
        <f t="shared" si="26"/>
        <v>0</v>
      </c>
      <c r="BH126" s="139">
        <f t="shared" si="27"/>
        <v>0</v>
      </c>
      <c r="BI126" s="139">
        <f t="shared" si="28"/>
        <v>0</v>
      </c>
      <c r="BJ126" s="16" t="s">
        <v>79</v>
      </c>
      <c r="BK126" s="139">
        <f t="shared" si="29"/>
        <v>0</v>
      </c>
      <c r="BL126" s="16" t="s">
        <v>236</v>
      </c>
      <c r="BM126" s="138" t="s">
        <v>2718</v>
      </c>
    </row>
    <row r="127" spans="2:65" s="12" customFormat="1" ht="11.25">
      <c r="B127" s="144"/>
      <c r="D127" s="145" t="s">
        <v>146</v>
      </c>
      <c r="E127" s="146" t="s">
        <v>3</v>
      </c>
      <c r="F127" s="147" t="s">
        <v>2719</v>
      </c>
      <c r="H127" s="148">
        <v>32</v>
      </c>
      <c r="I127" s="149"/>
      <c r="L127" s="144"/>
      <c r="M127" s="150"/>
      <c r="T127" s="151"/>
      <c r="AT127" s="146" t="s">
        <v>146</v>
      </c>
      <c r="AU127" s="146" t="s">
        <v>81</v>
      </c>
      <c r="AV127" s="12" t="s">
        <v>81</v>
      </c>
      <c r="AW127" s="12" t="s">
        <v>32</v>
      </c>
      <c r="AX127" s="12" t="s">
        <v>71</v>
      </c>
      <c r="AY127" s="146" t="s">
        <v>135</v>
      </c>
    </row>
    <row r="128" spans="2:65" s="13" customFormat="1" ht="11.25">
      <c r="B128" s="152"/>
      <c r="D128" s="145" t="s">
        <v>146</v>
      </c>
      <c r="E128" s="153" t="s">
        <v>3</v>
      </c>
      <c r="F128" s="154" t="s">
        <v>150</v>
      </c>
      <c r="H128" s="155">
        <v>32</v>
      </c>
      <c r="I128" s="156"/>
      <c r="L128" s="152"/>
      <c r="M128" s="157"/>
      <c r="T128" s="158"/>
      <c r="AT128" s="153" t="s">
        <v>146</v>
      </c>
      <c r="AU128" s="153" t="s">
        <v>81</v>
      </c>
      <c r="AV128" s="13" t="s">
        <v>142</v>
      </c>
      <c r="AW128" s="13" t="s">
        <v>32</v>
      </c>
      <c r="AX128" s="13" t="s">
        <v>79</v>
      </c>
      <c r="AY128" s="153" t="s">
        <v>135</v>
      </c>
    </row>
    <row r="129" spans="2:65" s="1" customFormat="1" ht="16.5" customHeight="1">
      <c r="B129" s="126"/>
      <c r="C129" s="127" t="s">
        <v>323</v>
      </c>
      <c r="D129" s="127" t="s">
        <v>137</v>
      </c>
      <c r="E129" s="128" t="s">
        <v>2720</v>
      </c>
      <c r="F129" s="129" t="s">
        <v>2721</v>
      </c>
      <c r="G129" s="130" t="s">
        <v>312</v>
      </c>
      <c r="H129" s="131">
        <v>147</v>
      </c>
      <c r="I129" s="132"/>
      <c r="J129" s="133">
        <f>ROUND(I129*H129,2)</f>
        <v>0</v>
      </c>
      <c r="K129" s="129" t="s">
        <v>3</v>
      </c>
      <c r="L129" s="31"/>
      <c r="M129" s="134" t="s">
        <v>3</v>
      </c>
      <c r="N129" s="135" t="s">
        <v>42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236</v>
      </c>
      <c r="AT129" s="138" t="s">
        <v>137</v>
      </c>
      <c r="AU129" s="138" t="s">
        <v>81</v>
      </c>
      <c r="AY129" s="16" t="s">
        <v>135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6" t="s">
        <v>79</v>
      </c>
      <c r="BK129" s="139">
        <f>ROUND(I129*H129,2)</f>
        <v>0</v>
      </c>
      <c r="BL129" s="16" t="s">
        <v>236</v>
      </c>
      <c r="BM129" s="138" t="s">
        <v>2722</v>
      </c>
    </row>
    <row r="130" spans="2:65" s="12" customFormat="1" ht="11.25">
      <c r="B130" s="144"/>
      <c r="D130" s="145" t="s">
        <v>146</v>
      </c>
      <c r="E130" s="146" t="s">
        <v>3</v>
      </c>
      <c r="F130" s="147" t="s">
        <v>2634</v>
      </c>
      <c r="H130" s="148">
        <v>147</v>
      </c>
      <c r="I130" s="149"/>
      <c r="L130" s="144"/>
      <c r="M130" s="150"/>
      <c r="T130" s="151"/>
      <c r="AT130" s="146" t="s">
        <v>146</v>
      </c>
      <c r="AU130" s="146" t="s">
        <v>81</v>
      </c>
      <c r="AV130" s="12" t="s">
        <v>81</v>
      </c>
      <c r="AW130" s="12" t="s">
        <v>32</v>
      </c>
      <c r="AX130" s="12" t="s">
        <v>71</v>
      </c>
      <c r="AY130" s="146" t="s">
        <v>135</v>
      </c>
    </row>
    <row r="131" spans="2:65" s="13" customFormat="1" ht="11.25">
      <c r="B131" s="152"/>
      <c r="D131" s="145" t="s">
        <v>146</v>
      </c>
      <c r="E131" s="153" t="s">
        <v>3</v>
      </c>
      <c r="F131" s="154" t="s">
        <v>150</v>
      </c>
      <c r="H131" s="155">
        <v>147</v>
      </c>
      <c r="I131" s="156"/>
      <c r="L131" s="152"/>
      <c r="M131" s="157"/>
      <c r="T131" s="158"/>
      <c r="AT131" s="153" t="s">
        <v>146</v>
      </c>
      <c r="AU131" s="153" t="s">
        <v>81</v>
      </c>
      <c r="AV131" s="13" t="s">
        <v>142</v>
      </c>
      <c r="AW131" s="13" t="s">
        <v>32</v>
      </c>
      <c r="AX131" s="13" t="s">
        <v>79</v>
      </c>
      <c r="AY131" s="153" t="s">
        <v>135</v>
      </c>
    </row>
    <row r="132" spans="2:65" s="1" customFormat="1" ht="16.5" customHeight="1">
      <c r="B132" s="126"/>
      <c r="C132" s="127" t="s">
        <v>329</v>
      </c>
      <c r="D132" s="127" t="s">
        <v>137</v>
      </c>
      <c r="E132" s="128" t="s">
        <v>2723</v>
      </c>
      <c r="F132" s="129" t="s">
        <v>2724</v>
      </c>
      <c r="G132" s="130" t="s">
        <v>2725</v>
      </c>
      <c r="H132" s="131">
        <v>16</v>
      </c>
      <c r="I132" s="132"/>
      <c r="J132" s="133">
        <f>ROUND(I132*H132,2)</f>
        <v>0</v>
      </c>
      <c r="K132" s="129" t="s">
        <v>3</v>
      </c>
      <c r="L132" s="31"/>
      <c r="M132" s="134" t="s">
        <v>3</v>
      </c>
      <c r="N132" s="135" t="s">
        <v>42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236</v>
      </c>
      <c r="AT132" s="138" t="s">
        <v>137</v>
      </c>
      <c r="AU132" s="138" t="s">
        <v>81</v>
      </c>
      <c r="AY132" s="16" t="s">
        <v>135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6" t="s">
        <v>79</v>
      </c>
      <c r="BK132" s="139">
        <f>ROUND(I132*H132,2)</f>
        <v>0</v>
      </c>
      <c r="BL132" s="16" t="s">
        <v>236</v>
      </c>
      <c r="BM132" s="138" t="s">
        <v>2726</v>
      </c>
    </row>
    <row r="133" spans="2:65" s="1" customFormat="1" ht="16.5" customHeight="1">
      <c r="B133" s="126"/>
      <c r="C133" s="127" t="s">
        <v>336</v>
      </c>
      <c r="D133" s="127" t="s">
        <v>137</v>
      </c>
      <c r="E133" s="128" t="s">
        <v>2727</v>
      </c>
      <c r="F133" s="129" t="s">
        <v>2728</v>
      </c>
      <c r="G133" s="130" t="s">
        <v>2725</v>
      </c>
      <c r="H133" s="131">
        <v>24</v>
      </c>
      <c r="I133" s="132"/>
      <c r="J133" s="133">
        <f>ROUND(I133*H133,2)</f>
        <v>0</v>
      </c>
      <c r="K133" s="129" t="s">
        <v>3</v>
      </c>
      <c r="L133" s="31"/>
      <c r="M133" s="134" t="s">
        <v>3</v>
      </c>
      <c r="N133" s="135" t="s">
        <v>42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236</v>
      </c>
      <c r="AT133" s="138" t="s">
        <v>137</v>
      </c>
      <c r="AU133" s="138" t="s">
        <v>81</v>
      </c>
      <c r="AY133" s="16" t="s">
        <v>135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6" t="s">
        <v>79</v>
      </c>
      <c r="BK133" s="139">
        <f>ROUND(I133*H133,2)</f>
        <v>0</v>
      </c>
      <c r="BL133" s="16" t="s">
        <v>236</v>
      </c>
      <c r="BM133" s="138" t="s">
        <v>2729</v>
      </c>
    </row>
    <row r="134" spans="2:65" s="1" customFormat="1" ht="16.5" customHeight="1">
      <c r="B134" s="126"/>
      <c r="C134" s="127" t="s">
        <v>342</v>
      </c>
      <c r="D134" s="127" t="s">
        <v>137</v>
      </c>
      <c r="E134" s="128" t="s">
        <v>2730</v>
      </c>
      <c r="F134" s="129" t="s">
        <v>2731</v>
      </c>
      <c r="G134" s="130" t="s">
        <v>186</v>
      </c>
      <c r="H134" s="131">
        <v>0.113</v>
      </c>
      <c r="I134" s="132"/>
      <c r="J134" s="133">
        <f>ROUND(I134*H134,2)</f>
        <v>0</v>
      </c>
      <c r="K134" s="129" t="s">
        <v>3</v>
      </c>
      <c r="L134" s="31"/>
      <c r="M134" s="134" t="s">
        <v>3</v>
      </c>
      <c r="N134" s="135" t="s">
        <v>42</v>
      </c>
      <c r="P134" s="136">
        <f>O134*H134</f>
        <v>0</v>
      </c>
      <c r="Q134" s="136">
        <v>0</v>
      </c>
      <c r="R134" s="136">
        <f>Q134*H134</f>
        <v>0</v>
      </c>
      <c r="S134" s="136">
        <v>0</v>
      </c>
      <c r="T134" s="137">
        <f>S134*H134</f>
        <v>0</v>
      </c>
      <c r="AR134" s="138" t="s">
        <v>236</v>
      </c>
      <c r="AT134" s="138" t="s">
        <v>137</v>
      </c>
      <c r="AU134" s="138" t="s">
        <v>81</v>
      </c>
      <c r="AY134" s="16" t="s">
        <v>135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6" t="s">
        <v>79</v>
      </c>
      <c r="BK134" s="139">
        <f>ROUND(I134*H134,2)</f>
        <v>0</v>
      </c>
      <c r="BL134" s="16" t="s">
        <v>236</v>
      </c>
      <c r="BM134" s="138" t="s">
        <v>2732</v>
      </c>
    </row>
    <row r="135" spans="2:65" s="1" customFormat="1" ht="16.5" customHeight="1">
      <c r="B135" s="126"/>
      <c r="C135" s="127" t="s">
        <v>348</v>
      </c>
      <c r="D135" s="127" t="s">
        <v>137</v>
      </c>
      <c r="E135" s="128" t="s">
        <v>2733</v>
      </c>
      <c r="F135" s="129" t="s">
        <v>2734</v>
      </c>
      <c r="G135" s="130" t="s">
        <v>186</v>
      </c>
      <c r="H135" s="131">
        <v>0.113</v>
      </c>
      <c r="I135" s="132"/>
      <c r="J135" s="133">
        <f>ROUND(I135*H135,2)</f>
        <v>0</v>
      </c>
      <c r="K135" s="129" t="s">
        <v>3</v>
      </c>
      <c r="L135" s="31"/>
      <c r="M135" s="134" t="s">
        <v>3</v>
      </c>
      <c r="N135" s="135" t="s">
        <v>42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236</v>
      </c>
      <c r="AT135" s="138" t="s">
        <v>137</v>
      </c>
      <c r="AU135" s="138" t="s">
        <v>81</v>
      </c>
      <c r="AY135" s="16" t="s">
        <v>135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6" t="s">
        <v>79</v>
      </c>
      <c r="BK135" s="139">
        <f>ROUND(I135*H135,2)</f>
        <v>0</v>
      </c>
      <c r="BL135" s="16" t="s">
        <v>236</v>
      </c>
      <c r="BM135" s="138" t="s">
        <v>2735</v>
      </c>
    </row>
    <row r="136" spans="2:65" s="11" customFormat="1" ht="22.9" customHeight="1">
      <c r="B136" s="114"/>
      <c r="D136" s="115" t="s">
        <v>70</v>
      </c>
      <c r="E136" s="124" t="s">
        <v>2618</v>
      </c>
      <c r="F136" s="124" t="s">
        <v>2619</v>
      </c>
      <c r="I136" s="117"/>
      <c r="J136" s="125">
        <f>BK136</f>
        <v>0</v>
      </c>
      <c r="L136" s="114"/>
      <c r="M136" s="119"/>
      <c r="P136" s="120">
        <f>SUM(P137:P150)</f>
        <v>0</v>
      </c>
      <c r="R136" s="120">
        <f>SUM(R137:R150)</f>
        <v>0</v>
      </c>
      <c r="T136" s="121">
        <f>SUM(T137:T150)</f>
        <v>0</v>
      </c>
      <c r="AR136" s="115" t="s">
        <v>81</v>
      </c>
      <c r="AT136" s="122" t="s">
        <v>70</v>
      </c>
      <c r="AU136" s="122" t="s">
        <v>79</v>
      </c>
      <c r="AY136" s="115" t="s">
        <v>135</v>
      </c>
      <c r="BK136" s="123">
        <f>SUM(BK137:BK150)</f>
        <v>0</v>
      </c>
    </row>
    <row r="137" spans="2:65" s="1" customFormat="1" ht="16.5" customHeight="1">
      <c r="B137" s="126"/>
      <c r="C137" s="127" t="s">
        <v>354</v>
      </c>
      <c r="D137" s="127" t="s">
        <v>137</v>
      </c>
      <c r="E137" s="128" t="s">
        <v>2736</v>
      </c>
      <c r="F137" s="129" t="s">
        <v>2737</v>
      </c>
      <c r="G137" s="130" t="s">
        <v>493</v>
      </c>
      <c r="H137" s="131">
        <v>4</v>
      </c>
      <c r="I137" s="132"/>
      <c r="J137" s="133">
        <f>ROUND(I137*H137,2)</f>
        <v>0</v>
      </c>
      <c r="K137" s="129" t="s">
        <v>3</v>
      </c>
      <c r="L137" s="31"/>
      <c r="M137" s="134" t="s">
        <v>3</v>
      </c>
      <c r="N137" s="135" t="s">
        <v>42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236</v>
      </c>
      <c r="AT137" s="138" t="s">
        <v>137</v>
      </c>
      <c r="AU137" s="138" t="s">
        <v>81</v>
      </c>
      <c r="AY137" s="16" t="s">
        <v>135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6" t="s">
        <v>79</v>
      </c>
      <c r="BK137" s="139">
        <f>ROUND(I137*H137,2)</f>
        <v>0</v>
      </c>
      <c r="BL137" s="16" t="s">
        <v>236</v>
      </c>
      <c r="BM137" s="138" t="s">
        <v>2738</v>
      </c>
    </row>
    <row r="138" spans="2:65" s="12" customFormat="1" ht="11.25">
      <c r="B138" s="144"/>
      <c r="D138" s="145" t="s">
        <v>146</v>
      </c>
      <c r="E138" s="146" t="s">
        <v>3</v>
      </c>
      <c r="F138" s="147" t="s">
        <v>2605</v>
      </c>
      <c r="H138" s="148">
        <v>4</v>
      </c>
      <c r="I138" s="149"/>
      <c r="L138" s="144"/>
      <c r="M138" s="150"/>
      <c r="T138" s="151"/>
      <c r="AT138" s="146" t="s">
        <v>146</v>
      </c>
      <c r="AU138" s="146" t="s">
        <v>81</v>
      </c>
      <c r="AV138" s="12" t="s">
        <v>81</v>
      </c>
      <c r="AW138" s="12" t="s">
        <v>32</v>
      </c>
      <c r="AX138" s="12" t="s">
        <v>71</v>
      </c>
      <c r="AY138" s="146" t="s">
        <v>135</v>
      </c>
    </row>
    <row r="139" spans="2:65" s="13" customFormat="1" ht="11.25">
      <c r="B139" s="152"/>
      <c r="D139" s="145" t="s">
        <v>146</v>
      </c>
      <c r="E139" s="153" t="s">
        <v>3</v>
      </c>
      <c r="F139" s="154" t="s">
        <v>150</v>
      </c>
      <c r="H139" s="155">
        <v>4</v>
      </c>
      <c r="I139" s="156"/>
      <c r="L139" s="152"/>
      <c r="M139" s="157"/>
      <c r="T139" s="158"/>
      <c r="AT139" s="153" t="s">
        <v>146</v>
      </c>
      <c r="AU139" s="153" t="s">
        <v>81</v>
      </c>
      <c r="AV139" s="13" t="s">
        <v>142</v>
      </c>
      <c r="AW139" s="13" t="s">
        <v>32</v>
      </c>
      <c r="AX139" s="13" t="s">
        <v>79</v>
      </c>
      <c r="AY139" s="153" t="s">
        <v>135</v>
      </c>
    </row>
    <row r="140" spans="2:65" s="1" customFormat="1" ht="16.5" customHeight="1">
      <c r="B140" s="126"/>
      <c r="C140" s="127" t="s">
        <v>362</v>
      </c>
      <c r="D140" s="127" t="s">
        <v>137</v>
      </c>
      <c r="E140" s="128" t="s">
        <v>2739</v>
      </c>
      <c r="F140" s="129" t="s">
        <v>2740</v>
      </c>
      <c r="G140" s="130" t="s">
        <v>493</v>
      </c>
      <c r="H140" s="131">
        <v>6</v>
      </c>
      <c r="I140" s="132"/>
      <c r="J140" s="133">
        <f>ROUND(I140*H140,2)</f>
        <v>0</v>
      </c>
      <c r="K140" s="129" t="s">
        <v>3</v>
      </c>
      <c r="L140" s="31"/>
      <c r="M140" s="134" t="s">
        <v>3</v>
      </c>
      <c r="N140" s="135" t="s">
        <v>42</v>
      </c>
      <c r="P140" s="136">
        <f>O140*H140</f>
        <v>0</v>
      </c>
      <c r="Q140" s="136">
        <v>0</v>
      </c>
      <c r="R140" s="136">
        <f>Q140*H140</f>
        <v>0</v>
      </c>
      <c r="S140" s="136">
        <v>0</v>
      </c>
      <c r="T140" s="137">
        <f>S140*H140</f>
        <v>0</v>
      </c>
      <c r="AR140" s="138" t="s">
        <v>236</v>
      </c>
      <c r="AT140" s="138" t="s">
        <v>137</v>
      </c>
      <c r="AU140" s="138" t="s">
        <v>81</v>
      </c>
      <c r="AY140" s="16" t="s">
        <v>135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6" t="s">
        <v>79</v>
      </c>
      <c r="BK140" s="139">
        <f>ROUND(I140*H140,2)</f>
        <v>0</v>
      </c>
      <c r="BL140" s="16" t="s">
        <v>236</v>
      </c>
      <c r="BM140" s="138" t="s">
        <v>2741</v>
      </c>
    </row>
    <row r="141" spans="2:65" s="12" customFormat="1" ht="11.25">
      <c r="B141" s="144"/>
      <c r="D141" s="145" t="s">
        <v>146</v>
      </c>
      <c r="E141" s="146" t="s">
        <v>3</v>
      </c>
      <c r="F141" s="147" t="s">
        <v>2742</v>
      </c>
      <c r="H141" s="148">
        <v>6</v>
      </c>
      <c r="I141" s="149"/>
      <c r="L141" s="144"/>
      <c r="M141" s="150"/>
      <c r="T141" s="151"/>
      <c r="AT141" s="146" t="s">
        <v>146</v>
      </c>
      <c r="AU141" s="146" t="s">
        <v>81</v>
      </c>
      <c r="AV141" s="12" t="s">
        <v>81</v>
      </c>
      <c r="AW141" s="12" t="s">
        <v>32</v>
      </c>
      <c r="AX141" s="12" t="s">
        <v>71</v>
      </c>
      <c r="AY141" s="146" t="s">
        <v>135</v>
      </c>
    </row>
    <row r="142" spans="2:65" s="13" customFormat="1" ht="11.25">
      <c r="B142" s="152"/>
      <c r="D142" s="145" t="s">
        <v>146</v>
      </c>
      <c r="E142" s="153" t="s">
        <v>3</v>
      </c>
      <c r="F142" s="154" t="s">
        <v>150</v>
      </c>
      <c r="H142" s="155">
        <v>6</v>
      </c>
      <c r="I142" s="156"/>
      <c r="L142" s="152"/>
      <c r="M142" s="157"/>
      <c r="T142" s="158"/>
      <c r="AT142" s="153" t="s">
        <v>146</v>
      </c>
      <c r="AU142" s="153" t="s">
        <v>81</v>
      </c>
      <c r="AV142" s="13" t="s">
        <v>142</v>
      </c>
      <c r="AW142" s="13" t="s">
        <v>32</v>
      </c>
      <c r="AX142" s="13" t="s">
        <v>79</v>
      </c>
      <c r="AY142" s="153" t="s">
        <v>135</v>
      </c>
    </row>
    <row r="143" spans="2:65" s="1" customFormat="1" ht="21.75" customHeight="1">
      <c r="B143" s="126"/>
      <c r="C143" s="127" t="s">
        <v>370</v>
      </c>
      <c r="D143" s="127" t="s">
        <v>137</v>
      </c>
      <c r="E143" s="128" t="s">
        <v>2743</v>
      </c>
      <c r="F143" s="129" t="s">
        <v>2744</v>
      </c>
      <c r="G143" s="130" t="s">
        <v>493</v>
      </c>
      <c r="H143" s="131">
        <v>2</v>
      </c>
      <c r="I143" s="132"/>
      <c r="J143" s="133">
        <f>ROUND(I143*H143,2)</f>
        <v>0</v>
      </c>
      <c r="K143" s="129" t="s">
        <v>3</v>
      </c>
      <c r="L143" s="31"/>
      <c r="M143" s="134" t="s">
        <v>3</v>
      </c>
      <c r="N143" s="135" t="s">
        <v>42</v>
      </c>
      <c r="P143" s="136">
        <f>O143*H143</f>
        <v>0</v>
      </c>
      <c r="Q143" s="136">
        <v>0</v>
      </c>
      <c r="R143" s="136">
        <f>Q143*H143</f>
        <v>0</v>
      </c>
      <c r="S143" s="136">
        <v>0</v>
      </c>
      <c r="T143" s="137">
        <f>S143*H143</f>
        <v>0</v>
      </c>
      <c r="AR143" s="138" t="s">
        <v>236</v>
      </c>
      <c r="AT143" s="138" t="s">
        <v>137</v>
      </c>
      <c r="AU143" s="138" t="s">
        <v>81</v>
      </c>
      <c r="AY143" s="16" t="s">
        <v>135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6" t="s">
        <v>79</v>
      </c>
      <c r="BK143" s="139">
        <f>ROUND(I143*H143,2)</f>
        <v>0</v>
      </c>
      <c r="BL143" s="16" t="s">
        <v>236</v>
      </c>
      <c r="BM143" s="138" t="s">
        <v>2745</v>
      </c>
    </row>
    <row r="144" spans="2:65" s="12" customFormat="1" ht="11.25">
      <c r="B144" s="144"/>
      <c r="D144" s="145" t="s">
        <v>146</v>
      </c>
      <c r="E144" s="146" t="s">
        <v>3</v>
      </c>
      <c r="F144" s="147" t="s">
        <v>81</v>
      </c>
      <c r="H144" s="148">
        <v>2</v>
      </c>
      <c r="I144" s="149"/>
      <c r="L144" s="144"/>
      <c r="M144" s="150"/>
      <c r="T144" s="151"/>
      <c r="AT144" s="146" t="s">
        <v>146</v>
      </c>
      <c r="AU144" s="146" t="s">
        <v>81</v>
      </c>
      <c r="AV144" s="12" t="s">
        <v>81</v>
      </c>
      <c r="AW144" s="12" t="s">
        <v>32</v>
      </c>
      <c r="AX144" s="12" t="s">
        <v>71</v>
      </c>
      <c r="AY144" s="146" t="s">
        <v>135</v>
      </c>
    </row>
    <row r="145" spans="2:65" s="13" customFormat="1" ht="11.25">
      <c r="B145" s="152"/>
      <c r="D145" s="145" t="s">
        <v>146</v>
      </c>
      <c r="E145" s="153" t="s">
        <v>3</v>
      </c>
      <c r="F145" s="154" t="s">
        <v>150</v>
      </c>
      <c r="H145" s="155">
        <v>2</v>
      </c>
      <c r="I145" s="156"/>
      <c r="L145" s="152"/>
      <c r="M145" s="157"/>
      <c r="T145" s="158"/>
      <c r="AT145" s="153" t="s">
        <v>146</v>
      </c>
      <c r="AU145" s="153" t="s">
        <v>81</v>
      </c>
      <c r="AV145" s="13" t="s">
        <v>142</v>
      </c>
      <c r="AW145" s="13" t="s">
        <v>32</v>
      </c>
      <c r="AX145" s="13" t="s">
        <v>79</v>
      </c>
      <c r="AY145" s="153" t="s">
        <v>135</v>
      </c>
    </row>
    <row r="146" spans="2:65" s="1" customFormat="1" ht="16.5" customHeight="1">
      <c r="B146" s="126"/>
      <c r="C146" s="127" t="s">
        <v>376</v>
      </c>
      <c r="D146" s="127" t="s">
        <v>137</v>
      </c>
      <c r="E146" s="128" t="s">
        <v>2746</v>
      </c>
      <c r="F146" s="129" t="s">
        <v>2747</v>
      </c>
      <c r="G146" s="130" t="s">
        <v>493</v>
      </c>
      <c r="H146" s="131">
        <v>10</v>
      </c>
      <c r="I146" s="132"/>
      <c r="J146" s="133">
        <f>ROUND(I146*H146,2)</f>
        <v>0</v>
      </c>
      <c r="K146" s="129" t="s">
        <v>3</v>
      </c>
      <c r="L146" s="31"/>
      <c r="M146" s="134" t="s">
        <v>3</v>
      </c>
      <c r="N146" s="135" t="s">
        <v>42</v>
      </c>
      <c r="P146" s="136">
        <f>O146*H146</f>
        <v>0</v>
      </c>
      <c r="Q146" s="136">
        <v>0</v>
      </c>
      <c r="R146" s="136">
        <f>Q146*H146</f>
        <v>0</v>
      </c>
      <c r="S146" s="136">
        <v>0</v>
      </c>
      <c r="T146" s="137">
        <f>S146*H146</f>
        <v>0</v>
      </c>
      <c r="AR146" s="138" t="s">
        <v>236</v>
      </c>
      <c r="AT146" s="138" t="s">
        <v>137</v>
      </c>
      <c r="AU146" s="138" t="s">
        <v>81</v>
      </c>
      <c r="AY146" s="16" t="s">
        <v>135</v>
      </c>
      <c r="BE146" s="139">
        <f>IF(N146="základní",J146,0)</f>
        <v>0</v>
      </c>
      <c r="BF146" s="139">
        <f>IF(N146="snížená",J146,0)</f>
        <v>0</v>
      </c>
      <c r="BG146" s="139">
        <f>IF(N146="zákl. přenesená",J146,0)</f>
        <v>0</v>
      </c>
      <c r="BH146" s="139">
        <f>IF(N146="sníž. přenesená",J146,0)</f>
        <v>0</v>
      </c>
      <c r="BI146" s="139">
        <f>IF(N146="nulová",J146,0)</f>
        <v>0</v>
      </c>
      <c r="BJ146" s="16" t="s">
        <v>79</v>
      </c>
      <c r="BK146" s="139">
        <f>ROUND(I146*H146,2)</f>
        <v>0</v>
      </c>
      <c r="BL146" s="16" t="s">
        <v>236</v>
      </c>
      <c r="BM146" s="138" t="s">
        <v>2748</v>
      </c>
    </row>
    <row r="147" spans="2:65" s="12" customFormat="1" ht="11.25">
      <c r="B147" s="144"/>
      <c r="D147" s="145" t="s">
        <v>146</v>
      </c>
      <c r="E147" s="146" t="s">
        <v>3</v>
      </c>
      <c r="F147" s="147" t="s">
        <v>2749</v>
      </c>
      <c r="H147" s="148">
        <v>10</v>
      </c>
      <c r="I147" s="149"/>
      <c r="L147" s="144"/>
      <c r="M147" s="150"/>
      <c r="T147" s="151"/>
      <c r="AT147" s="146" t="s">
        <v>146</v>
      </c>
      <c r="AU147" s="146" t="s">
        <v>81</v>
      </c>
      <c r="AV147" s="12" t="s">
        <v>81</v>
      </c>
      <c r="AW147" s="12" t="s">
        <v>32</v>
      </c>
      <c r="AX147" s="12" t="s">
        <v>71</v>
      </c>
      <c r="AY147" s="146" t="s">
        <v>135</v>
      </c>
    </row>
    <row r="148" spans="2:65" s="13" customFormat="1" ht="11.25">
      <c r="B148" s="152"/>
      <c r="D148" s="145" t="s">
        <v>146</v>
      </c>
      <c r="E148" s="153" t="s">
        <v>3</v>
      </c>
      <c r="F148" s="154" t="s">
        <v>150</v>
      </c>
      <c r="H148" s="155">
        <v>10</v>
      </c>
      <c r="I148" s="156"/>
      <c r="L148" s="152"/>
      <c r="M148" s="157"/>
      <c r="T148" s="158"/>
      <c r="AT148" s="153" t="s">
        <v>146</v>
      </c>
      <c r="AU148" s="153" t="s">
        <v>81</v>
      </c>
      <c r="AV148" s="13" t="s">
        <v>142</v>
      </c>
      <c r="AW148" s="13" t="s">
        <v>32</v>
      </c>
      <c r="AX148" s="13" t="s">
        <v>79</v>
      </c>
      <c r="AY148" s="153" t="s">
        <v>135</v>
      </c>
    </row>
    <row r="149" spans="2:65" s="1" customFormat="1" ht="16.5" customHeight="1">
      <c r="B149" s="126"/>
      <c r="C149" s="127" t="s">
        <v>382</v>
      </c>
      <c r="D149" s="127" t="s">
        <v>137</v>
      </c>
      <c r="E149" s="128" t="s">
        <v>2750</v>
      </c>
      <c r="F149" s="129" t="s">
        <v>2751</v>
      </c>
      <c r="G149" s="130" t="s">
        <v>186</v>
      </c>
      <c r="H149" s="131">
        <v>8.0000000000000002E-3</v>
      </c>
      <c r="I149" s="132"/>
      <c r="J149" s="133">
        <f>ROUND(I149*H149,2)</f>
        <v>0</v>
      </c>
      <c r="K149" s="129" t="s">
        <v>3</v>
      </c>
      <c r="L149" s="31"/>
      <c r="M149" s="134" t="s">
        <v>3</v>
      </c>
      <c r="N149" s="135" t="s">
        <v>42</v>
      </c>
      <c r="P149" s="136">
        <f>O149*H149</f>
        <v>0</v>
      </c>
      <c r="Q149" s="136">
        <v>0</v>
      </c>
      <c r="R149" s="136">
        <f>Q149*H149</f>
        <v>0</v>
      </c>
      <c r="S149" s="136">
        <v>0</v>
      </c>
      <c r="T149" s="137">
        <f>S149*H149</f>
        <v>0</v>
      </c>
      <c r="AR149" s="138" t="s">
        <v>236</v>
      </c>
      <c r="AT149" s="138" t="s">
        <v>137</v>
      </c>
      <c r="AU149" s="138" t="s">
        <v>81</v>
      </c>
      <c r="AY149" s="16" t="s">
        <v>135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6" t="s">
        <v>79</v>
      </c>
      <c r="BK149" s="139">
        <f>ROUND(I149*H149,2)</f>
        <v>0</v>
      </c>
      <c r="BL149" s="16" t="s">
        <v>236</v>
      </c>
      <c r="BM149" s="138" t="s">
        <v>2752</v>
      </c>
    </row>
    <row r="150" spans="2:65" s="1" customFormat="1" ht="16.5" customHeight="1">
      <c r="B150" s="126"/>
      <c r="C150" s="127" t="s">
        <v>389</v>
      </c>
      <c r="D150" s="127" t="s">
        <v>137</v>
      </c>
      <c r="E150" s="128" t="s">
        <v>2753</v>
      </c>
      <c r="F150" s="129" t="s">
        <v>2754</v>
      </c>
      <c r="G150" s="130" t="s">
        <v>186</v>
      </c>
      <c r="H150" s="131">
        <v>8.0000000000000002E-3</v>
      </c>
      <c r="I150" s="132"/>
      <c r="J150" s="133">
        <f>ROUND(I150*H150,2)</f>
        <v>0</v>
      </c>
      <c r="K150" s="129" t="s">
        <v>3</v>
      </c>
      <c r="L150" s="31"/>
      <c r="M150" s="134" t="s">
        <v>3</v>
      </c>
      <c r="N150" s="135" t="s">
        <v>42</v>
      </c>
      <c r="P150" s="136">
        <f>O150*H150</f>
        <v>0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236</v>
      </c>
      <c r="AT150" s="138" t="s">
        <v>137</v>
      </c>
      <c r="AU150" s="138" t="s">
        <v>81</v>
      </c>
      <c r="AY150" s="16" t="s">
        <v>135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6" t="s">
        <v>79</v>
      </c>
      <c r="BK150" s="139">
        <f>ROUND(I150*H150,2)</f>
        <v>0</v>
      </c>
      <c r="BL150" s="16" t="s">
        <v>236</v>
      </c>
      <c r="BM150" s="138" t="s">
        <v>2755</v>
      </c>
    </row>
    <row r="151" spans="2:65" s="11" customFormat="1" ht="22.9" customHeight="1">
      <c r="B151" s="114"/>
      <c r="D151" s="115" t="s">
        <v>70</v>
      </c>
      <c r="E151" s="124" t="s">
        <v>2756</v>
      </c>
      <c r="F151" s="124" t="s">
        <v>2757</v>
      </c>
      <c r="I151" s="117"/>
      <c r="J151" s="125">
        <f>BK151</f>
        <v>0</v>
      </c>
      <c r="L151" s="114"/>
      <c r="M151" s="119"/>
      <c r="P151" s="120">
        <f>SUM(P152:P163)</f>
        <v>0</v>
      </c>
      <c r="R151" s="120">
        <f>SUM(R152:R163)</f>
        <v>0</v>
      </c>
      <c r="T151" s="121">
        <f>SUM(T152:T163)</f>
        <v>0</v>
      </c>
      <c r="AR151" s="115" t="s">
        <v>81</v>
      </c>
      <c r="AT151" s="122" t="s">
        <v>70</v>
      </c>
      <c r="AU151" s="122" t="s">
        <v>79</v>
      </c>
      <c r="AY151" s="115" t="s">
        <v>135</v>
      </c>
      <c r="BK151" s="123">
        <f>SUM(BK152:BK163)</f>
        <v>0</v>
      </c>
    </row>
    <row r="152" spans="2:65" s="1" customFormat="1" ht="16.5" customHeight="1">
      <c r="B152" s="126"/>
      <c r="C152" s="127" t="s">
        <v>397</v>
      </c>
      <c r="D152" s="127" t="s">
        <v>137</v>
      </c>
      <c r="E152" s="128" t="s">
        <v>2758</v>
      </c>
      <c r="F152" s="129" t="s">
        <v>2759</v>
      </c>
      <c r="G152" s="130" t="s">
        <v>493</v>
      </c>
      <c r="H152" s="131">
        <v>18</v>
      </c>
      <c r="I152" s="132"/>
      <c r="J152" s="133">
        <f>ROUND(I152*H152,2)</f>
        <v>0</v>
      </c>
      <c r="K152" s="129" t="s">
        <v>3</v>
      </c>
      <c r="L152" s="31"/>
      <c r="M152" s="134" t="s">
        <v>3</v>
      </c>
      <c r="N152" s="135" t="s">
        <v>42</v>
      </c>
      <c r="P152" s="136">
        <f>O152*H152</f>
        <v>0</v>
      </c>
      <c r="Q152" s="136">
        <v>0</v>
      </c>
      <c r="R152" s="136">
        <f>Q152*H152</f>
        <v>0</v>
      </c>
      <c r="S152" s="136">
        <v>0</v>
      </c>
      <c r="T152" s="137">
        <f>S152*H152</f>
        <v>0</v>
      </c>
      <c r="AR152" s="138" t="s">
        <v>236</v>
      </c>
      <c r="AT152" s="138" t="s">
        <v>137</v>
      </c>
      <c r="AU152" s="138" t="s">
        <v>81</v>
      </c>
      <c r="AY152" s="16" t="s">
        <v>135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6" t="s">
        <v>79</v>
      </c>
      <c r="BK152" s="139">
        <f>ROUND(I152*H152,2)</f>
        <v>0</v>
      </c>
      <c r="BL152" s="16" t="s">
        <v>236</v>
      </c>
      <c r="BM152" s="138" t="s">
        <v>2760</v>
      </c>
    </row>
    <row r="153" spans="2:65" s="12" customFormat="1" ht="11.25">
      <c r="B153" s="144"/>
      <c r="D153" s="145" t="s">
        <v>146</v>
      </c>
      <c r="E153" s="146" t="s">
        <v>3</v>
      </c>
      <c r="F153" s="147" t="s">
        <v>2761</v>
      </c>
      <c r="H153" s="148">
        <v>18</v>
      </c>
      <c r="I153" s="149"/>
      <c r="L153" s="144"/>
      <c r="M153" s="150"/>
      <c r="T153" s="151"/>
      <c r="AT153" s="146" t="s">
        <v>146</v>
      </c>
      <c r="AU153" s="146" t="s">
        <v>81</v>
      </c>
      <c r="AV153" s="12" t="s">
        <v>81</v>
      </c>
      <c r="AW153" s="12" t="s">
        <v>32</v>
      </c>
      <c r="AX153" s="12" t="s">
        <v>71</v>
      </c>
      <c r="AY153" s="146" t="s">
        <v>135</v>
      </c>
    </row>
    <row r="154" spans="2:65" s="13" customFormat="1" ht="11.25">
      <c r="B154" s="152"/>
      <c r="D154" s="145" t="s">
        <v>146</v>
      </c>
      <c r="E154" s="153" t="s">
        <v>3</v>
      </c>
      <c r="F154" s="154" t="s">
        <v>150</v>
      </c>
      <c r="H154" s="155">
        <v>18</v>
      </c>
      <c r="I154" s="156"/>
      <c r="L154" s="152"/>
      <c r="M154" s="157"/>
      <c r="T154" s="158"/>
      <c r="AT154" s="153" t="s">
        <v>146</v>
      </c>
      <c r="AU154" s="153" t="s">
        <v>81</v>
      </c>
      <c r="AV154" s="13" t="s">
        <v>142</v>
      </c>
      <c r="AW154" s="13" t="s">
        <v>32</v>
      </c>
      <c r="AX154" s="13" t="s">
        <v>79</v>
      </c>
      <c r="AY154" s="153" t="s">
        <v>135</v>
      </c>
    </row>
    <row r="155" spans="2:65" s="1" customFormat="1" ht="21.75" customHeight="1">
      <c r="B155" s="126"/>
      <c r="C155" s="127" t="s">
        <v>617</v>
      </c>
      <c r="D155" s="127" t="s">
        <v>137</v>
      </c>
      <c r="E155" s="128" t="s">
        <v>2762</v>
      </c>
      <c r="F155" s="129" t="s">
        <v>2763</v>
      </c>
      <c r="G155" s="130" t="s">
        <v>493</v>
      </c>
      <c r="H155" s="131">
        <v>2</v>
      </c>
      <c r="I155" s="132"/>
      <c r="J155" s="133">
        <f>ROUND(I155*H155,2)</f>
        <v>0</v>
      </c>
      <c r="K155" s="129" t="s">
        <v>3</v>
      </c>
      <c r="L155" s="31"/>
      <c r="M155" s="134" t="s">
        <v>3</v>
      </c>
      <c r="N155" s="135" t="s">
        <v>42</v>
      </c>
      <c r="P155" s="136">
        <f>O155*H155</f>
        <v>0</v>
      </c>
      <c r="Q155" s="136">
        <v>0</v>
      </c>
      <c r="R155" s="136">
        <f>Q155*H155</f>
        <v>0</v>
      </c>
      <c r="S155" s="136">
        <v>0</v>
      </c>
      <c r="T155" s="137">
        <f>S155*H155</f>
        <v>0</v>
      </c>
      <c r="AR155" s="138" t="s">
        <v>236</v>
      </c>
      <c r="AT155" s="138" t="s">
        <v>137</v>
      </c>
      <c r="AU155" s="138" t="s">
        <v>81</v>
      </c>
      <c r="AY155" s="16" t="s">
        <v>135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6" t="s">
        <v>79</v>
      </c>
      <c r="BK155" s="139">
        <f>ROUND(I155*H155,2)</f>
        <v>0</v>
      </c>
      <c r="BL155" s="16" t="s">
        <v>236</v>
      </c>
      <c r="BM155" s="138" t="s">
        <v>2764</v>
      </c>
    </row>
    <row r="156" spans="2:65" s="1" customFormat="1" ht="21.75" customHeight="1">
      <c r="B156" s="126"/>
      <c r="C156" s="127" t="s">
        <v>621</v>
      </c>
      <c r="D156" s="127" t="s">
        <v>137</v>
      </c>
      <c r="E156" s="128" t="s">
        <v>2765</v>
      </c>
      <c r="F156" s="129" t="s">
        <v>2766</v>
      </c>
      <c r="G156" s="130" t="s">
        <v>493</v>
      </c>
      <c r="H156" s="131">
        <v>2</v>
      </c>
      <c r="I156" s="132"/>
      <c r="J156" s="133">
        <f>ROUND(I156*H156,2)</f>
        <v>0</v>
      </c>
      <c r="K156" s="129" t="s">
        <v>3</v>
      </c>
      <c r="L156" s="31"/>
      <c r="M156" s="134" t="s">
        <v>3</v>
      </c>
      <c r="N156" s="135" t="s">
        <v>42</v>
      </c>
      <c r="P156" s="136">
        <f>O156*H156</f>
        <v>0</v>
      </c>
      <c r="Q156" s="136">
        <v>0</v>
      </c>
      <c r="R156" s="136">
        <f>Q156*H156</f>
        <v>0</v>
      </c>
      <c r="S156" s="136">
        <v>0</v>
      </c>
      <c r="T156" s="137">
        <f>S156*H156</f>
        <v>0</v>
      </c>
      <c r="AR156" s="138" t="s">
        <v>236</v>
      </c>
      <c r="AT156" s="138" t="s">
        <v>137</v>
      </c>
      <c r="AU156" s="138" t="s">
        <v>81</v>
      </c>
      <c r="AY156" s="16" t="s">
        <v>135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6" t="s">
        <v>79</v>
      </c>
      <c r="BK156" s="139">
        <f>ROUND(I156*H156,2)</f>
        <v>0</v>
      </c>
      <c r="BL156" s="16" t="s">
        <v>236</v>
      </c>
      <c r="BM156" s="138" t="s">
        <v>2767</v>
      </c>
    </row>
    <row r="157" spans="2:65" s="1" customFormat="1" ht="21.75" customHeight="1">
      <c r="B157" s="126"/>
      <c r="C157" s="127" t="s">
        <v>627</v>
      </c>
      <c r="D157" s="127" t="s">
        <v>137</v>
      </c>
      <c r="E157" s="128" t="s">
        <v>2768</v>
      </c>
      <c r="F157" s="129" t="s">
        <v>2769</v>
      </c>
      <c r="G157" s="130" t="s">
        <v>493</v>
      </c>
      <c r="H157" s="131">
        <v>2</v>
      </c>
      <c r="I157" s="132"/>
      <c r="J157" s="133">
        <f>ROUND(I157*H157,2)</f>
        <v>0</v>
      </c>
      <c r="K157" s="129" t="s">
        <v>3</v>
      </c>
      <c r="L157" s="31"/>
      <c r="M157" s="134" t="s">
        <v>3</v>
      </c>
      <c r="N157" s="135" t="s">
        <v>42</v>
      </c>
      <c r="P157" s="136">
        <f>O157*H157</f>
        <v>0</v>
      </c>
      <c r="Q157" s="136">
        <v>0</v>
      </c>
      <c r="R157" s="136">
        <f>Q157*H157</f>
        <v>0</v>
      </c>
      <c r="S157" s="136">
        <v>0</v>
      </c>
      <c r="T157" s="137">
        <f>S157*H157</f>
        <v>0</v>
      </c>
      <c r="AR157" s="138" t="s">
        <v>236</v>
      </c>
      <c r="AT157" s="138" t="s">
        <v>137</v>
      </c>
      <c r="AU157" s="138" t="s">
        <v>81</v>
      </c>
      <c r="AY157" s="16" t="s">
        <v>135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6" t="s">
        <v>79</v>
      </c>
      <c r="BK157" s="139">
        <f>ROUND(I157*H157,2)</f>
        <v>0</v>
      </c>
      <c r="BL157" s="16" t="s">
        <v>236</v>
      </c>
      <c r="BM157" s="138" t="s">
        <v>2770</v>
      </c>
    </row>
    <row r="158" spans="2:65" s="1" customFormat="1" ht="16.5" customHeight="1">
      <c r="B158" s="126"/>
      <c r="C158" s="127" t="s">
        <v>631</v>
      </c>
      <c r="D158" s="127" t="s">
        <v>137</v>
      </c>
      <c r="E158" s="128" t="s">
        <v>2771</v>
      </c>
      <c r="F158" s="129" t="s">
        <v>2772</v>
      </c>
      <c r="G158" s="130" t="s">
        <v>493</v>
      </c>
      <c r="H158" s="131">
        <v>18</v>
      </c>
      <c r="I158" s="132"/>
      <c r="J158" s="133">
        <f>ROUND(I158*H158,2)</f>
        <v>0</v>
      </c>
      <c r="K158" s="129" t="s">
        <v>3</v>
      </c>
      <c r="L158" s="31"/>
      <c r="M158" s="134" t="s">
        <v>3</v>
      </c>
      <c r="N158" s="135" t="s">
        <v>42</v>
      </c>
      <c r="P158" s="136">
        <f>O158*H158</f>
        <v>0</v>
      </c>
      <c r="Q158" s="136">
        <v>0</v>
      </c>
      <c r="R158" s="136">
        <f>Q158*H158</f>
        <v>0</v>
      </c>
      <c r="S158" s="136">
        <v>0</v>
      </c>
      <c r="T158" s="137">
        <f>S158*H158</f>
        <v>0</v>
      </c>
      <c r="AR158" s="138" t="s">
        <v>236</v>
      </c>
      <c r="AT158" s="138" t="s">
        <v>137</v>
      </c>
      <c r="AU158" s="138" t="s">
        <v>81</v>
      </c>
      <c r="AY158" s="16" t="s">
        <v>135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6" t="s">
        <v>79</v>
      </c>
      <c r="BK158" s="139">
        <f>ROUND(I158*H158,2)</f>
        <v>0</v>
      </c>
      <c r="BL158" s="16" t="s">
        <v>236</v>
      </c>
      <c r="BM158" s="138" t="s">
        <v>2773</v>
      </c>
    </row>
    <row r="159" spans="2:65" s="12" customFormat="1" ht="11.25">
      <c r="B159" s="144"/>
      <c r="D159" s="145" t="s">
        <v>146</v>
      </c>
      <c r="E159" s="146" t="s">
        <v>3</v>
      </c>
      <c r="F159" s="147" t="s">
        <v>2761</v>
      </c>
      <c r="H159" s="148">
        <v>18</v>
      </c>
      <c r="I159" s="149"/>
      <c r="L159" s="144"/>
      <c r="M159" s="150"/>
      <c r="T159" s="151"/>
      <c r="AT159" s="146" t="s">
        <v>146</v>
      </c>
      <c r="AU159" s="146" t="s">
        <v>81</v>
      </c>
      <c r="AV159" s="12" t="s">
        <v>81</v>
      </c>
      <c r="AW159" s="12" t="s">
        <v>32</v>
      </c>
      <c r="AX159" s="12" t="s">
        <v>71</v>
      </c>
      <c r="AY159" s="146" t="s">
        <v>135</v>
      </c>
    </row>
    <row r="160" spans="2:65" s="13" customFormat="1" ht="11.25">
      <c r="B160" s="152"/>
      <c r="D160" s="145" t="s">
        <v>146</v>
      </c>
      <c r="E160" s="153" t="s">
        <v>3</v>
      </c>
      <c r="F160" s="154" t="s">
        <v>150</v>
      </c>
      <c r="H160" s="155">
        <v>18</v>
      </c>
      <c r="I160" s="156"/>
      <c r="L160" s="152"/>
      <c r="M160" s="157"/>
      <c r="T160" s="158"/>
      <c r="AT160" s="153" t="s">
        <v>146</v>
      </c>
      <c r="AU160" s="153" t="s">
        <v>81</v>
      </c>
      <c r="AV160" s="13" t="s">
        <v>142</v>
      </c>
      <c r="AW160" s="13" t="s">
        <v>32</v>
      </c>
      <c r="AX160" s="13" t="s">
        <v>79</v>
      </c>
      <c r="AY160" s="153" t="s">
        <v>135</v>
      </c>
    </row>
    <row r="161" spans="2:65" s="1" customFormat="1" ht="16.5" customHeight="1">
      <c r="B161" s="126"/>
      <c r="C161" s="127" t="s">
        <v>639</v>
      </c>
      <c r="D161" s="127" t="s">
        <v>137</v>
      </c>
      <c r="E161" s="128" t="s">
        <v>2774</v>
      </c>
      <c r="F161" s="129" t="s">
        <v>2775</v>
      </c>
      <c r="G161" s="130" t="s">
        <v>213</v>
      </c>
      <c r="H161" s="131">
        <v>350</v>
      </c>
      <c r="I161" s="132"/>
      <c r="J161" s="133">
        <f>ROUND(I161*H161,2)</f>
        <v>0</v>
      </c>
      <c r="K161" s="129" t="s">
        <v>3</v>
      </c>
      <c r="L161" s="31"/>
      <c r="M161" s="134" t="s">
        <v>3</v>
      </c>
      <c r="N161" s="135" t="s">
        <v>42</v>
      </c>
      <c r="P161" s="136">
        <f>O161*H161</f>
        <v>0</v>
      </c>
      <c r="Q161" s="136">
        <v>0</v>
      </c>
      <c r="R161" s="136">
        <f>Q161*H161</f>
        <v>0</v>
      </c>
      <c r="S161" s="136">
        <v>0</v>
      </c>
      <c r="T161" s="137">
        <f>S161*H161</f>
        <v>0</v>
      </c>
      <c r="AR161" s="138" t="s">
        <v>236</v>
      </c>
      <c r="AT161" s="138" t="s">
        <v>137</v>
      </c>
      <c r="AU161" s="138" t="s">
        <v>81</v>
      </c>
      <c r="AY161" s="16" t="s">
        <v>135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6" t="s">
        <v>79</v>
      </c>
      <c r="BK161" s="139">
        <f>ROUND(I161*H161,2)</f>
        <v>0</v>
      </c>
      <c r="BL161" s="16" t="s">
        <v>236</v>
      </c>
      <c r="BM161" s="138" t="s">
        <v>2776</v>
      </c>
    </row>
    <row r="162" spans="2:65" s="1" customFormat="1" ht="16.5" customHeight="1">
      <c r="B162" s="126"/>
      <c r="C162" s="127" t="s">
        <v>647</v>
      </c>
      <c r="D162" s="127" t="s">
        <v>137</v>
      </c>
      <c r="E162" s="128" t="s">
        <v>2777</v>
      </c>
      <c r="F162" s="129" t="s">
        <v>2778</v>
      </c>
      <c r="G162" s="130" t="s">
        <v>186</v>
      </c>
      <c r="H162" s="131">
        <v>0.308</v>
      </c>
      <c r="I162" s="132"/>
      <c r="J162" s="133">
        <f>ROUND(I162*H162,2)</f>
        <v>0</v>
      </c>
      <c r="K162" s="129" t="s">
        <v>3</v>
      </c>
      <c r="L162" s="31"/>
      <c r="M162" s="134" t="s">
        <v>3</v>
      </c>
      <c r="N162" s="135" t="s">
        <v>42</v>
      </c>
      <c r="P162" s="136">
        <f>O162*H162</f>
        <v>0</v>
      </c>
      <c r="Q162" s="136">
        <v>0</v>
      </c>
      <c r="R162" s="136">
        <f>Q162*H162</f>
        <v>0</v>
      </c>
      <c r="S162" s="136">
        <v>0</v>
      </c>
      <c r="T162" s="137">
        <f>S162*H162</f>
        <v>0</v>
      </c>
      <c r="AR162" s="138" t="s">
        <v>236</v>
      </c>
      <c r="AT162" s="138" t="s">
        <v>137</v>
      </c>
      <c r="AU162" s="138" t="s">
        <v>81</v>
      </c>
      <c r="AY162" s="16" t="s">
        <v>135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6" t="s">
        <v>79</v>
      </c>
      <c r="BK162" s="139">
        <f>ROUND(I162*H162,2)</f>
        <v>0</v>
      </c>
      <c r="BL162" s="16" t="s">
        <v>236</v>
      </c>
      <c r="BM162" s="138" t="s">
        <v>2779</v>
      </c>
    </row>
    <row r="163" spans="2:65" s="1" customFormat="1" ht="16.5" customHeight="1">
      <c r="B163" s="126"/>
      <c r="C163" s="127" t="s">
        <v>652</v>
      </c>
      <c r="D163" s="127" t="s">
        <v>137</v>
      </c>
      <c r="E163" s="128" t="s">
        <v>2780</v>
      </c>
      <c r="F163" s="129" t="s">
        <v>2781</v>
      </c>
      <c r="G163" s="130" t="s">
        <v>186</v>
      </c>
      <c r="H163" s="131">
        <v>0.308</v>
      </c>
      <c r="I163" s="132"/>
      <c r="J163" s="133">
        <f>ROUND(I163*H163,2)</f>
        <v>0</v>
      </c>
      <c r="K163" s="129" t="s">
        <v>3</v>
      </c>
      <c r="L163" s="31"/>
      <c r="M163" s="134" t="s">
        <v>3</v>
      </c>
      <c r="N163" s="135" t="s">
        <v>42</v>
      </c>
      <c r="P163" s="136">
        <f>O163*H163</f>
        <v>0</v>
      </c>
      <c r="Q163" s="136">
        <v>0</v>
      </c>
      <c r="R163" s="136">
        <f>Q163*H163</f>
        <v>0</v>
      </c>
      <c r="S163" s="136">
        <v>0</v>
      </c>
      <c r="T163" s="137">
        <f>S163*H163</f>
        <v>0</v>
      </c>
      <c r="AR163" s="138" t="s">
        <v>236</v>
      </c>
      <c r="AT163" s="138" t="s">
        <v>137</v>
      </c>
      <c r="AU163" s="138" t="s">
        <v>81</v>
      </c>
      <c r="AY163" s="16" t="s">
        <v>135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6" t="s">
        <v>79</v>
      </c>
      <c r="BK163" s="139">
        <f>ROUND(I163*H163,2)</f>
        <v>0</v>
      </c>
      <c r="BL163" s="16" t="s">
        <v>236</v>
      </c>
      <c r="BM163" s="138" t="s">
        <v>2782</v>
      </c>
    </row>
    <row r="164" spans="2:65" s="11" customFormat="1" ht="22.9" customHeight="1">
      <c r="B164" s="114"/>
      <c r="D164" s="115" t="s">
        <v>70</v>
      </c>
      <c r="E164" s="124" t="s">
        <v>2783</v>
      </c>
      <c r="F164" s="124" t="s">
        <v>2784</v>
      </c>
      <c r="I164" s="117"/>
      <c r="J164" s="125">
        <f>BK164</f>
        <v>0</v>
      </c>
      <c r="L164" s="114"/>
      <c r="M164" s="119"/>
      <c r="P164" s="120">
        <f>SUM(P165:P175)</f>
        <v>0</v>
      </c>
      <c r="R164" s="120">
        <f>SUM(R165:R175)</f>
        <v>0</v>
      </c>
      <c r="T164" s="121">
        <f>SUM(T165:T175)</f>
        <v>0</v>
      </c>
      <c r="AR164" s="115" t="s">
        <v>81</v>
      </c>
      <c r="AT164" s="122" t="s">
        <v>70</v>
      </c>
      <c r="AU164" s="122" t="s">
        <v>79</v>
      </c>
      <c r="AY164" s="115" t="s">
        <v>135</v>
      </c>
      <c r="BK164" s="123">
        <f>SUM(BK165:BK175)</f>
        <v>0</v>
      </c>
    </row>
    <row r="165" spans="2:65" s="1" customFormat="1" ht="24.2" customHeight="1">
      <c r="B165" s="126"/>
      <c r="C165" s="127" t="s">
        <v>660</v>
      </c>
      <c r="D165" s="127" t="s">
        <v>137</v>
      </c>
      <c r="E165" s="128" t="s">
        <v>2785</v>
      </c>
      <c r="F165" s="129" t="s">
        <v>2786</v>
      </c>
      <c r="G165" s="130" t="s">
        <v>312</v>
      </c>
      <c r="H165" s="131">
        <v>900</v>
      </c>
      <c r="I165" s="132"/>
      <c r="J165" s="133">
        <f t="shared" ref="J165:J175" si="30">ROUND(I165*H165,2)</f>
        <v>0</v>
      </c>
      <c r="K165" s="129" t="s">
        <v>3</v>
      </c>
      <c r="L165" s="31"/>
      <c r="M165" s="134" t="s">
        <v>3</v>
      </c>
      <c r="N165" s="135" t="s">
        <v>42</v>
      </c>
      <c r="P165" s="136">
        <f t="shared" ref="P165:P175" si="31">O165*H165</f>
        <v>0</v>
      </c>
      <c r="Q165" s="136">
        <v>0</v>
      </c>
      <c r="R165" s="136">
        <f t="shared" ref="R165:R175" si="32">Q165*H165</f>
        <v>0</v>
      </c>
      <c r="S165" s="136">
        <v>0</v>
      </c>
      <c r="T165" s="137">
        <f t="shared" ref="T165:T175" si="33">S165*H165</f>
        <v>0</v>
      </c>
      <c r="AR165" s="138" t="s">
        <v>236</v>
      </c>
      <c r="AT165" s="138" t="s">
        <v>137</v>
      </c>
      <c r="AU165" s="138" t="s">
        <v>81</v>
      </c>
      <c r="AY165" s="16" t="s">
        <v>135</v>
      </c>
      <c r="BE165" s="139">
        <f t="shared" ref="BE165:BE175" si="34">IF(N165="základní",J165,0)</f>
        <v>0</v>
      </c>
      <c r="BF165" s="139">
        <f t="shared" ref="BF165:BF175" si="35">IF(N165="snížená",J165,0)</f>
        <v>0</v>
      </c>
      <c r="BG165" s="139">
        <f t="shared" ref="BG165:BG175" si="36">IF(N165="zákl. přenesená",J165,0)</f>
        <v>0</v>
      </c>
      <c r="BH165" s="139">
        <f t="shared" ref="BH165:BH175" si="37">IF(N165="sníž. přenesená",J165,0)</f>
        <v>0</v>
      </c>
      <c r="BI165" s="139">
        <f t="shared" ref="BI165:BI175" si="38">IF(N165="nulová",J165,0)</f>
        <v>0</v>
      </c>
      <c r="BJ165" s="16" t="s">
        <v>79</v>
      </c>
      <c r="BK165" s="139">
        <f t="shared" ref="BK165:BK175" si="39">ROUND(I165*H165,2)</f>
        <v>0</v>
      </c>
      <c r="BL165" s="16" t="s">
        <v>236</v>
      </c>
      <c r="BM165" s="138" t="s">
        <v>2787</v>
      </c>
    </row>
    <row r="166" spans="2:65" s="1" customFormat="1" ht="24.2" customHeight="1">
      <c r="B166" s="126"/>
      <c r="C166" s="127" t="s">
        <v>669</v>
      </c>
      <c r="D166" s="127" t="s">
        <v>137</v>
      </c>
      <c r="E166" s="128" t="s">
        <v>2788</v>
      </c>
      <c r="F166" s="129" t="s">
        <v>2789</v>
      </c>
      <c r="G166" s="130" t="s">
        <v>213</v>
      </c>
      <c r="H166" s="131">
        <v>120</v>
      </c>
      <c r="I166" s="132"/>
      <c r="J166" s="133">
        <f t="shared" si="30"/>
        <v>0</v>
      </c>
      <c r="K166" s="129" t="s">
        <v>3</v>
      </c>
      <c r="L166" s="31"/>
      <c r="M166" s="134" t="s">
        <v>3</v>
      </c>
      <c r="N166" s="135" t="s">
        <v>42</v>
      </c>
      <c r="P166" s="136">
        <f t="shared" si="31"/>
        <v>0</v>
      </c>
      <c r="Q166" s="136">
        <v>0</v>
      </c>
      <c r="R166" s="136">
        <f t="shared" si="32"/>
        <v>0</v>
      </c>
      <c r="S166" s="136">
        <v>0</v>
      </c>
      <c r="T166" s="137">
        <f t="shared" si="33"/>
        <v>0</v>
      </c>
      <c r="AR166" s="138" t="s">
        <v>236</v>
      </c>
      <c r="AT166" s="138" t="s">
        <v>137</v>
      </c>
      <c r="AU166" s="138" t="s">
        <v>81</v>
      </c>
      <c r="AY166" s="16" t="s">
        <v>135</v>
      </c>
      <c r="BE166" s="139">
        <f t="shared" si="34"/>
        <v>0</v>
      </c>
      <c r="BF166" s="139">
        <f t="shared" si="35"/>
        <v>0</v>
      </c>
      <c r="BG166" s="139">
        <f t="shared" si="36"/>
        <v>0</v>
      </c>
      <c r="BH166" s="139">
        <f t="shared" si="37"/>
        <v>0</v>
      </c>
      <c r="BI166" s="139">
        <f t="shared" si="38"/>
        <v>0</v>
      </c>
      <c r="BJ166" s="16" t="s">
        <v>79</v>
      </c>
      <c r="BK166" s="139">
        <f t="shared" si="39"/>
        <v>0</v>
      </c>
      <c r="BL166" s="16" t="s">
        <v>236</v>
      </c>
      <c r="BM166" s="138" t="s">
        <v>2790</v>
      </c>
    </row>
    <row r="167" spans="2:65" s="1" customFormat="1" ht="16.5" customHeight="1">
      <c r="B167" s="126"/>
      <c r="C167" s="127" t="s">
        <v>674</v>
      </c>
      <c r="D167" s="127" t="s">
        <v>137</v>
      </c>
      <c r="E167" s="128" t="s">
        <v>2791</v>
      </c>
      <c r="F167" s="129" t="s">
        <v>2792</v>
      </c>
      <c r="G167" s="130" t="s">
        <v>312</v>
      </c>
      <c r="H167" s="131">
        <v>200</v>
      </c>
      <c r="I167" s="132"/>
      <c r="J167" s="133">
        <f t="shared" si="30"/>
        <v>0</v>
      </c>
      <c r="K167" s="129" t="s">
        <v>3</v>
      </c>
      <c r="L167" s="31"/>
      <c r="M167" s="134" t="s">
        <v>3</v>
      </c>
      <c r="N167" s="135" t="s">
        <v>42</v>
      </c>
      <c r="P167" s="136">
        <f t="shared" si="31"/>
        <v>0</v>
      </c>
      <c r="Q167" s="136">
        <v>0</v>
      </c>
      <c r="R167" s="136">
        <f t="shared" si="32"/>
        <v>0</v>
      </c>
      <c r="S167" s="136">
        <v>0</v>
      </c>
      <c r="T167" s="137">
        <f t="shared" si="33"/>
        <v>0</v>
      </c>
      <c r="AR167" s="138" t="s">
        <v>236</v>
      </c>
      <c r="AT167" s="138" t="s">
        <v>137</v>
      </c>
      <c r="AU167" s="138" t="s">
        <v>81</v>
      </c>
      <c r="AY167" s="16" t="s">
        <v>135</v>
      </c>
      <c r="BE167" s="139">
        <f t="shared" si="34"/>
        <v>0</v>
      </c>
      <c r="BF167" s="139">
        <f t="shared" si="35"/>
        <v>0</v>
      </c>
      <c r="BG167" s="139">
        <f t="shared" si="36"/>
        <v>0</v>
      </c>
      <c r="BH167" s="139">
        <f t="shared" si="37"/>
        <v>0</v>
      </c>
      <c r="BI167" s="139">
        <f t="shared" si="38"/>
        <v>0</v>
      </c>
      <c r="BJ167" s="16" t="s">
        <v>79</v>
      </c>
      <c r="BK167" s="139">
        <f t="shared" si="39"/>
        <v>0</v>
      </c>
      <c r="BL167" s="16" t="s">
        <v>236</v>
      </c>
      <c r="BM167" s="138" t="s">
        <v>2793</v>
      </c>
    </row>
    <row r="168" spans="2:65" s="1" customFormat="1" ht="16.5" customHeight="1">
      <c r="B168" s="126"/>
      <c r="C168" s="127" t="s">
        <v>681</v>
      </c>
      <c r="D168" s="127" t="s">
        <v>137</v>
      </c>
      <c r="E168" s="128" t="s">
        <v>2794</v>
      </c>
      <c r="F168" s="129" t="s">
        <v>2795</v>
      </c>
      <c r="G168" s="130" t="s">
        <v>312</v>
      </c>
      <c r="H168" s="131">
        <v>80</v>
      </c>
      <c r="I168" s="132"/>
      <c r="J168" s="133">
        <f t="shared" si="30"/>
        <v>0</v>
      </c>
      <c r="K168" s="129" t="s">
        <v>3</v>
      </c>
      <c r="L168" s="31"/>
      <c r="M168" s="134" t="s">
        <v>3</v>
      </c>
      <c r="N168" s="135" t="s">
        <v>42</v>
      </c>
      <c r="P168" s="136">
        <f t="shared" si="31"/>
        <v>0</v>
      </c>
      <c r="Q168" s="136">
        <v>0</v>
      </c>
      <c r="R168" s="136">
        <f t="shared" si="32"/>
        <v>0</v>
      </c>
      <c r="S168" s="136">
        <v>0</v>
      </c>
      <c r="T168" s="137">
        <f t="shared" si="33"/>
        <v>0</v>
      </c>
      <c r="AR168" s="138" t="s">
        <v>236</v>
      </c>
      <c r="AT168" s="138" t="s">
        <v>137</v>
      </c>
      <c r="AU168" s="138" t="s">
        <v>81</v>
      </c>
      <c r="AY168" s="16" t="s">
        <v>135</v>
      </c>
      <c r="BE168" s="139">
        <f t="shared" si="34"/>
        <v>0</v>
      </c>
      <c r="BF168" s="139">
        <f t="shared" si="35"/>
        <v>0</v>
      </c>
      <c r="BG168" s="139">
        <f t="shared" si="36"/>
        <v>0</v>
      </c>
      <c r="BH168" s="139">
        <f t="shared" si="37"/>
        <v>0</v>
      </c>
      <c r="BI168" s="139">
        <f t="shared" si="38"/>
        <v>0</v>
      </c>
      <c r="BJ168" s="16" t="s">
        <v>79</v>
      </c>
      <c r="BK168" s="139">
        <f t="shared" si="39"/>
        <v>0</v>
      </c>
      <c r="BL168" s="16" t="s">
        <v>236</v>
      </c>
      <c r="BM168" s="138" t="s">
        <v>2796</v>
      </c>
    </row>
    <row r="169" spans="2:65" s="1" customFormat="1" ht="16.5" customHeight="1">
      <c r="B169" s="126"/>
      <c r="C169" s="127" t="s">
        <v>686</v>
      </c>
      <c r="D169" s="127" t="s">
        <v>137</v>
      </c>
      <c r="E169" s="128" t="s">
        <v>2797</v>
      </c>
      <c r="F169" s="129" t="s">
        <v>2798</v>
      </c>
      <c r="G169" s="130" t="s">
        <v>312</v>
      </c>
      <c r="H169" s="131">
        <v>60</v>
      </c>
      <c r="I169" s="132"/>
      <c r="J169" s="133">
        <f t="shared" si="30"/>
        <v>0</v>
      </c>
      <c r="K169" s="129" t="s">
        <v>3</v>
      </c>
      <c r="L169" s="31"/>
      <c r="M169" s="134" t="s">
        <v>3</v>
      </c>
      <c r="N169" s="135" t="s">
        <v>42</v>
      </c>
      <c r="P169" s="136">
        <f t="shared" si="31"/>
        <v>0</v>
      </c>
      <c r="Q169" s="136">
        <v>0</v>
      </c>
      <c r="R169" s="136">
        <f t="shared" si="32"/>
        <v>0</v>
      </c>
      <c r="S169" s="136">
        <v>0</v>
      </c>
      <c r="T169" s="137">
        <f t="shared" si="33"/>
        <v>0</v>
      </c>
      <c r="AR169" s="138" t="s">
        <v>236</v>
      </c>
      <c r="AT169" s="138" t="s">
        <v>137</v>
      </c>
      <c r="AU169" s="138" t="s">
        <v>81</v>
      </c>
      <c r="AY169" s="16" t="s">
        <v>135</v>
      </c>
      <c r="BE169" s="139">
        <f t="shared" si="34"/>
        <v>0</v>
      </c>
      <c r="BF169" s="139">
        <f t="shared" si="35"/>
        <v>0</v>
      </c>
      <c r="BG169" s="139">
        <f t="shared" si="36"/>
        <v>0</v>
      </c>
      <c r="BH169" s="139">
        <f t="shared" si="37"/>
        <v>0</v>
      </c>
      <c r="BI169" s="139">
        <f t="shared" si="38"/>
        <v>0</v>
      </c>
      <c r="BJ169" s="16" t="s">
        <v>79</v>
      </c>
      <c r="BK169" s="139">
        <f t="shared" si="39"/>
        <v>0</v>
      </c>
      <c r="BL169" s="16" t="s">
        <v>236</v>
      </c>
      <c r="BM169" s="138" t="s">
        <v>2799</v>
      </c>
    </row>
    <row r="170" spans="2:65" s="1" customFormat="1" ht="16.5" customHeight="1">
      <c r="B170" s="126"/>
      <c r="C170" s="127" t="s">
        <v>693</v>
      </c>
      <c r="D170" s="127" t="s">
        <v>137</v>
      </c>
      <c r="E170" s="128" t="s">
        <v>2800</v>
      </c>
      <c r="F170" s="129" t="s">
        <v>2801</v>
      </c>
      <c r="G170" s="130" t="s">
        <v>493</v>
      </c>
      <c r="H170" s="131">
        <v>1</v>
      </c>
      <c r="I170" s="132"/>
      <c r="J170" s="133">
        <f t="shared" si="30"/>
        <v>0</v>
      </c>
      <c r="K170" s="129" t="s">
        <v>3</v>
      </c>
      <c r="L170" s="31"/>
      <c r="M170" s="134" t="s">
        <v>3</v>
      </c>
      <c r="N170" s="135" t="s">
        <v>42</v>
      </c>
      <c r="P170" s="136">
        <f t="shared" si="31"/>
        <v>0</v>
      </c>
      <c r="Q170" s="136">
        <v>0</v>
      </c>
      <c r="R170" s="136">
        <f t="shared" si="32"/>
        <v>0</v>
      </c>
      <c r="S170" s="136">
        <v>0</v>
      </c>
      <c r="T170" s="137">
        <f t="shared" si="33"/>
        <v>0</v>
      </c>
      <c r="AR170" s="138" t="s">
        <v>236</v>
      </c>
      <c r="AT170" s="138" t="s">
        <v>137</v>
      </c>
      <c r="AU170" s="138" t="s">
        <v>81</v>
      </c>
      <c r="AY170" s="16" t="s">
        <v>135</v>
      </c>
      <c r="BE170" s="139">
        <f t="shared" si="34"/>
        <v>0</v>
      </c>
      <c r="BF170" s="139">
        <f t="shared" si="35"/>
        <v>0</v>
      </c>
      <c r="BG170" s="139">
        <f t="shared" si="36"/>
        <v>0</v>
      </c>
      <c r="BH170" s="139">
        <f t="shared" si="37"/>
        <v>0</v>
      </c>
      <c r="BI170" s="139">
        <f t="shared" si="38"/>
        <v>0</v>
      </c>
      <c r="BJ170" s="16" t="s">
        <v>79</v>
      </c>
      <c r="BK170" s="139">
        <f t="shared" si="39"/>
        <v>0</v>
      </c>
      <c r="BL170" s="16" t="s">
        <v>236</v>
      </c>
      <c r="BM170" s="138" t="s">
        <v>2802</v>
      </c>
    </row>
    <row r="171" spans="2:65" s="1" customFormat="1" ht="16.5" customHeight="1">
      <c r="B171" s="126"/>
      <c r="C171" s="127" t="s">
        <v>699</v>
      </c>
      <c r="D171" s="127" t="s">
        <v>137</v>
      </c>
      <c r="E171" s="128" t="s">
        <v>2803</v>
      </c>
      <c r="F171" s="129" t="s">
        <v>2804</v>
      </c>
      <c r="G171" s="130" t="s">
        <v>493</v>
      </c>
      <c r="H171" s="131">
        <v>1</v>
      </c>
      <c r="I171" s="132"/>
      <c r="J171" s="133">
        <f t="shared" si="30"/>
        <v>0</v>
      </c>
      <c r="K171" s="129" t="s">
        <v>3</v>
      </c>
      <c r="L171" s="31"/>
      <c r="M171" s="134" t="s">
        <v>3</v>
      </c>
      <c r="N171" s="135" t="s">
        <v>42</v>
      </c>
      <c r="P171" s="136">
        <f t="shared" si="31"/>
        <v>0</v>
      </c>
      <c r="Q171" s="136">
        <v>0</v>
      </c>
      <c r="R171" s="136">
        <f t="shared" si="32"/>
        <v>0</v>
      </c>
      <c r="S171" s="136">
        <v>0</v>
      </c>
      <c r="T171" s="137">
        <f t="shared" si="33"/>
        <v>0</v>
      </c>
      <c r="AR171" s="138" t="s">
        <v>236</v>
      </c>
      <c r="AT171" s="138" t="s">
        <v>137</v>
      </c>
      <c r="AU171" s="138" t="s">
        <v>81</v>
      </c>
      <c r="AY171" s="16" t="s">
        <v>135</v>
      </c>
      <c r="BE171" s="139">
        <f t="shared" si="34"/>
        <v>0</v>
      </c>
      <c r="BF171" s="139">
        <f t="shared" si="35"/>
        <v>0</v>
      </c>
      <c r="BG171" s="139">
        <f t="shared" si="36"/>
        <v>0</v>
      </c>
      <c r="BH171" s="139">
        <f t="shared" si="37"/>
        <v>0</v>
      </c>
      <c r="BI171" s="139">
        <f t="shared" si="38"/>
        <v>0</v>
      </c>
      <c r="BJ171" s="16" t="s">
        <v>79</v>
      </c>
      <c r="BK171" s="139">
        <f t="shared" si="39"/>
        <v>0</v>
      </c>
      <c r="BL171" s="16" t="s">
        <v>236</v>
      </c>
      <c r="BM171" s="138" t="s">
        <v>2805</v>
      </c>
    </row>
    <row r="172" spans="2:65" s="1" customFormat="1" ht="16.5" customHeight="1">
      <c r="B172" s="126"/>
      <c r="C172" s="127" t="s">
        <v>705</v>
      </c>
      <c r="D172" s="127" t="s">
        <v>137</v>
      </c>
      <c r="E172" s="128" t="s">
        <v>2806</v>
      </c>
      <c r="F172" s="129" t="s">
        <v>2807</v>
      </c>
      <c r="G172" s="130" t="s">
        <v>493</v>
      </c>
      <c r="H172" s="131">
        <v>2</v>
      </c>
      <c r="I172" s="132"/>
      <c r="J172" s="133">
        <f t="shared" si="30"/>
        <v>0</v>
      </c>
      <c r="K172" s="129" t="s">
        <v>3</v>
      </c>
      <c r="L172" s="31"/>
      <c r="M172" s="134" t="s">
        <v>3</v>
      </c>
      <c r="N172" s="135" t="s">
        <v>42</v>
      </c>
      <c r="P172" s="136">
        <f t="shared" si="31"/>
        <v>0</v>
      </c>
      <c r="Q172" s="136">
        <v>0</v>
      </c>
      <c r="R172" s="136">
        <f t="shared" si="32"/>
        <v>0</v>
      </c>
      <c r="S172" s="136">
        <v>0</v>
      </c>
      <c r="T172" s="137">
        <f t="shared" si="33"/>
        <v>0</v>
      </c>
      <c r="AR172" s="138" t="s">
        <v>236</v>
      </c>
      <c r="AT172" s="138" t="s">
        <v>137</v>
      </c>
      <c r="AU172" s="138" t="s">
        <v>81</v>
      </c>
      <c r="AY172" s="16" t="s">
        <v>135</v>
      </c>
      <c r="BE172" s="139">
        <f t="shared" si="34"/>
        <v>0</v>
      </c>
      <c r="BF172" s="139">
        <f t="shared" si="35"/>
        <v>0</v>
      </c>
      <c r="BG172" s="139">
        <f t="shared" si="36"/>
        <v>0</v>
      </c>
      <c r="BH172" s="139">
        <f t="shared" si="37"/>
        <v>0</v>
      </c>
      <c r="BI172" s="139">
        <f t="shared" si="38"/>
        <v>0</v>
      </c>
      <c r="BJ172" s="16" t="s">
        <v>79</v>
      </c>
      <c r="BK172" s="139">
        <f t="shared" si="39"/>
        <v>0</v>
      </c>
      <c r="BL172" s="16" t="s">
        <v>236</v>
      </c>
      <c r="BM172" s="138" t="s">
        <v>2808</v>
      </c>
    </row>
    <row r="173" spans="2:65" s="1" customFormat="1" ht="16.5" customHeight="1">
      <c r="B173" s="126"/>
      <c r="C173" s="127" t="s">
        <v>710</v>
      </c>
      <c r="D173" s="127" t="s">
        <v>137</v>
      </c>
      <c r="E173" s="128" t="s">
        <v>2809</v>
      </c>
      <c r="F173" s="129" t="s">
        <v>2810</v>
      </c>
      <c r="G173" s="130" t="s">
        <v>493</v>
      </c>
      <c r="H173" s="131">
        <v>12</v>
      </c>
      <c r="I173" s="132"/>
      <c r="J173" s="133">
        <f t="shared" si="30"/>
        <v>0</v>
      </c>
      <c r="K173" s="129" t="s">
        <v>3</v>
      </c>
      <c r="L173" s="31"/>
      <c r="M173" s="134" t="s">
        <v>3</v>
      </c>
      <c r="N173" s="135" t="s">
        <v>42</v>
      </c>
      <c r="P173" s="136">
        <f t="shared" si="31"/>
        <v>0</v>
      </c>
      <c r="Q173" s="136">
        <v>0</v>
      </c>
      <c r="R173" s="136">
        <f t="shared" si="32"/>
        <v>0</v>
      </c>
      <c r="S173" s="136">
        <v>0</v>
      </c>
      <c r="T173" s="137">
        <f t="shared" si="33"/>
        <v>0</v>
      </c>
      <c r="AR173" s="138" t="s">
        <v>236</v>
      </c>
      <c r="AT173" s="138" t="s">
        <v>137</v>
      </c>
      <c r="AU173" s="138" t="s">
        <v>81</v>
      </c>
      <c r="AY173" s="16" t="s">
        <v>135</v>
      </c>
      <c r="BE173" s="139">
        <f t="shared" si="34"/>
        <v>0</v>
      </c>
      <c r="BF173" s="139">
        <f t="shared" si="35"/>
        <v>0</v>
      </c>
      <c r="BG173" s="139">
        <f t="shared" si="36"/>
        <v>0</v>
      </c>
      <c r="BH173" s="139">
        <f t="shared" si="37"/>
        <v>0</v>
      </c>
      <c r="BI173" s="139">
        <f t="shared" si="38"/>
        <v>0</v>
      </c>
      <c r="BJ173" s="16" t="s">
        <v>79</v>
      </c>
      <c r="BK173" s="139">
        <f t="shared" si="39"/>
        <v>0</v>
      </c>
      <c r="BL173" s="16" t="s">
        <v>236</v>
      </c>
      <c r="BM173" s="138" t="s">
        <v>2811</v>
      </c>
    </row>
    <row r="174" spans="2:65" s="1" customFormat="1" ht="16.5" customHeight="1">
      <c r="B174" s="126"/>
      <c r="C174" s="127" t="s">
        <v>716</v>
      </c>
      <c r="D174" s="127" t="s">
        <v>137</v>
      </c>
      <c r="E174" s="128" t="s">
        <v>2812</v>
      </c>
      <c r="F174" s="129" t="s">
        <v>2813</v>
      </c>
      <c r="G174" s="130" t="s">
        <v>493</v>
      </c>
      <c r="H174" s="131">
        <v>1</v>
      </c>
      <c r="I174" s="132"/>
      <c r="J174" s="133">
        <f t="shared" si="30"/>
        <v>0</v>
      </c>
      <c r="K174" s="129" t="s">
        <v>3</v>
      </c>
      <c r="L174" s="31"/>
      <c r="M174" s="134" t="s">
        <v>3</v>
      </c>
      <c r="N174" s="135" t="s">
        <v>42</v>
      </c>
      <c r="P174" s="136">
        <f t="shared" si="31"/>
        <v>0</v>
      </c>
      <c r="Q174" s="136">
        <v>0</v>
      </c>
      <c r="R174" s="136">
        <f t="shared" si="32"/>
        <v>0</v>
      </c>
      <c r="S174" s="136">
        <v>0</v>
      </c>
      <c r="T174" s="137">
        <f t="shared" si="33"/>
        <v>0</v>
      </c>
      <c r="AR174" s="138" t="s">
        <v>236</v>
      </c>
      <c r="AT174" s="138" t="s">
        <v>137</v>
      </c>
      <c r="AU174" s="138" t="s">
        <v>81</v>
      </c>
      <c r="AY174" s="16" t="s">
        <v>135</v>
      </c>
      <c r="BE174" s="139">
        <f t="shared" si="34"/>
        <v>0</v>
      </c>
      <c r="BF174" s="139">
        <f t="shared" si="35"/>
        <v>0</v>
      </c>
      <c r="BG174" s="139">
        <f t="shared" si="36"/>
        <v>0</v>
      </c>
      <c r="BH174" s="139">
        <f t="shared" si="37"/>
        <v>0</v>
      </c>
      <c r="BI174" s="139">
        <f t="shared" si="38"/>
        <v>0</v>
      </c>
      <c r="BJ174" s="16" t="s">
        <v>79</v>
      </c>
      <c r="BK174" s="139">
        <f t="shared" si="39"/>
        <v>0</v>
      </c>
      <c r="BL174" s="16" t="s">
        <v>236</v>
      </c>
      <c r="BM174" s="138" t="s">
        <v>2814</v>
      </c>
    </row>
    <row r="175" spans="2:65" s="1" customFormat="1" ht="33" customHeight="1">
      <c r="B175" s="126"/>
      <c r="C175" s="127" t="s">
        <v>721</v>
      </c>
      <c r="D175" s="127" t="s">
        <v>137</v>
      </c>
      <c r="E175" s="128" t="s">
        <v>2815</v>
      </c>
      <c r="F175" s="129" t="s">
        <v>2816</v>
      </c>
      <c r="G175" s="130" t="s">
        <v>493</v>
      </c>
      <c r="H175" s="131">
        <v>1</v>
      </c>
      <c r="I175" s="132"/>
      <c r="J175" s="133">
        <f t="shared" si="30"/>
        <v>0</v>
      </c>
      <c r="K175" s="129" t="s">
        <v>3</v>
      </c>
      <c r="L175" s="31"/>
      <c r="M175" s="180" t="s">
        <v>3</v>
      </c>
      <c r="N175" s="181" t="s">
        <v>42</v>
      </c>
      <c r="O175" s="174"/>
      <c r="P175" s="182">
        <f t="shared" si="31"/>
        <v>0</v>
      </c>
      <c r="Q175" s="182">
        <v>0</v>
      </c>
      <c r="R175" s="182">
        <f t="shared" si="32"/>
        <v>0</v>
      </c>
      <c r="S175" s="182">
        <v>0</v>
      </c>
      <c r="T175" s="183">
        <f t="shared" si="33"/>
        <v>0</v>
      </c>
      <c r="AR175" s="138" t="s">
        <v>236</v>
      </c>
      <c r="AT175" s="138" t="s">
        <v>137</v>
      </c>
      <c r="AU175" s="138" t="s">
        <v>81</v>
      </c>
      <c r="AY175" s="16" t="s">
        <v>135</v>
      </c>
      <c r="BE175" s="139">
        <f t="shared" si="34"/>
        <v>0</v>
      </c>
      <c r="BF175" s="139">
        <f t="shared" si="35"/>
        <v>0</v>
      </c>
      <c r="BG175" s="139">
        <f t="shared" si="36"/>
        <v>0</v>
      </c>
      <c r="BH175" s="139">
        <f t="shared" si="37"/>
        <v>0</v>
      </c>
      <c r="BI175" s="139">
        <f t="shared" si="38"/>
        <v>0</v>
      </c>
      <c r="BJ175" s="16" t="s">
        <v>79</v>
      </c>
      <c r="BK175" s="139">
        <f t="shared" si="39"/>
        <v>0</v>
      </c>
      <c r="BL175" s="16" t="s">
        <v>236</v>
      </c>
      <c r="BM175" s="138" t="s">
        <v>2817</v>
      </c>
    </row>
    <row r="176" spans="2:65" s="1" customFormat="1" ht="6.95" customHeight="1">
      <c r="B176" s="40"/>
      <c r="C176" s="41"/>
      <c r="D176" s="41"/>
      <c r="E176" s="41"/>
      <c r="F176" s="41"/>
      <c r="G176" s="41"/>
      <c r="H176" s="41"/>
      <c r="I176" s="41"/>
      <c r="J176" s="41"/>
      <c r="K176" s="41"/>
      <c r="L176" s="31"/>
    </row>
  </sheetData>
  <autoFilter ref="C87:K175" xr:uid="{00000000-0009-0000-0000-000005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3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8" t="s">
        <v>6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6" t="s">
        <v>96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103</v>
      </c>
      <c r="L4" s="19"/>
      <c r="M4" s="84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309" t="str">
        <f>'Rekapitulace stavby'!K6</f>
        <v>Humanitární sdružení PERSPEKTIVA, z.s. – rekonstrukce nemovitosti pro sociální služby – opakovaná výzva</v>
      </c>
      <c r="F7" s="310"/>
      <c r="G7" s="310"/>
      <c r="H7" s="310"/>
      <c r="L7" s="19"/>
    </row>
    <row r="8" spans="2:46" s="1" customFormat="1" ht="12" customHeight="1">
      <c r="B8" s="31"/>
      <c r="D8" s="26" t="s">
        <v>104</v>
      </c>
      <c r="L8" s="31"/>
    </row>
    <row r="9" spans="2:46" s="1" customFormat="1" ht="16.5" customHeight="1">
      <c r="B9" s="31"/>
      <c r="E9" s="271" t="s">
        <v>2818</v>
      </c>
      <c r="F9" s="311"/>
      <c r="G9" s="311"/>
      <c r="H9" s="311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3</v>
      </c>
      <c r="I11" s="26" t="s">
        <v>19</v>
      </c>
      <c r="J11" s="24" t="s">
        <v>3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48" t="str">
        <f>'Rekapitulace stavby'!AN8</f>
        <v>16. 7. 2024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3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3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312" t="str">
        <f>'Rekapitulace stavby'!E14</f>
        <v>Vyplň údaj</v>
      </c>
      <c r="F18" s="292"/>
      <c r="G18" s="292"/>
      <c r="H18" s="292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3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3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5"/>
      <c r="E27" s="297" t="s">
        <v>3</v>
      </c>
      <c r="F27" s="297"/>
      <c r="G27" s="297"/>
      <c r="H27" s="297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37</v>
      </c>
      <c r="J30" s="62">
        <f>ROUND(J88, 2)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39</v>
      </c>
      <c r="I32" s="34" t="s">
        <v>38</v>
      </c>
      <c r="J32" s="34" t="s">
        <v>40</v>
      </c>
      <c r="L32" s="31"/>
    </row>
    <row r="33" spans="2:12" s="1" customFormat="1" ht="14.45" customHeight="1">
      <c r="B33" s="31"/>
      <c r="D33" s="51" t="s">
        <v>41</v>
      </c>
      <c r="E33" s="26" t="s">
        <v>42</v>
      </c>
      <c r="F33" s="87">
        <f>ROUND((SUM(BE88:BE232)),  2)</f>
        <v>0</v>
      </c>
      <c r="I33" s="88">
        <v>0.21</v>
      </c>
      <c r="J33" s="87">
        <f>ROUND(((SUM(BE88:BE232))*I33),  2)</f>
        <v>0</v>
      </c>
      <c r="L33" s="31"/>
    </row>
    <row r="34" spans="2:12" s="1" customFormat="1" ht="14.45" customHeight="1">
      <c r="B34" s="31"/>
      <c r="E34" s="26" t="s">
        <v>43</v>
      </c>
      <c r="F34" s="87">
        <f>ROUND((SUM(BF88:BF232)),  2)</f>
        <v>0</v>
      </c>
      <c r="I34" s="88">
        <v>0.12</v>
      </c>
      <c r="J34" s="87">
        <f>ROUND(((SUM(BF88:BF232))*I34),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87">
        <f>ROUND((SUM(BG88:BG232)),  2)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87">
        <f>ROUND((SUM(BH88:BH232)),  2)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87">
        <f>ROUND((SUM(BI88:BI232)),  2)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106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17</v>
      </c>
      <c r="L47" s="31"/>
    </row>
    <row r="48" spans="2:12" s="1" customFormat="1" ht="16.5" customHeight="1">
      <c r="B48" s="31"/>
      <c r="E48" s="309" t="str">
        <f>E7</f>
        <v>Humanitární sdružení PERSPEKTIVA, z.s. – rekonstrukce nemovitosti pro sociální služby – opakovaná výzva</v>
      </c>
      <c r="F48" s="310"/>
      <c r="G48" s="310"/>
      <c r="H48" s="310"/>
      <c r="L48" s="31"/>
    </row>
    <row r="49" spans="2:47" s="1" customFormat="1" ht="12" customHeight="1">
      <c r="B49" s="31"/>
      <c r="C49" s="26" t="s">
        <v>104</v>
      </c>
      <c r="L49" s="31"/>
    </row>
    <row r="50" spans="2:47" s="1" customFormat="1" ht="16.5" customHeight="1">
      <c r="B50" s="31"/>
      <c r="E50" s="271" t="str">
        <f>E9</f>
        <v>24006_06 - Elektro</v>
      </c>
      <c r="F50" s="311"/>
      <c r="G50" s="311"/>
      <c r="H50" s="311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20</v>
      </c>
      <c r="F52" s="24" t="str">
        <f>F12</f>
        <v>Roudnice nad Labem</v>
      </c>
      <c r="I52" s="26" t="s">
        <v>22</v>
      </c>
      <c r="J52" s="48" t="str">
        <f>IF(J12="","",J12)</f>
        <v>16. 7. 2024</v>
      </c>
      <c r="L52" s="31"/>
    </row>
    <row r="53" spans="2:47" s="1" customFormat="1" ht="6.95" customHeight="1">
      <c r="B53" s="31"/>
      <c r="L53" s="31"/>
    </row>
    <row r="54" spans="2:47" s="1" customFormat="1" ht="15.2" customHeight="1">
      <c r="B54" s="31"/>
      <c r="C54" s="26" t="s">
        <v>24</v>
      </c>
      <c r="F54" s="24" t="str">
        <f>E15</f>
        <v>Humanitární sdružení Perspektiva, z.s.</v>
      </c>
      <c r="I54" s="26" t="s">
        <v>30</v>
      </c>
      <c r="J54" s="29" t="str">
        <f>E21</f>
        <v>LFplan s.r.o.</v>
      </c>
      <c r="L54" s="31"/>
    </row>
    <row r="55" spans="2:47" s="1" customFormat="1" ht="15.2" customHeight="1">
      <c r="B55" s="31"/>
      <c r="C55" s="26" t="s">
        <v>28</v>
      </c>
      <c r="F55" s="24" t="str">
        <f>IF(E18="","",E18)</f>
        <v>Vyplň údaj</v>
      </c>
      <c r="I55" s="26" t="s">
        <v>33</v>
      </c>
      <c r="J55" s="29" t="str">
        <f>E24</f>
        <v xml:space="preserve"> 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107</v>
      </c>
      <c r="D57" s="89"/>
      <c r="E57" s="89"/>
      <c r="F57" s="89"/>
      <c r="G57" s="89"/>
      <c r="H57" s="89"/>
      <c r="I57" s="89"/>
      <c r="J57" s="96" t="s">
        <v>108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9" customHeight="1">
      <c r="B59" s="31"/>
      <c r="C59" s="97" t="s">
        <v>69</v>
      </c>
      <c r="J59" s="62">
        <f>J88</f>
        <v>0</v>
      </c>
      <c r="L59" s="31"/>
      <c r="AU59" s="16" t="s">
        <v>109</v>
      </c>
    </row>
    <row r="60" spans="2:47" s="8" customFormat="1" ht="24.95" customHeight="1">
      <c r="B60" s="98"/>
      <c r="D60" s="99" t="s">
        <v>110</v>
      </c>
      <c r="E60" s="100"/>
      <c r="F60" s="100"/>
      <c r="G60" s="100"/>
      <c r="H60" s="100"/>
      <c r="I60" s="100"/>
      <c r="J60" s="101">
        <f>J89</f>
        <v>0</v>
      </c>
      <c r="L60" s="98"/>
    </row>
    <row r="61" spans="2:47" s="9" customFormat="1" ht="19.899999999999999" customHeight="1">
      <c r="B61" s="102"/>
      <c r="D61" s="103" t="s">
        <v>408</v>
      </c>
      <c r="E61" s="104"/>
      <c r="F61" s="104"/>
      <c r="G61" s="104"/>
      <c r="H61" s="104"/>
      <c r="I61" s="104"/>
      <c r="J61" s="105">
        <f>J90</f>
        <v>0</v>
      </c>
      <c r="L61" s="102"/>
    </row>
    <row r="62" spans="2:47" s="9" customFormat="1" ht="19.899999999999999" customHeight="1">
      <c r="B62" s="102"/>
      <c r="D62" s="103" t="s">
        <v>112</v>
      </c>
      <c r="E62" s="104"/>
      <c r="F62" s="104"/>
      <c r="G62" s="104"/>
      <c r="H62" s="104"/>
      <c r="I62" s="104"/>
      <c r="J62" s="105">
        <f>J94</f>
        <v>0</v>
      </c>
      <c r="L62" s="102"/>
    </row>
    <row r="63" spans="2:47" s="8" customFormat="1" ht="24.95" customHeight="1">
      <c r="B63" s="98"/>
      <c r="D63" s="99" t="s">
        <v>114</v>
      </c>
      <c r="E63" s="100"/>
      <c r="F63" s="100"/>
      <c r="G63" s="100"/>
      <c r="H63" s="100"/>
      <c r="I63" s="100"/>
      <c r="J63" s="101">
        <f>J101</f>
        <v>0</v>
      </c>
      <c r="L63" s="98"/>
    </row>
    <row r="64" spans="2:47" s="9" customFormat="1" ht="19.899999999999999" customHeight="1">
      <c r="B64" s="102"/>
      <c r="D64" s="103" t="s">
        <v>2819</v>
      </c>
      <c r="E64" s="104"/>
      <c r="F64" s="104"/>
      <c r="G64" s="104"/>
      <c r="H64" s="104"/>
      <c r="I64" s="104"/>
      <c r="J64" s="105">
        <f>J102</f>
        <v>0</v>
      </c>
      <c r="L64" s="102"/>
    </row>
    <row r="65" spans="2:12" s="9" customFormat="1" ht="19.899999999999999" customHeight="1">
      <c r="B65" s="102"/>
      <c r="D65" s="103" t="s">
        <v>2820</v>
      </c>
      <c r="E65" s="104"/>
      <c r="F65" s="104"/>
      <c r="G65" s="104"/>
      <c r="H65" s="104"/>
      <c r="I65" s="104"/>
      <c r="J65" s="105">
        <f>J187</f>
        <v>0</v>
      </c>
      <c r="L65" s="102"/>
    </row>
    <row r="66" spans="2:12" s="8" customFormat="1" ht="24.95" customHeight="1">
      <c r="B66" s="98"/>
      <c r="D66" s="99" t="s">
        <v>2821</v>
      </c>
      <c r="E66" s="100"/>
      <c r="F66" s="100"/>
      <c r="G66" s="100"/>
      <c r="H66" s="100"/>
      <c r="I66" s="100"/>
      <c r="J66" s="101">
        <f>J214</f>
        <v>0</v>
      </c>
      <c r="L66" s="98"/>
    </row>
    <row r="67" spans="2:12" s="9" customFormat="1" ht="19.899999999999999" customHeight="1">
      <c r="B67" s="102"/>
      <c r="D67" s="103" t="s">
        <v>2822</v>
      </c>
      <c r="E67" s="104"/>
      <c r="F67" s="104"/>
      <c r="G67" s="104"/>
      <c r="H67" s="104"/>
      <c r="I67" s="104"/>
      <c r="J67" s="105">
        <f>J215</f>
        <v>0</v>
      </c>
      <c r="L67" s="102"/>
    </row>
    <row r="68" spans="2:12" s="9" customFormat="1" ht="19.899999999999999" customHeight="1">
      <c r="B68" s="102"/>
      <c r="D68" s="103" t="s">
        <v>2823</v>
      </c>
      <c r="E68" s="104"/>
      <c r="F68" s="104"/>
      <c r="G68" s="104"/>
      <c r="H68" s="104"/>
      <c r="I68" s="104"/>
      <c r="J68" s="105">
        <f>J229</f>
        <v>0</v>
      </c>
      <c r="L68" s="102"/>
    </row>
    <row r="69" spans="2:12" s="1" customFormat="1" ht="21.75" customHeight="1">
      <c r="B69" s="31"/>
      <c r="L69" s="31"/>
    </row>
    <row r="70" spans="2:12" s="1" customFormat="1" ht="6.95" customHeight="1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31"/>
    </row>
    <row r="74" spans="2:12" s="1" customFormat="1" ht="6.95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31"/>
    </row>
    <row r="75" spans="2:12" s="1" customFormat="1" ht="24.95" customHeight="1">
      <c r="B75" s="31"/>
      <c r="C75" s="20" t="s">
        <v>120</v>
      </c>
      <c r="L75" s="31"/>
    </row>
    <row r="76" spans="2:12" s="1" customFormat="1" ht="6.95" customHeight="1">
      <c r="B76" s="31"/>
      <c r="L76" s="31"/>
    </row>
    <row r="77" spans="2:12" s="1" customFormat="1" ht="12" customHeight="1">
      <c r="B77" s="31"/>
      <c r="C77" s="26" t="s">
        <v>17</v>
      </c>
      <c r="L77" s="31"/>
    </row>
    <row r="78" spans="2:12" s="1" customFormat="1" ht="16.5" customHeight="1">
      <c r="B78" s="31"/>
      <c r="E78" s="309" t="str">
        <f>E7</f>
        <v>Humanitární sdružení PERSPEKTIVA, z.s. – rekonstrukce nemovitosti pro sociální služby – opakovaná výzva</v>
      </c>
      <c r="F78" s="310"/>
      <c r="G78" s="310"/>
      <c r="H78" s="310"/>
      <c r="L78" s="31"/>
    </row>
    <row r="79" spans="2:12" s="1" customFormat="1" ht="12" customHeight="1">
      <c r="B79" s="31"/>
      <c r="C79" s="26" t="s">
        <v>104</v>
      </c>
      <c r="L79" s="31"/>
    </row>
    <row r="80" spans="2:12" s="1" customFormat="1" ht="16.5" customHeight="1">
      <c r="B80" s="31"/>
      <c r="E80" s="271" t="str">
        <f>E9</f>
        <v>24006_06 - Elektro</v>
      </c>
      <c r="F80" s="311"/>
      <c r="G80" s="311"/>
      <c r="H80" s="311"/>
      <c r="L80" s="31"/>
    </row>
    <row r="81" spans="2:65" s="1" customFormat="1" ht="6.95" customHeight="1">
      <c r="B81" s="31"/>
      <c r="L81" s="31"/>
    </row>
    <row r="82" spans="2:65" s="1" customFormat="1" ht="12" customHeight="1">
      <c r="B82" s="31"/>
      <c r="C82" s="26" t="s">
        <v>20</v>
      </c>
      <c r="F82" s="24" t="str">
        <f>F12</f>
        <v>Roudnice nad Labem</v>
      </c>
      <c r="I82" s="26" t="s">
        <v>22</v>
      </c>
      <c r="J82" s="48" t="str">
        <f>IF(J12="","",J12)</f>
        <v>16. 7. 2024</v>
      </c>
      <c r="L82" s="31"/>
    </row>
    <row r="83" spans="2:65" s="1" customFormat="1" ht="6.95" customHeight="1">
      <c r="B83" s="31"/>
      <c r="L83" s="31"/>
    </row>
    <row r="84" spans="2:65" s="1" customFormat="1" ht="15.2" customHeight="1">
      <c r="B84" s="31"/>
      <c r="C84" s="26" t="s">
        <v>24</v>
      </c>
      <c r="F84" s="24" t="str">
        <f>E15</f>
        <v>Humanitární sdružení Perspektiva, z.s.</v>
      </c>
      <c r="I84" s="26" t="s">
        <v>30</v>
      </c>
      <c r="J84" s="29" t="str">
        <f>E21</f>
        <v>LFplan s.r.o.</v>
      </c>
      <c r="L84" s="31"/>
    </row>
    <row r="85" spans="2:65" s="1" customFormat="1" ht="15.2" customHeight="1">
      <c r="B85" s="31"/>
      <c r="C85" s="26" t="s">
        <v>28</v>
      </c>
      <c r="F85" s="24" t="str">
        <f>IF(E18="","",E18)</f>
        <v>Vyplň údaj</v>
      </c>
      <c r="I85" s="26" t="s">
        <v>33</v>
      </c>
      <c r="J85" s="29" t="str">
        <f>E24</f>
        <v xml:space="preserve"> </v>
      </c>
      <c r="L85" s="31"/>
    </row>
    <row r="86" spans="2:65" s="1" customFormat="1" ht="10.35" customHeight="1">
      <c r="B86" s="31"/>
      <c r="L86" s="31"/>
    </row>
    <row r="87" spans="2:65" s="10" customFormat="1" ht="29.25" customHeight="1">
      <c r="B87" s="106"/>
      <c r="C87" s="107" t="s">
        <v>121</v>
      </c>
      <c r="D87" s="108" t="s">
        <v>56</v>
      </c>
      <c r="E87" s="108" t="s">
        <v>52</v>
      </c>
      <c r="F87" s="108" t="s">
        <v>53</v>
      </c>
      <c r="G87" s="108" t="s">
        <v>122</v>
      </c>
      <c r="H87" s="108" t="s">
        <v>123</v>
      </c>
      <c r="I87" s="108" t="s">
        <v>124</v>
      </c>
      <c r="J87" s="108" t="s">
        <v>108</v>
      </c>
      <c r="K87" s="109" t="s">
        <v>125</v>
      </c>
      <c r="L87" s="106"/>
      <c r="M87" s="55" t="s">
        <v>3</v>
      </c>
      <c r="N87" s="56" t="s">
        <v>41</v>
      </c>
      <c r="O87" s="56" t="s">
        <v>126</v>
      </c>
      <c r="P87" s="56" t="s">
        <v>127</v>
      </c>
      <c r="Q87" s="56" t="s">
        <v>128</v>
      </c>
      <c r="R87" s="56" t="s">
        <v>129</v>
      </c>
      <c r="S87" s="56" t="s">
        <v>130</v>
      </c>
      <c r="T87" s="57" t="s">
        <v>131</v>
      </c>
    </row>
    <row r="88" spans="2:65" s="1" customFormat="1" ht="22.9" customHeight="1">
      <c r="B88" s="31"/>
      <c r="C88" s="60" t="s">
        <v>132</v>
      </c>
      <c r="J88" s="110">
        <f>BK88</f>
        <v>0</v>
      </c>
      <c r="L88" s="31"/>
      <c r="M88" s="58"/>
      <c r="N88" s="49"/>
      <c r="O88" s="49"/>
      <c r="P88" s="111">
        <f>P89+P101+P214</f>
        <v>0</v>
      </c>
      <c r="Q88" s="49"/>
      <c r="R88" s="111">
        <f>R89+R101+R214</f>
        <v>0.86402000000000001</v>
      </c>
      <c r="S88" s="49"/>
      <c r="T88" s="112">
        <f>T89+T101+T214</f>
        <v>1.1168</v>
      </c>
      <c r="AT88" s="16" t="s">
        <v>70</v>
      </c>
      <c r="AU88" s="16" t="s">
        <v>109</v>
      </c>
      <c r="BK88" s="113">
        <f>BK89+BK101+BK214</f>
        <v>0</v>
      </c>
    </row>
    <row r="89" spans="2:65" s="11" customFormat="1" ht="25.9" customHeight="1">
      <c r="B89" s="114"/>
      <c r="D89" s="115" t="s">
        <v>70</v>
      </c>
      <c r="E89" s="116" t="s">
        <v>133</v>
      </c>
      <c r="F89" s="116" t="s">
        <v>134</v>
      </c>
      <c r="I89" s="117"/>
      <c r="J89" s="118">
        <f>BK89</f>
        <v>0</v>
      </c>
      <c r="L89" s="114"/>
      <c r="M89" s="119"/>
      <c r="P89" s="120">
        <f>P90+P94</f>
        <v>0</v>
      </c>
      <c r="R89" s="120">
        <f>R90+R94</f>
        <v>0.46183999999999997</v>
      </c>
      <c r="T89" s="121">
        <f>T90+T94</f>
        <v>1.1168</v>
      </c>
      <c r="AR89" s="115" t="s">
        <v>79</v>
      </c>
      <c r="AT89" s="122" t="s">
        <v>70</v>
      </c>
      <c r="AU89" s="122" t="s">
        <v>71</v>
      </c>
      <c r="AY89" s="115" t="s">
        <v>135</v>
      </c>
      <c r="BK89" s="123">
        <f>BK90+BK94</f>
        <v>0</v>
      </c>
    </row>
    <row r="90" spans="2:65" s="11" customFormat="1" ht="22.9" customHeight="1">
      <c r="B90" s="114"/>
      <c r="D90" s="115" t="s">
        <v>70</v>
      </c>
      <c r="E90" s="124" t="s">
        <v>173</v>
      </c>
      <c r="F90" s="124" t="s">
        <v>726</v>
      </c>
      <c r="I90" s="117"/>
      <c r="J90" s="125">
        <f>BK90</f>
        <v>0</v>
      </c>
      <c r="L90" s="114"/>
      <c r="M90" s="119"/>
      <c r="P90" s="120">
        <f>SUM(P91:P93)</f>
        <v>0</v>
      </c>
      <c r="R90" s="120">
        <f>SUM(R91:R93)</f>
        <v>0.46143999999999996</v>
      </c>
      <c r="T90" s="121">
        <f>SUM(T91:T93)</f>
        <v>0</v>
      </c>
      <c r="AR90" s="115" t="s">
        <v>79</v>
      </c>
      <c r="AT90" s="122" t="s">
        <v>70</v>
      </c>
      <c r="AU90" s="122" t="s">
        <v>79</v>
      </c>
      <c r="AY90" s="115" t="s">
        <v>135</v>
      </c>
      <c r="BK90" s="123">
        <f>SUM(BK91:BK93)</f>
        <v>0</v>
      </c>
    </row>
    <row r="91" spans="2:65" s="1" customFormat="1" ht="16.5" customHeight="1">
      <c r="B91" s="126"/>
      <c r="C91" s="127" t="s">
        <v>79</v>
      </c>
      <c r="D91" s="127" t="s">
        <v>137</v>
      </c>
      <c r="E91" s="128" t="s">
        <v>2824</v>
      </c>
      <c r="F91" s="129" t="s">
        <v>2825</v>
      </c>
      <c r="G91" s="130" t="s">
        <v>213</v>
      </c>
      <c r="H91" s="131">
        <v>11.2</v>
      </c>
      <c r="I91" s="132"/>
      <c r="J91" s="133">
        <f>ROUND(I91*H91,2)</f>
        <v>0</v>
      </c>
      <c r="K91" s="129" t="s">
        <v>141</v>
      </c>
      <c r="L91" s="31"/>
      <c r="M91" s="134" t="s">
        <v>3</v>
      </c>
      <c r="N91" s="135" t="s">
        <v>42</v>
      </c>
      <c r="P91" s="136">
        <f>O91*H91</f>
        <v>0</v>
      </c>
      <c r="Q91" s="136">
        <v>4.1200000000000001E-2</v>
      </c>
      <c r="R91" s="136">
        <f>Q91*H91</f>
        <v>0.46143999999999996</v>
      </c>
      <c r="S91" s="136">
        <v>0</v>
      </c>
      <c r="T91" s="137">
        <f>S91*H91</f>
        <v>0</v>
      </c>
      <c r="AR91" s="138" t="s">
        <v>142</v>
      </c>
      <c r="AT91" s="138" t="s">
        <v>137</v>
      </c>
      <c r="AU91" s="138" t="s">
        <v>81</v>
      </c>
      <c r="AY91" s="16" t="s">
        <v>135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6" t="s">
        <v>79</v>
      </c>
      <c r="BK91" s="139">
        <f>ROUND(I91*H91,2)</f>
        <v>0</v>
      </c>
      <c r="BL91" s="16" t="s">
        <v>142</v>
      </c>
      <c r="BM91" s="138" t="s">
        <v>2826</v>
      </c>
    </row>
    <row r="92" spans="2:65" s="1" customFormat="1" ht="11.25">
      <c r="B92" s="31"/>
      <c r="D92" s="140" t="s">
        <v>144</v>
      </c>
      <c r="F92" s="141" t="s">
        <v>2827</v>
      </c>
      <c r="I92" s="142"/>
      <c r="L92" s="31"/>
      <c r="M92" s="143"/>
      <c r="T92" s="52"/>
      <c r="AT92" s="16" t="s">
        <v>144</v>
      </c>
      <c r="AU92" s="16" t="s">
        <v>81</v>
      </c>
    </row>
    <row r="93" spans="2:65" s="12" customFormat="1" ht="11.25">
      <c r="B93" s="144"/>
      <c r="D93" s="145" t="s">
        <v>146</v>
      </c>
      <c r="E93" s="146" t="s">
        <v>3</v>
      </c>
      <c r="F93" s="147" t="s">
        <v>2828</v>
      </c>
      <c r="H93" s="148">
        <v>11.2</v>
      </c>
      <c r="I93" s="149"/>
      <c r="L93" s="144"/>
      <c r="M93" s="150"/>
      <c r="T93" s="151"/>
      <c r="AT93" s="146" t="s">
        <v>146</v>
      </c>
      <c r="AU93" s="146" t="s">
        <v>81</v>
      </c>
      <c r="AV93" s="12" t="s">
        <v>81</v>
      </c>
      <c r="AW93" s="12" t="s">
        <v>32</v>
      </c>
      <c r="AX93" s="12" t="s">
        <v>79</v>
      </c>
      <c r="AY93" s="146" t="s">
        <v>135</v>
      </c>
    </row>
    <row r="94" spans="2:65" s="11" customFormat="1" ht="22.9" customHeight="1">
      <c r="B94" s="114"/>
      <c r="D94" s="115" t="s">
        <v>70</v>
      </c>
      <c r="E94" s="124" t="s">
        <v>190</v>
      </c>
      <c r="F94" s="124" t="s">
        <v>195</v>
      </c>
      <c r="I94" s="117"/>
      <c r="J94" s="125">
        <f>BK94</f>
        <v>0</v>
      </c>
      <c r="L94" s="114"/>
      <c r="M94" s="119"/>
      <c r="P94" s="120">
        <f>SUM(P95:P100)</f>
        <v>0</v>
      </c>
      <c r="R94" s="120">
        <f>SUM(R95:R100)</f>
        <v>4.0000000000000002E-4</v>
      </c>
      <c r="T94" s="121">
        <f>SUM(T95:T100)</f>
        <v>1.1168</v>
      </c>
      <c r="AR94" s="115" t="s">
        <v>79</v>
      </c>
      <c r="AT94" s="122" t="s">
        <v>70</v>
      </c>
      <c r="AU94" s="122" t="s">
        <v>79</v>
      </c>
      <c r="AY94" s="115" t="s">
        <v>135</v>
      </c>
      <c r="BK94" s="123">
        <f>SUM(BK95:BK100)</f>
        <v>0</v>
      </c>
    </row>
    <row r="95" spans="2:65" s="1" customFormat="1" ht="21.75" customHeight="1">
      <c r="B95" s="126"/>
      <c r="C95" s="127" t="s">
        <v>81</v>
      </c>
      <c r="D95" s="127" t="s">
        <v>137</v>
      </c>
      <c r="E95" s="128" t="s">
        <v>2829</v>
      </c>
      <c r="F95" s="129" t="s">
        <v>2830</v>
      </c>
      <c r="G95" s="130" t="s">
        <v>312</v>
      </c>
      <c r="H95" s="131">
        <v>160</v>
      </c>
      <c r="I95" s="132"/>
      <c r="J95" s="133">
        <f>ROUND(I95*H95,2)</f>
        <v>0</v>
      </c>
      <c r="K95" s="129" t="s">
        <v>141</v>
      </c>
      <c r="L95" s="31"/>
      <c r="M95" s="134" t="s">
        <v>3</v>
      </c>
      <c r="N95" s="135" t="s">
        <v>42</v>
      </c>
      <c r="P95" s="136">
        <f>O95*H95</f>
        <v>0</v>
      </c>
      <c r="Q95" s="136">
        <v>0</v>
      </c>
      <c r="R95" s="136">
        <f>Q95*H95</f>
        <v>0</v>
      </c>
      <c r="S95" s="136">
        <v>6.0000000000000001E-3</v>
      </c>
      <c r="T95" s="137">
        <f>S95*H95</f>
        <v>0.96</v>
      </c>
      <c r="AR95" s="138" t="s">
        <v>142</v>
      </c>
      <c r="AT95" s="138" t="s">
        <v>137</v>
      </c>
      <c r="AU95" s="138" t="s">
        <v>81</v>
      </c>
      <c r="AY95" s="16" t="s">
        <v>135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6" t="s">
        <v>79</v>
      </c>
      <c r="BK95" s="139">
        <f>ROUND(I95*H95,2)</f>
        <v>0</v>
      </c>
      <c r="BL95" s="16" t="s">
        <v>142</v>
      </c>
      <c r="BM95" s="138" t="s">
        <v>2831</v>
      </c>
    </row>
    <row r="96" spans="2:65" s="1" customFormat="1" ht="11.25">
      <c r="B96" s="31"/>
      <c r="D96" s="140" t="s">
        <v>144</v>
      </c>
      <c r="F96" s="141" t="s">
        <v>2832</v>
      </c>
      <c r="I96" s="142"/>
      <c r="L96" s="31"/>
      <c r="M96" s="143"/>
      <c r="T96" s="52"/>
      <c r="AT96" s="16" t="s">
        <v>144</v>
      </c>
      <c r="AU96" s="16" t="s">
        <v>81</v>
      </c>
    </row>
    <row r="97" spans="2:65" s="1" customFormat="1" ht="16.5" customHeight="1">
      <c r="B97" s="126"/>
      <c r="C97" s="127" t="s">
        <v>156</v>
      </c>
      <c r="D97" s="127" t="s">
        <v>137</v>
      </c>
      <c r="E97" s="128" t="s">
        <v>2833</v>
      </c>
      <c r="F97" s="129" t="s">
        <v>2834</v>
      </c>
      <c r="G97" s="130" t="s">
        <v>312</v>
      </c>
      <c r="H97" s="131">
        <v>20</v>
      </c>
      <c r="I97" s="132"/>
      <c r="J97" s="133">
        <f>ROUND(I97*H97,2)</f>
        <v>0</v>
      </c>
      <c r="K97" s="129" t="s">
        <v>141</v>
      </c>
      <c r="L97" s="31"/>
      <c r="M97" s="134" t="s">
        <v>3</v>
      </c>
      <c r="N97" s="135" t="s">
        <v>42</v>
      </c>
      <c r="P97" s="136">
        <f>O97*H97</f>
        <v>0</v>
      </c>
      <c r="Q97" s="136">
        <v>2.0000000000000002E-5</v>
      </c>
      <c r="R97" s="136">
        <f>Q97*H97</f>
        <v>4.0000000000000002E-4</v>
      </c>
      <c r="S97" s="136">
        <v>1E-3</v>
      </c>
      <c r="T97" s="137">
        <f>S97*H97</f>
        <v>0.02</v>
      </c>
      <c r="AR97" s="138" t="s">
        <v>142</v>
      </c>
      <c r="AT97" s="138" t="s">
        <v>137</v>
      </c>
      <c r="AU97" s="138" t="s">
        <v>81</v>
      </c>
      <c r="AY97" s="16" t="s">
        <v>135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6" t="s">
        <v>79</v>
      </c>
      <c r="BK97" s="139">
        <f>ROUND(I97*H97,2)</f>
        <v>0</v>
      </c>
      <c r="BL97" s="16" t="s">
        <v>142</v>
      </c>
      <c r="BM97" s="138" t="s">
        <v>2835</v>
      </c>
    </row>
    <row r="98" spans="2:65" s="1" customFormat="1" ht="11.25">
      <c r="B98" s="31"/>
      <c r="D98" s="140" t="s">
        <v>144</v>
      </c>
      <c r="F98" s="141" t="s">
        <v>2836</v>
      </c>
      <c r="I98" s="142"/>
      <c r="L98" s="31"/>
      <c r="M98" s="143"/>
      <c r="T98" s="52"/>
      <c r="AT98" s="16" t="s">
        <v>144</v>
      </c>
      <c r="AU98" s="16" t="s">
        <v>81</v>
      </c>
    </row>
    <row r="99" spans="2:65" s="1" customFormat="1" ht="16.5" customHeight="1">
      <c r="B99" s="126"/>
      <c r="C99" s="127" t="s">
        <v>142</v>
      </c>
      <c r="D99" s="127" t="s">
        <v>137</v>
      </c>
      <c r="E99" s="128" t="s">
        <v>2837</v>
      </c>
      <c r="F99" s="129" t="s">
        <v>2838</v>
      </c>
      <c r="G99" s="130" t="s">
        <v>493</v>
      </c>
      <c r="H99" s="131">
        <v>240</v>
      </c>
      <c r="I99" s="132"/>
      <c r="J99" s="133">
        <f>ROUND(I99*H99,2)</f>
        <v>0</v>
      </c>
      <c r="K99" s="129" t="s">
        <v>141</v>
      </c>
      <c r="L99" s="31"/>
      <c r="M99" s="134" t="s">
        <v>3</v>
      </c>
      <c r="N99" s="135" t="s">
        <v>42</v>
      </c>
      <c r="P99" s="136">
        <f>O99*H99</f>
        <v>0</v>
      </c>
      <c r="Q99" s="136">
        <v>0</v>
      </c>
      <c r="R99" s="136">
        <f>Q99*H99</f>
        <v>0</v>
      </c>
      <c r="S99" s="136">
        <v>5.6999999999999998E-4</v>
      </c>
      <c r="T99" s="137">
        <f>S99*H99</f>
        <v>0.1368</v>
      </c>
      <c r="AR99" s="138" t="s">
        <v>142</v>
      </c>
      <c r="AT99" s="138" t="s">
        <v>137</v>
      </c>
      <c r="AU99" s="138" t="s">
        <v>81</v>
      </c>
      <c r="AY99" s="16" t="s">
        <v>135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6" t="s">
        <v>79</v>
      </c>
      <c r="BK99" s="139">
        <f>ROUND(I99*H99,2)</f>
        <v>0</v>
      </c>
      <c r="BL99" s="16" t="s">
        <v>142</v>
      </c>
      <c r="BM99" s="138" t="s">
        <v>2839</v>
      </c>
    </row>
    <row r="100" spans="2:65" s="1" customFormat="1" ht="11.25">
      <c r="B100" s="31"/>
      <c r="D100" s="140" t="s">
        <v>144</v>
      </c>
      <c r="F100" s="141" t="s">
        <v>2840</v>
      </c>
      <c r="I100" s="142"/>
      <c r="L100" s="31"/>
      <c r="M100" s="143"/>
      <c r="T100" s="52"/>
      <c r="AT100" s="16" t="s">
        <v>144</v>
      </c>
      <c r="AU100" s="16" t="s">
        <v>81</v>
      </c>
    </row>
    <row r="101" spans="2:65" s="11" customFormat="1" ht="25.9" customHeight="1">
      <c r="B101" s="114"/>
      <c r="D101" s="115" t="s">
        <v>70</v>
      </c>
      <c r="E101" s="116" t="s">
        <v>294</v>
      </c>
      <c r="F101" s="116" t="s">
        <v>295</v>
      </c>
      <c r="I101" s="117"/>
      <c r="J101" s="118">
        <f>BK101</f>
        <v>0</v>
      </c>
      <c r="L101" s="114"/>
      <c r="M101" s="119"/>
      <c r="P101" s="120">
        <f>P102+P187</f>
        <v>0</v>
      </c>
      <c r="R101" s="120">
        <f>R102+R187</f>
        <v>0.38038000000000005</v>
      </c>
      <c r="T101" s="121">
        <f>T102+T187</f>
        <v>0</v>
      </c>
      <c r="AR101" s="115" t="s">
        <v>81</v>
      </c>
      <c r="AT101" s="122" t="s">
        <v>70</v>
      </c>
      <c r="AU101" s="122" t="s">
        <v>71</v>
      </c>
      <c r="AY101" s="115" t="s">
        <v>135</v>
      </c>
      <c r="BK101" s="123">
        <f>BK102+BK187</f>
        <v>0</v>
      </c>
    </row>
    <row r="102" spans="2:65" s="11" customFormat="1" ht="22.9" customHeight="1">
      <c r="B102" s="114"/>
      <c r="D102" s="115" t="s">
        <v>70</v>
      </c>
      <c r="E102" s="124" t="s">
        <v>2841</v>
      </c>
      <c r="F102" s="124" t="s">
        <v>2842</v>
      </c>
      <c r="I102" s="117"/>
      <c r="J102" s="125">
        <f>BK102</f>
        <v>0</v>
      </c>
      <c r="L102" s="114"/>
      <c r="M102" s="119"/>
      <c r="P102" s="120">
        <f>SUM(P103:P186)</f>
        <v>0</v>
      </c>
      <c r="R102" s="120">
        <f>SUM(R103:R186)</f>
        <v>0.27222000000000002</v>
      </c>
      <c r="T102" s="121">
        <f>SUM(T103:T186)</f>
        <v>0</v>
      </c>
      <c r="AR102" s="115" t="s">
        <v>81</v>
      </c>
      <c r="AT102" s="122" t="s">
        <v>70</v>
      </c>
      <c r="AU102" s="122" t="s">
        <v>79</v>
      </c>
      <c r="AY102" s="115" t="s">
        <v>135</v>
      </c>
      <c r="BK102" s="123">
        <f>SUM(BK103:BK186)</f>
        <v>0</v>
      </c>
    </row>
    <row r="103" spans="2:65" s="1" customFormat="1" ht="24.2" customHeight="1">
      <c r="B103" s="126"/>
      <c r="C103" s="127" t="s">
        <v>167</v>
      </c>
      <c r="D103" s="127" t="s">
        <v>137</v>
      </c>
      <c r="E103" s="128" t="s">
        <v>2843</v>
      </c>
      <c r="F103" s="129" t="s">
        <v>2844</v>
      </c>
      <c r="G103" s="130" t="s">
        <v>493</v>
      </c>
      <c r="H103" s="131">
        <v>60</v>
      </c>
      <c r="I103" s="132"/>
      <c r="J103" s="133">
        <f>ROUND(I103*H103,2)</f>
        <v>0</v>
      </c>
      <c r="K103" s="129" t="s">
        <v>141</v>
      </c>
      <c r="L103" s="31"/>
      <c r="M103" s="134" t="s">
        <v>3</v>
      </c>
      <c r="N103" s="135" t="s">
        <v>42</v>
      </c>
      <c r="P103" s="136">
        <f>O103*H103</f>
        <v>0</v>
      </c>
      <c r="Q103" s="136">
        <v>0</v>
      </c>
      <c r="R103" s="136">
        <f>Q103*H103</f>
        <v>0</v>
      </c>
      <c r="S103" s="136">
        <v>0</v>
      </c>
      <c r="T103" s="137">
        <f>S103*H103</f>
        <v>0</v>
      </c>
      <c r="AR103" s="138" t="s">
        <v>236</v>
      </c>
      <c r="AT103" s="138" t="s">
        <v>137</v>
      </c>
      <c r="AU103" s="138" t="s">
        <v>81</v>
      </c>
      <c r="AY103" s="16" t="s">
        <v>135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6" t="s">
        <v>79</v>
      </c>
      <c r="BK103" s="139">
        <f>ROUND(I103*H103,2)</f>
        <v>0</v>
      </c>
      <c r="BL103" s="16" t="s">
        <v>236</v>
      </c>
      <c r="BM103" s="138" t="s">
        <v>2845</v>
      </c>
    </row>
    <row r="104" spans="2:65" s="1" customFormat="1" ht="11.25">
      <c r="B104" s="31"/>
      <c r="D104" s="140" t="s">
        <v>144</v>
      </c>
      <c r="F104" s="141" t="s">
        <v>2846</v>
      </c>
      <c r="I104" s="142"/>
      <c r="L104" s="31"/>
      <c r="M104" s="143"/>
      <c r="T104" s="52"/>
      <c r="AT104" s="16" t="s">
        <v>144</v>
      </c>
      <c r="AU104" s="16" t="s">
        <v>81</v>
      </c>
    </row>
    <row r="105" spans="2:65" s="1" customFormat="1" ht="16.5" customHeight="1">
      <c r="B105" s="126"/>
      <c r="C105" s="162" t="s">
        <v>173</v>
      </c>
      <c r="D105" s="162" t="s">
        <v>427</v>
      </c>
      <c r="E105" s="163" t="s">
        <v>2847</v>
      </c>
      <c r="F105" s="164" t="s">
        <v>2848</v>
      </c>
      <c r="G105" s="165" t="s">
        <v>493</v>
      </c>
      <c r="H105" s="166">
        <v>60</v>
      </c>
      <c r="I105" s="167"/>
      <c r="J105" s="168">
        <f>ROUND(I105*H105,2)</f>
        <v>0</v>
      </c>
      <c r="K105" s="164" t="s">
        <v>141</v>
      </c>
      <c r="L105" s="169"/>
      <c r="M105" s="170" t="s">
        <v>3</v>
      </c>
      <c r="N105" s="171" t="s">
        <v>42</v>
      </c>
      <c r="P105" s="136">
        <f>O105*H105</f>
        <v>0</v>
      </c>
      <c r="Q105" s="136">
        <v>4.0000000000000003E-5</v>
      </c>
      <c r="R105" s="136">
        <f>Q105*H105</f>
        <v>2.4000000000000002E-3</v>
      </c>
      <c r="S105" s="136">
        <v>0</v>
      </c>
      <c r="T105" s="137">
        <f>S105*H105</f>
        <v>0</v>
      </c>
      <c r="AR105" s="138" t="s">
        <v>342</v>
      </c>
      <c r="AT105" s="138" t="s">
        <v>427</v>
      </c>
      <c r="AU105" s="138" t="s">
        <v>81</v>
      </c>
      <c r="AY105" s="16" t="s">
        <v>135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6" t="s">
        <v>79</v>
      </c>
      <c r="BK105" s="139">
        <f>ROUND(I105*H105,2)</f>
        <v>0</v>
      </c>
      <c r="BL105" s="16" t="s">
        <v>236</v>
      </c>
      <c r="BM105" s="138" t="s">
        <v>2849</v>
      </c>
    </row>
    <row r="106" spans="2:65" s="1" customFormat="1" ht="24.2" customHeight="1">
      <c r="B106" s="126"/>
      <c r="C106" s="127" t="s">
        <v>178</v>
      </c>
      <c r="D106" s="127" t="s">
        <v>137</v>
      </c>
      <c r="E106" s="128" t="s">
        <v>2850</v>
      </c>
      <c r="F106" s="129" t="s">
        <v>2851</v>
      </c>
      <c r="G106" s="130" t="s">
        <v>493</v>
      </c>
      <c r="H106" s="131">
        <v>180</v>
      </c>
      <c r="I106" s="132"/>
      <c r="J106" s="133">
        <f>ROUND(I106*H106,2)</f>
        <v>0</v>
      </c>
      <c r="K106" s="129" t="s">
        <v>141</v>
      </c>
      <c r="L106" s="31"/>
      <c r="M106" s="134" t="s">
        <v>3</v>
      </c>
      <c r="N106" s="135" t="s">
        <v>42</v>
      </c>
      <c r="P106" s="136">
        <f>O106*H106</f>
        <v>0</v>
      </c>
      <c r="Q106" s="136">
        <v>0</v>
      </c>
      <c r="R106" s="136">
        <f>Q106*H106</f>
        <v>0</v>
      </c>
      <c r="S106" s="136">
        <v>0</v>
      </c>
      <c r="T106" s="137">
        <f>S106*H106</f>
        <v>0</v>
      </c>
      <c r="AR106" s="138" t="s">
        <v>236</v>
      </c>
      <c r="AT106" s="138" t="s">
        <v>137</v>
      </c>
      <c r="AU106" s="138" t="s">
        <v>81</v>
      </c>
      <c r="AY106" s="16" t="s">
        <v>135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6" t="s">
        <v>79</v>
      </c>
      <c r="BK106" s="139">
        <f>ROUND(I106*H106,2)</f>
        <v>0</v>
      </c>
      <c r="BL106" s="16" t="s">
        <v>236</v>
      </c>
      <c r="BM106" s="138" t="s">
        <v>2852</v>
      </c>
    </row>
    <row r="107" spans="2:65" s="1" customFormat="1" ht="11.25">
      <c r="B107" s="31"/>
      <c r="D107" s="140" t="s">
        <v>144</v>
      </c>
      <c r="F107" s="141" t="s">
        <v>2853</v>
      </c>
      <c r="I107" s="142"/>
      <c r="L107" s="31"/>
      <c r="M107" s="143"/>
      <c r="T107" s="52"/>
      <c r="AT107" s="16" t="s">
        <v>144</v>
      </c>
      <c r="AU107" s="16" t="s">
        <v>81</v>
      </c>
    </row>
    <row r="108" spans="2:65" s="1" customFormat="1" ht="16.5" customHeight="1">
      <c r="B108" s="126"/>
      <c r="C108" s="162" t="s">
        <v>183</v>
      </c>
      <c r="D108" s="162" t="s">
        <v>427</v>
      </c>
      <c r="E108" s="163" t="s">
        <v>2854</v>
      </c>
      <c r="F108" s="164" t="s">
        <v>2855</v>
      </c>
      <c r="G108" s="165" t="s">
        <v>493</v>
      </c>
      <c r="H108" s="166">
        <v>180</v>
      </c>
      <c r="I108" s="167"/>
      <c r="J108" s="168">
        <f>ROUND(I108*H108,2)</f>
        <v>0</v>
      </c>
      <c r="K108" s="164" t="s">
        <v>141</v>
      </c>
      <c r="L108" s="169"/>
      <c r="M108" s="170" t="s">
        <v>3</v>
      </c>
      <c r="N108" s="171" t="s">
        <v>42</v>
      </c>
      <c r="P108" s="136">
        <f>O108*H108</f>
        <v>0</v>
      </c>
      <c r="Q108" s="136">
        <v>3.0000000000000001E-5</v>
      </c>
      <c r="R108" s="136">
        <f>Q108*H108</f>
        <v>5.4000000000000003E-3</v>
      </c>
      <c r="S108" s="136">
        <v>0</v>
      </c>
      <c r="T108" s="137">
        <f>S108*H108</f>
        <v>0</v>
      </c>
      <c r="AR108" s="138" t="s">
        <v>342</v>
      </c>
      <c r="AT108" s="138" t="s">
        <v>427</v>
      </c>
      <c r="AU108" s="138" t="s">
        <v>81</v>
      </c>
      <c r="AY108" s="16" t="s">
        <v>135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6" t="s">
        <v>79</v>
      </c>
      <c r="BK108" s="139">
        <f>ROUND(I108*H108,2)</f>
        <v>0</v>
      </c>
      <c r="BL108" s="16" t="s">
        <v>236</v>
      </c>
      <c r="BM108" s="138" t="s">
        <v>2856</v>
      </c>
    </row>
    <row r="109" spans="2:65" s="1" customFormat="1" ht="24.2" customHeight="1">
      <c r="B109" s="126"/>
      <c r="C109" s="127" t="s">
        <v>190</v>
      </c>
      <c r="D109" s="127" t="s">
        <v>137</v>
      </c>
      <c r="E109" s="128" t="s">
        <v>2857</v>
      </c>
      <c r="F109" s="129" t="s">
        <v>2858</v>
      </c>
      <c r="G109" s="130" t="s">
        <v>312</v>
      </c>
      <c r="H109" s="131">
        <v>220</v>
      </c>
      <c r="I109" s="132"/>
      <c r="J109" s="133">
        <f>ROUND(I109*H109,2)</f>
        <v>0</v>
      </c>
      <c r="K109" s="129" t="s">
        <v>141</v>
      </c>
      <c r="L109" s="31"/>
      <c r="M109" s="134" t="s">
        <v>3</v>
      </c>
      <c r="N109" s="135" t="s">
        <v>42</v>
      </c>
      <c r="P109" s="136">
        <f>O109*H109</f>
        <v>0</v>
      </c>
      <c r="Q109" s="136">
        <v>0</v>
      </c>
      <c r="R109" s="136">
        <f>Q109*H109</f>
        <v>0</v>
      </c>
      <c r="S109" s="136">
        <v>0</v>
      </c>
      <c r="T109" s="137">
        <f>S109*H109</f>
        <v>0</v>
      </c>
      <c r="AR109" s="138" t="s">
        <v>236</v>
      </c>
      <c r="AT109" s="138" t="s">
        <v>137</v>
      </c>
      <c r="AU109" s="138" t="s">
        <v>81</v>
      </c>
      <c r="AY109" s="16" t="s">
        <v>135</v>
      </c>
      <c r="BE109" s="139">
        <f>IF(N109="základní",J109,0)</f>
        <v>0</v>
      </c>
      <c r="BF109" s="139">
        <f>IF(N109="snížená",J109,0)</f>
        <v>0</v>
      </c>
      <c r="BG109" s="139">
        <f>IF(N109="zákl. přenesená",J109,0)</f>
        <v>0</v>
      </c>
      <c r="BH109" s="139">
        <f>IF(N109="sníž. přenesená",J109,0)</f>
        <v>0</v>
      </c>
      <c r="BI109" s="139">
        <f>IF(N109="nulová",J109,0)</f>
        <v>0</v>
      </c>
      <c r="BJ109" s="16" t="s">
        <v>79</v>
      </c>
      <c r="BK109" s="139">
        <f>ROUND(I109*H109,2)</f>
        <v>0</v>
      </c>
      <c r="BL109" s="16" t="s">
        <v>236</v>
      </c>
      <c r="BM109" s="138" t="s">
        <v>2859</v>
      </c>
    </row>
    <row r="110" spans="2:65" s="1" customFormat="1" ht="11.25">
      <c r="B110" s="31"/>
      <c r="D110" s="140" t="s">
        <v>144</v>
      </c>
      <c r="F110" s="141" t="s">
        <v>2860</v>
      </c>
      <c r="I110" s="142"/>
      <c r="L110" s="31"/>
      <c r="M110" s="143"/>
      <c r="T110" s="52"/>
      <c r="AT110" s="16" t="s">
        <v>144</v>
      </c>
      <c r="AU110" s="16" t="s">
        <v>81</v>
      </c>
    </row>
    <row r="111" spans="2:65" s="1" customFormat="1" ht="16.5" customHeight="1">
      <c r="B111" s="126"/>
      <c r="C111" s="162" t="s">
        <v>196</v>
      </c>
      <c r="D111" s="162" t="s">
        <v>427</v>
      </c>
      <c r="E111" s="163" t="s">
        <v>2861</v>
      </c>
      <c r="F111" s="164" t="s">
        <v>2862</v>
      </c>
      <c r="G111" s="165" t="s">
        <v>312</v>
      </c>
      <c r="H111" s="166">
        <v>220</v>
      </c>
      <c r="I111" s="167"/>
      <c r="J111" s="168">
        <f>ROUND(I111*H111,2)</f>
        <v>0</v>
      </c>
      <c r="K111" s="164" t="s">
        <v>141</v>
      </c>
      <c r="L111" s="169"/>
      <c r="M111" s="170" t="s">
        <v>3</v>
      </c>
      <c r="N111" s="171" t="s">
        <v>42</v>
      </c>
      <c r="P111" s="136">
        <f>O111*H111</f>
        <v>0</v>
      </c>
      <c r="Q111" s="136">
        <v>1E-4</v>
      </c>
      <c r="R111" s="136">
        <f>Q111*H111</f>
        <v>2.2000000000000002E-2</v>
      </c>
      <c r="S111" s="136">
        <v>0</v>
      </c>
      <c r="T111" s="137">
        <f>S111*H111</f>
        <v>0</v>
      </c>
      <c r="AR111" s="138" t="s">
        <v>342</v>
      </c>
      <c r="AT111" s="138" t="s">
        <v>427</v>
      </c>
      <c r="AU111" s="138" t="s">
        <v>81</v>
      </c>
      <c r="AY111" s="16" t="s">
        <v>135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6" t="s">
        <v>79</v>
      </c>
      <c r="BK111" s="139">
        <f>ROUND(I111*H111,2)</f>
        <v>0</v>
      </c>
      <c r="BL111" s="16" t="s">
        <v>236</v>
      </c>
      <c r="BM111" s="138" t="s">
        <v>2863</v>
      </c>
    </row>
    <row r="112" spans="2:65" s="1" customFormat="1" ht="24.2" customHeight="1">
      <c r="B112" s="126"/>
      <c r="C112" s="127" t="s">
        <v>204</v>
      </c>
      <c r="D112" s="127" t="s">
        <v>137</v>
      </c>
      <c r="E112" s="128" t="s">
        <v>2864</v>
      </c>
      <c r="F112" s="129" t="s">
        <v>2865</v>
      </c>
      <c r="G112" s="130" t="s">
        <v>312</v>
      </c>
      <c r="H112" s="131">
        <v>400</v>
      </c>
      <c r="I112" s="132"/>
      <c r="J112" s="133">
        <f>ROUND(I112*H112,2)</f>
        <v>0</v>
      </c>
      <c r="K112" s="129" t="s">
        <v>141</v>
      </c>
      <c r="L112" s="31"/>
      <c r="M112" s="134" t="s">
        <v>3</v>
      </c>
      <c r="N112" s="135" t="s">
        <v>42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236</v>
      </c>
      <c r="AT112" s="138" t="s">
        <v>137</v>
      </c>
      <c r="AU112" s="138" t="s">
        <v>81</v>
      </c>
      <c r="AY112" s="16" t="s">
        <v>135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6" t="s">
        <v>79</v>
      </c>
      <c r="BK112" s="139">
        <f>ROUND(I112*H112,2)</f>
        <v>0</v>
      </c>
      <c r="BL112" s="16" t="s">
        <v>236</v>
      </c>
      <c r="BM112" s="138" t="s">
        <v>2866</v>
      </c>
    </row>
    <row r="113" spans="2:65" s="1" customFormat="1" ht="11.25">
      <c r="B113" s="31"/>
      <c r="D113" s="140" t="s">
        <v>144</v>
      </c>
      <c r="F113" s="141" t="s">
        <v>2867</v>
      </c>
      <c r="I113" s="142"/>
      <c r="L113" s="31"/>
      <c r="M113" s="143"/>
      <c r="T113" s="52"/>
      <c r="AT113" s="16" t="s">
        <v>144</v>
      </c>
      <c r="AU113" s="16" t="s">
        <v>81</v>
      </c>
    </row>
    <row r="114" spans="2:65" s="1" customFormat="1" ht="16.5" customHeight="1">
      <c r="B114" s="126"/>
      <c r="C114" s="162" t="s">
        <v>9</v>
      </c>
      <c r="D114" s="162" t="s">
        <v>427</v>
      </c>
      <c r="E114" s="163" t="s">
        <v>2868</v>
      </c>
      <c r="F114" s="164" t="s">
        <v>2869</v>
      </c>
      <c r="G114" s="165" t="s">
        <v>312</v>
      </c>
      <c r="H114" s="166">
        <v>400</v>
      </c>
      <c r="I114" s="167"/>
      <c r="J114" s="168">
        <f>ROUND(I114*H114,2)</f>
        <v>0</v>
      </c>
      <c r="K114" s="164" t="s">
        <v>141</v>
      </c>
      <c r="L114" s="169"/>
      <c r="M114" s="170" t="s">
        <v>3</v>
      </c>
      <c r="N114" s="171" t="s">
        <v>42</v>
      </c>
      <c r="P114" s="136">
        <f>O114*H114</f>
        <v>0</v>
      </c>
      <c r="Q114" s="136">
        <v>1.2E-4</v>
      </c>
      <c r="R114" s="136">
        <f>Q114*H114</f>
        <v>4.8000000000000001E-2</v>
      </c>
      <c r="S114" s="136">
        <v>0</v>
      </c>
      <c r="T114" s="137">
        <f>S114*H114</f>
        <v>0</v>
      </c>
      <c r="AR114" s="138" t="s">
        <v>342</v>
      </c>
      <c r="AT114" s="138" t="s">
        <v>427</v>
      </c>
      <c r="AU114" s="138" t="s">
        <v>81</v>
      </c>
      <c r="AY114" s="16" t="s">
        <v>135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6" t="s">
        <v>79</v>
      </c>
      <c r="BK114" s="139">
        <f>ROUND(I114*H114,2)</f>
        <v>0</v>
      </c>
      <c r="BL114" s="16" t="s">
        <v>236</v>
      </c>
      <c r="BM114" s="138" t="s">
        <v>2870</v>
      </c>
    </row>
    <row r="115" spans="2:65" s="1" customFormat="1" ht="24.2" customHeight="1">
      <c r="B115" s="126"/>
      <c r="C115" s="127" t="s">
        <v>217</v>
      </c>
      <c r="D115" s="127" t="s">
        <v>137</v>
      </c>
      <c r="E115" s="128" t="s">
        <v>2871</v>
      </c>
      <c r="F115" s="129" t="s">
        <v>2872</v>
      </c>
      <c r="G115" s="130" t="s">
        <v>312</v>
      </c>
      <c r="H115" s="131">
        <v>550</v>
      </c>
      <c r="I115" s="132"/>
      <c r="J115" s="133">
        <f>ROUND(I115*H115,2)</f>
        <v>0</v>
      </c>
      <c r="K115" s="129" t="s">
        <v>141</v>
      </c>
      <c r="L115" s="31"/>
      <c r="M115" s="134" t="s">
        <v>3</v>
      </c>
      <c r="N115" s="135" t="s">
        <v>42</v>
      </c>
      <c r="P115" s="136">
        <f>O115*H115</f>
        <v>0</v>
      </c>
      <c r="Q115" s="136">
        <v>0</v>
      </c>
      <c r="R115" s="136">
        <f>Q115*H115</f>
        <v>0</v>
      </c>
      <c r="S115" s="136">
        <v>0</v>
      </c>
      <c r="T115" s="137">
        <f>S115*H115</f>
        <v>0</v>
      </c>
      <c r="AR115" s="138" t="s">
        <v>236</v>
      </c>
      <c r="AT115" s="138" t="s">
        <v>137</v>
      </c>
      <c r="AU115" s="138" t="s">
        <v>81</v>
      </c>
      <c r="AY115" s="16" t="s">
        <v>135</v>
      </c>
      <c r="BE115" s="139">
        <f>IF(N115="základní",J115,0)</f>
        <v>0</v>
      </c>
      <c r="BF115" s="139">
        <f>IF(N115="snížená",J115,0)</f>
        <v>0</v>
      </c>
      <c r="BG115" s="139">
        <f>IF(N115="zákl. přenesená",J115,0)</f>
        <v>0</v>
      </c>
      <c r="BH115" s="139">
        <f>IF(N115="sníž. přenesená",J115,0)</f>
        <v>0</v>
      </c>
      <c r="BI115" s="139">
        <f>IF(N115="nulová",J115,0)</f>
        <v>0</v>
      </c>
      <c r="BJ115" s="16" t="s">
        <v>79</v>
      </c>
      <c r="BK115" s="139">
        <f>ROUND(I115*H115,2)</f>
        <v>0</v>
      </c>
      <c r="BL115" s="16" t="s">
        <v>236</v>
      </c>
      <c r="BM115" s="138" t="s">
        <v>2873</v>
      </c>
    </row>
    <row r="116" spans="2:65" s="1" customFormat="1" ht="11.25">
      <c r="B116" s="31"/>
      <c r="D116" s="140" t="s">
        <v>144</v>
      </c>
      <c r="F116" s="141" t="s">
        <v>2874</v>
      </c>
      <c r="I116" s="142"/>
      <c r="L116" s="31"/>
      <c r="M116" s="143"/>
      <c r="T116" s="52"/>
      <c r="AT116" s="16" t="s">
        <v>144</v>
      </c>
      <c r="AU116" s="16" t="s">
        <v>81</v>
      </c>
    </row>
    <row r="117" spans="2:65" s="1" customFormat="1" ht="16.5" customHeight="1">
      <c r="B117" s="126"/>
      <c r="C117" s="162" t="s">
        <v>224</v>
      </c>
      <c r="D117" s="162" t="s">
        <v>427</v>
      </c>
      <c r="E117" s="163" t="s">
        <v>2875</v>
      </c>
      <c r="F117" s="164" t="s">
        <v>2876</v>
      </c>
      <c r="G117" s="165" t="s">
        <v>312</v>
      </c>
      <c r="H117" s="166">
        <v>550</v>
      </c>
      <c r="I117" s="167"/>
      <c r="J117" s="168">
        <f>ROUND(I117*H117,2)</f>
        <v>0</v>
      </c>
      <c r="K117" s="164" t="s">
        <v>141</v>
      </c>
      <c r="L117" s="169"/>
      <c r="M117" s="170" t="s">
        <v>3</v>
      </c>
      <c r="N117" s="171" t="s">
        <v>42</v>
      </c>
      <c r="P117" s="136">
        <f>O117*H117</f>
        <v>0</v>
      </c>
      <c r="Q117" s="136">
        <v>1.7000000000000001E-4</v>
      </c>
      <c r="R117" s="136">
        <f>Q117*H117</f>
        <v>9.35E-2</v>
      </c>
      <c r="S117" s="136">
        <v>0</v>
      </c>
      <c r="T117" s="137">
        <f>S117*H117</f>
        <v>0</v>
      </c>
      <c r="AR117" s="138" t="s">
        <v>342</v>
      </c>
      <c r="AT117" s="138" t="s">
        <v>427</v>
      </c>
      <c r="AU117" s="138" t="s">
        <v>81</v>
      </c>
      <c r="AY117" s="16" t="s">
        <v>135</v>
      </c>
      <c r="BE117" s="139">
        <f>IF(N117="základní",J117,0)</f>
        <v>0</v>
      </c>
      <c r="BF117" s="139">
        <f>IF(N117="snížená",J117,0)</f>
        <v>0</v>
      </c>
      <c r="BG117" s="139">
        <f>IF(N117="zákl. přenesená",J117,0)</f>
        <v>0</v>
      </c>
      <c r="BH117" s="139">
        <f>IF(N117="sníž. přenesená",J117,0)</f>
        <v>0</v>
      </c>
      <c r="BI117" s="139">
        <f>IF(N117="nulová",J117,0)</f>
        <v>0</v>
      </c>
      <c r="BJ117" s="16" t="s">
        <v>79</v>
      </c>
      <c r="BK117" s="139">
        <f>ROUND(I117*H117,2)</f>
        <v>0</v>
      </c>
      <c r="BL117" s="16" t="s">
        <v>236</v>
      </c>
      <c r="BM117" s="138" t="s">
        <v>2877</v>
      </c>
    </row>
    <row r="118" spans="2:65" s="1" customFormat="1" ht="24.2" customHeight="1">
      <c r="B118" s="126"/>
      <c r="C118" s="127" t="s">
        <v>230</v>
      </c>
      <c r="D118" s="127" t="s">
        <v>137</v>
      </c>
      <c r="E118" s="128" t="s">
        <v>2878</v>
      </c>
      <c r="F118" s="129" t="s">
        <v>2879</v>
      </c>
      <c r="G118" s="130" t="s">
        <v>312</v>
      </c>
      <c r="H118" s="131">
        <v>20</v>
      </c>
      <c r="I118" s="132"/>
      <c r="J118" s="133">
        <f>ROUND(I118*H118,2)</f>
        <v>0</v>
      </c>
      <c r="K118" s="129" t="s">
        <v>141</v>
      </c>
      <c r="L118" s="31"/>
      <c r="M118" s="134" t="s">
        <v>3</v>
      </c>
      <c r="N118" s="135" t="s">
        <v>42</v>
      </c>
      <c r="P118" s="136">
        <f>O118*H118</f>
        <v>0</v>
      </c>
      <c r="Q118" s="136">
        <v>0</v>
      </c>
      <c r="R118" s="136">
        <f>Q118*H118</f>
        <v>0</v>
      </c>
      <c r="S118" s="136">
        <v>0</v>
      </c>
      <c r="T118" s="137">
        <f>S118*H118</f>
        <v>0</v>
      </c>
      <c r="AR118" s="138" t="s">
        <v>236</v>
      </c>
      <c r="AT118" s="138" t="s">
        <v>137</v>
      </c>
      <c r="AU118" s="138" t="s">
        <v>81</v>
      </c>
      <c r="AY118" s="16" t="s">
        <v>135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6" t="s">
        <v>79</v>
      </c>
      <c r="BK118" s="139">
        <f>ROUND(I118*H118,2)</f>
        <v>0</v>
      </c>
      <c r="BL118" s="16" t="s">
        <v>236</v>
      </c>
      <c r="BM118" s="138" t="s">
        <v>2880</v>
      </c>
    </row>
    <row r="119" spans="2:65" s="1" customFormat="1" ht="11.25">
      <c r="B119" s="31"/>
      <c r="D119" s="140" t="s">
        <v>144</v>
      </c>
      <c r="F119" s="141" t="s">
        <v>2881</v>
      </c>
      <c r="I119" s="142"/>
      <c r="L119" s="31"/>
      <c r="M119" s="143"/>
      <c r="T119" s="52"/>
      <c r="AT119" s="16" t="s">
        <v>144</v>
      </c>
      <c r="AU119" s="16" t="s">
        <v>81</v>
      </c>
    </row>
    <row r="120" spans="2:65" s="1" customFormat="1" ht="16.5" customHeight="1">
      <c r="B120" s="126"/>
      <c r="C120" s="162" t="s">
        <v>236</v>
      </c>
      <c r="D120" s="162" t="s">
        <v>427</v>
      </c>
      <c r="E120" s="163" t="s">
        <v>2882</v>
      </c>
      <c r="F120" s="164" t="s">
        <v>2883</v>
      </c>
      <c r="G120" s="165" t="s">
        <v>312</v>
      </c>
      <c r="H120" s="166">
        <v>20</v>
      </c>
      <c r="I120" s="167"/>
      <c r="J120" s="168">
        <f>ROUND(I120*H120,2)</f>
        <v>0</v>
      </c>
      <c r="K120" s="164" t="s">
        <v>141</v>
      </c>
      <c r="L120" s="169"/>
      <c r="M120" s="170" t="s">
        <v>3</v>
      </c>
      <c r="N120" s="171" t="s">
        <v>42</v>
      </c>
      <c r="P120" s="136">
        <f>O120*H120</f>
        <v>0</v>
      </c>
      <c r="Q120" s="136">
        <v>6.4000000000000005E-4</v>
      </c>
      <c r="R120" s="136">
        <f>Q120*H120</f>
        <v>1.2800000000000001E-2</v>
      </c>
      <c r="S120" s="136">
        <v>0</v>
      </c>
      <c r="T120" s="137">
        <f>S120*H120</f>
        <v>0</v>
      </c>
      <c r="AR120" s="138" t="s">
        <v>342</v>
      </c>
      <c r="AT120" s="138" t="s">
        <v>427</v>
      </c>
      <c r="AU120" s="138" t="s">
        <v>81</v>
      </c>
      <c r="AY120" s="16" t="s">
        <v>135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6" t="s">
        <v>79</v>
      </c>
      <c r="BK120" s="139">
        <f>ROUND(I120*H120,2)</f>
        <v>0</v>
      </c>
      <c r="BL120" s="16" t="s">
        <v>236</v>
      </c>
      <c r="BM120" s="138" t="s">
        <v>2884</v>
      </c>
    </row>
    <row r="121" spans="2:65" s="1" customFormat="1" ht="24.2" customHeight="1">
      <c r="B121" s="126"/>
      <c r="C121" s="127" t="s">
        <v>242</v>
      </c>
      <c r="D121" s="127" t="s">
        <v>137</v>
      </c>
      <c r="E121" s="128" t="s">
        <v>2885</v>
      </c>
      <c r="F121" s="129" t="s">
        <v>2886</v>
      </c>
      <c r="G121" s="130" t="s">
        <v>312</v>
      </c>
      <c r="H121" s="131">
        <v>290</v>
      </c>
      <c r="I121" s="132"/>
      <c r="J121" s="133">
        <f>ROUND(I121*H121,2)</f>
        <v>0</v>
      </c>
      <c r="K121" s="129" t="s">
        <v>141</v>
      </c>
      <c r="L121" s="31"/>
      <c r="M121" s="134" t="s">
        <v>3</v>
      </c>
      <c r="N121" s="135" t="s">
        <v>42</v>
      </c>
      <c r="P121" s="136">
        <f>O121*H121</f>
        <v>0</v>
      </c>
      <c r="Q121" s="136">
        <v>0</v>
      </c>
      <c r="R121" s="136">
        <f>Q121*H121</f>
        <v>0</v>
      </c>
      <c r="S121" s="136">
        <v>0</v>
      </c>
      <c r="T121" s="137">
        <f>S121*H121</f>
        <v>0</v>
      </c>
      <c r="AR121" s="138" t="s">
        <v>236</v>
      </c>
      <c r="AT121" s="138" t="s">
        <v>137</v>
      </c>
      <c r="AU121" s="138" t="s">
        <v>81</v>
      </c>
      <c r="AY121" s="16" t="s">
        <v>135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6" t="s">
        <v>79</v>
      </c>
      <c r="BK121" s="139">
        <f>ROUND(I121*H121,2)</f>
        <v>0</v>
      </c>
      <c r="BL121" s="16" t="s">
        <v>236</v>
      </c>
      <c r="BM121" s="138" t="s">
        <v>2887</v>
      </c>
    </row>
    <row r="122" spans="2:65" s="1" customFormat="1" ht="11.25">
      <c r="B122" s="31"/>
      <c r="D122" s="140" t="s">
        <v>144</v>
      </c>
      <c r="F122" s="141" t="s">
        <v>2888</v>
      </c>
      <c r="I122" s="142"/>
      <c r="L122" s="31"/>
      <c r="M122" s="143"/>
      <c r="T122" s="52"/>
      <c r="AT122" s="16" t="s">
        <v>144</v>
      </c>
      <c r="AU122" s="16" t="s">
        <v>81</v>
      </c>
    </row>
    <row r="123" spans="2:65" s="1" customFormat="1" ht="16.5" customHeight="1">
      <c r="B123" s="126"/>
      <c r="C123" s="162" t="s">
        <v>251</v>
      </c>
      <c r="D123" s="162" t="s">
        <v>427</v>
      </c>
      <c r="E123" s="163" t="s">
        <v>2889</v>
      </c>
      <c r="F123" s="164" t="s">
        <v>2890</v>
      </c>
      <c r="G123" s="165" t="s">
        <v>312</v>
      </c>
      <c r="H123" s="166">
        <v>290</v>
      </c>
      <c r="I123" s="167"/>
      <c r="J123" s="168">
        <f>ROUND(I123*H123,2)</f>
        <v>0</v>
      </c>
      <c r="K123" s="164" t="s">
        <v>141</v>
      </c>
      <c r="L123" s="169"/>
      <c r="M123" s="170" t="s">
        <v>3</v>
      </c>
      <c r="N123" s="171" t="s">
        <v>42</v>
      </c>
      <c r="P123" s="136">
        <f>O123*H123</f>
        <v>0</v>
      </c>
      <c r="Q123" s="136">
        <v>1.6000000000000001E-4</v>
      </c>
      <c r="R123" s="136">
        <f>Q123*H123</f>
        <v>4.6400000000000004E-2</v>
      </c>
      <c r="S123" s="136">
        <v>0</v>
      </c>
      <c r="T123" s="137">
        <f>S123*H123</f>
        <v>0</v>
      </c>
      <c r="AR123" s="138" t="s">
        <v>342</v>
      </c>
      <c r="AT123" s="138" t="s">
        <v>427</v>
      </c>
      <c r="AU123" s="138" t="s">
        <v>81</v>
      </c>
      <c r="AY123" s="16" t="s">
        <v>135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6" t="s">
        <v>79</v>
      </c>
      <c r="BK123" s="139">
        <f>ROUND(I123*H123,2)</f>
        <v>0</v>
      </c>
      <c r="BL123" s="16" t="s">
        <v>236</v>
      </c>
      <c r="BM123" s="138" t="s">
        <v>2891</v>
      </c>
    </row>
    <row r="124" spans="2:65" s="1" customFormat="1" ht="24.2" customHeight="1">
      <c r="B124" s="126"/>
      <c r="C124" s="127" t="s">
        <v>258</v>
      </c>
      <c r="D124" s="127" t="s">
        <v>137</v>
      </c>
      <c r="E124" s="128" t="s">
        <v>2885</v>
      </c>
      <c r="F124" s="129" t="s">
        <v>2886</v>
      </c>
      <c r="G124" s="130" t="s">
        <v>312</v>
      </c>
      <c r="H124" s="131">
        <v>24</v>
      </c>
      <c r="I124" s="132"/>
      <c r="J124" s="133">
        <f>ROUND(I124*H124,2)</f>
        <v>0</v>
      </c>
      <c r="K124" s="129" t="s">
        <v>141</v>
      </c>
      <c r="L124" s="31"/>
      <c r="M124" s="134" t="s">
        <v>3</v>
      </c>
      <c r="N124" s="135" t="s">
        <v>42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236</v>
      </c>
      <c r="AT124" s="138" t="s">
        <v>137</v>
      </c>
      <c r="AU124" s="138" t="s">
        <v>81</v>
      </c>
      <c r="AY124" s="16" t="s">
        <v>135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6" t="s">
        <v>79</v>
      </c>
      <c r="BK124" s="139">
        <f>ROUND(I124*H124,2)</f>
        <v>0</v>
      </c>
      <c r="BL124" s="16" t="s">
        <v>236</v>
      </c>
      <c r="BM124" s="138" t="s">
        <v>2892</v>
      </c>
    </row>
    <row r="125" spans="2:65" s="1" customFormat="1" ht="11.25">
      <c r="B125" s="31"/>
      <c r="D125" s="140" t="s">
        <v>144</v>
      </c>
      <c r="F125" s="141" t="s">
        <v>2888</v>
      </c>
      <c r="I125" s="142"/>
      <c r="L125" s="31"/>
      <c r="M125" s="143"/>
      <c r="T125" s="52"/>
      <c r="AT125" s="16" t="s">
        <v>144</v>
      </c>
      <c r="AU125" s="16" t="s">
        <v>81</v>
      </c>
    </row>
    <row r="126" spans="2:65" s="1" customFormat="1" ht="16.5" customHeight="1">
      <c r="B126" s="126"/>
      <c r="C126" s="162" t="s">
        <v>266</v>
      </c>
      <c r="D126" s="162" t="s">
        <v>427</v>
      </c>
      <c r="E126" s="163" t="s">
        <v>2893</v>
      </c>
      <c r="F126" s="164" t="s">
        <v>2894</v>
      </c>
      <c r="G126" s="165" t="s">
        <v>312</v>
      </c>
      <c r="H126" s="166">
        <v>24</v>
      </c>
      <c r="I126" s="167"/>
      <c r="J126" s="168">
        <f>ROUND(I126*H126,2)</f>
        <v>0</v>
      </c>
      <c r="K126" s="164" t="s">
        <v>141</v>
      </c>
      <c r="L126" s="169"/>
      <c r="M126" s="170" t="s">
        <v>3</v>
      </c>
      <c r="N126" s="171" t="s">
        <v>42</v>
      </c>
      <c r="P126" s="136">
        <f>O126*H126</f>
        <v>0</v>
      </c>
      <c r="Q126" s="136">
        <v>2.5000000000000001E-4</v>
      </c>
      <c r="R126" s="136">
        <f>Q126*H126</f>
        <v>6.0000000000000001E-3</v>
      </c>
      <c r="S126" s="136">
        <v>0</v>
      </c>
      <c r="T126" s="137">
        <f>S126*H126</f>
        <v>0</v>
      </c>
      <c r="AR126" s="138" t="s">
        <v>342</v>
      </c>
      <c r="AT126" s="138" t="s">
        <v>427</v>
      </c>
      <c r="AU126" s="138" t="s">
        <v>81</v>
      </c>
      <c r="AY126" s="16" t="s">
        <v>135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6" t="s">
        <v>79</v>
      </c>
      <c r="BK126" s="139">
        <f>ROUND(I126*H126,2)</f>
        <v>0</v>
      </c>
      <c r="BL126" s="16" t="s">
        <v>236</v>
      </c>
      <c r="BM126" s="138" t="s">
        <v>2895</v>
      </c>
    </row>
    <row r="127" spans="2:65" s="1" customFormat="1" ht="24.2" customHeight="1">
      <c r="B127" s="126"/>
      <c r="C127" s="127" t="s">
        <v>8</v>
      </c>
      <c r="D127" s="127" t="s">
        <v>137</v>
      </c>
      <c r="E127" s="128" t="s">
        <v>2896</v>
      </c>
      <c r="F127" s="129" t="s">
        <v>2897</v>
      </c>
      <c r="G127" s="130" t="s">
        <v>312</v>
      </c>
      <c r="H127" s="131">
        <v>60</v>
      </c>
      <c r="I127" s="132"/>
      <c r="J127" s="133">
        <f>ROUND(I127*H127,2)</f>
        <v>0</v>
      </c>
      <c r="K127" s="129" t="s">
        <v>141</v>
      </c>
      <c r="L127" s="31"/>
      <c r="M127" s="134" t="s">
        <v>3</v>
      </c>
      <c r="N127" s="135" t="s">
        <v>42</v>
      </c>
      <c r="P127" s="136">
        <f>O127*H127</f>
        <v>0</v>
      </c>
      <c r="Q127" s="136">
        <v>0</v>
      </c>
      <c r="R127" s="136">
        <f>Q127*H127</f>
        <v>0</v>
      </c>
      <c r="S127" s="136">
        <v>0</v>
      </c>
      <c r="T127" s="137">
        <f>S127*H127</f>
        <v>0</v>
      </c>
      <c r="AR127" s="138" t="s">
        <v>236</v>
      </c>
      <c r="AT127" s="138" t="s">
        <v>137</v>
      </c>
      <c r="AU127" s="138" t="s">
        <v>81</v>
      </c>
      <c r="AY127" s="16" t="s">
        <v>135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6" t="s">
        <v>79</v>
      </c>
      <c r="BK127" s="139">
        <f>ROUND(I127*H127,2)</f>
        <v>0</v>
      </c>
      <c r="BL127" s="16" t="s">
        <v>236</v>
      </c>
      <c r="BM127" s="138" t="s">
        <v>2898</v>
      </c>
    </row>
    <row r="128" spans="2:65" s="1" customFormat="1" ht="11.25">
      <c r="B128" s="31"/>
      <c r="D128" s="140" t="s">
        <v>144</v>
      </c>
      <c r="F128" s="141" t="s">
        <v>2899</v>
      </c>
      <c r="I128" s="142"/>
      <c r="L128" s="31"/>
      <c r="M128" s="143"/>
      <c r="T128" s="52"/>
      <c r="AT128" s="16" t="s">
        <v>144</v>
      </c>
      <c r="AU128" s="16" t="s">
        <v>81</v>
      </c>
    </row>
    <row r="129" spans="2:65" s="1" customFormat="1" ht="24.2" customHeight="1">
      <c r="B129" s="126"/>
      <c r="C129" s="162" t="s">
        <v>278</v>
      </c>
      <c r="D129" s="162" t="s">
        <v>427</v>
      </c>
      <c r="E129" s="163" t="s">
        <v>2900</v>
      </c>
      <c r="F129" s="164" t="s">
        <v>2901</v>
      </c>
      <c r="G129" s="165" t="s">
        <v>312</v>
      </c>
      <c r="H129" s="166">
        <v>60</v>
      </c>
      <c r="I129" s="167"/>
      <c r="J129" s="168">
        <f>ROUND(I129*H129,2)</f>
        <v>0</v>
      </c>
      <c r="K129" s="164" t="s">
        <v>141</v>
      </c>
      <c r="L129" s="169"/>
      <c r="M129" s="170" t="s">
        <v>3</v>
      </c>
      <c r="N129" s="171" t="s">
        <v>42</v>
      </c>
      <c r="P129" s="136">
        <f>O129*H129</f>
        <v>0</v>
      </c>
      <c r="Q129" s="136">
        <v>8.0000000000000007E-5</v>
      </c>
      <c r="R129" s="136">
        <f>Q129*H129</f>
        <v>4.8000000000000004E-3</v>
      </c>
      <c r="S129" s="136">
        <v>0</v>
      </c>
      <c r="T129" s="137">
        <f>S129*H129</f>
        <v>0</v>
      </c>
      <c r="AR129" s="138" t="s">
        <v>342</v>
      </c>
      <c r="AT129" s="138" t="s">
        <v>427</v>
      </c>
      <c r="AU129" s="138" t="s">
        <v>81</v>
      </c>
      <c r="AY129" s="16" t="s">
        <v>135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6" t="s">
        <v>79</v>
      </c>
      <c r="BK129" s="139">
        <f>ROUND(I129*H129,2)</f>
        <v>0</v>
      </c>
      <c r="BL129" s="16" t="s">
        <v>236</v>
      </c>
      <c r="BM129" s="138" t="s">
        <v>2902</v>
      </c>
    </row>
    <row r="130" spans="2:65" s="1" customFormat="1" ht="21.75" customHeight="1">
      <c r="B130" s="126"/>
      <c r="C130" s="127" t="s">
        <v>283</v>
      </c>
      <c r="D130" s="127" t="s">
        <v>137</v>
      </c>
      <c r="E130" s="128" t="s">
        <v>2903</v>
      </c>
      <c r="F130" s="129" t="s">
        <v>2904</v>
      </c>
      <c r="G130" s="130" t="s">
        <v>493</v>
      </c>
      <c r="H130" s="131">
        <v>1</v>
      </c>
      <c r="I130" s="132"/>
      <c r="J130" s="133">
        <f>ROUND(I130*H130,2)</f>
        <v>0</v>
      </c>
      <c r="K130" s="129" t="s">
        <v>141</v>
      </c>
      <c r="L130" s="31"/>
      <c r="M130" s="134" t="s">
        <v>3</v>
      </c>
      <c r="N130" s="135" t="s">
        <v>42</v>
      </c>
      <c r="P130" s="136">
        <f>O130*H130</f>
        <v>0</v>
      </c>
      <c r="Q130" s="136">
        <v>0</v>
      </c>
      <c r="R130" s="136">
        <f>Q130*H130</f>
        <v>0</v>
      </c>
      <c r="S130" s="136">
        <v>0</v>
      </c>
      <c r="T130" s="137">
        <f>S130*H130</f>
        <v>0</v>
      </c>
      <c r="AR130" s="138" t="s">
        <v>236</v>
      </c>
      <c r="AT130" s="138" t="s">
        <v>137</v>
      </c>
      <c r="AU130" s="138" t="s">
        <v>81</v>
      </c>
      <c r="AY130" s="16" t="s">
        <v>135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6" t="s">
        <v>79</v>
      </c>
      <c r="BK130" s="139">
        <f>ROUND(I130*H130,2)</f>
        <v>0</v>
      </c>
      <c r="BL130" s="16" t="s">
        <v>236</v>
      </c>
      <c r="BM130" s="138" t="s">
        <v>2905</v>
      </c>
    </row>
    <row r="131" spans="2:65" s="1" customFormat="1" ht="11.25">
      <c r="B131" s="31"/>
      <c r="D131" s="140" t="s">
        <v>144</v>
      </c>
      <c r="F131" s="141" t="s">
        <v>2906</v>
      </c>
      <c r="I131" s="142"/>
      <c r="L131" s="31"/>
      <c r="M131" s="143"/>
      <c r="T131" s="52"/>
      <c r="AT131" s="16" t="s">
        <v>144</v>
      </c>
      <c r="AU131" s="16" t="s">
        <v>81</v>
      </c>
    </row>
    <row r="132" spans="2:65" s="1" customFormat="1" ht="16.5" customHeight="1">
      <c r="B132" s="126"/>
      <c r="C132" s="162" t="s">
        <v>289</v>
      </c>
      <c r="D132" s="162" t="s">
        <v>427</v>
      </c>
      <c r="E132" s="163" t="s">
        <v>2907</v>
      </c>
      <c r="F132" s="164" t="s">
        <v>2908</v>
      </c>
      <c r="G132" s="165" t="s">
        <v>493</v>
      </c>
      <c r="H132" s="166">
        <v>1</v>
      </c>
      <c r="I132" s="167"/>
      <c r="J132" s="168">
        <f>ROUND(I132*H132,2)</f>
        <v>0</v>
      </c>
      <c r="K132" s="164" t="s">
        <v>3</v>
      </c>
      <c r="L132" s="169"/>
      <c r="M132" s="170" t="s">
        <v>3</v>
      </c>
      <c r="N132" s="171" t="s">
        <v>42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342</v>
      </c>
      <c r="AT132" s="138" t="s">
        <v>427</v>
      </c>
      <c r="AU132" s="138" t="s">
        <v>81</v>
      </c>
      <c r="AY132" s="16" t="s">
        <v>135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6" t="s">
        <v>79</v>
      </c>
      <c r="BK132" s="139">
        <f>ROUND(I132*H132,2)</f>
        <v>0</v>
      </c>
      <c r="BL132" s="16" t="s">
        <v>236</v>
      </c>
      <c r="BM132" s="138" t="s">
        <v>2909</v>
      </c>
    </row>
    <row r="133" spans="2:65" s="1" customFormat="1" ht="24.2" customHeight="1">
      <c r="B133" s="126"/>
      <c r="C133" s="127" t="s">
        <v>298</v>
      </c>
      <c r="D133" s="127" t="s">
        <v>137</v>
      </c>
      <c r="E133" s="128" t="s">
        <v>2910</v>
      </c>
      <c r="F133" s="129" t="s">
        <v>2911</v>
      </c>
      <c r="G133" s="130" t="s">
        <v>493</v>
      </c>
      <c r="H133" s="131">
        <v>16</v>
      </c>
      <c r="I133" s="132"/>
      <c r="J133" s="133">
        <f>ROUND(I133*H133,2)</f>
        <v>0</v>
      </c>
      <c r="K133" s="129" t="s">
        <v>141</v>
      </c>
      <c r="L133" s="31"/>
      <c r="M133" s="134" t="s">
        <v>3</v>
      </c>
      <c r="N133" s="135" t="s">
        <v>42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236</v>
      </c>
      <c r="AT133" s="138" t="s">
        <v>137</v>
      </c>
      <c r="AU133" s="138" t="s">
        <v>81</v>
      </c>
      <c r="AY133" s="16" t="s">
        <v>135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6" t="s">
        <v>79</v>
      </c>
      <c r="BK133" s="139">
        <f>ROUND(I133*H133,2)</f>
        <v>0</v>
      </c>
      <c r="BL133" s="16" t="s">
        <v>236</v>
      </c>
      <c r="BM133" s="138" t="s">
        <v>2912</v>
      </c>
    </row>
    <row r="134" spans="2:65" s="1" customFormat="1" ht="11.25">
      <c r="B134" s="31"/>
      <c r="D134" s="140" t="s">
        <v>144</v>
      </c>
      <c r="F134" s="141" t="s">
        <v>2913</v>
      </c>
      <c r="I134" s="142"/>
      <c r="L134" s="31"/>
      <c r="M134" s="143"/>
      <c r="T134" s="52"/>
      <c r="AT134" s="16" t="s">
        <v>144</v>
      </c>
      <c r="AU134" s="16" t="s">
        <v>81</v>
      </c>
    </row>
    <row r="135" spans="2:65" s="1" customFormat="1" ht="16.5" customHeight="1">
      <c r="B135" s="126"/>
      <c r="C135" s="162" t="s">
        <v>304</v>
      </c>
      <c r="D135" s="162" t="s">
        <v>427</v>
      </c>
      <c r="E135" s="163" t="s">
        <v>2914</v>
      </c>
      <c r="F135" s="164" t="s">
        <v>2915</v>
      </c>
      <c r="G135" s="165" t="s">
        <v>493</v>
      </c>
      <c r="H135" s="166">
        <v>16</v>
      </c>
      <c r="I135" s="167"/>
      <c r="J135" s="168">
        <f>ROUND(I135*H135,2)</f>
        <v>0</v>
      </c>
      <c r="K135" s="164" t="s">
        <v>141</v>
      </c>
      <c r="L135" s="169"/>
      <c r="M135" s="170" t="s">
        <v>3</v>
      </c>
      <c r="N135" s="171" t="s">
        <v>42</v>
      </c>
      <c r="P135" s="136">
        <f>O135*H135</f>
        <v>0</v>
      </c>
      <c r="Q135" s="136">
        <v>5.0000000000000002E-5</v>
      </c>
      <c r="R135" s="136">
        <f>Q135*H135</f>
        <v>8.0000000000000004E-4</v>
      </c>
      <c r="S135" s="136">
        <v>0</v>
      </c>
      <c r="T135" s="137">
        <f>S135*H135</f>
        <v>0</v>
      </c>
      <c r="AR135" s="138" t="s">
        <v>342</v>
      </c>
      <c r="AT135" s="138" t="s">
        <v>427</v>
      </c>
      <c r="AU135" s="138" t="s">
        <v>81</v>
      </c>
      <c r="AY135" s="16" t="s">
        <v>135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6" t="s">
        <v>79</v>
      </c>
      <c r="BK135" s="139">
        <f>ROUND(I135*H135,2)</f>
        <v>0</v>
      </c>
      <c r="BL135" s="16" t="s">
        <v>236</v>
      </c>
      <c r="BM135" s="138" t="s">
        <v>2916</v>
      </c>
    </row>
    <row r="136" spans="2:65" s="1" customFormat="1" ht="24.2" customHeight="1">
      <c r="B136" s="126"/>
      <c r="C136" s="127" t="s">
        <v>309</v>
      </c>
      <c r="D136" s="127" t="s">
        <v>137</v>
      </c>
      <c r="E136" s="128" t="s">
        <v>2917</v>
      </c>
      <c r="F136" s="129" t="s">
        <v>2918</v>
      </c>
      <c r="G136" s="130" t="s">
        <v>493</v>
      </c>
      <c r="H136" s="131">
        <v>6</v>
      </c>
      <c r="I136" s="132"/>
      <c r="J136" s="133">
        <f>ROUND(I136*H136,2)</f>
        <v>0</v>
      </c>
      <c r="K136" s="129" t="s">
        <v>141</v>
      </c>
      <c r="L136" s="31"/>
      <c r="M136" s="134" t="s">
        <v>3</v>
      </c>
      <c r="N136" s="135" t="s">
        <v>42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236</v>
      </c>
      <c r="AT136" s="138" t="s">
        <v>137</v>
      </c>
      <c r="AU136" s="138" t="s">
        <v>81</v>
      </c>
      <c r="AY136" s="16" t="s">
        <v>135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6" t="s">
        <v>79</v>
      </c>
      <c r="BK136" s="139">
        <f>ROUND(I136*H136,2)</f>
        <v>0</v>
      </c>
      <c r="BL136" s="16" t="s">
        <v>236</v>
      </c>
      <c r="BM136" s="138" t="s">
        <v>2919</v>
      </c>
    </row>
    <row r="137" spans="2:65" s="1" customFormat="1" ht="11.25">
      <c r="B137" s="31"/>
      <c r="D137" s="140" t="s">
        <v>144</v>
      </c>
      <c r="F137" s="141" t="s">
        <v>2920</v>
      </c>
      <c r="I137" s="142"/>
      <c r="L137" s="31"/>
      <c r="M137" s="143"/>
      <c r="T137" s="52"/>
      <c r="AT137" s="16" t="s">
        <v>144</v>
      </c>
      <c r="AU137" s="16" t="s">
        <v>81</v>
      </c>
    </row>
    <row r="138" spans="2:65" s="1" customFormat="1" ht="16.5" customHeight="1">
      <c r="B138" s="126"/>
      <c r="C138" s="162" t="s">
        <v>317</v>
      </c>
      <c r="D138" s="162" t="s">
        <v>427</v>
      </c>
      <c r="E138" s="163" t="s">
        <v>2921</v>
      </c>
      <c r="F138" s="164" t="s">
        <v>2922</v>
      </c>
      <c r="G138" s="165" t="s">
        <v>493</v>
      </c>
      <c r="H138" s="166">
        <v>6</v>
      </c>
      <c r="I138" s="167"/>
      <c r="J138" s="168">
        <f>ROUND(I138*H138,2)</f>
        <v>0</v>
      </c>
      <c r="K138" s="164" t="s">
        <v>141</v>
      </c>
      <c r="L138" s="169"/>
      <c r="M138" s="170" t="s">
        <v>3</v>
      </c>
      <c r="N138" s="171" t="s">
        <v>42</v>
      </c>
      <c r="P138" s="136">
        <f>O138*H138</f>
        <v>0</v>
      </c>
      <c r="Q138" s="136">
        <v>5.0000000000000002E-5</v>
      </c>
      <c r="R138" s="136">
        <f>Q138*H138</f>
        <v>3.0000000000000003E-4</v>
      </c>
      <c r="S138" s="136">
        <v>0</v>
      </c>
      <c r="T138" s="137">
        <f>S138*H138</f>
        <v>0</v>
      </c>
      <c r="AR138" s="138" t="s">
        <v>342</v>
      </c>
      <c r="AT138" s="138" t="s">
        <v>427</v>
      </c>
      <c r="AU138" s="138" t="s">
        <v>81</v>
      </c>
      <c r="AY138" s="16" t="s">
        <v>135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6" t="s">
        <v>79</v>
      </c>
      <c r="BK138" s="139">
        <f>ROUND(I138*H138,2)</f>
        <v>0</v>
      </c>
      <c r="BL138" s="16" t="s">
        <v>236</v>
      </c>
      <c r="BM138" s="138" t="s">
        <v>2923</v>
      </c>
    </row>
    <row r="139" spans="2:65" s="1" customFormat="1" ht="24.2" customHeight="1">
      <c r="B139" s="126"/>
      <c r="C139" s="127" t="s">
        <v>323</v>
      </c>
      <c r="D139" s="127" t="s">
        <v>137</v>
      </c>
      <c r="E139" s="128" t="s">
        <v>2924</v>
      </c>
      <c r="F139" s="129" t="s">
        <v>2925</v>
      </c>
      <c r="G139" s="130" t="s">
        <v>493</v>
      </c>
      <c r="H139" s="131">
        <v>3</v>
      </c>
      <c r="I139" s="132"/>
      <c r="J139" s="133">
        <f>ROUND(I139*H139,2)</f>
        <v>0</v>
      </c>
      <c r="K139" s="129" t="s">
        <v>141</v>
      </c>
      <c r="L139" s="31"/>
      <c r="M139" s="134" t="s">
        <v>3</v>
      </c>
      <c r="N139" s="135" t="s">
        <v>42</v>
      </c>
      <c r="P139" s="136">
        <f>O139*H139</f>
        <v>0</v>
      </c>
      <c r="Q139" s="136">
        <v>0</v>
      </c>
      <c r="R139" s="136">
        <f>Q139*H139</f>
        <v>0</v>
      </c>
      <c r="S139" s="136">
        <v>0</v>
      </c>
      <c r="T139" s="137">
        <f>S139*H139</f>
        <v>0</v>
      </c>
      <c r="AR139" s="138" t="s">
        <v>236</v>
      </c>
      <c r="AT139" s="138" t="s">
        <v>137</v>
      </c>
      <c r="AU139" s="138" t="s">
        <v>81</v>
      </c>
      <c r="AY139" s="16" t="s">
        <v>135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6" t="s">
        <v>79</v>
      </c>
      <c r="BK139" s="139">
        <f>ROUND(I139*H139,2)</f>
        <v>0</v>
      </c>
      <c r="BL139" s="16" t="s">
        <v>236</v>
      </c>
      <c r="BM139" s="138" t="s">
        <v>2926</v>
      </c>
    </row>
    <row r="140" spans="2:65" s="1" customFormat="1" ht="11.25">
      <c r="B140" s="31"/>
      <c r="D140" s="140" t="s">
        <v>144</v>
      </c>
      <c r="F140" s="141" t="s">
        <v>2927</v>
      </c>
      <c r="I140" s="142"/>
      <c r="L140" s="31"/>
      <c r="M140" s="143"/>
      <c r="T140" s="52"/>
      <c r="AT140" s="16" t="s">
        <v>144</v>
      </c>
      <c r="AU140" s="16" t="s">
        <v>81</v>
      </c>
    </row>
    <row r="141" spans="2:65" s="1" customFormat="1" ht="16.5" customHeight="1">
      <c r="B141" s="126"/>
      <c r="C141" s="162" t="s">
        <v>329</v>
      </c>
      <c r="D141" s="162" t="s">
        <v>427</v>
      </c>
      <c r="E141" s="163" t="s">
        <v>2928</v>
      </c>
      <c r="F141" s="164" t="s">
        <v>2929</v>
      </c>
      <c r="G141" s="165" t="s">
        <v>493</v>
      </c>
      <c r="H141" s="166">
        <v>3</v>
      </c>
      <c r="I141" s="167"/>
      <c r="J141" s="168">
        <f>ROUND(I141*H141,2)</f>
        <v>0</v>
      </c>
      <c r="K141" s="164" t="s">
        <v>141</v>
      </c>
      <c r="L141" s="169"/>
      <c r="M141" s="170" t="s">
        <v>3</v>
      </c>
      <c r="N141" s="171" t="s">
        <v>42</v>
      </c>
      <c r="P141" s="136">
        <f>O141*H141</f>
        <v>0</v>
      </c>
      <c r="Q141" s="136">
        <v>8.0000000000000007E-5</v>
      </c>
      <c r="R141" s="136">
        <f>Q141*H141</f>
        <v>2.4000000000000003E-4</v>
      </c>
      <c r="S141" s="136">
        <v>0</v>
      </c>
      <c r="T141" s="137">
        <f>S141*H141</f>
        <v>0</v>
      </c>
      <c r="AR141" s="138" t="s">
        <v>342</v>
      </c>
      <c r="AT141" s="138" t="s">
        <v>427</v>
      </c>
      <c r="AU141" s="138" t="s">
        <v>81</v>
      </c>
      <c r="AY141" s="16" t="s">
        <v>135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6" t="s">
        <v>79</v>
      </c>
      <c r="BK141" s="139">
        <f>ROUND(I141*H141,2)</f>
        <v>0</v>
      </c>
      <c r="BL141" s="16" t="s">
        <v>236</v>
      </c>
      <c r="BM141" s="138" t="s">
        <v>2930</v>
      </c>
    </row>
    <row r="142" spans="2:65" s="1" customFormat="1" ht="24.2" customHeight="1">
      <c r="B142" s="126"/>
      <c r="C142" s="127" t="s">
        <v>336</v>
      </c>
      <c r="D142" s="127" t="s">
        <v>137</v>
      </c>
      <c r="E142" s="128" t="s">
        <v>2931</v>
      </c>
      <c r="F142" s="129" t="s">
        <v>2932</v>
      </c>
      <c r="G142" s="130" t="s">
        <v>493</v>
      </c>
      <c r="H142" s="131">
        <v>1</v>
      </c>
      <c r="I142" s="132"/>
      <c r="J142" s="133">
        <f>ROUND(I142*H142,2)</f>
        <v>0</v>
      </c>
      <c r="K142" s="129" t="s">
        <v>141</v>
      </c>
      <c r="L142" s="31"/>
      <c r="M142" s="134" t="s">
        <v>3</v>
      </c>
      <c r="N142" s="135" t="s">
        <v>42</v>
      </c>
      <c r="P142" s="136">
        <f>O142*H142</f>
        <v>0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AR142" s="138" t="s">
        <v>236</v>
      </c>
      <c r="AT142" s="138" t="s">
        <v>137</v>
      </c>
      <c r="AU142" s="138" t="s">
        <v>81</v>
      </c>
      <c r="AY142" s="16" t="s">
        <v>135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6" t="s">
        <v>79</v>
      </c>
      <c r="BK142" s="139">
        <f>ROUND(I142*H142,2)</f>
        <v>0</v>
      </c>
      <c r="BL142" s="16" t="s">
        <v>236</v>
      </c>
      <c r="BM142" s="138" t="s">
        <v>2933</v>
      </c>
    </row>
    <row r="143" spans="2:65" s="1" customFormat="1" ht="11.25">
      <c r="B143" s="31"/>
      <c r="D143" s="140" t="s">
        <v>144</v>
      </c>
      <c r="F143" s="141" t="s">
        <v>2934</v>
      </c>
      <c r="I143" s="142"/>
      <c r="L143" s="31"/>
      <c r="M143" s="143"/>
      <c r="T143" s="52"/>
      <c r="AT143" s="16" t="s">
        <v>144</v>
      </c>
      <c r="AU143" s="16" t="s">
        <v>81</v>
      </c>
    </row>
    <row r="144" spans="2:65" s="1" customFormat="1" ht="16.5" customHeight="1">
      <c r="B144" s="126"/>
      <c r="C144" s="162" t="s">
        <v>342</v>
      </c>
      <c r="D144" s="162" t="s">
        <v>427</v>
      </c>
      <c r="E144" s="163" t="s">
        <v>2935</v>
      </c>
      <c r="F144" s="164" t="s">
        <v>2936</v>
      </c>
      <c r="G144" s="165" t="s">
        <v>493</v>
      </c>
      <c r="H144" s="166">
        <v>1</v>
      </c>
      <c r="I144" s="167"/>
      <c r="J144" s="168">
        <f>ROUND(I144*H144,2)</f>
        <v>0</v>
      </c>
      <c r="K144" s="164" t="s">
        <v>141</v>
      </c>
      <c r="L144" s="169"/>
      <c r="M144" s="170" t="s">
        <v>3</v>
      </c>
      <c r="N144" s="171" t="s">
        <v>42</v>
      </c>
      <c r="P144" s="136">
        <f>O144*H144</f>
        <v>0</v>
      </c>
      <c r="Q144" s="136">
        <v>9.0000000000000006E-5</v>
      </c>
      <c r="R144" s="136">
        <f>Q144*H144</f>
        <v>9.0000000000000006E-5</v>
      </c>
      <c r="S144" s="136">
        <v>0</v>
      </c>
      <c r="T144" s="137">
        <f>S144*H144</f>
        <v>0</v>
      </c>
      <c r="AR144" s="138" t="s">
        <v>342</v>
      </c>
      <c r="AT144" s="138" t="s">
        <v>427</v>
      </c>
      <c r="AU144" s="138" t="s">
        <v>81</v>
      </c>
      <c r="AY144" s="16" t="s">
        <v>135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6" t="s">
        <v>79</v>
      </c>
      <c r="BK144" s="139">
        <f>ROUND(I144*H144,2)</f>
        <v>0</v>
      </c>
      <c r="BL144" s="16" t="s">
        <v>236</v>
      </c>
      <c r="BM144" s="138" t="s">
        <v>2937</v>
      </c>
    </row>
    <row r="145" spans="2:65" s="1" customFormat="1" ht="24.2" customHeight="1">
      <c r="B145" s="126"/>
      <c r="C145" s="127" t="s">
        <v>348</v>
      </c>
      <c r="D145" s="127" t="s">
        <v>137</v>
      </c>
      <c r="E145" s="128" t="s">
        <v>2938</v>
      </c>
      <c r="F145" s="129" t="s">
        <v>2939</v>
      </c>
      <c r="G145" s="130" t="s">
        <v>493</v>
      </c>
      <c r="H145" s="131">
        <v>2</v>
      </c>
      <c r="I145" s="132"/>
      <c r="J145" s="133">
        <f>ROUND(I145*H145,2)</f>
        <v>0</v>
      </c>
      <c r="K145" s="129" t="s">
        <v>141</v>
      </c>
      <c r="L145" s="31"/>
      <c r="M145" s="134" t="s">
        <v>3</v>
      </c>
      <c r="N145" s="135" t="s">
        <v>42</v>
      </c>
      <c r="P145" s="136">
        <f>O145*H145</f>
        <v>0</v>
      </c>
      <c r="Q145" s="136">
        <v>0</v>
      </c>
      <c r="R145" s="136">
        <f>Q145*H145</f>
        <v>0</v>
      </c>
      <c r="S145" s="136">
        <v>0</v>
      </c>
      <c r="T145" s="137">
        <f>S145*H145</f>
        <v>0</v>
      </c>
      <c r="AR145" s="138" t="s">
        <v>236</v>
      </c>
      <c r="AT145" s="138" t="s">
        <v>137</v>
      </c>
      <c r="AU145" s="138" t="s">
        <v>81</v>
      </c>
      <c r="AY145" s="16" t="s">
        <v>135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6" t="s">
        <v>79</v>
      </c>
      <c r="BK145" s="139">
        <f>ROUND(I145*H145,2)</f>
        <v>0</v>
      </c>
      <c r="BL145" s="16" t="s">
        <v>236</v>
      </c>
      <c r="BM145" s="138" t="s">
        <v>2940</v>
      </c>
    </row>
    <row r="146" spans="2:65" s="1" customFormat="1" ht="11.25">
      <c r="B146" s="31"/>
      <c r="D146" s="140" t="s">
        <v>144</v>
      </c>
      <c r="F146" s="141" t="s">
        <v>2941</v>
      </c>
      <c r="I146" s="142"/>
      <c r="L146" s="31"/>
      <c r="M146" s="143"/>
      <c r="T146" s="52"/>
      <c r="AT146" s="16" t="s">
        <v>144</v>
      </c>
      <c r="AU146" s="16" t="s">
        <v>81</v>
      </c>
    </row>
    <row r="147" spans="2:65" s="1" customFormat="1" ht="16.5" customHeight="1">
      <c r="B147" s="126"/>
      <c r="C147" s="162" t="s">
        <v>354</v>
      </c>
      <c r="D147" s="162" t="s">
        <v>427</v>
      </c>
      <c r="E147" s="163" t="s">
        <v>2942</v>
      </c>
      <c r="F147" s="164" t="s">
        <v>2943</v>
      </c>
      <c r="G147" s="165" t="s">
        <v>493</v>
      </c>
      <c r="H147" s="166">
        <v>2</v>
      </c>
      <c r="I147" s="167"/>
      <c r="J147" s="168">
        <f>ROUND(I147*H147,2)</f>
        <v>0</v>
      </c>
      <c r="K147" s="164" t="s">
        <v>141</v>
      </c>
      <c r="L147" s="169"/>
      <c r="M147" s="170" t="s">
        <v>3</v>
      </c>
      <c r="N147" s="171" t="s">
        <v>42</v>
      </c>
      <c r="P147" s="136">
        <f>O147*H147</f>
        <v>0</v>
      </c>
      <c r="Q147" s="136">
        <v>8.0000000000000007E-5</v>
      </c>
      <c r="R147" s="136">
        <f>Q147*H147</f>
        <v>1.6000000000000001E-4</v>
      </c>
      <c r="S147" s="136">
        <v>0</v>
      </c>
      <c r="T147" s="137">
        <f>S147*H147</f>
        <v>0</v>
      </c>
      <c r="AR147" s="138" t="s">
        <v>342</v>
      </c>
      <c r="AT147" s="138" t="s">
        <v>427</v>
      </c>
      <c r="AU147" s="138" t="s">
        <v>81</v>
      </c>
      <c r="AY147" s="16" t="s">
        <v>135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6" t="s">
        <v>79</v>
      </c>
      <c r="BK147" s="139">
        <f>ROUND(I147*H147,2)</f>
        <v>0</v>
      </c>
      <c r="BL147" s="16" t="s">
        <v>236</v>
      </c>
      <c r="BM147" s="138" t="s">
        <v>2944</v>
      </c>
    </row>
    <row r="148" spans="2:65" s="1" customFormat="1" ht="24.2" customHeight="1">
      <c r="B148" s="126"/>
      <c r="C148" s="127" t="s">
        <v>362</v>
      </c>
      <c r="D148" s="127" t="s">
        <v>137</v>
      </c>
      <c r="E148" s="128" t="s">
        <v>2945</v>
      </c>
      <c r="F148" s="129" t="s">
        <v>2946</v>
      </c>
      <c r="G148" s="130" t="s">
        <v>493</v>
      </c>
      <c r="H148" s="131">
        <v>8</v>
      </c>
      <c r="I148" s="132"/>
      <c r="J148" s="133">
        <f>ROUND(I148*H148,2)</f>
        <v>0</v>
      </c>
      <c r="K148" s="129" t="s">
        <v>141</v>
      </c>
      <c r="L148" s="31"/>
      <c r="M148" s="134" t="s">
        <v>3</v>
      </c>
      <c r="N148" s="135" t="s">
        <v>42</v>
      </c>
      <c r="P148" s="136">
        <f>O148*H148</f>
        <v>0</v>
      </c>
      <c r="Q148" s="136">
        <v>0</v>
      </c>
      <c r="R148" s="136">
        <f>Q148*H148</f>
        <v>0</v>
      </c>
      <c r="S148" s="136">
        <v>0</v>
      </c>
      <c r="T148" s="137">
        <f>S148*H148</f>
        <v>0</v>
      </c>
      <c r="AR148" s="138" t="s">
        <v>236</v>
      </c>
      <c r="AT148" s="138" t="s">
        <v>137</v>
      </c>
      <c r="AU148" s="138" t="s">
        <v>81</v>
      </c>
      <c r="AY148" s="16" t="s">
        <v>135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6" t="s">
        <v>79</v>
      </c>
      <c r="BK148" s="139">
        <f>ROUND(I148*H148,2)</f>
        <v>0</v>
      </c>
      <c r="BL148" s="16" t="s">
        <v>236</v>
      </c>
      <c r="BM148" s="138" t="s">
        <v>2947</v>
      </c>
    </row>
    <row r="149" spans="2:65" s="1" customFormat="1" ht="11.25">
      <c r="B149" s="31"/>
      <c r="D149" s="140" t="s">
        <v>144</v>
      </c>
      <c r="F149" s="141" t="s">
        <v>2948</v>
      </c>
      <c r="I149" s="142"/>
      <c r="L149" s="31"/>
      <c r="M149" s="143"/>
      <c r="T149" s="52"/>
      <c r="AT149" s="16" t="s">
        <v>144</v>
      </c>
      <c r="AU149" s="16" t="s">
        <v>81</v>
      </c>
    </row>
    <row r="150" spans="2:65" s="1" customFormat="1" ht="16.5" customHeight="1">
      <c r="B150" s="126"/>
      <c r="C150" s="162" t="s">
        <v>370</v>
      </c>
      <c r="D150" s="162" t="s">
        <v>427</v>
      </c>
      <c r="E150" s="163" t="s">
        <v>2949</v>
      </c>
      <c r="F150" s="164" t="s">
        <v>2950</v>
      </c>
      <c r="G150" s="165" t="s">
        <v>493</v>
      </c>
      <c r="H150" s="166">
        <v>8</v>
      </c>
      <c r="I150" s="167"/>
      <c r="J150" s="168">
        <f>ROUND(I150*H150,2)</f>
        <v>0</v>
      </c>
      <c r="K150" s="164" t="s">
        <v>141</v>
      </c>
      <c r="L150" s="169"/>
      <c r="M150" s="170" t="s">
        <v>3</v>
      </c>
      <c r="N150" s="171" t="s">
        <v>42</v>
      </c>
      <c r="P150" s="136">
        <f>O150*H150</f>
        <v>0</v>
      </c>
      <c r="Q150" s="136">
        <v>4.0000000000000003E-5</v>
      </c>
      <c r="R150" s="136">
        <f>Q150*H150</f>
        <v>3.2000000000000003E-4</v>
      </c>
      <c r="S150" s="136">
        <v>0</v>
      </c>
      <c r="T150" s="137">
        <f>S150*H150</f>
        <v>0</v>
      </c>
      <c r="AR150" s="138" t="s">
        <v>342</v>
      </c>
      <c r="AT150" s="138" t="s">
        <v>427</v>
      </c>
      <c r="AU150" s="138" t="s">
        <v>81</v>
      </c>
      <c r="AY150" s="16" t="s">
        <v>135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6" t="s">
        <v>79</v>
      </c>
      <c r="BK150" s="139">
        <f>ROUND(I150*H150,2)</f>
        <v>0</v>
      </c>
      <c r="BL150" s="16" t="s">
        <v>236</v>
      </c>
      <c r="BM150" s="138" t="s">
        <v>2951</v>
      </c>
    </row>
    <row r="151" spans="2:65" s="1" customFormat="1" ht="24.2" customHeight="1">
      <c r="B151" s="126"/>
      <c r="C151" s="127" t="s">
        <v>376</v>
      </c>
      <c r="D151" s="127" t="s">
        <v>137</v>
      </c>
      <c r="E151" s="128" t="s">
        <v>2952</v>
      </c>
      <c r="F151" s="129" t="s">
        <v>2953</v>
      </c>
      <c r="G151" s="130" t="s">
        <v>493</v>
      </c>
      <c r="H151" s="131">
        <v>94</v>
      </c>
      <c r="I151" s="132"/>
      <c r="J151" s="133">
        <f>ROUND(I151*H151,2)</f>
        <v>0</v>
      </c>
      <c r="K151" s="129" t="s">
        <v>141</v>
      </c>
      <c r="L151" s="31"/>
      <c r="M151" s="134" t="s">
        <v>3</v>
      </c>
      <c r="N151" s="135" t="s">
        <v>42</v>
      </c>
      <c r="P151" s="136">
        <f>O151*H151</f>
        <v>0</v>
      </c>
      <c r="Q151" s="136">
        <v>0</v>
      </c>
      <c r="R151" s="136">
        <f>Q151*H151</f>
        <v>0</v>
      </c>
      <c r="S151" s="136">
        <v>0</v>
      </c>
      <c r="T151" s="137">
        <f>S151*H151</f>
        <v>0</v>
      </c>
      <c r="AR151" s="138" t="s">
        <v>236</v>
      </c>
      <c r="AT151" s="138" t="s">
        <v>137</v>
      </c>
      <c r="AU151" s="138" t="s">
        <v>81</v>
      </c>
      <c r="AY151" s="16" t="s">
        <v>135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6" t="s">
        <v>79</v>
      </c>
      <c r="BK151" s="139">
        <f>ROUND(I151*H151,2)</f>
        <v>0</v>
      </c>
      <c r="BL151" s="16" t="s">
        <v>236</v>
      </c>
      <c r="BM151" s="138" t="s">
        <v>2954</v>
      </c>
    </row>
    <row r="152" spans="2:65" s="1" customFormat="1" ht="11.25">
      <c r="B152" s="31"/>
      <c r="D152" s="140" t="s">
        <v>144</v>
      </c>
      <c r="F152" s="141" t="s">
        <v>2955</v>
      </c>
      <c r="I152" s="142"/>
      <c r="L152" s="31"/>
      <c r="M152" s="143"/>
      <c r="T152" s="52"/>
      <c r="AT152" s="16" t="s">
        <v>144</v>
      </c>
      <c r="AU152" s="16" t="s">
        <v>81</v>
      </c>
    </row>
    <row r="153" spans="2:65" s="1" customFormat="1" ht="16.5" customHeight="1">
      <c r="B153" s="126"/>
      <c r="C153" s="162" t="s">
        <v>382</v>
      </c>
      <c r="D153" s="162" t="s">
        <v>427</v>
      </c>
      <c r="E153" s="163" t="s">
        <v>2956</v>
      </c>
      <c r="F153" s="164" t="s">
        <v>2957</v>
      </c>
      <c r="G153" s="165" t="s">
        <v>493</v>
      </c>
      <c r="H153" s="166">
        <v>94</v>
      </c>
      <c r="I153" s="167"/>
      <c r="J153" s="168">
        <f>ROUND(I153*H153,2)</f>
        <v>0</v>
      </c>
      <c r="K153" s="164" t="s">
        <v>141</v>
      </c>
      <c r="L153" s="169"/>
      <c r="M153" s="170" t="s">
        <v>3</v>
      </c>
      <c r="N153" s="171" t="s">
        <v>42</v>
      </c>
      <c r="P153" s="136">
        <f>O153*H153</f>
        <v>0</v>
      </c>
      <c r="Q153" s="136">
        <v>1E-4</v>
      </c>
      <c r="R153" s="136">
        <f>Q153*H153</f>
        <v>9.4000000000000004E-3</v>
      </c>
      <c r="S153" s="136">
        <v>0</v>
      </c>
      <c r="T153" s="137">
        <f>S153*H153</f>
        <v>0</v>
      </c>
      <c r="AR153" s="138" t="s">
        <v>342</v>
      </c>
      <c r="AT153" s="138" t="s">
        <v>427</v>
      </c>
      <c r="AU153" s="138" t="s">
        <v>81</v>
      </c>
      <c r="AY153" s="16" t="s">
        <v>135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6" t="s">
        <v>79</v>
      </c>
      <c r="BK153" s="139">
        <f>ROUND(I153*H153,2)</f>
        <v>0</v>
      </c>
      <c r="BL153" s="16" t="s">
        <v>236</v>
      </c>
      <c r="BM153" s="138" t="s">
        <v>2958</v>
      </c>
    </row>
    <row r="154" spans="2:65" s="1" customFormat="1" ht="24.2" customHeight="1">
      <c r="B154" s="126"/>
      <c r="C154" s="127" t="s">
        <v>389</v>
      </c>
      <c r="D154" s="127" t="s">
        <v>137</v>
      </c>
      <c r="E154" s="128" t="s">
        <v>2959</v>
      </c>
      <c r="F154" s="129" t="s">
        <v>2960</v>
      </c>
      <c r="G154" s="130" t="s">
        <v>493</v>
      </c>
      <c r="H154" s="131">
        <v>4</v>
      </c>
      <c r="I154" s="132"/>
      <c r="J154" s="133">
        <f>ROUND(I154*H154,2)</f>
        <v>0</v>
      </c>
      <c r="K154" s="129" t="s">
        <v>141</v>
      </c>
      <c r="L154" s="31"/>
      <c r="M154" s="134" t="s">
        <v>3</v>
      </c>
      <c r="N154" s="135" t="s">
        <v>42</v>
      </c>
      <c r="P154" s="136">
        <f>O154*H154</f>
        <v>0</v>
      </c>
      <c r="Q154" s="136">
        <v>0</v>
      </c>
      <c r="R154" s="136">
        <f>Q154*H154</f>
        <v>0</v>
      </c>
      <c r="S154" s="136">
        <v>0</v>
      </c>
      <c r="T154" s="137">
        <f>S154*H154</f>
        <v>0</v>
      </c>
      <c r="AR154" s="138" t="s">
        <v>236</v>
      </c>
      <c r="AT154" s="138" t="s">
        <v>137</v>
      </c>
      <c r="AU154" s="138" t="s">
        <v>81</v>
      </c>
      <c r="AY154" s="16" t="s">
        <v>135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6" t="s">
        <v>79</v>
      </c>
      <c r="BK154" s="139">
        <f>ROUND(I154*H154,2)</f>
        <v>0</v>
      </c>
      <c r="BL154" s="16" t="s">
        <v>236</v>
      </c>
      <c r="BM154" s="138" t="s">
        <v>2961</v>
      </c>
    </row>
    <row r="155" spans="2:65" s="1" customFormat="1" ht="11.25">
      <c r="B155" s="31"/>
      <c r="D155" s="140" t="s">
        <v>144</v>
      </c>
      <c r="F155" s="141" t="s">
        <v>2962</v>
      </c>
      <c r="I155" s="142"/>
      <c r="L155" s="31"/>
      <c r="M155" s="143"/>
      <c r="T155" s="52"/>
      <c r="AT155" s="16" t="s">
        <v>144</v>
      </c>
      <c r="AU155" s="16" t="s">
        <v>81</v>
      </c>
    </row>
    <row r="156" spans="2:65" s="1" customFormat="1" ht="16.5" customHeight="1">
      <c r="B156" s="126"/>
      <c r="C156" s="162" t="s">
        <v>397</v>
      </c>
      <c r="D156" s="162" t="s">
        <v>427</v>
      </c>
      <c r="E156" s="163" t="s">
        <v>2963</v>
      </c>
      <c r="F156" s="164" t="s">
        <v>2964</v>
      </c>
      <c r="G156" s="165" t="s">
        <v>493</v>
      </c>
      <c r="H156" s="166">
        <v>4</v>
      </c>
      <c r="I156" s="167"/>
      <c r="J156" s="168">
        <f>ROUND(I156*H156,2)</f>
        <v>0</v>
      </c>
      <c r="K156" s="164" t="s">
        <v>141</v>
      </c>
      <c r="L156" s="169"/>
      <c r="M156" s="170" t="s">
        <v>3</v>
      </c>
      <c r="N156" s="171" t="s">
        <v>42</v>
      </c>
      <c r="P156" s="136">
        <f>O156*H156</f>
        <v>0</v>
      </c>
      <c r="Q156" s="136">
        <v>1E-4</v>
      </c>
      <c r="R156" s="136">
        <f>Q156*H156</f>
        <v>4.0000000000000002E-4</v>
      </c>
      <c r="S156" s="136">
        <v>0</v>
      </c>
      <c r="T156" s="137">
        <f>S156*H156</f>
        <v>0</v>
      </c>
      <c r="AR156" s="138" t="s">
        <v>342</v>
      </c>
      <c r="AT156" s="138" t="s">
        <v>427</v>
      </c>
      <c r="AU156" s="138" t="s">
        <v>81</v>
      </c>
      <c r="AY156" s="16" t="s">
        <v>135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6" t="s">
        <v>79</v>
      </c>
      <c r="BK156" s="139">
        <f>ROUND(I156*H156,2)</f>
        <v>0</v>
      </c>
      <c r="BL156" s="16" t="s">
        <v>236</v>
      </c>
      <c r="BM156" s="138" t="s">
        <v>2965</v>
      </c>
    </row>
    <row r="157" spans="2:65" s="1" customFormat="1" ht="24.2" customHeight="1">
      <c r="B157" s="126"/>
      <c r="C157" s="127" t="s">
        <v>617</v>
      </c>
      <c r="D157" s="127" t="s">
        <v>137</v>
      </c>
      <c r="E157" s="128" t="s">
        <v>2966</v>
      </c>
      <c r="F157" s="129" t="s">
        <v>2967</v>
      </c>
      <c r="G157" s="130" t="s">
        <v>312</v>
      </c>
      <c r="H157" s="131">
        <v>6</v>
      </c>
      <c r="I157" s="132"/>
      <c r="J157" s="133">
        <f>ROUND(I157*H157,2)</f>
        <v>0</v>
      </c>
      <c r="K157" s="129" t="s">
        <v>141</v>
      </c>
      <c r="L157" s="31"/>
      <c r="M157" s="134" t="s">
        <v>3</v>
      </c>
      <c r="N157" s="135" t="s">
        <v>42</v>
      </c>
      <c r="P157" s="136">
        <f>O157*H157</f>
        <v>0</v>
      </c>
      <c r="Q157" s="136">
        <v>0</v>
      </c>
      <c r="R157" s="136">
        <f>Q157*H157</f>
        <v>0</v>
      </c>
      <c r="S157" s="136">
        <v>0</v>
      </c>
      <c r="T157" s="137">
        <f>S157*H157</f>
        <v>0</v>
      </c>
      <c r="AR157" s="138" t="s">
        <v>236</v>
      </c>
      <c r="AT157" s="138" t="s">
        <v>137</v>
      </c>
      <c r="AU157" s="138" t="s">
        <v>81</v>
      </c>
      <c r="AY157" s="16" t="s">
        <v>135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6" t="s">
        <v>79</v>
      </c>
      <c r="BK157" s="139">
        <f>ROUND(I157*H157,2)</f>
        <v>0</v>
      </c>
      <c r="BL157" s="16" t="s">
        <v>236</v>
      </c>
      <c r="BM157" s="138" t="s">
        <v>2968</v>
      </c>
    </row>
    <row r="158" spans="2:65" s="1" customFormat="1" ht="11.25">
      <c r="B158" s="31"/>
      <c r="D158" s="140" t="s">
        <v>144</v>
      </c>
      <c r="F158" s="141" t="s">
        <v>2969</v>
      </c>
      <c r="I158" s="142"/>
      <c r="L158" s="31"/>
      <c r="M158" s="143"/>
      <c r="T158" s="52"/>
      <c r="AT158" s="16" t="s">
        <v>144</v>
      </c>
      <c r="AU158" s="16" t="s">
        <v>81</v>
      </c>
    </row>
    <row r="159" spans="2:65" s="1" customFormat="1" ht="16.5" customHeight="1">
      <c r="B159" s="126"/>
      <c r="C159" s="162" t="s">
        <v>621</v>
      </c>
      <c r="D159" s="162" t="s">
        <v>427</v>
      </c>
      <c r="E159" s="163" t="s">
        <v>2970</v>
      </c>
      <c r="F159" s="164" t="s">
        <v>2971</v>
      </c>
      <c r="G159" s="165" t="s">
        <v>312</v>
      </c>
      <c r="H159" s="166">
        <v>6</v>
      </c>
      <c r="I159" s="167"/>
      <c r="J159" s="168">
        <f>ROUND(I159*H159,2)</f>
        <v>0</v>
      </c>
      <c r="K159" s="164" t="s">
        <v>141</v>
      </c>
      <c r="L159" s="169"/>
      <c r="M159" s="170" t="s">
        <v>3</v>
      </c>
      <c r="N159" s="171" t="s">
        <v>42</v>
      </c>
      <c r="P159" s="136">
        <f>O159*H159</f>
        <v>0</v>
      </c>
      <c r="Q159" s="136">
        <v>1.4999999999999999E-4</v>
      </c>
      <c r="R159" s="136">
        <f>Q159*H159</f>
        <v>8.9999999999999998E-4</v>
      </c>
      <c r="S159" s="136">
        <v>0</v>
      </c>
      <c r="T159" s="137">
        <f>S159*H159</f>
        <v>0</v>
      </c>
      <c r="AR159" s="138" t="s">
        <v>342</v>
      </c>
      <c r="AT159" s="138" t="s">
        <v>427</v>
      </c>
      <c r="AU159" s="138" t="s">
        <v>81</v>
      </c>
      <c r="AY159" s="16" t="s">
        <v>135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6" t="s">
        <v>79</v>
      </c>
      <c r="BK159" s="139">
        <f>ROUND(I159*H159,2)</f>
        <v>0</v>
      </c>
      <c r="BL159" s="16" t="s">
        <v>236</v>
      </c>
      <c r="BM159" s="138" t="s">
        <v>2972</v>
      </c>
    </row>
    <row r="160" spans="2:65" s="1" customFormat="1" ht="16.5" customHeight="1">
      <c r="B160" s="126"/>
      <c r="C160" s="162" t="s">
        <v>627</v>
      </c>
      <c r="D160" s="162" t="s">
        <v>427</v>
      </c>
      <c r="E160" s="163" t="s">
        <v>2973</v>
      </c>
      <c r="F160" s="164" t="s">
        <v>2974</v>
      </c>
      <c r="G160" s="165" t="s">
        <v>493</v>
      </c>
      <c r="H160" s="166">
        <v>3</v>
      </c>
      <c r="I160" s="167"/>
      <c r="J160" s="168">
        <f>ROUND(I160*H160,2)</f>
        <v>0</v>
      </c>
      <c r="K160" s="164" t="s">
        <v>141</v>
      </c>
      <c r="L160" s="169"/>
      <c r="M160" s="170" t="s">
        <v>3</v>
      </c>
      <c r="N160" s="171" t="s">
        <v>42</v>
      </c>
      <c r="P160" s="136">
        <f>O160*H160</f>
        <v>0</v>
      </c>
      <c r="Q160" s="136">
        <v>2.5000000000000001E-4</v>
      </c>
      <c r="R160" s="136">
        <f>Q160*H160</f>
        <v>7.5000000000000002E-4</v>
      </c>
      <c r="S160" s="136">
        <v>0</v>
      </c>
      <c r="T160" s="137">
        <f>S160*H160</f>
        <v>0</v>
      </c>
      <c r="AR160" s="138" t="s">
        <v>342</v>
      </c>
      <c r="AT160" s="138" t="s">
        <v>427</v>
      </c>
      <c r="AU160" s="138" t="s">
        <v>81</v>
      </c>
      <c r="AY160" s="16" t="s">
        <v>135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6" t="s">
        <v>79</v>
      </c>
      <c r="BK160" s="139">
        <f>ROUND(I160*H160,2)</f>
        <v>0</v>
      </c>
      <c r="BL160" s="16" t="s">
        <v>236</v>
      </c>
      <c r="BM160" s="138" t="s">
        <v>2975</v>
      </c>
    </row>
    <row r="161" spans="2:65" s="1" customFormat="1" ht="16.5" customHeight="1">
      <c r="B161" s="126"/>
      <c r="C161" s="162" t="s">
        <v>631</v>
      </c>
      <c r="D161" s="162" t="s">
        <v>427</v>
      </c>
      <c r="E161" s="163" t="s">
        <v>2976</v>
      </c>
      <c r="F161" s="164" t="s">
        <v>2977</v>
      </c>
      <c r="G161" s="165" t="s">
        <v>493</v>
      </c>
      <c r="H161" s="166">
        <v>1</v>
      </c>
      <c r="I161" s="167"/>
      <c r="J161" s="168">
        <f>ROUND(I161*H161,2)</f>
        <v>0</v>
      </c>
      <c r="K161" s="164" t="s">
        <v>141</v>
      </c>
      <c r="L161" s="169"/>
      <c r="M161" s="170" t="s">
        <v>3</v>
      </c>
      <c r="N161" s="171" t="s">
        <v>42</v>
      </c>
      <c r="P161" s="136">
        <f>O161*H161</f>
        <v>0</v>
      </c>
      <c r="Q161" s="136">
        <v>1.6000000000000001E-4</v>
      </c>
      <c r="R161" s="136">
        <f>Q161*H161</f>
        <v>1.6000000000000001E-4</v>
      </c>
      <c r="S161" s="136">
        <v>0</v>
      </c>
      <c r="T161" s="137">
        <f>S161*H161</f>
        <v>0</v>
      </c>
      <c r="AR161" s="138" t="s">
        <v>342</v>
      </c>
      <c r="AT161" s="138" t="s">
        <v>427</v>
      </c>
      <c r="AU161" s="138" t="s">
        <v>81</v>
      </c>
      <c r="AY161" s="16" t="s">
        <v>135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6" t="s">
        <v>79</v>
      </c>
      <c r="BK161" s="139">
        <f>ROUND(I161*H161,2)</f>
        <v>0</v>
      </c>
      <c r="BL161" s="16" t="s">
        <v>236</v>
      </c>
      <c r="BM161" s="138" t="s">
        <v>2978</v>
      </c>
    </row>
    <row r="162" spans="2:65" s="1" customFormat="1" ht="24.2" customHeight="1">
      <c r="B162" s="126"/>
      <c r="C162" s="127" t="s">
        <v>639</v>
      </c>
      <c r="D162" s="127" t="s">
        <v>137</v>
      </c>
      <c r="E162" s="128" t="s">
        <v>2979</v>
      </c>
      <c r="F162" s="129" t="s">
        <v>2980</v>
      </c>
      <c r="G162" s="130" t="s">
        <v>493</v>
      </c>
      <c r="H162" s="131">
        <v>4</v>
      </c>
      <c r="I162" s="132"/>
      <c r="J162" s="133">
        <f>ROUND(I162*H162,2)</f>
        <v>0</v>
      </c>
      <c r="K162" s="129" t="s">
        <v>141</v>
      </c>
      <c r="L162" s="31"/>
      <c r="M162" s="134" t="s">
        <v>3</v>
      </c>
      <c r="N162" s="135" t="s">
        <v>42</v>
      </c>
      <c r="P162" s="136">
        <f>O162*H162</f>
        <v>0</v>
      </c>
      <c r="Q162" s="136">
        <v>0</v>
      </c>
      <c r="R162" s="136">
        <f>Q162*H162</f>
        <v>0</v>
      </c>
      <c r="S162" s="136">
        <v>0</v>
      </c>
      <c r="T162" s="137">
        <f>S162*H162</f>
        <v>0</v>
      </c>
      <c r="AR162" s="138" t="s">
        <v>236</v>
      </c>
      <c r="AT162" s="138" t="s">
        <v>137</v>
      </c>
      <c r="AU162" s="138" t="s">
        <v>81</v>
      </c>
      <c r="AY162" s="16" t="s">
        <v>135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6" t="s">
        <v>79</v>
      </c>
      <c r="BK162" s="139">
        <f>ROUND(I162*H162,2)</f>
        <v>0</v>
      </c>
      <c r="BL162" s="16" t="s">
        <v>236</v>
      </c>
      <c r="BM162" s="138" t="s">
        <v>2981</v>
      </c>
    </row>
    <row r="163" spans="2:65" s="1" customFormat="1" ht="11.25">
      <c r="B163" s="31"/>
      <c r="D163" s="140" t="s">
        <v>144</v>
      </c>
      <c r="F163" s="141" t="s">
        <v>2982</v>
      </c>
      <c r="I163" s="142"/>
      <c r="L163" s="31"/>
      <c r="M163" s="143"/>
      <c r="T163" s="52"/>
      <c r="AT163" s="16" t="s">
        <v>144</v>
      </c>
      <c r="AU163" s="16" t="s">
        <v>81</v>
      </c>
    </row>
    <row r="164" spans="2:65" s="1" customFormat="1" ht="16.5" customHeight="1">
      <c r="B164" s="126"/>
      <c r="C164" s="162" t="s">
        <v>647</v>
      </c>
      <c r="D164" s="162" t="s">
        <v>427</v>
      </c>
      <c r="E164" s="163" t="s">
        <v>2983</v>
      </c>
      <c r="F164" s="164" t="s">
        <v>2984</v>
      </c>
      <c r="G164" s="165" t="s">
        <v>493</v>
      </c>
      <c r="H164" s="166">
        <v>4</v>
      </c>
      <c r="I164" s="167"/>
      <c r="J164" s="168">
        <f>ROUND(I164*H164,2)</f>
        <v>0</v>
      </c>
      <c r="K164" s="164" t="s">
        <v>141</v>
      </c>
      <c r="L164" s="169"/>
      <c r="M164" s="170" t="s">
        <v>3</v>
      </c>
      <c r="N164" s="171" t="s">
        <v>42</v>
      </c>
      <c r="P164" s="136">
        <f>O164*H164</f>
        <v>0</v>
      </c>
      <c r="Q164" s="136">
        <v>5.0000000000000001E-4</v>
      </c>
      <c r="R164" s="136">
        <f>Q164*H164</f>
        <v>2E-3</v>
      </c>
      <c r="S164" s="136">
        <v>0</v>
      </c>
      <c r="T164" s="137">
        <f>S164*H164</f>
        <v>0</v>
      </c>
      <c r="AR164" s="138" t="s">
        <v>342</v>
      </c>
      <c r="AT164" s="138" t="s">
        <v>427</v>
      </c>
      <c r="AU164" s="138" t="s">
        <v>81</v>
      </c>
      <c r="AY164" s="16" t="s">
        <v>135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6" t="s">
        <v>79</v>
      </c>
      <c r="BK164" s="139">
        <f>ROUND(I164*H164,2)</f>
        <v>0</v>
      </c>
      <c r="BL164" s="16" t="s">
        <v>236</v>
      </c>
      <c r="BM164" s="138" t="s">
        <v>2985</v>
      </c>
    </row>
    <row r="165" spans="2:65" s="1" customFormat="1" ht="24.2" customHeight="1">
      <c r="B165" s="126"/>
      <c r="C165" s="127" t="s">
        <v>652</v>
      </c>
      <c r="D165" s="127" t="s">
        <v>137</v>
      </c>
      <c r="E165" s="128" t="s">
        <v>2986</v>
      </c>
      <c r="F165" s="129" t="s">
        <v>2987</v>
      </c>
      <c r="G165" s="130" t="s">
        <v>493</v>
      </c>
      <c r="H165" s="131">
        <v>6</v>
      </c>
      <c r="I165" s="132"/>
      <c r="J165" s="133">
        <f>ROUND(I165*H165,2)</f>
        <v>0</v>
      </c>
      <c r="K165" s="129" t="s">
        <v>141</v>
      </c>
      <c r="L165" s="31"/>
      <c r="M165" s="134" t="s">
        <v>3</v>
      </c>
      <c r="N165" s="135" t="s">
        <v>42</v>
      </c>
      <c r="P165" s="136">
        <f>O165*H165</f>
        <v>0</v>
      </c>
      <c r="Q165" s="136">
        <v>0</v>
      </c>
      <c r="R165" s="136">
        <f>Q165*H165</f>
        <v>0</v>
      </c>
      <c r="S165" s="136">
        <v>0</v>
      </c>
      <c r="T165" s="137">
        <f>S165*H165</f>
        <v>0</v>
      </c>
      <c r="AR165" s="138" t="s">
        <v>236</v>
      </c>
      <c r="AT165" s="138" t="s">
        <v>137</v>
      </c>
      <c r="AU165" s="138" t="s">
        <v>81</v>
      </c>
      <c r="AY165" s="16" t="s">
        <v>135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6" t="s">
        <v>79</v>
      </c>
      <c r="BK165" s="139">
        <f>ROUND(I165*H165,2)</f>
        <v>0</v>
      </c>
      <c r="BL165" s="16" t="s">
        <v>236</v>
      </c>
      <c r="BM165" s="138" t="s">
        <v>2988</v>
      </c>
    </row>
    <row r="166" spans="2:65" s="1" customFormat="1" ht="11.25">
      <c r="B166" s="31"/>
      <c r="D166" s="140" t="s">
        <v>144</v>
      </c>
      <c r="F166" s="141" t="s">
        <v>2989</v>
      </c>
      <c r="I166" s="142"/>
      <c r="L166" s="31"/>
      <c r="M166" s="143"/>
      <c r="T166" s="52"/>
      <c r="AT166" s="16" t="s">
        <v>144</v>
      </c>
      <c r="AU166" s="16" t="s">
        <v>81</v>
      </c>
    </row>
    <row r="167" spans="2:65" s="1" customFormat="1" ht="16.5" customHeight="1">
      <c r="B167" s="126"/>
      <c r="C167" s="162" t="s">
        <v>660</v>
      </c>
      <c r="D167" s="162" t="s">
        <v>427</v>
      </c>
      <c r="E167" s="163" t="s">
        <v>2990</v>
      </c>
      <c r="F167" s="164" t="s">
        <v>2991</v>
      </c>
      <c r="G167" s="165" t="s">
        <v>493</v>
      </c>
      <c r="H167" s="166">
        <v>6</v>
      </c>
      <c r="I167" s="167"/>
      <c r="J167" s="168">
        <f>ROUND(I167*H167,2)</f>
        <v>0</v>
      </c>
      <c r="K167" s="164" t="s">
        <v>141</v>
      </c>
      <c r="L167" s="169"/>
      <c r="M167" s="170" t="s">
        <v>3</v>
      </c>
      <c r="N167" s="171" t="s">
        <v>42</v>
      </c>
      <c r="P167" s="136">
        <f>O167*H167</f>
        <v>0</v>
      </c>
      <c r="Q167" s="136">
        <v>5.1000000000000004E-4</v>
      </c>
      <c r="R167" s="136">
        <f>Q167*H167</f>
        <v>3.0600000000000002E-3</v>
      </c>
      <c r="S167" s="136">
        <v>0</v>
      </c>
      <c r="T167" s="137">
        <f>S167*H167</f>
        <v>0</v>
      </c>
      <c r="AR167" s="138" t="s">
        <v>342</v>
      </c>
      <c r="AT167" s="138" t="s">
        <v>427</v>
      </c>
      <c r="AU167" s="138" t="s">
        <v>81</v>
      </c>
      <c r="AY167" s="16" t="s">
        <v>135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6" t="s">
        <v>79</v>
      </c>
      <c r="BK167" s="139">
        <f>ROUND(I167*H167,2)</f>
        <v>0</v>
      </c>
      <c r="BL167" s="16" t="s">
        <v>236</v>
      </c>
      <c r="BM167" s="138" t="s">
        <v>2992</v>
      </c>
    </row>
    <row r="168" spans="2:65" s="1" customFormat="1" ht="24.2" customHeight="1">
      <c r="B168" s="126"/>
      <c r="C168" s="127" t="s">
        <v>669</v>
      </c>
      <c r="D168" s="127" t="s">
        <v>137</v>
      </c>
      <c r="E168" s="128" t="s">
        <v>2993</v>
      </c>
      <c r="F168" s="129" t="s">
        <v>2994</v>
      </c>
      <c r="G168" s="130" t="s">
        <v>493</v>
      </c>
      <c r="H168" s="131">
        <v>24</v>
      </c>
      <c r="I168" s="132"/>
      <c r="J168" s="133">
        <f>ROUND(I168*H168,2)</f>
        <v>0</v>
      </c>
      <c r="K168" s="129" t="s">
        <v>141</v>
      </c>
      <c r="L168" s="31"/>
      <c r="M168" s="134" t="s">
        <v>3</v>
      </c>
      <c r="N168" s="135" t="s">
        <v>42</v>
      </c>
      <c r="P168" s="136">
        <f>O168*H168</f>
        <v>0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38" t="s">
        <v>236</v>
      </c>
      <c r="AT168" s="138" t="s">
        <v>137</v>
      </c>
      <c r="AU168" s="138" t="s">
        <v>81</v>
      </c>
      <c r="AY168" s="16" t="s">
        <v>135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6" t="s">
        <v>79</v>
      </c>
      <c r="BK168" s="139">
        <f>ROUND(I168*H168,2)</f>
        <v>0</v>
      </c>
      <c r="BL168" s="16" t="s">
        <v>236</v>
      </c>
      <c r="BM168" s="138" t="s">
        <v>2995</v>
      </c>
    </row>
    <row r="169" spans="2:65" s="1" customFormat="1" ht="11.25">
      <c r="B169" s="31"/>
      <c r="D169" s="140" t="s">
        <v>144</v>
      </c>
      <c r="F169" s="141" t="s">
        <v>2996</v>
      </c>
      <c r="I169" s="142"/>
      <c r="L169" s="31"/>
      <c r="M169" s="143"/>
      <c r="T169" s="52"/>
      <c r="AT169" s="16" t="s">
        <v>144</v>
      </c>
      <c r="AU169" s="16" t="s">
        <v>81</v>
      </c>
    </row>
    <row r="170" spans="2:65" s="1" customFormat="1" ht="16.5" customHeight="1">
      <c r="B170" s="126"/>
      <c r="C170" s="162" t="s">
        <v>674</v>
      </c>
      <c r="D170" s="162" t="s">
        <v>427</v>
      </c>
      <c r="E170" s="163" t="s">
        <v>2997</v>
      </c>
      <c r="F170" s="164" t="s">
        <v>2998</v>
      </c>
      <c r="G170" s="165" t="s">
        <v>493</v>
      </c>
      <c r="H170" s="166">
        <v>24</v>
      </c>
      <c r="I170" s="167"/>
      <c r="J170" s="168">
        <f>ROUND(I170*H170,2)</f>
        <v>0</v>
      </c>
      <c r="K170" s="164" t="s">
        <v>141</v>
      </c>
      <c r="L170" s="169"/>
      <c r="M170" s="170" t="s">
        <v>3</v>
      </c>
      <c r="N170" s="171" t="s">
        <v>42</v>
      </c>
      <c r="P170" s="136">
        <f>O170*H170</f>
        <v>0</v>
      </c>
      <c r="Q170" s="136">
        <v>2.7E-4</v>
      </c>
      <c r="R170" s="136">
        <f>Q170*H170</f>
        <v>6.4799999999999996E-3</v>
      </c>
      <c r="S170" s="136">
        <v>0</v>
      </c>
      <c r="T170" s="137">
        <f>S170*H170</f>
        <v>0</v>
      </c>
      <c r="AR170" s="138" t="s">
        <v>342</v>
      </c>
      <c r="AT170" s="138" t="s">
        <v>427</v>
      </c>
      <c r="AU170" s="138" t="s">
        <v>81</v>
      </c>
      <c r="AY170" s="16" t="s">
        <v>135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6" t="s">
        <v>79</v>
      </c>
      <c r="BK170" s="139">
        <f>ROUND(I170*H170,2)</f>
        <v>0</v>
      </c>
      <c r="BL170" s="16" t="s">
        <v>236</v>
      </c>
      <c r="BM170" s="138" t="s">
        <v>2999</v>
      </c>
    </row>
    <row r="171" spans="2:65" s="1" customFormat="1" ht="24.2" customHeight="1">
      <c r="B171" s="126"/>
      <c r="C171" s="127" t="s">
        <v>681</v>
      </c>
      <c r="D171" s="127" t="s">
        <v>137</v>
      </c>
      <c r="E171" s="128" t="s">
        <v>2993</v>
      </c>
      <c r="F171" s="129" t="s">
        <v>2994</v>
      </c>
      <c r="G171" s="130" t="s">
        <v>493</v>
      </c>
      <c r="H171" s="131">
        <v>5</v>
      </c>
      <c r="I171" s="132"/>
      <c r="J171" s="133">
        <f>ROUND(I171*H171,2)</f>
        <v>0</v>
      </c>
      <c r="K171" s="129" t="s">
        <v>141</v>
      </c>
      <c r="L171" s="31"/>
      <c r="M171" s="134" t="s">
        <v>3</v>
      </c>
      <c r="N171" s="135" t="s">
        <v>42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AR171" s="138" t="s">
        <v>236</v>
      </c>
      <c r="AT171" s="138" t="s">
        <v>137</v>
      </c>
      <c r="AU171" s="138" t="s">
        <v>81</v>
      </c>
      <c r="AY171" s="16" t="s">
        <v>135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6" t="s">
        <v>79</v>
      </c>
      <c r="BK171" s="139">
        <f>ROUND(I171*H171,2)</f>
        <v>0</v>
      </c>
      <c r="BL171" s="16" t="s">
        <v>236</v>
      </c>
      <c r="BM171" s="138" t="s">
        <v>3000</v>
      </c>
    </row>
    <row r="172" spans="2:65" s="1" customFormat="1" ht="11.25">
      <c r="B172" s="31"/>
      <c r="D172" s="140" t="s">
        <v>144</v>
      </c>
      <c r="F172" s="141" t="s">
        <v>2996</v>
      </c>
      <c r="I172" s="142"/>
      <c r="L172" s="31"/>
      <c r="M172" s="143"/>
      <c r="T172" s="52"/>
      <c r="AT172" s="16" t="s">
        <v>144</v>
      </c>
      <c r="AU172" s="16" t="s">
        <v>81</v>
      </c>
    </row>
    <row r="173" spans="2:65" s="1" customFormat="1" ht="16.5" customHeight="1">
      <c r="B173" s="126"/>
      <c r="C173" s="162" t="s">
        <v>686</v>
      </c>
      <c r="D173" s="162" t="s">
        <v>427</v>
      </c>
      <c r="E173" s="163" t="s">
        <v>3001</v>
      </c>
      <c r="F173" s="164" t="s">
        <v>3002</v>
      </c>
      <c r="G173" s="165" t="s">
        <v>493</v>
      </c>
      <c r="H173" s="166">
        <v>5</v>
      </c>
      <c r="I173" s="167"/>
      <c r="J173" s="168">
        <f>ROUND(I173*H173,2)</f>
        <v>0</v>
      </c>
      <c r="K173" s="164" t="s">
        <v>141</v>
      </c>
      <c r="L173" s="169"/>
      <c r="M173" s="170" t="s">
        <v>3</v>
      </c>
      <c r="N173" s="171" t="s">
        <v>42</v>
      </c>
      <c r="P173" s="136">
        <f>O173*H173</f>
        <v>0</v>
      </c>
      <c r="Q173" s="136">
        <v>1.3999999999999999E-4</v>
      </c>
      <c r="R173" s="136">
        <f>Q173*H173</f>
        <v>6.9999999999999988E-4</v>
      </c>
      <c r="S173" s="136">
        <v>0</v>
      </c>
      <c r="T173" s="137">
        <f>S173*H173</f>
        <v>0</v>
      </c>
      <c r="AR173" s="138" t="s">
        <v>342</v>
      </c>
      <c r="AT173" s="138" t="s">
        <v>427</v>
      </c>
      <c r="AU173" s="138" t="s">
        <v>81</v>
      </c>
      <c r="AY173" s="16" t="s">
        <v>135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6" t="s">
        <v>79</v>
      </c>
      <c r="BK173" s="139">
        <f>ROUND(I173*H173,2)</f>
        <v>0</v>
      </c>
      <c r="BL173" s="16" t="s">
        <v>236</v>
      </c>
      <c r="BM173" s="138" t="s">
        <v>3003</v>
      </c>
    </row>
    <row r="174" spans="2:65" s="1" customFormat="1" ht="24.2" customHeight="1">
      <c r="B174" s="126"/>
      <c r="C174" s="127" t="s">
        <v>693</v>
      </c>
      <c r="D174" s="127" t="s">
        <v>137</v>
      </c>
      <c r="E174" s="128" t="s">
        <v>2993</v>
      </c>
      <c r="F174" s="129" t="s">
        <v>2994</v>
      </c>
      <c r="G174" s="130" t="s">
        <v>493</v>
      </c>
      <c r="H174" s="131">
        <v>9</v>
      </c>
      <c r="I174" s="132"/>
      <c r="J174" s="133">
        <f>ROUND(I174*H174,2)</f>
        <v>0</v>
      </c>
      <c r="K174" s="129" t="s">
        <v>141</v>
      </c>
      <c r="L174" s="31"/>
      <c r="M174" s="134" t="s">
        <v>3</v>
      </c>
      <c r="N174" s="135" t="s">
        <v>42</v>
      </c>
      <c r="P174" s="136">
        <f>O174*H174</f>
        <v>0</v>
      </c>
      <c r="Q174" s="136">
        <v>0</v>
      </c>
      <c r="R174" s="136">
        <f>Q174*H174</f>
        <v>0</v>
      </c>
      <c r="S174" s="136">
        <v>0</v>
      </c>
      <c r="T174" s="137">
        <f>S174*H174</f>
        <v>0</v>
      </c>
      <c r="AR174" s="138" t="s">
        <v>236</v>
      </c>
      <c r="AT174" s="138" t="s">
        <v>137</v>
      </c>
      <c r="AU174" s="138" t="s">
        <v>81</v>
      </c>
      <c r="AY174" s="16" t="s">
        <v>135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6" t="s">
        <v>79</v>
      </c>
      <c r="BK174" s="139">
        <f>ROUND(I174*H174,2)</f>
        <v>0</v>
      </c>
      <c r="BL174" s="16" t="s">
        <v>236</v>
      </c>
      <c r="BM174" s="138" t="s">
        <v>3004</v>
      </c>
    </row>
    <row r="175" spans="2:65" s="1" customFormat="1" ht="11.25">
      <c r="B175" s="31"/>
      <c r="D175" s="140" t="s">
        <v>144</v>
      </c>
      <c r="F175" s="141" t="s">
        <v>2996</v>
      </c>
      <c r="I175" s="142"/>
      <c r="L175" s="31"/>
      <c r="M175" s="143"/>
      <c r="T175" s="52"/>
      <c r="AT175" s="16" t="s">
        <v>144</v>
      </c>
      <c r="AU175" s="16" t="s">
        <v>81</v>
      </c>
    </row>
    <row r="176" spans="2:65" s="1" customFormat="1" ht="16.5" customHeight="1">
      <c r="B176" s="126"/>
      <c r="C176" s="162" t="s">
        <v>699</v>
      </c>
      <c r="D176" s="162" t="s">
        <v>427</v>
      </c>
      <c r="E176" s="163" t="s">
        <v>3005</v>
      </c>
      <c r="F176" s="164" t="s">
        <v>3006</v>
      </c>
      <c r="G176" s="165" t="s">
        <v>493</v>
      </c>
      <c r="H176" s="166">
        <v>9</v>
      </c>
      <c r="I176" s="167"/>
      <c r="J176" s="168">
        <f>ROUND(I176*H176,2)</f>
        <v>0</v>
      </c>
      <c r="K176" s="164" t="s">
        <v>141</v>
      </c>
      <c r="L176" s="169"/>
      <c r="M176" s="170" t="s">
        <v>3</v>
      </c>
      <c r="N176" s="171" t="s">
        <v>42</v>
      </c>
      <c r="P176" s="136">
        <f>O176*H176</f>
        <v>0</v>
      </c>
      <c r="Q176" s="136">
        <v>2.0000000000000001E-4</v>
      </c>
      <c r="R176" s="136">
        <f>Q176*H176</f>
        <v>1.8000000000000002E-3</v>
      </c>
      <c r="S176" s="136">
        <v>0</v>
      </c>
      <c r="T176" s="137">
        <f>S176*H176</f>
        <v>0</v>
      </c>
      <c r="AR176" s="138" t="s">
        <v>342</v>
      </c>
      <c r="AT176" s="138" t="s">
        <v>427</v>
      </c>
      <c r="AU176" s="138" t="s">
        <v>81</v>
      </c>
      <c r="AY176" s="16" t="s">
        <v>135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6" t="s">
        <v>79</v>
      </c>
      <c r="BK176" s="139">
        <f>ROUND(I176*H176,2)</f>
        <v>0</v>
      </c>
      <c r="BL176" s="16" t="s">
        <v>236</v>
      </c>
      <c r="BM176" s="138" t="s">
        <v>3007</v>
      </c>
    </row>
    <row r="177" spans="2:65" s="1" customFormat="1" ht="24.2" customHeight="1">
      <c r="B177" s="126"/>
      <c r="C177" s="127" t="s">
        <v>705</v>
      </c>
      <c r="D177" s="127" t="s">
        <v>137</v>
      </c>
      <c r="E177" s="128" t="s">
        <v>3008</v>
      </c>
      <c r="F177" s="129" t="s">
        <v>3009</v>
      </c>
      <c r="G177" s="130" t="s">
        <v>493</v>
      </c>
      <c r="H177" s="131">
        <v>2</v>
      </c>
      <c r="I177" s="132"/>
      <c r="J177" s="133">
        <f>ROUND(I177*H177,2)</f>
        <v>0</v>
      </c>
      <c r="K177" s="129" t="s">
        <v>141</v>
      </c>
      <c r="L177" s="31"/>
      <c r="M177" s="134" t="s">
        <v>3</v>
      </c>
      <c r="N177" s="135" t="s">
        <v>42</v>
      </c>
      <c r="P177" s="136">
        <f>O177*H177</f>
        <v>0</v>
      </c>
      <c r="Q177" s="136">
        <v>0</v>
      </c>
      <c r="R177" s="136">
        <f>Q177*H177</f>
        <v>0</v>
      </c>
      <c r="S177" s="136">
        <v>0</v>
      </c>
      <c r="T177" s="137">
        <f>S177*H177</f>
        <v>0</v>
      </c>
      <c r="AR177" s="138" t="s">
        <v>236</v>
      </c>
      <c r="AT177" s="138" t="s">
        <v>137</v>
      </c>
      <c r="AU177" s="138" t="s">
        <v>81</v>
      </c>
      <c r="AY177" s="16" t="s">
        <v>135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6" t="s">
        <v>79</v>
      </c>
      <c r="BK177" s="139">
        <f>ROUND(I177*H177,2)</f>
        <v>0</v>
      </c>
      <c r="BL177" s="16" t="s">
        <v>236</v>
      </c>
      <c r="BM177" s="138" t="s">
        <v>3010</v>
      </c>
    </row>
    <row r="178" spans="2:65" s="1" customFormat="1" ht="11.25">
      <c r="B178" s="31"/>
      <c r="D178" s="140" t="s">
        <v>144</v>
      </c>
      <c r="F178" s="141" t="s">
        <v>3011</v>
      </c>
      <c r="I178" s="142"/>
      <c r="L178" s="31"/>
      <c r="M178" s="143"/>
      <c r="T178" s="52"/>
      <c r="AT178" s="16" t="s">
        <v>144</v>
      </c>
      <c r="AU178" s="16" t="s">
        <v>81</v>
      </c>
    </row>
    <row r="179" spans="2:65" s="1" customFormat="1" ht="16.5" customHeight="1">
      <c r="B179" s="126"/>
      <c r="C179" s="162" t="s">
        <v>710</v>
      </c>
      <c r="D179" s="162" t="s">
        <v>427</v>
      </c>
      <c r="E179" s="163" t="s">
        <v>3012</v>
      </c>
      <c r="F179" s="164" t="s">
        <v>3013</v>
      </c>
      <c r="G179" s="165" t="s">
        <v>493</v>
      </c>
      <c r="H179" s="166">
        <v>2</v>
      </c>
      <c r="I179" s="167"/>
      <c r="J179" s="168">
        <f>ROUND(I179*H179,2)</f>
        <v>0</v>
      </c>
      <c r="K179" s="164" t="s">
        <v>141</v>
      </c>
      <c r="L179" s="169"/>
      <c r="M179" s="170" t="s">
        <v>3</v>
      </c>
      <c r="N179" s="171" t="s">
        <v>42</v>
      </c>
      <c r="P179" s="136">
        <f>O179*H179</f>
        <v>0</v>
      </c>
      <c r="Q179" s="136">
        <v>5.4000000000000001E-4</v>
      </c>
      <c r="R179" s="136">
        <f>Q179*H179</f>
        <v>1.08E-3</v>
      </c>
      <c r="S179" s="136">
        <v>0</v>
      </c>
      <c r="T179" s="137">
        <f>S179*H179</f>
        <v>0</v>
      </c>
      <c r="AR179" s="138" t="s">
        <v>342</v>
      </c>
      <c r="AT179" s="138" t="s">
        <v>427</v>
      </c>
      <c r="AU179" s="138" t="s">
        <v>81</v>
      </c>
      <c r="AY179" s="16" t="s">
        <v>135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6" t="s">
        <v>79</v>
      </c>
      <c r="BK179" s="139">
        <f>ROUND(I179*H179,2)</f>
        <v>0</v>
      </c>
      <c r="BL179" s="16" t="s">
        <v>236</v>
      </c>
      <c r="BM179" s="138" t="s">
        <v>3014</v>
      </c>
    </row>
    <row r="180" spans="2:65" s="1" customFormat="1" ht="24.2" customHeight="1">
      <c r="B180" s="126"/>
      <c r="C180" s="127" t="s">
        <v>716</v>
      </c>
      <c r="D180" s="127" t="s">
        <v>137</v>
      </c>
      <c r="E180" s="128" t="s">
        <v>3015</v>
      </c>
      <c r="F180" s="129" t="s">
        <v>3016</v>
      </c>
      <c r="G180" s="130" t="s">
        <v>493</v>
      </c>
      <c r="H180" s="131">
        <v>4</v>
      </c>
      <c r="I180" s="132"/>
      <c r="J180" s="133">
        <f>ROUND(I180*H180,2)</f>
        <v>0</v>
      </c>
      <c r="K180" s="129" t="s">
        <v>141</v>
      </c>
      <c r="L180" s="31"/>
      <c r="M180" s="134" t="s">
        <v>3</v>
      </c>
      <c r="N180" s="135" t="s">
        <v>42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236</v>
      </c>
      <c r="AT180" s="138" t="s">
        <v>137</v>
      </c>
      <c r="AU180" s="138" t="s">
        <v>81</v>
      </c>
      <c r="AY180" s="16" t="s">
        <v>135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6" t="s">
        <v>79</v>
      </c>
      <c r="BK180" s="139">
        <f>ROUND(I180*H180,2)</f>
        <v>0</v>
      </c>
      <c r="BL180" s="16" t="s">
        <v>236</v>
      </c>
      <c r="BM180" s="138" t="s">
        <v>3017</v>
      </c>
    </row>
    <row r="181" spans="2:65" s="1" customFormat="1" ht="11.25">
      <c r="B181" s="31"/>
      <c r="D181" s="140" t="s">
        <v>144</v>
      </c>
      <c r="F181" s="141" t="s">
        <v>3018</v>
      </c>
      <c r="I181" s="142"/>
      <c r="L181" s="31"/>
      <c r="M181" s="143"/>
      <c r="T181" s="52"/>
      <c r="AT181" s="16" t="s">
        <v>144</v>
      </c>
      <c r="AU181" s="16" t="s">
        <v>81</v>
      </c>
    </row>
    <row r="182" spans="2:65" s="1" customFormat="1" ht="16.5" customHeight="1">
      <c r="B182" s="126"/>
      <c r="C182" s="162" t="s">
        <v>721</v>
      </c>
      <c r="D182" s="162" t="s">
        <v>427</v>
      </c>
      <c r="E182" s="163" t="s">
        <v>3019</v>
      </c>
      <c r="F182" s="164" t="s">
        <v>3020</v>
      </c>
      <c r="G182" s="165" t="s">
        <v>493</v>
      </c>
      <c r="H182" s="166">
        <v>4</v>
      </c>
      <c r="I182" s="167"/>
      <c r="J182" s="168">
        <f>ROUND(I182*H182,2)</f>
        <v>0</v>
      </c>
      <c r="K182" s="164" t="s">
        <v>141</v>
      </c>
      <c r="L182" s="169"/>
      <c r="M182" s="170" t="s">
        <v>3</v>
      </c>
      <c r="N182" s="171" t="s">
        <v>42</v>
      </c>
      <c r="P182" s="136">
        <f>O182*H182</f>
        <v>0</v>
      </c>
      <c r="Q182" s="136">
        <v>5.6999999999999998E-4</v>
      </c>
      <c r="R182" s="136">
        <f>Q182*H182</f>
        <v>2.2799999999999999E-3</v>
      </c>
      <c r="S182" s="136">
        <v>0</v>
      </c>
      <c r="T182" s="137">
        <f>S182*H182</f>
        <v>0</v>
      </c>
      <c r="AR182" s="138" t="s">
        <v>342</v>
      </c>
      <c r="AT182" s="138" t="s">
        <v>427</v>
      </c>
      <c r="AU182" s="138" t="s">
        <v>81</v>
      </c>
      <c r="AY182" s="16" t="s">
        <v>135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6" t="s">
        <v>79</v>
      </c>
      <c r="BK182" s="139">
        <f>ROUND(I182*H182,2)</f>
        <v>0</v>
      </c>
      <c r="BL182" s="16" t="s">
        <v>236</v>
      </c>
      <c r="BM182" s="138" t="s">
        <v>3021</v>
      </c>
    </row>
    <row r="183" spans="2:65" s="1" customFormat="1" ht="24.2" customHeight="1">
      <c r="B183" s="126"/>
      <c r="C183" s="127" t="s">
        <v>727</v>
      </c>
      <c r="D183" s="127" t="s">
        <v>137</v>
      </c>
      <c r="E183" s="128" t="s">
        <v>3022</v>
      </c>
      <c r="F183" s="129" t="s">
        <v>3023</v>
      </c>
      <c r="G183" s="130" t="s">
        <v>493</v>
      </c>
      <c r="H183" s="131">
        <v>1</v>
      </c>
      <c r="I183" s="132"/>
      <c r="J183" s="133">
        <f>ROUND(I183*H183,2)</f>
        <v>0</v>
      </c>
      <c r="K183" s="129" t="s">
        <v>141</v>
      </c>
      <c r="L183" s="31"/>
      <c r="M183" s="134" t="s">
        <v>3</v>
      </c>
      <c r="N183" s="135" t="s">
        <v>42</v>
      </c>
      <c r="P183" s="136">
        <f>O183*H183</f>
        <v>0</v>
      </c>
      <c r="Q183" s="136">
        <v>0</v>
      </c>
      <c r="R183" s="136">
        <f>Q183*H183</f>
        <v>0</v>
      </c>
      <c r="S183" s="136">
        <v>0</v>
      </c>
      <c r="T183" s="137">
        <f>S183*H183</f>
        <v>0</v>
      </c>
      <c r="AR183" s="138" t="s">
        <v>236</v>
      </c>
      <c r="AT183" s="138" t="s">
        <v>137</v>
      </c>
      <c r="AU183" s="138" t="s">
        <v>81</v>
      </c>
      <c r="AY183" s="16" t="s">
        <v>135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6" t="s">
        <v>79</v>
      </c>
      <c r="BK183" s="139">
        <f>ROUND(I183*H183,2)</f>
        <v>0</v>
      </c>
      <c r="BL183" s="16" t="s">
        <v>236</v>
      </c>
      <c r="BM183" s="138" t="s">
        <v>3024</v>
      </c>
    </row>
    <row r="184" spans="2:65" s="1" customFormat="1" ht="11.25">
      <c r="B184" s="31"/>
      <c r="D184" s="140" t="s">
        <v>144</v>
      </c>
      <c r="F184" s="141" t="s">
        <v>3025</v>
      </c>
      <c r="I184" s="142"/>
      <c r="L184" s="31"/>
      <c r="M184" s="143"/>
      <c r="T184" s="52"/>
      <c r="AT184" s="16" t="s">
        <v>144</v>
      </c>
      <c r="AU184" s="16" t="s">
        <v>81</v>
      </c>
    </row>
    <row r="185" spans="2:65" s="1" customFormat="1" ht="24.2" customHeight="1">
      <c r="B185" s="126"/>
      <c r="C185" s="127" t="s">
        <v>733</v>
      </c>
      <c r="D185" s="127" t="s">
        <v>137</v>
      </c>
      <c r="E185" s="128" t="s">
        <v>3026</v>
      </c>
      <c r="F185" s="129" t="s">
        <v>3027</v>
      </c>
      <c r="G185" s="130" t="s">
        <v>186</v>
      </c>
      <c r="H185" s="131">
        <v>0.27200000000000002</v>
      </c>
      <c r="I185" s="132"/>
      <c r="J185" s="133">
        <f>ROUND(I185*H185,2)</f>
        <v>0</v>
      </c>
      <c r="K185" s="129" t="s">
        <v>141</v>
      </c>
      <c r="L185" s="31"/>
      <c r="M185" s="134" t="s">
        <v>3</v>
      </c>
      <c r="N185" s="135" t="s">
        <v>42</v>
      </c>
      <c r="P185" s="136">
        <f>O185*H185</f>
        <v>0</v>
      </c>
      <c r="Q185" s="136">
        <v>0</v>
      </c>
      <c r="R185" s="136">
        <f>Q185*H185</f>
        <v>0</v>
      </c>
      <c r="S185" s="136">
        <v>0</v>
      </c>
      <c r="T185" s="137">
        <f>S185*H185</f>
        <v>0</v>
      </c>
      <c r="AR185" s="138" t="s">
        <v>236</v>
      </c>
      <c r="AT185" s="138" t="s">
        <v>137</v>
      </c>
      <c r="AU185" s="138" t="s">
        <v>81</v>
      </c>
      <c r="AY185" s="16" t="s">
        <v>135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6" t="s">
        <v>79</v>
      </c>
      <c r="BK185" s="139">
        <f>ROUND(I185*H185,2)</f>
        <v>0</v>
      </c>
      <c r="BL185" s="16" t="s">
        <v>236</v>
      </c>
      <c r="BM185" s="138" t="s">
        <v>3028</v>
      </c>
    </row>
    <row r="186" spans="2:65" s="1" customFormat="1" ht="11.25">
      <c r="B186" s="31"/>
      <c r="D186" s="140" t="s">
        <v>144</v>
      </c>
      <c r="F186" s="141" t="s">
        <v>3029</v>
      </c>
      <c r="I186" s="142"/>
      <c r="L186" s="31"/>
      <c r="M186" s="143"/>
      <c r="T186" s="52"/>
      <c r="AT186" s="16" t="s">
        <v>144</v>
      </c>
      <c r="AU186" s="16" t="s">
        <v>81</v>
      </c>
    </row>
    <row r="187" spans="2:65" s="11" customFormat="1" ht="22.9" customHeight="1">
      <c r="B187" s="114"/>
      <c r="D187" s="115" t="s">
        <v>70</v>
      </c>
      <c r="E187" s="124" t="s">
        <v>3030</v>
      </c>
      <c r="F187" s="124" t="s">
        <v>3031</v>
      </c>
      <c r="I187" s="117"/>
      <c r="J187" s="125">
        <f>BK187</f>
        <v>0</v>
      </c>
      <c r="L187" s="114"/>
      <c r="M187" s="119"/>
      <c r="P187" s="120">
        <f>SUM(P188:P213)</f>
        <v>0</v>
      </c>
      <c r="R187" s="120">
        <f>SUM(R188:R213)</f>
        <v>0.10816000000000002</v>
      </c>
      <c r="T187" s="121">
        <f>SUM(T188:T213)</f>
        <v>0</v>
      </c>
      <c r="AR187" s="115" t="s">
        <v>81</v>
      </c>
      <c r="AT187" s="122" t="s">
        <v>70</v>
      </c>
      <c r="AU187" s="122" t="s">
        <v>79</v>
      </c>
      <c r="AY187" s="115" t="s">
        <v>135</v>
      </c>
      <c r="BK187" s="123">
        <f>SUM(BK188:BK213)</f>
        <v>0</v>
      </c>
    </row>
    <row r="188" spans="2:65" s="1" customFormat="1" ht="16.5" customHeight="1">
      <c r="B188" s="126"/>
      <c r="C188" s="127" t="s">
        <v>741</v>
      </c>
      <c r="D188" s="127" t="s">
        <v>137</v>
      </c>
      <c r="E188" s="128" t="s">
        <v>3032</v>
      </c>
      <c r="F188" s="129" t="s">
        <v>3033</v>
      </c>
      <c r="G188" s="130" t="s">
        <v>312</v>
      </c>
      <c r="H188" s="131">
        <v>620</v>
      </c>
      <c r="I188" s="132"/>
      <c r="J188" s="133">
        <f>ROUND(I188*H188,2)</f>
        <v>0</v>
      </c>
      <c r="K188" s="129" t="s">
        <v>141</v>
      </c>
      <c r="L188" s="31"/>
      <c r="M188" s="134" t="s">
        <v>3</v>
      </c>
      <c r="N188" s="135" t="s">
        <v>42</v>
      </c>
      <c r="P188" s="136">
        <f>O188*H188</f>
        <v>0</v>
      </c>
      <c r="Q188" s="136">
        <v>0</v>
      </c>
      <c r="R188" s="136">
        <f>Q188*H188</f>
        <v>0</v>
      </c>
      <c r="S188" s="136">
        <v>0</v>
      </c>
      <c r="T188" s="137">
        <f>S188*H188</f>
        <v>0</v>
      </c>
      <c r="AR188" s="138" t="s">
        <v>236</v>
      </c>
      <c r="AT188" s="138" t="s">
        <v>137</v>
      </c>
      <c r="AU188" s="138" t="s">
        <v>81</v>
      </c>
      <c r="AY188" s="16" t="s">
        <v>135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6" t="s">
        <v>79</v>
      </c>
      <c r="BK188" s="139">
        <f>ROUND(I188*H188,2)</f>
        <v>0</v>
      </c>
      <c r="BL188" s="16" t="s">
        <v>236</v>
      </c>
      <c r="BM188" s="138" t="s">
        <v>3034</v>
      </c>
    </row>
    <row r="189" spans="2:65" s="1" customFormat="1" ht="11.25">
      <c r="B189" s="31"/>
      <c r="D189" s="140" t="s">
        <v>144</v>
      </c>
      <c r="F189" s="141" t="s">
        <v>3035</v>
      </c>
      <c r="I189" s="142"/>
      <c r="L189" s="31"/>
      <c r="M189" s="143"/>
      <c r="T189" s="52"/>
      <c r="AT189" s="16" t="s">
        <v>144</v>
      </c>
      <c r="AU189" s="16" t="s">
        <v>81</v>
      </c>
    </row>
    <row r="190" spans="2:65" s="1" customFormat="1" ht="16.5" customHeight="1">
      <c r="B190" s="126"/>
      <c r="C190" s="162" t="s">
        <v>746</v>
      </c>
      <c r="D190" s="162" t="s">
        <v>427</v>
      </c>
      <c r="E190" s="163" t="s">
        <v>3036</v>
      </c>
      <c r="F190" s="164" t="s">
        <v>3037</v>
      </c>
      <c r="G190" s="165" t="s">
        <v>312</v>
      </c>
      <c r="H190" s="166">
        <v>200</v>
      </c>
      <c r="I190" s="167"/>
      <c r="J190" s="168">
        <f>ROUND(I190*H190,2)</f>
        <v>0</v>
      </c>
      <c r="K190" s="164" t="s">
        <v>141</v>
      </c>
      <c r="L190" s="169"/>
      <c r="M190" s="170" t="s">
        <v>3</v>
      </c>
      <c r="N190" s="171" t="s">
        <v>42</v>
      </c>
      <c r="P190" s="136">
        <f>O190*H190</f>
        <v>0</v>
      </c>
      <c r="Q190" s="136">
        <v>4.0000000000000003E-5</v>
      </c>
      <c r="R190" s="136">
        <f>Q190*H190</f>
        <v>8.0000000000000002E-3</v>
      </c>
      <c r="S190" s="136">
        <v>0</v>
      </c>
      <c r="T190" s="137">
        <f>S190*H190</f>
        <v>0</v>
      </c>
      <c r="AR190" s="138" t="s">
        <v>342</v>
      </c>
      <c r="AT190" s="138" t="s">
        <v>427</v>
      </c>
      <c r="AU190" s="138" t="s">
        <v>81</v>
      </c>
      <c r="AY190" s="16" t="s">
        <v>135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6" t="s">
        <v>79</v>
      </c>
      <c r="BK190" s="139">
        <f>ROUND(I190*H190,2)</f>
        <v>0</v>
      </c>
      <c r="BL190" s="16" t="s">
        <v>236</v>
      </c>
      <c r="BM190" s="138" t="s">
        <v>3038</v>
      </c>
    </row>
    <row r="191" spans="2:65" s="1" customFormat="1" ht="16.5" customHeight="1">
      <c r="B191" s="126"/>
      <c r="C191" s="162" t="s">
        <v>751</v>
      </c>
      <c r="D191" s="162" t="s">
        <v>427</v>
      </c>
      <c r="E191" s="163" t="s">
        <v>3039</v>
      </c>
      <c r="F191" s="164" t="s">
        <v>3040</v>
      </c>
      <c r="G191" s="165" t="s">
        <v>312</v>
      </c>
      <c r="H191" s="166">
        <v>40</v>
      </c>
      <c r="I191" s="167"/>
      <c r="J191" s="168">
        <f>ROUND(I191*H191,2)</f>
        <v>0</v>
      </c>
      <c r="K191" s="164" t="s">
        <v>141</v>
      </c>
      <c r="L191" s="169"/>
      <c r="M191" s="170" t="s">
        <v>3</v>
      </c>
      <c r="N191" s="171" t="s">
        <v>42</v>
      </c>
      <c r="P191" s="136">
        <f>O191*H191</f>
        <v>0</v>
      </c>
      <c r="Q191" s="136">
        <v>1E-4</v>
      </c>
      <c r="R191" s="136">
        <f>Q191*H191</f>
        <v>4.0000000000000001E-3</v>
      </c>
      <c r="S191" s="136">
        <v>0</v>
      </c>
      <c r="T191" s="137">
        <f>S191*H191</f>
        <v>0</v>
      </c>
      <c r="AR191" s="138" t="s">
        <v>342</v>
      </c>
      <c r="AT191" s="138" t="s">
        <v>427</v>
      </c>
      <c r="AU191" s="138" t="s">
        <v>81</v>
      </c>
      <c r="AY191" s="16" t="s">
        <v>135</v>
      </c>
      <c r="BE191" s="139">
        <f>IF(N191="základní",J191,0)</f>
        <v>0</v>
      </c>
      <c r="BF191" s="139">
        <f>IF(N191="snížená",J191,0)</f>
        <v>0</v>
      </c>
      <c r="BG191" s="139">
        <f>IF(N191="zákl. přenesená",J191,0)</f>
        <v>0</v>
      </c>
      <c r="BH191" s="139">
        <f>IF(N191="sníž. přenesená",J191,0)</f>
        <v>0</v>
      </c>
      <c r="BI191" s="139">
        <f>IF(N191="nulová",J191,0)</f>
        <v>0</v>
      </c>
      <c r="BJ191" s="16" t="s">
        <v>79</v>
      </c>
      <c r="BK191" s="139">
        <f>ROUND(I191*H191,2)</f>
        <v>0</v>
      </c>
      <c r="BL191" s="16" t="s">
        <v>236</v>
      </c>
      <c r="BM191" s="138" t="s">
        <v>3041</v>
      </c>
    </row>
    <row r="192" spans="2:65" s="1" customFormat="1" ht="16.5" customHeight="1">
      <c r="B192" s="126"/>
      <c r="C192" s="162" t="s">
        <v>756</v>
      </c>
      <c r="D192" s="162" t="s">
        <v>427</v>
      </c>
      <c r="E192" s="163" t="s">
        <v>3042</v>
      </c>
      <c r="F192" s="164" t="s">
        <v>3043</v>
      </c>
      <c r="G192" s="165" t="s">
        <v>312</v>
      </c>
      <c r="H192" s="166">
        <v>330</v>
      </c>
      <c r="I192" s="167"/>
      <c r="J192" s="168">
        <f>ROUND(I192*H192,2)</f>
        <v>0</v>
      </c>
      <c r="K192" s="164" t="s">
        <v>141</v>
      </c>
      <c r="L192" s="169"/>
      <c r="M192" s="170" t="s">
        <v>3</v>
      </c>
      <c r="N192" s="171" t="s">
        <v>42</v>
      </c>
      <c r="P192" s="136">
        <f>O192*H192</f>
        <v>0</v>
      </c>
      <c r="Q192" s="136">
        <v>5.0000000000000002E-5</v>
      </c>
      <c r="R192" s="136">
        <f>Q192*H192</f>
        <v>1.6500000000000001E-2</v>
      </c>
      <c r="S192" s="136">
        <v>0</v>
      </c>
      <c r="T192" s="137">
        <f>S192*H192</f>
        <v>0</v>
      </c>
      <c r="AR192" s="138" t="s">
        <v>342</v>
      </c>
      <c r="AT192" s="138" t="s">
        <v>427</v>
      </c>
      <c r="AU192" s="138" t="s">
        <v>81</v>
      </c>
      <c r="AY192" s="16" t="s">
        <v>135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6" t="s">
        <v>79</v>
      </c>
      <c r="BK192" s="139">
        <f>ROUND(I192*H192,2)</f>
        <v>0</v>
      </c>
      <c r="BL192" s="16" t="s">
        <v>236</v>
      </c>
      <c r="BM192" s="138" t="s">
        <v>3044</v>
      </c>
    </row>
    <row r="193" spans="2:65" s="1" customFormat="1" ht="16.5" customHeight="1">
      <c r="B193" s="126"/>
      <c r="C193" s="162" t="s">
        <v>768</v>
      </c>
      <c r="D193" s="162" t="s">
        <v>427</v>
      </c>
      <c r="E193" s="163" t="s">
        <v>3045</v>
      </c>
      <c r="F193" s="164" t="s">
        <v>3046</v>
      </c>
      <c r="G193" s="165" t="s">
        <v>312</v>
      </c>
      <c r="H193" s="166">
        <v>50</v>
      </c>
      <c r="I193" s="167"/>
      <c r="J193" s="168">
        <f>ROUND(I193*H193,2)</f>
        <v>0</v>
      </c>
      <c r="K193" s="164" t="s">
        <v>141</v>
      </c>
      <c r="L193" s="169"/>
      <c r="M193" s="170" t="s">
        <v>3</v>
      </c>
      <c r="N193" s="171" t="s">
        <v>42</v>
      </c>
      <c r="P193" s="136">
        <f>O193*H193</f>
        <v>0</v>
      </c>
      <c r="Q193" s="136">
        <v>1.7000000000000001E-4</v>
      </c>
      <c r="R193" s="136">
        <f>Q193*H193</f>
        <v>8.5000000000000006E-3</v>
      </c>
      <c r="S193" s="136">
        <v>0</v>
      </c>
      <c r="T193" s="137">
        <f>S193*H193</f>
        <v>0</v>
      </c>
      <c r="AR193" s="138" t="s">
        <v>342</v>
      </c>
      <c r="AT193" s="138" t="s">
        <v>427</v>
      </c>
      <c r="AU193" s="138" t="s">
        <v>81</v>
      </c>
      <c r="AY193" s="16" t="s">
        <v>135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6" t="s">
        <v>79</v>
      </c>
      <c r="BK193" s="139">
        <f>ROUND(I193*H193,2)</f>
        <v>0</v>
      </c>
      <c r="BL193" s="16" t="s">
        <v>236</v>
      </c>
      <c r="BM193" s="138" t="s">
        <v>3047</v>
      </c>
    </row>
    <row r="194" spans="2:65" s="1" customFormat="1" ht="16.5" customHeight="1">
      <c r="B194" s="126"/>
      <c r="C194" s="127" t="s">
        <v>781</v>
      </c>
      <c r="D194" s="127" t="s">
        <v>137</v>
      </c>
      <c r="E194" s="128" t="s">
        <v>3048</v>
      </c>
      <c r="F194" s="129" t="s">
        <v>3049</v>
      </c>
      <c r="G194" s="130" t="s">
        <v>312</v>
      </c>
      <c r="H194" s="131">
        <v>50</v>
      </c>
      <c r="I194" s="132"/>
      <c r="J194" s="133">
        <f>ROUND(I194*H194,2)</f>
        <v>0</v>
      </c>
      <c r="K194" s="129" t="s">
        <v>141</v>
      </c>
      <c r="L194" s="31"/>
      <c r="M194" s="134" t="s">
        <v>3</v>
      </c>
      <c r="N194" s="135" t="s">
        <v>42</v>
      </c>
      <c r="P194" s="136">
        <f>O194*H194</f>
        <v>0</v>
      </c>
      <c r="Q194" s="136">
        <v>0</v>
      </c>
      <c r="R194" s="136">
        <f>Q194*H194</f>
        <v>0</v>
      </c>
      <c r="S194" s="136">
        <v>0</v>
      </c>
      <c r="T194" s="137">
        <f>S194*H194</f>
        <v>0</v>
      </c>
      <c r="AR194" s="138" t="s">
        <v>236</v>
      </c>
      <c r="AT194" s="138" t="s">
        <v>137</v>
      </c>
      <c r="AU194" s="138" t="s">
        <v>81</v>
      </c>
      <c r="AY194" s="16" t="s">
        <v>135</v>
      </c>
      <c r="BE194" s="139">
        <f>IF(N194="základní",J194,0)</f>
        <v>0</v>
      </c>
      <c r="BF194" s="139">
        <f>IF(N194="snížená",J194,0)</f>
        <v>0</v>
      </c>
      <c r="BG194" s="139">
        <f>IF(N194="zákl. přenesená",J194,0)</f>
        <v>0</v>
      </c>
      <c r="BH194" s="139">
        <f>IF(N194="sníž. přenesená",J194,0)</f>
        <v>0</v>
      </c>
      <c r="BI194" s="139">
        <f>IF(N194="nulová",J194,0)</f>
        <v>0</v>
      </c>
      <c r="BJ194" s="16" t="s">
        <v>79</v>
      </c>
      <c r="BK194" s="139">
        <f>ROUND(I194*H194,2)</f>
        <v>0</v>
      </c>
      <c r="BL194" s="16" t="s">
        <v>236</v>
      </c>
      <c r="BM194" s="138" t="s">
        <v>3050</v>
      </c>
    </row>
    <row r="195" spans="2:65" s="1" customFormat="1" ht="11.25">
      <c r="B195" s="31"/>
      <c r="D195" s="140" t="s">
        <v>144</v>
      </c>
      <c r="F195" s="141" t="s">
        <v>3051</v>
      </c>
      <c r="I195" s="142"/>
      <c r="L195" s="31"/>
      <c r="M195" s="143"/>
      <c r="T195" s="52"/>
      <c r="AT195" s="16" t="s">
        <v>144</v>
      </c>
      <c r="AU195" s="16" t="s">
        <v>81</v>
      </c>
    </row>
    <row r="196" spans="2:65" s="1" customFormat="1" ht="16.5" customHeight="1">
      <c r="B196" s="126"/>
      <c r="C196" s="162" t="s">
        <v>786</v>
      </c>
      <c r="D196" s="162" t="s">
        <v>427</v>
      </c>
      <c r="E196" s="163" t="s">
        <v>3052</v>
      </c>
      <c r="F196" s="164" t="s">
        <v>3053</v>
      </c>
      <c r="G196" s="165" t="s">
        <v>312</v>
      </c>
      <c r="H196" s="166">
        <v>50</v>
      </c>
      <c r="I196" s="167"/>
      <c r="J196" s="168">
        <f>ROUND(I196*H196,2)</f>
        <v>0</v>
      </c>
      <c r="K196" s="164" t="s">
        <v>141</v>
      </c>
      <c r="L196" s="169"/>
      <c r="M196" s="170" t="s">
        <v>3</v>
      </c>
      <c r="N196" s="171" t="s">
        <v>42</v>
      </c>
      <c r="P196" s="136">
        <f>O196*H196</f>
        <v>0</v>
      </c>
      <c r="Q196" s="136">
        <v>3.5E-4</v>
      </c>
      <c r="R196" s="136">
        <f>Q196*H196</f>
        <v>1.7499999999999998E-2</v>
      </c>
      <c r="S196" s="136">
        <v>0</v>
      </c>
      <c r="T196" s="137">
        <f>S196*H196</f>
        <v>0</v>
      </c>
      <c r="AR196" s="138" t="s">
        <v>342</v>
      </c>
      <c r="AT196" s="138" t="s">
        <v>427</v>
      </c>
      <c r="AU196" s="138" t="s">
        <v>81</v>
      </c>
      <c r="AY196" s="16" t="s">
        <v>135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6" t="s">
        <v>79</v>
      </c>
      <c r="BK196" s="139">
        <f>ROUND(I196*H196,2)</f>
        <v>0</v>
      </c>
      <c r="BL196" s="16" t="s">
        <v>236</v>
      </c>
      <c r="BM196" s="138" t="s">
        <v>3054</v>
      </c>
    </row>
    <row r="197" spans="2:65" s="1" customFormat="1" ht="16.5" customHeight="1">
      <c r="B197" s="126"/>
      <c r="C197" s="127" t="s">
        <v>791</v>
      </c>
      <c r="D197" s="127" t="s">
        <v>137</v>
      </c>
      <c r="E197" s="128" t="s">
        <v>3055</v>
      </c>
      <c r="F197" s="129" t="s">
        <v>3056</v>
      </c>
      <c r="G197" s="130" t="s">
        <v>312</v>
      </c>
      <c r="H197" s="131">
        <v>1300</v>
      </c>
      <c r="I197" s="132"/>
      <c r="J197" s="133">
        <f>ROUND(I197*H197,2)</f>
        <v>0</v>
      </c>
      <c r="K197" s="129" t="s">
        <v>141</v>
      </c>
      <c r="L197" s="31"/>
      <c r="M197" s="134" t="s">
        <v>3</v>
      </c>
      <c r="N197" s="135" t="s">
        <v>42</v>
      </c>
      <c r="P197" s="136">
        <f>O197*H197</f>
        <v>0</v>
      </c>
      <c r="Q197" s="136">
        <v>0</v>
      </c>
      <c r="R197" s="136">
        <f>Q197*H197</f>
        <v>0</v>
      </c>
      <c r="S197" s="136">
        <v>0</v>
      </c>
      <c r="T197" s="137">
        <f>S197*H197</f>
        <v>0</v>
      </c>
      <c r="AR197" s="138" t="s">
        <v>236</v>
      </c>
      <c r="AT197" s="138" t="s">
        <v>137</v>
      </c>
      <c r="AU197" s="138" t="s">
        <v>81</v>
      </c>
      <c r="AY197" s="16" t="s">
        <v>135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6" t="s">
        <v>79</v>
      </c>
      <c r="BK197" s="139">
        <f>ROUND(I197*H197,2)</f>
        <v>0</v>
      </c>
      <c r="BL197" s="16" t="s">
        <v>236</v>
      </c>
      <c r="BM197" s="138" t="s">
        <v>3057</v>
      </c>
    </row>
    <row r="198" spans="2:65" s="1" customFormat="1" ht="11.25">
      <c r="B198" s="31"/>
      <c r="D198" s="140" t="s">
        <v>144</v>
      </c>
      <c r="F198" s="141" t="s">
        <v>3058</v>
      </c>
      <c r="I198" s="142"/>
      <c r="L198" s="31"/>
      <c r="M198" s="143"/>
      <c r="T198" s="52"/>
      <c r="AT198" s="16" t="s">
        <v>144</v>
      </c>
      <c r="AU198" s="16" t="s">
        <v>81</v>
      </c>
    </row>
    <row r="199" spans="2:65" s="1" customFormat="1" ht="16.5" customHeight="1">
      <c r="B199" s="126"/>
      <c r="C199" s="162" t="s">
        <v>796</v>
      </c>
      <c r="D199" s="162" t="s">
        <v>427</v>
      </c>
      <c r="E199" s="163" t="s">
        <v>3059</v>
      </c>
      <c r="F199" s="164" t="s">
        <v>3060</v>
      </c>
      <c r="G199" s="165" t="s">
        <v>312</v>
      </c>
      <c r="H199" s="166">
        <v>200</v>
      </c>
      <c r="I199" s="167"/>
      <c r="J199" s="168">
        <f>ROUND(I199*H199,2)</f>
        <v>0</v>
      </c>
      <c r="K199" s="164" t="s">
        <v>141</v>
      </c>
      <c r="L199" s="169"/>
      <c r="M199" s="170" t="s">
        <v>3</v>
      </c>
      <c r="N199" s="171" t="s">
        <v>42</v>
      </c>
      <c r="P199" s="136">
        <f>O199*H199</f>
        <v>0</v>
      </c>
      <c r="Q199" s="136">
        <v>3.0000000000000001E-5</v>
      </c>
      <c r="R199" s="136">
        <f>Q199*H199</f>
        <v>6.0000000000000001E-3</v>
      </c>
      <c r="S199" s="136">
        <v>0</v>
      </c>
      <c r="T199" s="137">
        <f>S199*H199</f>
        <v>0</v>
      </c>
      <c r="AR199" s="138" t="s">
        <v>342</v>
      </c>
      <c r="AT199" s="138" t="s">
        <v>427</v>
      </c>
      <c r="AU199" s="138" t="s">
        <v>81</v>
      </c>
      <c r="AY199" s="16" t="s">
        <v>135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6" t="s">
        <v>79</v>
      </c>
      <c r="BK199" s="139">
        <f>ROUND(I199*H199,2)</f>
        <v>0</v>
      </c>
      <c r="BL199" s="16" t="s">
        <v>236</v>
      </c>
      <c r="BM199" s="138" t="s">
        <v>3061</v>
      </c>
    </row>
    <row r="200" spans="2:65" s="1" customFormat="1" ht="16.5" customHeight="1">
      <c r="B200" s="126"/>
      <c r="C200" s="162" t="s">
        <v>803</v>
      </c>
      <c r="D200" s="162" t="s">
        <v>427</v>
      </c>
      <c r="E200" s="163" t="s">
        <v>3062</v>
      </c>
      <c r="F200" s="164" t="s">
        <v>3063</v>
      </c>
      <c r="G200" s="165" t="s">
        <v>312</v>
      </c>
      <c r="H200" s="166">
        <v>1100</v>
      </c>
      <c r="I200" s="167"/>
      <c r="J200" s="168">
        <f>ROUND(I200*H200,2)</f>
        <v>0</v>
      </c>
      <c r="K200" s="164" t="s">
        <v>141</v>
      </c>
      <c r="L200" s="169"/>
      <c r="M200" s="170" t="s">
        <v>3</v>
      </c>
      <c r="N200" s="171" t="s">
        <v>42</v>
      </c>
      <c r="P200" s="136">
        <f>O200*H200</f>
        <v>0</v>
      </c>
      <c r="Q200" s="136">
        <v>4.0000000000000003E-5</v>
      </c>
      <c r="R200" s="136">
        <f>Q200*H200</f>
        <v>4.4000000000000004E-2</v>
      </c>
      <c r="S200" s="136">
        <v>0</v>
      </c>
      <c r="T200" s="137">
        <f>S200*H200</f>
        <v>0</v>
      </c>
      <c r="AR200" s="138" t="s">
        <v>342</v>
      </c>
      <c r="AT200" s="138" t="s">
        <v>427</v>
      </c>
      <c r="AU200" s="138" t="s">
        <v>81</v>
      </c>
      <c r="AY200" s="16" t="s">
        <v>135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6" t="s">
        <v>79</v>
      </c>
      <c r="BK200" s="139">
        <f>ROUND(I200*H200,2)</f>
        <v>0</v>
      </c>
      <c r="BL200" s="16" t="s">
        <v>236</v>
      </c>
      <c r="BM200" s="138" t="s">
        <v>3064</v>
      </c>
    </row>
    <row r="201" spans="2:65" s="1" customFormat="1" ht="16.5" customHeight="1">
      <c r="B201" s="126"/>
      <c r="C201" s="127" t="s">
        <v>810</v>
      </c>
      <c r="D201" s="127" t="s">
        <v>137</v>
      </c>
      <c r="E201" s="128" t="s">
        <v>3065</v>
      </c>
      <c r="F201" s="129" t="s">
        <v>3066</v>
      </c>
      <c r="G201" s="130" t="s">
        <v>493</v>
      </c>
      <c r="H201" s="131">
        <v>40</v>
      </c>
      <c r="I201" s="132"/>
      <c r="J201" s="133">
        <f>ROUND(I201*H201,2)</f>
        <v>0</v>
      </c>
      <c r="K201" s="129" t="s">
        <v>141</v>
      </c>
      <c r="L201" s="31"/>
      <c r="M201" s="134" t="s">
        <v>3</v>
      </c>
      <c r="N201" s="135" t="s">
        <v>42</v>
      </c>
      <c r="P201" s="136">
        <f>O201*H201</f>
        <v>0</v>
      </c>
      <c r="Q201" s="136">
        <v>0</v>
      </c>
      <c r="R201" s="136">
        <f>Q201*H201</f>
        <v>0</v>
      </c>
      <c r="S201" s="136">
        <v>0</v>
      </c>
      <c r="T201" s="137">
        <f>S201*H201</f>
        <v>0</v>
      </c>
      <c r="AR201" s="138" t="s">
        <v>236</v>
      </c>
      <c r="AT201" s="138" t="s">
        <v>137</v>
      </c>
      <c r="AU201" s="138" t="s">
        <v>81</v>
      </c>
      <c r="AY201" s="16" t="s">
        <v>135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6" t="s">
        <v>79</v>
      </c>
      <c r="BK201" s="139">
        <f>ROUND(I201*H201,2)</f>
        <v>0</v>
      </c>
      <c r="BL201" s="16" t="s">
        <v>236</v>
      </c>
      <c r="BM201" s="138" t="s">
        <v>3067</v>
      </c>
    </row>
    <row r="202" spans="2:65" s="1" customFormat="1" ht="11.25">
      <c r="B202" s="31"/>
      <c r="D202" s="140" t="s">
        <v>144</v>
      </c>
      <c r="F202" s="141" t="s">
        <v>3068</v>
      </c>
      <c r="I202" s="142"/>
      <c r="L202" s="31"/>
      <c r="M202" s="143"/>
      <c r="T202" s="52"/>
      <c r="AT202" s="16" t="s">
        <v>144</v>
      </c>
      <c r="AU202" s="16" t="s">
        <v>81</v>
      </c>
    </row>
    <row r="203" spans="2:65" s="1" customFormat="1" ht="16.5" customHeight="1">
      <c r="B203" s="126"/>
      <c r="C203" s="127" t="s">
        <v>816</v>
      </c>
      <c r="D203" s="127" t="s">
        <v>137</v>
      </c>
      <c r="E203" s="128" t="s">
        <v>3069</v>
      </c>
      <c r="F203" s="129" t="s">
        <v>3070</v>
      </c>
      <c r="G203" s="130" t="s">
        <v>493</v>
      </c>
      <c r="H203" s="131">
        <v>2</v>
      </c>
      <c r="I203" s="132"/>
      <c r="J203" s="133">
        <f>ROUND(I203*H203,2)</f>
        <v>0</v>
      </c>
      <c r="K203" s="129" t="s">
        <v>3</v>
      </c>
      <c r="L203" s="31"/>
      <c r="M203" s="134" t="s">
        <v>3</v>
      </c>
      <c r="N203" s="135" t="s">
        <v>42</v>
      </c>
      <c r="P203" s="136">
        <f>O203*H203</f>
        <v>0</v>
      </c>
      <c r="Q203" s="136">
        <v>0</v>
      </c>
      <c r="R203" s="136">
        <f>Q203*H203</f>
        <v>0</v>
      </c>
      <c r="S203" s="136">
        <v>0</v>
      </c>
      <c r="T203" s="137">
        <f>S203*H203</f>
        <v>0</v>
      </c>
      <c r="AR203" s="138" t="s">
        <v>236</v>
      </c>
      <c r="AT203" s="138" t="s">
        <v>137</v>
      </c>
      <c r="AU203" s="138" t="s">
        <v>81</v>
      </c>
      <c r="AY203" s="16" t="s">
        <v>135</v>
      </c>
      <c r="BE203" s="139">
        <f>IF(N203="základní",J203,0)</f>
        <v>0</v>
      </c>
      <c r="BF203" s="139">
        <f>IF(N203="snížená",J203,0)</f>
        <v>0</v>
      </c>
      <c r="BG203" s="139">
        <f>IF(N203="zákl. přenesená",J203,0)</f>
        <v>0</v>
      </c>
      <c r="BH203" s="139">
        <f>IF(N203="sníž. přenesená",J203,0)</f>
        <v>0</v>
      </c>
      <c r="BI203" s="139">
        <f>IF(N203="nulová",J203,0)</f>
        <v>0</v>
      </c>
      <c r="BJ203" s="16" t="s">
        <v>79</v>
      </c>
      <c r="BK203" s="139">
        <f>ROUND(I203*H203,2)</f>
        <v>0</v>
      </c>
      <c r="BL203" s="16" t="s">
        <v>236</v>
      </c>
      <c r="BM203" s="138" t="s">
        <v>3071</v>
      </c>
    </row>
    <row r="204" spans="2:65" s="1" customFormat="1" ht="16.5" customHeight="1">
      <c r="B204" s="126"/>
      <c r="C204" s="127" t="s">
        <v>822</v>
      </c>
      <c r="D204" s="127" t="s">
        <v>137</v>
      </c>
      <c r="E204" s="128" t="s">
        <v>3072</v>
      </c>
      <c r="F204" s="129" t="s">
        <v>3073</v>
      </c>
      <c r="G204" s="130" t="s">
        <v>493</v>
      </c>
      <c r="H204" s="131">
        <v>4</v>
      </c>
      <c r="I204" s="132"/>
      <c r="J204" s="133">
        <f>ROUND(I204*H204,2)</f>
        <v>0</v>
      </c>
      <c r="K204" s="129" t="s">
        <v>141</v>
      </c>
      <c r="L204" s="31"/>
      <c r="M204" s="134" t="s">
        <v>3</v>
      </c>
      <c r="N204" s="135" t="s">
        <v>42</v>
      </c>
      <c r="P204" s="136">
        <f>O204*H204</f>
        <v>0</v>
      </c>
      <c r="Q204" s="136">
        <v>0</v>
      </c>
      <c r="R204" s="136">
        <f>Q204*H204</f>
        <v>0</v>
      </c>
      <c r="S204" s="136">
        <v>0</v>
      </c>
      <c r="T204" s="137">
        <f>S204*H204</f>
        <v>0</v>
      </c>
      <c r="AR204" s="138" t="s">
        <v>236</v>
      </c>
      <c r="AT204" s="138" t="s">
        <v>137</v>
      </c>
      <c r="AU204" s="138" t="s">
        <v>81</v>
      </c>
      <c r="AY204" s="16" t="s">
        <v>135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6" t="s">
        <v>79</v>
      </c>
      <c r="BK204" s="139">
        <f>ROUND(I204*H204,2)</f>
        <v>0</v>
      </c>
      <c r="BL204" s="16" t="s">
        <v>236</v>
      </c>
      <c r="BM204" s="138" t="s">
        <v>3074</v>
      </c>
    </row>
    <row r="205" spans="2:65" s="1" customFormat="1" ht="11.25">
      <c r="B205" s="31"/>
      <c r="D205" s="140" t="s">
        <v>144</v>
      </c>
      <c r="F205" s="141" t="s">
        <v>3075</v>
      </c>
      <c r="I205" s="142"/>
      <c r="L205" s="31"/>
      <c r="M205" s="143"/>
      <c r="T205" s="52"/>
      <c r="AT205" s="16" t="s">
        <v>144</v>
      </c>
      <c r="AU205" s="16" t="s">
        <v>81</v>
      </c>
    </row>
    <row r="206" spans="2:65" s="1" customFormat="1" ht="16.5" customHeight="1">
      <c r="B206" s="126"/>
      <c r="C206" s="162" t="s">
        <v>827</v>
      </c>
      <c r="D206" s="162" t="s">
        <v>427</v>
      </c>
      <c r="E206" s="163" t="s">
        <v>3076</v>
      </c>
      <c r="F206" s="164" t="s">
        <v>3077</v>
      </c>
      <c r="G206" s="165" t="s">
        <v>493</v>
      </c>
      <c r="H206" s="166">
        <v>4</v>
      </c>
      <c r="I206" s="167"/>
      <c r="J206" s="168">
        <f>ROUND(I206*H206,2)</f>
        <v>0</v>
      </c>
      <c r="K206" s="164" t="s">
        <v>141</v>
      </c>
      <c r="L206" s="169"/>
      <c r="M206" s="170" t="s">
        <v>3</v>
      </c>
      <c r="N206" s="171" t="s">
        <v>42</v>
      </c>
      <c r="P206" s="136">
        <f>O206*H206</f>
        <v>0</v>
      </c>
      <c r="Q206" s="136">
        <v>1.3999999999999999E-4</v>
      </c>
      <c r="R206" s="136">
        <f>Q206*H206</f>
        <v>5.5999999999999995E-4</v>
      </c>
      <c r="S206" s="136">
        <v>0</v>
      </c>
      <c r="T206" s="137">
        <f>S206*H206</f>
        <v>0</v>
      </c>
      <c r="AR206" s="138" t="s">
        <v>342</v>
      </c>
      <c r="AT206" s="138" t="s">
        <v>427</v>
      </c>
      <c r="AU206" s="138" t="s">
        <v>81</v>
      </c>
      <c r="AY206" s="16" t="s">
        <v>135</v>
      </c>
      <c r="BE206" s="139">
        <f>IF(N206="základní",J206,0)</f>
        <v>0</v>
      </c>
      <c r="BF206" s="139">
        <f>IF(N206="snížená",J206,0)</f>
        <v>0</v>
      </c>
      <c r="BG206" s="139">
        <f>IF(N206="zákl. přenesená",J206,0)</f>
        <v>0</v>
      </c>
      <c r="BH206" s="139">
        <f>IF(N206="sníž. přenesená",J206,0)</f>
        <v>0</v>
      </c>
      <c r="BI206" s="139">
        <f>IF(N206="nulová",J206,0)</f>
        <v>0</v>
      </c>
      <c r="BJ206" s="16" t="s">
        <v>79</v>
      </c>
      <c r="BK206" s="139">
        <f>ROUND(I206*H206,2)</f>
        <v>0</v>
      </c>
      <c r="BL206" s="16" t="s">
        <v>236</v>
      </c>
      <c r="BM206" s="138" t="s">
        <v>3078</v>
      </c>
    </row>
    <row r="207" spans="2:65" s="1" customFormat="1" ht="16.5" customHeight="1">
      <c r="B207" s="126"/>
      <c r="C207" s="127" t="s">
        <v>830</v>
      </c>
      <c r="D207" s="127" t="s">
        <v>137</v>
      </c>
      <c r="E207" s="128" t="s">
        <v>3079</v>
      </c>
      <c r="F207" s="129" t="s">
        <v>3080</v>
      </c>
      <c r="G207" s="130" t="s">
        <v>493</v>
      </c>
      <c r="H207" s="131">
        <v>1</v>
      </c>
      <c r="I207" s="132"/>
      <c r="J207" s="133">
        <f>ROUND(I207*H207,2)</f>
        <v>0</v>
      </c>
      <c r="K207" s="129" t="s">
        <v>141</v>
      </c>
      <c r="L207" s="31"/>
      <c r="M207" s="134" t="s">
        <v>3</v>
      </c>
      <c r="N207" s="135" t="s">
        <v>42</v>
      </c>
      <c r="P207" s="136">
        <f>O207*H207</f>
        <v>0</v>
      </c>
      <c r="Q207" s="136">
        <v>0</v>
      </c>
      <c r="R207" s="136">
        <f>Q207*H207</f>
        <v>0</v>
      </c>
      <c r="S207" s="136">
        <v>0</v>
      </c>
      <c r="T207" s="137">
        <f>S207*H207</f>
        <v>0</v>
      </c>
      <c r="AR207" s="138" t="s">
        <v>236</v>
      </c>
      <c r="AT207" s="138" t="s">
        <v>137</v>
      </c>
      <c r="AU207" s="138" t="s">
        <v>81</v>
      </c>
      <c r="AY207" s="16" t="s">
        <v>135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6" t="s">
        <v>79</v>
      </c>
      <c r="BK207" s="139">
        <f>ROUND(I207*H207,2)</f>
        <v>0</v>
      </c>
      <c r="BL207" s="16" t="s">
        <v>236</v>
      </c>
      <c r="BM207" s="138" t="s">
        <v>3081</v>
      </c>
    </row>
    <row r="208" spans="2:65" s="1" customFormat="1" ht="11.25">
      <c r="B208" s="31"/>
      <c r="D208" s="140" t="s">
        <v>144</v>
      </c>
      <c r="F208" s="141" t="s">
        <v>3082</v>
      </c>
      <c r="I208" s="142"/>
      <c r="L208" s="31"/>
      <c r="M208" s="143"/>
      <c r="T208" s="52"/>
      <c r="AT208" s="16" t="s">
        <v>144</v>
      </c>
      <c r="AU208" s="16" t="s">
        <v>81</v>
      </c>
    </row>
    <row r="209" spans="2:65" s="1" customFormat="1" ht="16.5" customHeight="1">
      <c r="B209" s="126"/>
      <c r="C209" s="162" t="s">
        <v>835</v>
      </c>
      <c r="D209" s="162" t="s">
        <v>427</v>
      </c>
      <c r="E209" s="163" t="s">
        <v>3083</v>
      </c>
      <c r="F209" s="164" t="s">
        <v>3084</v>
      </c>
      <c r="G209" s="165" t="s">
        <v>493</v>
      </c>
      <c r="H209" s="166">
        <v>1</v>
      </c>
      <c r="I209" s="167"/>
      <c r="J209" s="168">
        <f>ROUND(I209*H209,2)</f>
        <v>0</v>
      </c>
      <c r="K209" s="164" t="s">
        <v>141</v>
      </c>
      <c r="L209" s="169"/>
      <c r="M209" s="170" t="s">
        <v>3</v>
      </c>
      <c r="N209" s="171" t="s">
        <v>42</v>
      </c>
      <c r="P209" s="136">
        <f>O209*H209</f>
        <v>0</v>
      </c>
      <c r="Q209" s="136">
        <v>1.1000000000000001E-3</v>
      </c>
      <c r="R209" s="136">
        <f>Q209*H209</f>
        <v>1.1000000000000001E-3</v>
      </c>
      <c r="S209" s="136">
        <v>0</v>
      </c>
      <c r="T209" s="137">
        <f>S209*H209</f>
        <v>0</v>
      </c>
      <c r="AR209" s="138" t="s">
        <v>342</v>
      </c>
      <c r="AT209" s="138" t="s">
        <v>427</v>
      </c>
      <c r="AU209" s="138" t="s">
        <v>81</v>
      </c>
      <c r="AY209" s="16" t="s">
        <v>135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6" t="s">
        <v>79</v>
      </c>
      <c r="BK209" s="139">
        <f>ROUND(I209*H209,2)</f>
        <v>0</v>
      </c>
      <c r="BL209" s="16" t="s">
        <v>236</v>
      </c>
      <c r="BM209" s="138" t="s">
        <v>3085</v>
      </c>
    </row>
    <row r="210" spans="2:65" s="1" customFormat="1" ht="16.5" customHeight="1">
      <c r="B210" s="126"/>
      <c r="C210" s="162" t="s">
        <v>842</v>
      </c>
      <c r="D210" s="162" t="s">
        <v>427</v>
      </c>
      <c r="E210" s="163" t="s">
        <v>3086</v>
      </c>
      <c r="F210" s="164" t="s">
        <v>3087</v>
      </c>
      <c r="G210" s="165" t="s">
        <v>493</v>
      </c>
      <c r="H210" s="166">
        <v>1</v>
      </c>
      <c r="I210" s="167"/>
      <c r="J210" s="168">
        <f>ROUND(I210*H210,2)</f>
        <v>0</v>
      </c>
      <c r="K210" s="164" t="s">
        <v>141</v>
      </c>
      <c r="L210" s="169"/>
      <c r="M210" s="170" t="s">
        <v>3</v>
      </c>
      <c r="N210" s="171" t="s">
        <v>42</v>
      </c>
      <c r="P210" s="136">
        <f>O210*H210</f>
        <v>0</v>
      </c>
      <c r="Q210" s="136">
        <v>8.0000000000000004E-4</v>
      </c>
      <c r="R210" s="136">
        <f>Q210*H210</f>
        <v>8.0000000000000004E-4</v>
      </c>
      <c r="S210" s="136">
        <v>0</v>
      </c>
      <c r="T210" s="137">
        <f>S210*H210</f>
        <v>0</v>
      </c>
      <c r="AR210" s="138" t="s">
        <v>342</v>
      </c>
      <c r="AT210" s="138" t="s">
        <v>427</v>
      </c>
      <c r="AU210" s="138" t="s">
        <v>81</v>
      </c>
      <c r="AY210" s="16" t="s">
        <v>135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6" t="s">
        <v>79</v>
      </c>
      <c r="BK210" s="139">
        <f>ROUND(I210*H210,2)</f>
        <v>0</v>
      </c>
      <c r="BL210" s="16" t="s">
        <v>236</v>
      </c>
      <c r="BM210" s="138" t="s">
        <v>3088</v>
      </c>
    </row>
    <row r="211" spans="2:65" s="1" customFormat="1" ht="24.2" customHeight="1">
      <c r="B211" s="126"/>
      <c r="C211" s="127" t="s">
        <v>845</v>
      </c>
      <c r="D211" s="127" t="s">
        <v>137</v>
      </c>
      <c r="E211" s="128" t="s">
        <v>3089</v>
      </c>
      <c r="F211" s="129" t="s">
        <v>3090</v>
      </c>
      <c r="G211" s="130" t="s">
        <v>493</v>
      </c>
      <c r="H211" s="131">
        <v>12</v>
      </c>
      <c r="I211" s="132"/>
      <c r="J211" s="133">
        <f>ROUND(I211*H211,2)</f>
        <v>0</v>
      </c>
      <c r="K211" s="129" t="s">
        <v>141</v>
      </c>
      <c r="L211" s="31"/>
      <c r="M211" s="134" t="s">
        <v>3</v>
      </c>
      <c r="N211" s="135" t="s">
        <v>42</v>
      </c>
      <c r="P211" s="136">
        <f>O211*H211</f>
        <v>0</v>
      </c>
      <c r="Q211" s="136">
        <v>0</v>
      </c>
      <c r="R211" s="136">
        <f>Q211*H211</f>
        <v>0</v>
      </c>
      <c r="S211" s="136">
        <v>0</v>
      </c>
      <c r="T211" s="137">
        <f>S211*H211</f>
        <v>0</v>
      </c>
      <c r="AR211" s="138" t="s">
        <v>236</v>
      </c>
      <c r="AT211" s="138" t="s">
        <v>137</v>
      </c>
      <c r="AU211" s="138" t="s">
        <v>81</v>
      </c>
      <c r="AY211" s="16" t="s">
        <v>135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6" t="s">
        <v>79</v>
      </c>
      <c r="BK211" s="139">
        <f>ROUND(I211*H211,2)</f>
        <v>0</v>
      </c>
      <c r="BL211" s="16" t="s">
        <v>236</v>
      </c>
      <c r="BM211" s="138" t="s">
        <v>3091</v>
      </c>
    </row>
    <row r="212" spans="2:65" s="1" customFormat="1" ht="11.25">
      <c r="B212" s="31"/>
      <c r="D212" s="140" t="s">
        <v>144</v>
      </c>
      <c r="F212" s="141" t="s">
        <v>3092</v>
      </c>
      <c r="I212" s="142"/>
      <c r="L212" s="31"/>
      <c r="M212" s="143"/>
      <c r="T212" s="52"/>
      <c r="AT212" s="16" t="s">
        <v>144</v>
      </c>
      <c r="AU212" s="16" t="s">
        <v>81</v>
      </c>
    </row>
    <row r="213" spans="2:65" s="1" customFormat="1" ht="16.5" customHeight="1">
      <c r="B213" s="126"/>
      <c r="C213" s="162" t="s">
        <v>849</v>
      </c>
      <c r="D213" s="162" t="s">
        <v>427</v>
      </c>
      <c r="E213" s="163" t="s">
        <v>3093</v>
      </c>
      <c r="F213" s="164" t="s">
        <v>3094</v>
      </c>
      <c r="G213" s="165" t="s">
        <v>493</v>
      </c>
      <c r="H213" s="166">
        <v>12</v>
      </c>
      <c r="I213" s="167"/>
      <c r="J213" s="168">
        <f>ROUND(I213*H213,2)</f>
        <v>0</v>
      </c>
      <c r="K213" s="164" t="s">
        <v>141</v>
      </c>
      <c r="L213" s="169"/>
      <c r="M213" s="170" t="s">
        <v>3</v>
      </c>
      <c r="N213" s="171" t="s">
        <v>42</v>
      </c>
      <c r="P213" s="136">
        <f>O213*H213</f>
        <v>0</v>
      </c>
      <c r="Q213" s="136">
        <v>1E-4</v>
      </c>
      <c r="R213" s="136">
        <f>Q213*H213</f>
        <v>1.2000000000000001E-3</v>
      </c>
      <c r="S213" s="136">
        <v>0</v>
      </c>
      <c r="T213" s="137">
        <f>S213*H213</f>
        <v>0</v>
      </c>
      <c r="AR213" s="138" t="s">
        <v>342</v>
      </c>
      <c r="AT213" s="138" t="s">
        <v>427</v>
      </c>
      <c r="AU213" s="138" t="s">
        <v>81</v>
      </c>
      <c r="AY213" s="16" t="s">
        <v>135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6" t="s">
        <v>79</v>
      </c>
      <c r="BK213" s="139">
        <f>ROUND(I213*H213,2)</f>
        <v>0</v>
      </c>
      <c r="BL213" s="16" t="s">
        <v>236</v>
      </c>
      <c r="BM213" s="138" t="s">
        <v>3095</v>
      </c>
    </row>
    <row r="214" spans="2:65" s="11" customFormat="1" ht="25.9" customHeight="1">
      <c r="B214" s="114"/>
      <c r="D214" s="115" t="s">
        <v>70</v>
      </c>
      <c r="E214" s="116" t="s">
        <v>427</v>
      </c>
      <c r="F214" s="116" t="s">
        <v>3096</v>
      </c>
      <c r="I214" s="117"/>
      <c r="J214" s="118">
        <f>BK214</f>
        <v>0</v>
      </c>
      <c r="L214" s="114"/>
      <c r="M214" s="119"/>
      <c r="P214" s="120">
        <f>P215+P229</f>
        <v>0</v>
      </c>
      <c r="R214" s="120">
        <f>R215+R229</f>
        <v>2.18E-2</v>
      </c>
      <c r="T214" s="121">
        <f>T215+T229</f>
        <v>0</v>
      </c>
      <c r="AR214" s="115" t="s">
        <v>156</v>
      </c>
      <c r="AT214" s="122" t="s">
        <v>70</v>
      </c>
      <c r="AU214" s="122" t="s">
        <v>71</v>
      </c>
      <c r="AY214" s="115" t="s">
        <v>135</v>
      </c>
      <c r="BK214" s="123">
        <f>BK215+BK229</f>
        <v>0</v>
      </c>
    </row>
    <row r="215" spans="2:65" s="11" customFormat="1" ht="22.9" customHeight="1">
      <c r="B215" s="114"/>
      <c r="D215" s="115" t="s">
        <v>70</v>
      </c>
      <c r="E215" s="124" t="s">
        <v>3097</v>
      </c>
      <c r="F215" s="124" t="s">
        <v>3098</v>
      </c>
      <c r="I215" s="117"/>
      <c r="J215" s="125">
        <f>BK215</f>
        <v>0</v>
      </c>
      <c r="L215" s="114"/>
      <c r="M215" s="119"/>
      <c r="P215" s="120">
        <f>SUM(P216:P228)</f>
        <v>0</v>
      </c>
      <c r="R215" s="120">
        <f>SUM(R216:R228)</f>
        <v>1.6400000000000001E-2</v>
      </c>
      <c r="T215" s="121">
        <f>SUM(T216:T228)</f>
        <v>0</v>
      </c>
      <c r="AR215" s="115" t="s">
        <v>156</v>
      </c>
      <c r="AT215" s="122" t="s">
        <v>70</v>
      </c>
      <c r="AU215" s="122" t="s">
        <v>79</v>
      </c>
      <c r="AY215" s="115" t="s">
        <v>135</v>
      </c>
      <c r="BK215" s="123">
        <f>SUM(BK216:BK228)</f>
        <v>0</v>
      </c>
    </row>
    <row r="216" spans="2:65" s="1" customFormat="1" ht="21.75" customHeight="1">
      <c r="B216" s="126"/>
      <c r="C216" s="127" t="s">
        <v>852</v>
      </c>
      <c r="D216" s="127" t="s">
        <v>137</v>
      </c>
      <c r="E216" s="128" t="s">
        <v>3099</v>
      </c>
      <c r="F216" s="129" t="s">
        <v>3100</v>
      </c>
      <c r="G216" s="130" t="s">
        <v>493</v>
      </c>
      <c r="H216" s="131">
        <v>265</v>
      </c>
      <c r="I216" s="132"/>
      <c r="J216" s="133">
        <f>ROUND(I216*H216,2)</f>
        <v>0</v>
      </c>
      <c r="K216" s="129" t="s">
        <v>141</v>
      </c>
      <c r="L216" s="31"/>
      <c r="M216" s="134" t="s">
        <v>3</v>
      </c>
      <c r="N216" s="135" t="s">
        <v>42</v>
      </c>
      <c r="P216" s="136">
        <f>O216*H216</f>
        <v>0</v>
      </c>
      <c r="Q216" s="136">
        <v>0</v>
      </c>
      <c r="R216" s="136">
        <f>Q216*H216</f>
        <v>0</v>
      </c>
      <c r="S216" s="136">
        <v>0</v>
      </c>
      <c r="T216" s="137">
        <f>S216*H216</f>
        <v>0</v>
      </c>
      <c r="AR216" s="138" t="s">
        <v>756</v>
      </c>
      <c r="AT216" s="138" t="s">
        <v>137</v>
      </c>
      <c r="AU216" s="138" t="s">
        <v>81</v>
      </c>
      <c r="AY216" s="16" t="s">
        <v>135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6" t="s">
        <v>79</v>
      </c>
      <c r="BK216" s="139">
        <f>ROUND(I216*H216,2)</f>
        <v>0</v>
      </c>
      <c r="BL216" s="16" t="s">
        <v>756</v>
      </c>
      <c r="BM216" s="138" t="s">
        <v>3101</v>
      </c>
    </row>
    <row r="217" spans="2:65" s="1" customFormat="1" ht="11.25">
      <c r="B217" s="31"/>
      <c r="D217" s="140" t="s">
        <v>144</v>
      </c>
      <c r="F217" s="141" t="s">
        <v>3102</v>
      </c>
      <c r="I217" s="142"/>
      <c r="L217" s="31"/>
      <c r="M217" s="143"/>
      <c r="T217" s="52"/>
      <c r="AT217" s="16" t="s">
        <v>144</v>
      </c>
      <c r="AU217" s="16" t="s">
        <v>81</v>
      </c>
    </row>
    <row r="218" spans="2:65" s="1" customFormat="1" ht="21.75" customHeight="1">
      <c r="B218" s="126"/>
      <c r="C218" s="127" t="s">
        <v>857</v>
      </c>
      <c r="D218" s="127" t="s">
        <v>137</v>
      </c>
      <c r="E218" s="128" t="s">
        <v>3103</v>
      </c>
      <c r="F218" s="129" t="s">
        <v>3104</v>
      </c>
      <c r="G218" s="130" t="s">
        <v>493</v>
      </c>
      <c r="H218" s="131">
        <v>30</v>
      </c>
      <c r="I218" s="132"/>
      <c r="J218" s="133">
        <f>ROUND(I218*H218,2)</f>
        <v>0</v>
      </c>
      <c r="K218" s="129" t="s">
        <v>141</v>
      </c>
      <c r="L218" s="31"/>
      <c r="M218" s="134" t="s">
        <v>3</v>
      </c>
      <c r="N218" s="135" t="s">
        <v>42</v>
      </c>
      <c r="P218" s="136">
        <f>O218*H218</f>
        <v>0</v>
      </c>
      <c r="Q218" s="136">
        <v>0</v>
      </c>
      <c r="R218" s="136">
        <f>Q218*H218</f>
        <v>0</v>
      </c>
      <c r="S218" s="136">
        <v>0</v>
      </c>
      <c r="T218" s="137">
        <f>S218*H218</f>
        <v>0</v>
      </c>
      <c r="AR218" s="138" t="s">
        <v>756</v>
      </c>
      <c r="AT218" s="138" t="s">
        <v>137</v>
      </c>
      <c r="AU218" s="138" t="s">
        <v>81</v>
      </c>
      <c r="AY218" s="16" t="s">
        <v>135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6" t="s">
        <v>79</v>
      </c>
      <c r="BK218" s="139">
        <f>ROUND(I218*H218,2)</f>
        <v>0</v>
      </c>
      <c r="BL218" s="16" t="s">
        <v>756</v>
      </c>
      <c r="BM218" s="138" t="s">
        <v>3105</v>
      </c>
    </row>
    <row r="219" spans="2:65" s="1" customFormat="1" ht="11.25">
      <c r="B219" s="31"/>
      <c r="D219" s="140" t="s">
        <v>144</v>
      </c>
      <c r="F219" s="141" t="s">
        <v>3106</v>
      </c>
      <c r="I219" s="142"/>
      <c r="L219" s="31"/>
      <c r="M219" s="143"/>
      <c r="T219" s="52"/>
      <c r="AT219" s="16" t="s">
        <v>144</v>
      </c>
      <c r="AU219" s="16" t="s">
        <v>81</v>
      </c>
    </row>
    <row r="220" spans="2:65" s="1" customFormat="1" ht="33" customHeight="1">
      <c r="B220" s="126"/>
      <c r="C220" s="127" t="s">
        <v>865</v>
      </c>
      <c r="D220" s="127" t="s">
        <v>137</v>
      </c>
      <c r="E220" s="128" t="s">
        <v>3107</v>
      </c>
      <c r="F220" s="129" t="s">
        <v>3108</v>
      </c>
      <c r="G220" s="130" t="s">
        <v>312</v>
      </c>
      <c r="H220" s="131">
        <v>80</v>
      </c>
      <c r="I220" s="132"/>
      <c r="J220" s="133">
        <f>ROUND(I220*H220,2)</f>
        <v>0</v>
      </c>
      <c r="K220" s="129" t="s">
        <v>141</v>
      </c>
      <c r="L220" s="31"/>
      <c r="M220" s="134" t="s">
        <v>3</v>
      </c>
      <c r="N220" s="135" t="s">
        <v>42</v>
      </c>
      <c r="P220" s="136">
        <f>O220*H220</f>
        <v>0</v>
      </c>
      <c r="Q220" s="136">
        <v>0</v>
      </c>
      <c r="R220" s="136">
        <f>Q220*H220</f>
        <v>0</v>
      </c>
      <c r="S220" s="136">
        <v>0</v>
      </c>
      <c r="T220" s="137">
        <f>S220*H220</f>
        <v>0</v>
      </c>
      <c r="AR220" s="138" t="s">
        <v>756</v>
      </c>
      <c r="AT220" s="138" t="s">
        <v>137</v>
      </c>
      <c r="AU220" s="138" t="s">
        <v>81</v>
      </c>
      <c r="AY220" s="16" t="s">
        <v>135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6" t="s">
        <v>79</v>
      </c>
      <c r="BK220" s="139">
        <f>ROUND(I220*H220,2)</f>
        <v>0</v>
      </c>
      <c r="BL220" s="16" t="s">
        <v>756</v>
      </c>
      <c r="BM220" s="138" t="s">
        <v>3109</v>
      </c>
    </row>
    <row r="221" spans="2:65" s="1" customFormat="1" ht="11.25">
      <c r="B221" s="31"/>
      <c r="D221" s="140" t="s">
        <v>144</v>
      </c>
      <c r="F221" s="141" t="s">
        <v>3110</v>
      </c>
      <c r="I221" s="142"/>
      <c r="L221" s="31"/>
      <c r="M221" s="143"/>
      <c r="T221" s="52"/>
      <c r="AT221" s="16" t="s">
        <v>144</v>
      </c>
      <c r="AU221" s="16" t="s">
        <v>81</v>
      </c>
    </row>
    <row r="222" spans="2:65" s="1" customFormat="1" ht="16.5" customHeight="1">
      <c r="B222" s="126"/>
      <c r="C222" s="162" t="s">
        <v>870</v>
      </c>
      <c r="D222" s="162" t="s">
        <v>427</v>
      </c>
      <c r="E222" s="163" t="s">
        <v>3111</v>
      </c>
      <c r="F222" s="164" t="s">
        <v>3112</v>
      </c>
      <c r="G222" s="165" t="s">
        <v>312</v>
      </c>
      <c r="H222" s="166">
        <v>80</v>
      </c>
      <c r="I222" s="167"/>
      <c r="J222" s="168">
        <f>ROUND(I222*H222,2)</f>
        <v>0</v>
      </c>
      <c r="K222" s="164" t="s">
        <v>141</v>
      </c>
      <c r="L222" s="169"/>
      <c r="M222" s="170" t="s">
        <v>3</v>
      </c>
      <c r="N222" s="171" t="s">
        <v>42</v>
      </c>
      <c r="P222" s="136">
        <f>O222*H222</f>
        <v>0</v>
      </c>
      <c r="Q222" s="136">
        <v>3.0000000000000001E-5</v>
      </c>
      <c r="R222" s="136">
        <f>Q222*H222</f>
        <v>2.4000000000000002E-3</v>
      </c>
      <c r="S222" s="136">
        <v>0</v>
      </c>
      <c r="T222" s="137">
        <f>S222*H222</f>
        <v>0</v>
      </c>
      <c r="AR222" s="138" t="s">
        <v>1116</v>
      </c>
      <c r="AT222" s="138" t="s">
        <v>427</v>
      </c>
      <c r="AU222" s="138" t="s">
        <v>81</v>
      </c>
      <c r="AY222" s="16" t="s">
        <v>135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6" t="s">
        <v>79</v>
      </c>
      <c r="BK222" s="139">
        <f>ROUND(I222*H222,2)</f>
        <v>0</v>
      </c>
      <c r="BL222" s="16" t="s">
        <v>1116</v>
      </c>
      <c r="BM222" s="138" t="s">
        <v>3113</v>
      </c>
    </row>
    <row r="223" spans="2:65" s="1" customFormat="1" ht="33" customHeight="1">
      <c r="B223" s="126"/>
      <c r="C223" s="127" t="s">
        <v>875</v>
      </c>
      <c r="D223" s="127" t="s">
        <v>137</v>
      </c>
      <c r="E223" s="128" t="s">
        <v>3107</v>
      </c>
      <c r="F223" s="129" t="s">
        <v>3108</v>
      </c>
      <c r="G223" s="130" t="s">
        <v>312</v>
      </c>
      <c r="H223" s="131">
        <v>120</v>
      </c>
      <c r="I223" s="132"/>
      <c r="J223" s="133">
        <f>ROUND(I223*H223,2)</f>
        <v>0</v>
      </c>
      <c r="K223" s="129" t="s">
        <v>141</v>
      </c>
      <c r="L223" s="31"/>
      <c r="M223" s="134" t="s">
        <v>3</v>
      </c>
      <c r="N223" s="135" t="s">
        <v>42</v>
      </c>
      <c r="P223" s="136">
        <f>O223*H223</f>
        <v>0</v>
      </c>
      <c r="Q223" s="136">
        <v>0</v>
      </c>
      <c r="R223" s="136">
        <f>Q223*H223</f>
        <v>0</v>
      </c>
      <c r="S223" s="136">
        <v>0</v>
      </c>
      <c r="T223" s="137">
        <f>S223*H223</f>
        <v>0</v>
      </c>
      <c r="AR223" s="138" t="s">
        <v>756</v>
      </c>
      <c r="AT223" s="138" t="s">
        <v>137</v>
      </c>
      <c r="AU223" s="138" t="s">
        <v>81</v>
      </c>
      <c r="AY223" s="16" t="s">
        <v>135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6" t="s">
        <v>79</v>
      </c>
      <c r="BK223" s="139">
        <f>ROUND(I223*H223,2)</f>
        <v>0</v>
      </c>
      <c r="BL223" s="16" t="s">
        <v>756</v>
      </c>
      <c r="BM223" s="138" t="s">
        <v>3114</v>
      </c>
    </row>
    <row r="224" spans="2:65" s="1" customFormat="1" ht="11.25">
      <c r="B224" s="31"/>
      <c r="D224" s="140" t="s">
        <v>144</v>
      </c>
      <c r="F224" s="141" t="s">
        <v>3110</v>
      </c>
      <c r="I224" s="142"/>
      <c r="L224" s="31"/>
      <c r="M224" s="143"/>
      <c r="T224" s="52"/>
      <c r="AT224" s="16" t="s">
        <v>144</v>
      </c>
      <c r="AU224" s="16" t="s">
        <v>81</v>
      </c>
    </row>
    <row r="225" spans="2:65" s="1" customFormat="1" ht="16.5" customHeight="1">
      <c r="B225" s="126"/>
      <c r="C225" s="162" t="s">
        <v>881</v>
      </c>
      <c r="D225" s="162" t="s">
        <v>427</v>
      </c>
      <c r="E225" s="163" t="s">
        <v>3115</v>
      </c>
      <c r="F225" s="164" t="s">
        <v>3116</v>
      </c>
      <c r="G225" s="165" t="s">
        <v>312</v>
      </c>
      <c r="H225" s="166">
        <v>120</v>
      </c>
      <c r="I225" s="167"/>
      <c r="J225" s="168">
        <f>ROUND(I225*H225,2)</f>
        <v>0</v>
      </c>
      <c r="K225" s="164" t="s">
        <v>141</v>
      </c>
      <c r="L225" s="169"/>
      <c r="M225" s="170" t="s">
        <v>3</v>
      </c>
      <c r="N225" s="171" t="s">
        <v>42</v>
      </c>
      <c r="P225" s="136">
        <f>O225*H225</f>
        <v>0</v>
      </c>
      <c r="Q225" s="136">
        <v>5.0000000000000002E-5</v>
      </c>
      <c r="R225" s="136">
        <f>Q225*H225</f>
        <v>6.0000000000000001E-3</v>
      </c>
      <c r="S225" s="136">
        <v>0</v>
      </c>
      <c r="T225" s="137">
        <f>S225*H225</f>
        <v>0</v>
      </c>
      <c r="AR225" s="138" t="s">
        <v>1116</v>
      </c>
      <c r="AT225" s="138" t="s">
        <v>427</v>
      </c>
      <c r="AU225" s="138" t="s">
        <v>81</v>
      </c>
      <c r="AY225" s="16" t="s">
        <v>135</v>
      </c>
      <c r="BE225" s="139">
        <f>IF(N225="základní",J225,0)</f>
        <v>0</v>
      </c>
      <c r="BF225" s="139">
        <f>IF(N225="snížená",J225,0)</f>
        <v>0</v>
      </c>
      <c r="BG225" s="139">
        <f>IF(N225="zákl. přenesená",J225,0)</f>
        <v>0</v>
      </c>
      <c r="BH225" s="139">
        <f>IF(N225="sníž. přenesená",J225,0)</f>
        <v>0</v>
      </c>
      <c r="BI225" s="139">
        <f>IF(N225="nulová",J225,0)</f>
        <v>0</v>
      </c>
      <c r="BJ225" s="16" t="s">
        <v>79</v>
      </c>
      <c r="BK225" s="139">
        <f>ROUND(I225*H225,2)</f>
        <v>0</v>
      </c>
      <c r="BL225" s="16" t="s">
        <v>1116</v>
      </c>
      <c r="BM225" s="138" t="s">
        <v>3117</v>
      </c>
    </row>
    <row r="226" spans="2:65" s="1" customFormat="1" ht="33" customHeight="1">
      <c r="B226" s="126"/>
      <c r="C226" s="127" t="s">
        <v>889</v>
      </c>
      <c r="D226" s="127" t="s">
        <v>137</v>
      </c>
      <c r="E226" s="128" t="s">
        <v>3107</v>
      </c>
      <c r="F226" s="129" t="s">
        <v>3108</v>
      </c>
      <c r="G226" s="130" t="s">
        <v>312</v>
      </c>
      <c r="H226" s="131">
        <v>40</v>
      </c>
      <c r="I226" s="132"/>
      <c r="J226" s="133">
        <f>ROUND(I226*H226,2)</f>
        <v>0</v>
      </c>
      <c r="K226" s="129" t="s">
        <v>141</v>
      </c>
      <c r="L226" s="31"/>
      <c r="M226" s="134" t="s">
        <v>3</v>
      </c>
      <c r="N226" s="135" t="s">
        <v>42</v>
      </c>
      <c r="P226" s="136">
        <f>O226*H226</f>
        <v>0</v>
      </c>
      <c r="Q226" s="136">
        <v>0</v>
      </c>
      <c r="R226" s="136">
        <f>Q226*H226</f>
        <v>0</v>
      </c>
      <c r="S226" s="136">
        <v>0</v>
      </c>
      <c r="T226" s="137">
        <f>S226*H226</f>
        <v>0</v>
      </c>
      <c r="AR226" s="138" t="s">
        <v>756</v>
      </c>
      <c r="AT226" s="138" t="s">
        <v>137</v>
      </c>
      <c r="AU226" s="138" t="s">
        <v>81</v>
      </c>
      <c r="AY226" s="16" t="s">
        <v>135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6" t="s">
        <v>79</v>
      </c>
      <c r="BK226" s="139">
        <f>ROUND(I226*H226,2)</f>
        <v>0</v>
      </c>
      <c r="BL226" s="16" t="s">
        <v>756</v>
      </c>
      <c r="BM226" s="138" t="s">
        <v>3118</v>
      </c>
    </row>
    <row r="227" spans="2:65" s="1" customFormat="1" ht="11.25">
      <c r="B227" s="31"/>
      <c r="D227" s="140" t="s">
        <v>144</v>
      </c>
      <c r="F227" s="141" t="s">
        <v>3110</v>
      </c>
      <c r="I227" s="142"/>
      <c r="L227" s="31"/>
      <c r="M227" s="143"/>
      <c r="T227" s="52"/>
      <c r="AT227" s="16" t="s">
        <v>144</v>
      </c>
      <c r="AU227" s="16" t="s">
        <v>81</v>
      </c>
    </row>
    <row r="228" spans="2:65" s="1" customFormat="1" ht="16.5" customHeight="1">
      <c r="B228" s="126"/>
      <c r="C228" s="162" t="s">
        <v>894</v>
      </c>
      <c r="D228" s="162" t="s">
        <v>427</v>
      </c>
      <c r="E228" s="163" t="s">
        <v>3119</v>
      </c>
      <c r="F228" s="164" t="s">
        <v>3120</v>
      </c>
      <c r="G228" s="165" t="s">
        <v>312</v>
      </c>
      <c r="H228" s="166">
        <v>40</v>
      </c>
      <c r="I228" s="167"/>
      <c r="J228" s="168">
        <f>ROUND(I228*H228,2)</f>
        <v>0</v>
      </c>
      <c r="K228" s="164" t="s">
        <v>141</v>
      </c>
      <c r="L228" s="169"/>
      <c r="M228" s="170" t="s">
        <v>3</v>
      </c>
      <c r="N228" s="171" t="s">
        <v>42</v>
      </c>
      <c r="P228" s="136">
        <f>O228*H228</f>
        <v>0</v>
      </c>
      <c r="Q228" s="136">
        <v>2.0000000000000001E-4</v>
      </c>
      <c r="R228" s="136">
        <f>Q228*H228</f>
        <v>8.0000000000000002E-3</v>
      </c>
      <c r="S228" s="136">
        <v>0</v>
      </c>
      <c r="T228" s="137">
        <f>S228*H228</f>
        <v>0</v>
      </c>
      <c r="AR228" s="138" t="s">
        <v>1116</v>
      </c>
      <c r="AT228" s="138" t="s">
        <v>427</v>
      </c>
      <c r="AU228" s="138" t="s">
        <v>81</v>
      </c>
      <c r="AY228" s="16" t="s">
        <v>135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6" t="s">
        <v>79</v>
      </c>
      <c r="BK228" s="139">
        <f>ROUND(I228*H228,2)</f>
        <v>0</v>
      </c>
      <c r="BL228" s="16" t="s">
        <v>1116</v>
      </c>
      <c r="BM228" s="138" t="s">
        <v>3121</v>
      </c>
    </row>
    <row r="229" spans="2:65" s="11" customFormat="1" ht="22.9" customHeight="1">
      <c r="B229" s="114"/>
      <c r="D229" s="115" t="s">
        <v>70</v>
      </c>
      <c r="E229" s="124" t="s">
        <v>3122</v>
      </c>
      <c r="F229" s="124" t="s">
        <v>3123</v>
      </c>
      <c r="I229" s="117"/>
      <c r="J229" s="125">
        <f>BK229</f>
        <v>0</v>
      </c>
      <c r="L229" s="114"/>
      <c r="M229" s="119"/>
      <c r="P229" s="120">
        <f>SUM(P230:P232)</f>
        <v>0</v>
      </c>
      <c r="R229" s="120">
        <f>SUM(R230:R232)</f>
        <v>5.4000000000000003E-3</v>
      </c>
      <c r="T229" s="121">
        <f>SUM(T230:T232)</f>
        <v>0</v>
      </c>
      <c r="AR229" s="115" t="s">
        <v>156</v>
      </c>
      <c r="AT229" s="122" t="s">
        <v>70</v>
      </c>
      <c r="AU229" s="122" t="s">
        <v>79</v>
      </c>
      <c r="AY229" s="115" t="s">
        <v>135</v>
      </c>
      <c r="BK229" s="123">
        <f>SUM(BK230:BK232)</f>
        <v>0</v>
      </c>
    </row>
    <row r="230" spans="2:65" s="1" customFormat="1" ht="37.9" customHeight="1">
      <c r="B230" s="126"/>
      <c r="C230" s="127" t="s">
        <v>902</v>
      </c>
      <c r="D230" s="127" t="s">
        <v>137</v>
      </c>
      <c r="E230" s="128" t="s">
        <v>3124</v>
      </c>
      <c r="F230" s="129" t="s">
        <v>3125</v>
      </c>
      <c r="G230" s="130" t="s">
        <v>312</v>
      </c>
      <c r="H230" s="131">
        <v>90</v>
      </c>
      <c r="I230" s="132"/>
      <c r="J230" s="133">
        <f>ROUND(I230*H230,2)</f>
        <v>0</v>
      </c>
      <c r="K230" s="129" t="s">
        <v>141</v>
      </c>
      <c r="L230" s="31"/>
      <c r="M230" s="134" t="s">
        <v>3</v>
      </c>
      <c r="N230" s="135" t="s">
        <v>42</v>
      </c>
      <c r="P230" s="136">
        <f>O230*H230</f>
        <v>0</v>
      </c>
      <c r="Q230" s="136">
        <v>0</v>
      </c>
      <c r="R230" s="136">
        <f>Q230*H230</f>
        <v>0</v>
      </c>
      <c r="S230" s="136">
        <v>0</v>
      </c>
      <c r="T230" s="137">
        <f>S230*H230</f>
        <v>0</v>
      </c>
      <c r="AR230" s="138" t="s">
        <v>756</v>
      </c>
      <c r="AT230" s="138" t="s">
        <v>137</v>
      </c>
      <c r="AU230" s="138" t="s">
        <v>81</v>
      </c>
      <c r="AY230" s="16" t="s">
        <v>135</v>
      </c>
      <c r="BE230" s="139">
        <f>IF(N230="základní",J230,0)</f>
        <v>0</v>
      </c>
      <c r="BF230" s="139">
        <f>IF(N230="snížená",J230,0)</f>
        <v>0</v>
      </c>
      <c r="BG230" s="139">
        <f>IF(N230="zákl. přenesená",J230,0)</f>
        <v>0</v>
      </c>
      <c r="BH230" s="139">
        <f>IF(N230="sníž. přenesená",J230,0)</f>
        <v>0</v>
      </c>
      <c r="BI230" s="139">
        <f>IF(N230="nulová",J230,0)</f>
        <v>0</v>
      </c>
      <c r="BJ230" s="16" t="s">
        <v>79</v>
      </c>
      <c r="BK230" s="139">
        <f>ROUND(I230*H230,2)</f>
        <v>0</v>
      </c>
      <c r="BL230" s="16" t="s">
        <v>756</v>
      </c>
      <c r="BM230" s="138" t="s">
        <v>3126</v>
      </c>
    </row>
    <row r="231" spans="2:65" s="1" customFormat="1" ht="11.25">
      <c r="B231" s="31"/>
      <c r="D231" s="140" t="s">
        <v>144</v>
      </c>
      <c r="F231" s="141" t="s">
        <v>3127</v>
      </c>
      <c r="I231" s="142"/>
      <c r="L231" s="31"/>
      <c r="M231" s="143"/>
      <c r="T231" s="52"/>
      <c r="AT231" s="16" t="s">
        <v>144</v>
      </c>
      <c r="AU231" s="16" t="s">
        <v>81</v>
      </c>
    </row>
    <row r="232" spans="2:65" s="1" customFormat="1" ht="24.2" customHeight="1">
      <c r="B232" s="126"/>
      <c r="C232" s="162" t="s">
        <v>908</v>
      </c>
      <c r="D232" s="162" t="s">
        <v>427</v>
      </c>
      <c r="E232" s="163" t="s">
        <v>3128</v>
      </c>
      <c r="F232" s="164" t="s">
        <v>3129</v>
      </c>
      <c r="G232" s="165" t="s">
        <v>312</v>
      </c>
      <c r="H232" s="166">
        <v>90</v>
      </c>
      <c r="I232" s="167"/>
      <c r="J232" s="168">
        <f>ROUND(I232*H232,2)</f>
        <v>0</v>
      </c>
      <c r="K232" s="164" t="s">
        <v>141</v>
      </c>
      <c r="L232" s="169"/>
      <c r="M232" s="184" t="s">
        <v>3</v>
      </c>
      <c r="N232" s="185" t="s">
        <v>42</v>
      </c>
      <c r="O232" s="174"/>
      <c r="P232" s="182">
        <f>O232*H232</f>
        <v>0</v>
      </c>
      <c r="Q232" s="182">
        <v>6.0000000000000002E-5</v>
      </c>
      <c r="R232" s="182">
        <f>Q232*H232</f>
        <v>5.4000000000000003E-3</v>
      </c>
      <c r="S232" s="182">
        <v>0</v>
      </c>
      <c r="T232" s="183">
        <f>S232*H232</f>
        <v>0</v>
      </c>
      <c r="AR232" s="138" t="s">
        <v>1116</v>
      </c>
      <c r="AT232" s="138" t="s">
        <v>427</v>
      </c>
      <c r="AU232" s="138" t="s">
        <v>81</v>
      </c>
      <c r="AY232" s="16" t="s">
        <v>135</v>
      </c>
      <c r="BE232" s="139">
        <f>IF(N232="základní",J232,0)</f>
        <v>0</v>
      </c>
      <c r="BF232" s="139">
        <f>IF(N232="snížená",J232,0)</f>
        <v>0</v>
      </c>
      <c r="BG232" s="139">
        <f>IF(N232="zákl. přenesená",J232,0)</f>
        <v>0</v>
      </c>
      <c r="BH232" s="139">
        <f>IF(N232="sníž. přenesená",J232,0)</f>
        <v>0</v>
      </c>
      <c r="BI232" s="139">
        <f>IF(N232="nulová",J232,0)</f>
        <v>0</v>
      </c>
      <c r="BJ232" s="16" t="s">
        <v>79</v>
      </c>
      <c r="BK232" s="139">
        <f>ROUND(I232*H232,2)</f>
        <v>0</v>
      </c>
      <c r="BL232" s="16" t="s">
        <v>1116</v>
      </c>
      <c r="BM232" s="138" t="s">
        <v>3130</v>
      </c>
    </row>
    <row r="233" spans="2:65" s="1" customFormat="1" ht="6.95" customHeight="1">
      <c r="B233" s="40"/>
      <c r="C233" s="41"/>
      <c r="D233" s="41"/>
      <c r="E233" s="41"/>
      <c r="F233" s="41"/>
      <c r="G233" s="41"/>
      <c r="H233" s="41"/>
      <c r="I233" s="41"/>
      <c r="J233" s="41"/>
      <c r="K233" s="41"/>
      <c r="L233" s="31"/>
    </row>
  </sheetData>
  <autoFilter ref="C87:K232" xr:uid="{00000000-0009-0000-0000-000006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600-000000000000}"/>
    <hyperlink ref="F96" r:id="rId2" xr:uid="{00000000-0004-0000-0600-000001000000}"/>
    <hyperlink ref="F98" r:id="rId3" xr:uid="{00000000-0004-0000-0600-000002000000}"/>
    <hyperlink ref="F100" r:id="rId4" xr:uid="{00000000-0004-0000-0600-000003000000}"/>
    <hyperlink ref="F104" r:id="rId5" xr:uid="{00000000-0004-0000-0600-000004000000}"/>
    <hyperlink ref="F107" r:id="rId6" xr:uid="{00000000-0004-0000-0600-000005000000}"/>
    <hyperlink ref="F110" r:id="rId7" xr:uid="{00000000-0004-0000-0600-000006000000}"/>
    <hyperlink ref="F113" r:id="rId8" xr:uid="{00000000-0004-0000-0600-000007000000}"/>
    <hyperlink ref="F116" r:id="rId9" xr:uid="{00000000-0004-0000-0600-000008000000}"/>
    <hyperlink ref="F119" r:id="rId10" xr:uid="{00000000-0004-0000-0600-000009000000}"/>
    <hyperlink ref="F122" r:id="rId11" xr:uid="{00000000-0004-0000-0600-00000A000000}"/>
    <hyperlink ref="F125" r:id="rId12" xr:uid="{00000000-0004-0000-0600-00000B000000}"/>
    <hyperlink ref="F128" r:id="rId13" xr:uid="{00000000-0004-0000-0600-00000C000000}"/>
    <hyperlink ref="F131" r:id="rId14" xr:uid="{00000000-0004-0000-0600-00000D000000}"/>
    <hyperlink ref="F134" r:id="rId15" xr:uid="{00000000-0004-0000-0600-00000E000000}"/>
    <hyperlink ref="F137" r:id="rId16" xr:uid="{00000000-0004-0000-0600-00000F000000}"/>
    <hyperlink ref="F140" r:id="rId17" xr:uid="{00000000-0004-0000-0600-000010000000}"/>
    <hyperlink ref="F143" r:id="rId18" xr:uid="{00000000-0004-0000-0600-000011000000}"/>
    <hyperlink ref="F146" r:id="rId19" xr:uid="{00000000-0004-0000-0600-000012000000}"/>
    <hyperlink ref="F149" r:id="rId20" xr:uid="{00000000-0004-0000-0600-000013000000}"/>
    <hyperlink ref="F152" r:id="rId21" xr:uid="{00000000-0004-0000-0600-000014000000}"/>
    <hyperlink ref="F155" r:id="rId22" xr:uid="{00000000-0004-0000-0600-000015000000}"/>
    <hyperlink ref="F158" r:id="rId23" xr:uid="{00000000-0004-0000-0600-000016000000}"/>
    <hyperlink ref="F163" r:id="rId24" xr:uid="{00000000-0004-0000-0600-000017000000}"/>
    <hyperlink ref="F166" r:id="rId25" xr:uid="{00000000-0004-0000-0600-000018000000}"/>
    <hyperlink ref="F169" r:id="rId26" xr:uid="{00000000-0004-0000-0600-000019000000}"/>
    <hyperlink ref="F172" r:id="rId27" xr:uid="{00000000-0004-0000-0600-00001A000000}"/>
    <hyperlink ref="F175" r:id="rId28" xr:uid="{00000000-0004-0000-0600-00001B000000}"/>
    <hyperlink ref="F178" r:id="rId29" xr:uid="{00000000-0004-0000-0600-00001C000000}"/>
    <hyperlink ref="F181" r:id="rId30" xr:uid="{00000000-0004-0000-0600-00001D000000}"/>
    <hyperlink ref="F184" r:id="rId31" xr:uid="{00000000-0004-0000-0600-00001E000000}"/>
    <hyperlink ref="F186" r:id="rId32" xr:uid="{00000000-0004-0000-0600-00001F000000}"/>
    <hyperlink ref="F189" r:id="rId33" xr:uid="{00000000-0004-0000-0600-000020000000}"/>
    <hyperlink ref="F195" r:id="rId34" xr:uid="{00000000-0004-0000-0600-000021000000}"/>
    <hyperlink ref="F198" r:id="rId35" xr:uid="{00000000-0004-0000-0600-000022000000}"/>
    <hyperlink ref="F202" r:id="rId36" xr:uid="{00000000-0004-0000-0600-000023000000}"/>
    <hyperlink ref="F205" r:id="rId37" xr:uid="{00000000-0004-0000-0600-000024000000}"/>
    <hyperlink ref="F208" r:id="rId38" xr:uid="{00000000-0004-0000-0600-000025000000}"/>
    <hyperlink ref="F212" r:id="rId39" xr:uid="{00000000-0004-0000-0600-000026000000}"/>
    <hyperlink ref="F217" r:id="rId40" xr:uid="{00000000-0004-0000-0600-000027000000}"/>
    <hyperlink ref="F219" r:id="rId41" xr:uid="{00000000-0004-0000-0600-000028000000}"/>
    <hyperlink ref="F221" r:id="rId42" xr:uid="{00000000-0004-0000-0600-000029000000}"/>
    <hyperlink ref="F224" r:id="rId43" xr:uid="{00000000-0004-0000-0600-00002A000000}"/>
    <hyperlink ref="F227" r:id="rId44" xr:uid="{00000000-0004-0000-0600-00002B000000}"/>
    <hyperlink ref="F231" r:id="rId45" xr:uid="{00000000-0004-0000-0600-00002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8" t="s">
        <v>6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6" t="s">
        <v>99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103</v>
      </c>
      <c r="L4" s="19"/>
      <c r="M4" s="84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309" t="str">
        <f>'Rekapitulace stavby'!K6</f>
        <v>Humanitární sdružení PERSPEKTIVA, z.s. – rekonstrukce nemovitosti pro sociální služby – opakovaná výzva</v>
      </c>
      <c r="F7" s="310"/>
      <c r="G7" s="310"/>
      <c r="H7" s="310"/>
      <c r="L7" s="19"/>
    </row>
    <row r="8" spans="2:46" s="1" customFormat="1" ht="12" customHeight="1">
      <c r="B8" s="31"/>
      <c r="D8" s="26" t="s">
        <v>104</v>
      </c>
      <c r="L8" s="31"/>
    </row>
    <row r="9" spans="2:46" s="1" customFormat="1" ht="16.5" customHeight="1">
      <c r="B9" s="31"/>
      <c r="E9" s="271" t="s">
        <v>3131</v>
      </c>
      <c r="F9" s="311"/>
      <c r="G9" s="311"/>
      <c r="H9" s="311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3</v>
      </c>
      <c r="I11" s="26" t="s">
        <v>19</v>
      </c>
      <c r="J11" s="24" t="s">
        <v>3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48" t="str">
        <f>'Rekapitulace stavby'!AN8</f>
        <v>16. 7. 2024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3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3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312" t="str">
        <f>'Rekapitulace stavby'!E14</f>
        <v>Vyplň údaj</v>
      </c>
      <c r="F18" s="292"/>
      <c r="G18" s="292"/>
      <c r="H18" s="292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3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3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5"/>
      <c r="E27" s="297" t="s">
        <v>3</v>
      </c>
      <c r="F27" s="297"/>
      <c r="G27" s="297"/>
      <c r="H27" s="297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37</v>
      </c>
      <c r="J30" s="62">
        <f>ROUND(J83, 2)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39</v>
      </c>
      <c r="I32" s="34" t="s">
        <v>38</v>
      </c>
      <c r="J32" s="34" t="s">
        <v>40</v>
      </c>
      <c r="L32" s="31"/>
    </row>
    <row r="33" spans="2:12" s="1" customFormat="1" ht="14.45" customHeight="1">
      <c r="B33" s="31"/>
      <c r="D33" s="51" t="s">
        <v>41</v>
      </c>
      <c r="E33" s="26" t="s">
        <v>42</v>
      </c>
      <c r="F33" s="87">
        <f>ROUND((SUM(BE83:BE148)),  2)</f>
        <v>0</v>
      </c>
      <c r="I33" s="88">
        <v>0.21</v>
      </c>
      <c r="J33" s="87">
        <f>ROUND(((SUM(BE83:BE148))*I33),  2)</f>
        <v>0</v>
      </c>
      <c r="L33" s="31"/>
    </row>
    <row r="34" spans="2:12" s="1" customFormat="1" ht="14.45" customHeight="1">
      <c r="B34" s="31"/>
      <c r="E34" s="26" t="s">
        <v>43</v>
      </c>
      <c r="F34" s="87">
        <f>ROUND((SUM(BF83:BF148)),  2)</f>
        <v>0</v>
      </c>
      <c r="I34" s="88">
        <v>0.12</v>
      </c>
      <c r="J34" s="87">
        <f>ROUND(((SUM(BF83:BF148))*I34),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87">
        <f>ROUND((SUM(BG83:BG148)),  2)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87">
        <f>ROUND((SUM(BH83:BH148)),  2)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87">
        <f>ROUND((SUM(BI83:BI148)),  2)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106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17</v>
      </c>
      <c r="L47" s="31"/>
    </row>
    <row r="48" spans="2:12" s="1" customFormat="1" ht="16.5" customHeight="1">
      <c r="B48" s="31"/>
      <c r="E48" s="309" t="str">
        <f>E7</f>
        <v>Humanitární sdružení PERSPEKTIVA, z.s. – rekonstrukce nemovitosti pro sociální služby – opakovaná výzva</v>
      </c>
      <c r="F48" s="310"/>
      <c r="G48" s="310"/>
      <c r="H48" s="310"/>
      <c r="L48" s="31"/>
    </row>
    <row r="49" spans="2:47" s="1" customFormat="1" ht="12" customHeight="1">
      <c r="B49" s="31"/>
      <c r="C49" s="26" t="s">
        <v>104</v>
      </c>
      <c r="L49" s="31"/>
    </row>
    <row r="50" spans="2:47" s="1" customFormat="1" ht="16.5" customHeight="1">
      <c r="B50" s="31"/>
      <c r="E50" s="271" t="str">
        <f>E9</f>
        <v>24006_07 - VZT</v>
      </c>
      <c r="F50" s="311"/>
      <c r="G50" s="311"/>
      <c r="H50" s="311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20</v>
      </c>
      <c r="F52" s="24" t="str">
        <f>F12</f>
        <v>Roudnice nad Labem</v>
      </c>
      <c r="I52" s="26" t="s">
        <v>22</v>
      </c>
      <c r="J52" s="48" t="str">
        <f>IF(J12="","",J12)</f>
        <v>16. 7. 2024</v>
      </c>
      <c r="L52" s="31"/>
    </row>
    <row r="53" spans="2:47" s="1" customFormat="1" ht="6.95" customHeight="1">
      <c r="B53" s="31"/>
      <c r="L53" s="31"/>
    </row>
    <row r="54" spans="2:47" s="1" customFormat="1" ht="15.2" customHeight="1">
      <c r="B54" s="31"/>
      <c r="C54" s="26" t="s">
        <v>24</v>
      </c>
      <c r="F54" s="24" t="str">
        <f>E15</f>
        <v>Humanitární sdružení Perspektiva, z.s.</v>
      </c>
      <c r="I54" s="26" t="s">
        <v>30</v>
      </c>
      <c r="J54" s="29" t="str">
        <f>E21</f>
        <v>LFplan s.r.o.</v>
      </c>
      <c r="L54" s="31"/>
    </row>
    <row r="55" spans="2:47" s="1" customFormat="1" ht="15.2" customHeight="1">
      <c r="B55" s="31"/>
      <c r="C55" s="26" t="s">
        <v>28</v>
      </c>
      <c r="F55" s="24" t="str">
        <f>IF(E18="","",E18)</f>
        <v>Vyplň údaj</v>
      </c>
      <c r="I55" s="26" t="s">
        <v>33</v>
      </c>
      <c r="J55" s="29" t="str">
        <f>E24</f>
        <v xml:space="preserve"> 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107</v>
      </c>
      <c r="D57" s="89"/>
      <c r="E57" s="89"/>
      <c r="F57" s="89"/>
      <c r="G57" s="89"/>
      <c r="H57" s="89"/>
      <c r="I57" s="89"/>
      <c r="J57" s="96" t="s">
        <v>108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9" customHeight="1">
      <c r="B59" s="31"/>
      <c r="C59" s="97" t="s">
        <v>69</v>
      </c>
      <c r="J59" s="62">
        <f>J83</f>
        <v>0</v>
      </c>
      <c r="L59" s="31"/>
      <c r="AU59" s="16" t="s">
        <v>109</v>
      </c>
    </row>
    <row r="60" spans="2:47" s="8" customFormat="1" ht="24.95" customHeight="1">
      <c r="B60" s="98"/>
      <c r="D60" s="99" t="s">
        <v>114</v>
      </c>
      <c r="E60" s="100"/>
      <c r="F60" s="100"/>
      <c r="G60" s="100"/>
      <c r="H60" s="100"/>
      <c r="I60" s="100"/>
      <c r="J60" s="101">
        <f>J84</f>
        <v>0</v>
      </c>
      <c r="L60" s="98"/>
    </row>
    <row r="61" spans="2:47" s="9" customFormat="1" ht="19.899999999999999" customHeight="1">
      <c r="B61" s="102"/>
      <c r="D61" s="103" t="s">
        <v>3132</v>
      </c>
      <c r="E61" s="104"/>
      <c r="F61" s="104"/>
      <c r="G61" s="104"/>
      <c r="H61" s="104"/>
      <c r="I61" s="104"/>
      <c r="J61" s="105">
        <f>J85</f>
        <v>0</v>
      </c>
      <c r="L61" s="102"/>
    </row>
    <row r="62" spans="2:47" s="9" customFormat="1" ht="19.899999999999999" customHeight="1">
      <c r="B62" s="102"/>
      <c r="D62" s="103" t="s">
        <v>412</v>
      </c>
      <c r="E62" s="104"/>
      <c r="F62" s="104"/>
      <c r="G62" s="104"/>
      <c r="H62" s="104"/>
      <c r="I62" s="104"/>
      <c r="J62" s="105">
        <f>J92</f>
        <v>0</v>
      </c>
      <c r="L62" s="102"/>
    </row>
    <row r="63" spans="2:47" s="9" customFormat="1" ht="19.899999999999999" customHeight="1">
      <c r="B63" s="102"/>
      <c r="D63" s="103" t="s">
        <v>3133</v>
      </c>
      <c r="E63" s="104"/>
      <c r="F63" s="104"/>
      <c r="G63" s="104"/>
      <c r="H63" s="104"/>
      <c r="I63" s="104"/>
      <c r="J63" s="105">
        <f>J98</f>
        <v>0</v>
      </c>
      <c r="L63" s="102"/>
    </row>
    <row r="64" spans="2:47" s="1" customFormat="1" ht="21.75" customHeight="1">
      <c r="B64" s="31"/>
      <c r="L64" s="31"/>
    </row>
    <row r="65" spans="2:12" s="1" customFormat="1" ht="6.95" customHeight="1"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31"/>
    </row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1"/>
    </row>
    <row r="70" spans="2:12" s="1" customFormat="1" ht="24.95" customHeight="1">
      <c r="B70" s="31"/>
      <c r="C70" s="20" t="s">
        <v>120</v>
      </c>
      <c r="L70" s="31"/>
    </row>
    <row r="71" spans="2:12" s="1" customFormat="1" ht="6.95" customHeight="1">
      <c r="B71" s="31"/>
      <c r="L71" s="31"/>
    </row>
    <row r="72" spans="2:12" s="1" customFormat="1" ht="12" customHeight="1">
      <c r="B72" s="31"/>
      <c r="C72" s="26" t="s">
        <v>17</v>
      </c>
      <c r="L72" s="31"/>
    </row>
    <row r="73" spans="2:12" s="1" customFormat="1" ht="16.5" customHeight="1">
      <c r="B73" s="31"/>
      <c r="E73" s="309" t="str">
        <f>E7</f>
        <v>Humanitární sdružení PERSPEKTIVA, z.s. – rekonstrukce nemovitosti pro sociální služby – opakovaná výzva</v>
      </c>
      <c r="F73" s="310"/>
      <c r="G73" s="310"/>
      <c r="H73" s="310"/>
      <c r="L73" s="31"/>
    </row>
    <row r="74" spans="2:12" s="1" customFormat="1" ht="12" customHeight="1">
      <c r="B74" s="31"/>
      <c r="C74" s="26" t="s">
        <v>104</v>
      </c>
      <c r="L74" s="31"/>
    </row>
    <row r="75" spans="2:12" s="1" customFormat="1" ht="16.5" customHeight="1">
      <c r="B75" s="31"/>
      <c r="E75" s="271" t="str">
        <f>E9</f>
        <v>24006_07 - VZT</v>
      </c>
      <c r="F75" s="311"/>
      <c r="G75" s="311"/>
      <c r="H75" s="311"/>
      <c r="L75" s="31"/>
    </row>
    <row r="76" spans="2:12" s="1" customFormat="1" ht="6.95" customHeight="1">
      <c r="B76" s="31"/>
      <c r="L76" s="31"/>
    </row>
    <row r="77" spans="2:12" s="1" customFormat="1" ht="12" customHeight="1">
      <c r="B77" s="31"/>
      <c r="C77" s="26" t="s">
        <v>20</v>
      </c>
      <c r="F77" s="24" t="str">
        <f>F12</f>
        <v>Roudnice nad Labem</v>
      </c>
      <c r="I77" s="26" t="s">
        <v>22</v>
      </c>
      <c r="J77" s="48" t="str">
        <f>IF(J12="","",J12)</f>
        <v>16. 7. 2024</v>
      </c>
      <c r="L77" s="31"/>
    </row>
    <row r="78" spans="2:12" s="1" customFormat="1" ht="6.95" customHeight="1">
      <c r="B78" s="31"/>
      <c r="L78" s="31"/>
    </row>
    <row r="79" spans="2:12" s="1" customFormat="1" ht="15.2" customHeight="1">
      <c r="B79" s="31"/>
      <c r="C79" s="26" t="s">
        <v>24</v>
      </c>
      <c r="F79" s="24" t="str">
        <f>E15</f>
        <v>Humanitární sdružení Perspektiva, z.s.</v>
      </c>
      <c r="I79" s="26" t="s">
        <v>30</v>
      </c>
      <c r="J79" s="29" t="str">
        <f>E21</f>
        <v>LFplan s.r.o.</v>
      </c>
      <c r="L79" s="31"/>
    </row>
    <row r="80" spans="2:12" s="1" customFormat="1" ht="15.2" customHeight="1">
      <c r="B80" s="31"/>
      <c r="C80" s="26" t="s">
        <v>28</v>
      </c>
      <c r="F80" s="24" t="str">
        <f>IF(E18="","",E18)</f>
        <v>Vyplň údaj</v>
      </c>
      <c r="I80" s="26" t="s">
        <v>33</v>
      </c>
      <c r="J80" s="29" t="str">
        <f>E24</f>
        <v xml:space="preserve"> </v>
      </c>
      <c r="L80" s="31"/>
    </row>
    <row r="81" spans="2:65" s="1" customFormat="1" ht="10.35" customHeight="1">
      <c r="B81" s="31"/>
      <c r="L81" s="31"/>
    </row>
    <row r="82" spans="2:65" s="10" customFormat="1" ht="29.25" customHeight="1">
      <c r="B82" s="106"/>
      <c r="C82" s="107" t="s">
        <v>121</v>
      </c>
      <c r="D82" s="108" t="s">
        <v>56</v>
      </c>
      <c r="E82" s="108" t="s">
        <v>52</v>
      </c>
      <c r="F82" s="108" t="s">
        <v>53</v>
      </c>
      <c r="G82" s="108" t="s">
        <v>122</v>
      </c>
      <c r="H82" s="108" t="s">
        <v>123</v>
      </c>
      <c r="I82" s="108" t="s">
        <v>124</v>
      </c>
      <c r="J82" s="108" t="s">
        <v>108</v>
      </c>
      <c r="K82" s="109" t="s">
        <v>125</v>
      </c>
      <c r="L82" s="106"/>
      <c r="M82" s="55" t="s">
        <v>3</v>
      </c>
      <c r="N82" s="56" t="s">
        <v>41</v>
      </c>
      <c r="O82" s="56" t="s">
        <v>126</v>
      </c>
      <c r="P82" s="56" t="s">
        <v>127</v>
      </c>
      <c r="Q82" s="56" t="s">
        <v>128</v>
      </c>
      <c r="R82" s="56" t="s">
        <v>129</v>
      </c>
      <c r="S82" s="56" t="s">
        <v>130</v>
      </c>
      <c r="T82" s="57" t="s">
        <v>131</v>
      </c>
    </row>
    <row r="83" spans="2:65" s="1" customFormat="1" ht="22.9" customHeight="1">
      <c r="B83" s="31"/>
      <c r="C83" s="60" t="s">
        <v>132</v>
      </c>
      <c r="J83" s="110">
        <f>BK83</f>
        <v>0</v>
      </c>
      <c r="L83" s="31"/>
      <c r="M83" s="58"/>
      <c r="N83" s="49"/>
      <c r="O83" s="49"/>
      <c r="P83" s="111">
        <f>P84</f>
        <v>0</v>
      </c>
      <c r="Q83" s="49"/>
      <c r="R83" s="111">
        <f>R84</f>
        <v>0</v>
      </c>
      <c r="S83" s="49"/>
      <c r="T83" s="112">
        <f>T84</f>
        <v>0</v>
      </c>
      <c r="AT83" s="16" t="s">
        <v>70</v>
      </c>
      <c r="AU83" s="16" t="s">
        <v>109</v>
      </c>
      <c r="BK83" s="113">
        <f>BK84</f>
        <v>0</v>
      </c>
    </row>
    <row r="84" spans="2:65" s="11" customFormat="1" ht="25.9" customHeight="1">
      <c r="B84" s="114"/>
      <c r="D84" s="115" t="s">
        <v>70</v>
      </c>
      <c r="E84" s="116" t="s">
        <v>294</v>
      </c>
      <c r="F84" s="116" t="s">
        <v>295</v>
      </c>
      <c r="I84" s="117"/>
      <c r="J84" s="118">
        <f>BK84</f>
        <v>0</v>
      </c>
      <c r="L84" s="114"/>
      <c r="M84" s="119"/>
      <c r="P84" s="120">
        <f>P85+P92+P98</f>
        <v>0</v>
      </c>
      <c r="R84" s="120">
        <f>R85+R92+R98</f>
        <v>0</v>
      </c>
      <c r="T84" s="121">
        <f>T85+T92+T98</f>
        <v>0</v>
      </c>
      <c r="AR84" s="115" t="s">
        <v>81</v>
      </c>
      <c r="AT84" s="122" t="s">
        <v>70</v>
      </c>
      <c r="AU84" s="122" t="s">
        <v>71</v>
      </c>
      <c r="AY84" s="115" t="s">
        <v>135</v>
      </c>
      <c r="BK84" s="123">
        <f>BK85+BK92+BK98</f>
        <v>0</v>
      </c>
    </row>
    <row r="85" spans="2:65" s="11" customFormat="1" ht="22.9" customHeight="1">
      <c r="B85" s="114"/>
      <c r="D85" s="115" t="s">
        <v>70</v>
      </c>
      <c r="E85" s="124" t="s">
        <v>3134</v>
      </c>
      <c r="F85" s="124" t="s">
        <v>2281</v>
      </c>
      <c r="I85" s="117"/>
      <c r="J85" s="125">
        <f>BK85</f>
        <v>0</v>
      </c>
      <c r="L85" s="114"/>
      <c r="M85" s="119"/>
      <c r="P85" s="120">
        <f>SUM(P86:P91)</f>
        <v>0</v>
      </c>
      <c r="R85" s="120">
        <f>SUM(R86:R91)</f>
        <v>0</v>
      </c>
      <c r="T85" s="121">
        <f>SUM(T86:T91)</f>
        <v>0</v>
      </c>
      <c r="AR85" s="115" t="s">
        <v>79</v>
      </c>
      <c r="AT85" s="122" t="s">
        <v>70</v>
      </c>
      <c r="AU85" s="122" t="s">
        <v>79</v>
      </c>
      <c r="AY85" s="115" t="s">
        <v>135</v>
      </c>
      <c r="BK85" s="123">
        <f>SUM(BK86:BK91)</f>
        <v>0</v>
      </c>
    </row>
    <row r="86" spans="2:65" s="1" customFormat="1" ht="21.75" customHeight="1">
      <c r="B86" s="126"/>
      <c r="C86" s="127" t="s">
        <v>79</v>
      </c>
      <c r="D86" s="127" t="s">
        <v>137</v>
      </c>
      <c r="E86" s="128" t="s">
        <v>3135</v>
      </c>
      <c r="F86" s="129" t="s">
        <v>3136</v>
      </c>
      <c r="G86" s="130" t="s">
        <v>493</v>
      </c>
      <c r="H86" s="131">
        <v>6</v>
      </c>
      <c r="I86" s="132"/>
      <c r="J86" s="133">
        <f t="shared" ref="J86:J91" si="0">ROUND(I86*H86,2)</f>
        <v>0</v>
      </c>
      <c r="K86" s="129" t="s">
        <v>3</v>
      </c>
      <c r="L86" s="31"/>
      <c r="M86" s="134" t="s">
        <v>3</v>
      </c>
      <c r="N86" s="135" t="s">
        <v>42</v>
      </c>
      <c r="P86" s="136">
        <f t="shared" ref="P86:P91" si="1">O86*H86</f>
        <v>0</v>
      </c>
      <c r="Q86" s="136">
        <v>0</v>
      </c>
      <c r="R86" s="136">
        <f t="shared" ref="R86:R91" si="2">Q86*H86</f>
        <v>0</v>
      </c>
      <c r="S86" s="136">
        <v>0</v>
      </c>
      <c r="T86" s="137">
        <f t="shared" ref="T86:T91" si="3">S86*H86</f>
        <v>0</v>
      </c>
      <c r="AR86" s="138" t="s">
        <v>142</v>
      </c>
      <c r="AT86" s="138" t="s">
        <v>137</v>
      </c>
      <c r="AU86" s="138" t="s">
        <v>81</v>
      </c>
      <c r="AY86" s="16" t="s">
        <v>135</v>
      </c>
      <c r="BE86" s="139">
        <f t="shared" ref="BE86:BE91" si="4">IF(N86="základní",J86,0)</f>
        <v>0</v>
      </c>
      <c r="BF86" s="139">
        <f t="shared" ref="BF86:BF91" si="5">IF(N86="snížená",J86,0)</f>
        <v>0</v>
      </c>
      <c r="BG86" s="139">
        <f t="shared" ref="BG86:BG91" si="6">IF(N86="zákl. přenesená",J86,0)</f>
        <v>0</v>
      </c>
      <c r="BH86" s="139">
        <f t="shared" ref="BH86:BH91" si="7">IF(N86="sníž. přenesená",J86,0)</f>
        <v>0</v>
      </c>
      <c r="BI86" s="139">
        <f t="shared" ref="BI86:BI91" si="8">IF(N86="nulová",J86,0)</f>
        <v>0</v>
      </c>
      <c r="BJ86" s="16" t="s">
        <v>79</v>
      </c>
      <c r="BK86" s="139">
        <f t="shared" ref="BK86:BK91" si="9">ROUND(I86*H86,2)</f>
        <v>0</v>
      </c>
      <c r="BL86" s="16" t="s">
        <v>142</v>
      </c>
      <c r="BM86" s="138" t="s">
        <v>3137</v>
      </c>
    </row>
    <row r="87" spans="2:65" s="1" customFormat="1" ht="16.5" customHeight="1">
      <c r="B87" s="126"/>
      <c r="C87" s="127" t="s">
        <v>81</v>
      </c>
      <c r="D87" s="127" t="s">
        <v>137</v>
      </c>
      <c r="E87" s="128" t="s">
        <v>3138</v>
      </c>
      <c r="F87" s="129" t="s">
        <v>3139</v>
      </c>
      <c r="G87" s="130" t="s">
        <v>493</v>
      </c>
      <c r="H87" s="131">
        <v>1</v>
      </c>
      <c r="I87" s="132"/>
      <c r="J87" s="133">
        <f t="shared" si="0"/>
        <v>0</v>
      </c>
      <c r="K87" s="129" t="s">
        <v>3</v>
      </c>
      <c r="L87" s="31"/>
      <c r="M87" s="134" t="s">
        <v>3</v>
      </c>
      <c r="N87" s="135" t="s">
        <v>42</v>
      </c>
      <c r="P87" s="136">
        <f t="shared" si="1"/>
        <v>0</v>
      </c>
      <c r="Q87" s="136">
        <v>0</v>
      </c>
      <c r="R87" s="136">
        <f t="shared" si="2"/>
        <v>0</v>
      </c>
      <c r="S87" s="136">
        <v>0</v>
      </c>
      <c r="T87" s="137">
        <f t="shared" si="3"/>
        <v>0</v>
      </c>
      <c r="AR87" s="138" t="s">
        <v>142</v>
      </c>
      <c r="AT87" s="138" t="s">
        <v>137</v>
      </c>
      <c r="AU87" s="138" t="s">
        <v>81</v>
      </c>
      <c r="AY87" s="16" t="s">
        <v>135</v>
      </c>
      <c r="BE87" s="139">
        <f t="shared" si="4"/>
        <v>0</v>
      </c>
      <c r="BF87" s="139">
        <f t="shared" si="5"/>
        <v>0</v>
      </c>
      <c r="BG87" s="139">
        <f t="shared" si="6"/>
        <v>0</v>
      </c>
      <c r="BH87" s="139">
        <f t="shared" si="7"/>
        <v>0</v>
      </c>
      <c r="BI87" s="139">
        <f t="shared" si="8"/>
        <v>0</v>
      </c>
      <c r="BJ87" s="16" t="s">
        <v>79</v>
      </c>
      <c r="BK87" s="139">
        <f t="shared" si="9"/>
        <v>0</v>
      </c>
      <c r="BL87" s="16" t="s">
        <v>142</v>
      </c>
      <c r="BM87" s="138" t="s">
        <v>3140</v>
      </c>
    </row>
    <row r="88" spans="2:65" s="1" customFormat="1" ht="24.2" customHeight="1">
      <c r="B88" s="126"/>
      <c r="C88" s="127" t="s">
        <v>156</v>
      </c>
      <c r="D88" s="127" t="s">
        <v>137</v>
      </c>
      <c r="E88" s="128" t="s">
        <v>3141</v>
      </c>
      <c r="F88" s="129" t="s">
        <v>2354</v>
      </c>
      <c r="G88" s="130" t="s">
        <v>2331</v>
      </c>
      <c r="H88" s="131">
        <v>24</v>
      </c>
      <c r="I88" s="132"/>
      <c r="J88" s="133">
        <f t="shared" si="0"/>
        <v>0</v>
      </c>
      <c r="K88" s="129" t="s">
        <v>3</v>
      </c>
      <c r="L88" s="31"/>
      <c r="M88" s="134" t="s">
        <v>3</v>
      </c>
      <c r="N88" s="135" t="s">
        <v>42</v>
      </c>
      <c r="P88" s="136">
        <f t="shared" si="1"/>
        <v>0</v>
      </c>
      <c r="Q88" s="136">
        <v>0</v>
      </c>
      <c r="R88" s="136">
        <f t="shared" si="2"/>
        <v>0</v>
      </c>
      <c r="S88" s="136">
        <v>0</v>
      </c>
      <c r="T88" s="137">
        <f t="shared" si="3"/>
        <v>0</v>
      </c>
      <c r="AR88" s="138" t="s">
        <v>142</v>
      </c>
      <c r="AT88" s="138" t="s">
        <v>137</v>
      </c>
      <c r="AU88" s="138" t="s">
        <v>81</v>
      </c>
      <c r="AY88" s="16" t="s">
        <v>135</v>
      </c>
      <c r="BE88" s="139">
        <f t="shared" si="4"/>
        <v>0</v>
      </c>
      <c r="BF88" s="139">
        <f t="shared" si="5"/>
        <v>0</v>
      </c>
      <c r="BG88" s="139">
        <f t="shared" si="6"/>
        <v>0</v>
      </c>
      <c r="BH88" s="139">
        <f t="shared" si="7"/>
        <v>0</v>
      </c>
      <c r="BI88" s="139">
        <f t="shared" si="8"/>
        <v>0</v>
      </c>
      <c r="BJ88" s="16" t="s">
        <v>79</v>
      </c>
      <c r="BK88" s="139">
        <f t="shared" si="9"/>
        <v>0</v>
      </c>
      <c r="BL88" s="16" t="s">
        <v>142</v>
      </c>
      <c r="BM88" s="138" t="s">
        <v>3142</v>
      </c>
    </row>
    <row r="89" spans="2:65" s="1" customFormat="1" ht="16.5" customHeight="1">
      <c r="B89" s="126"/>
      <c r="C89" s="127" t="s">
        <v>142</v>
      </c>
      <c r="D89" s="127" t="s">
        <v>137</v>
      </c>
      <c r="E89" s="128" t="s">
        <v>3143</v>
      </c>
      <c r="F89" s="129" t="s">
        <v>3144</v>
      </c>
      <c r="G89" s="130" t="s">
        <v>493</v>
      </c>
      <c r="H89" s="131">
        <v>1</v>
      </c>
      <c r="I89" s="132"/>
      <c r="J89" s="133">
        <f t="shared" si="0"/>
        <v>0</v>
      </c>
      <c r="K89" s="129" t="s">
        <v>3</v>
      </c>
      <c r="L89" s="31"/>
      <c r="M89" s="134" t="s">
        <v>3</v>
      </c>
      <c r="N89" s="135" t="s">
        <v>42</v>
      </c>
      <c r="P89" s="136">
        <f t="shared" si="1"/>
        <v>0</v>
      </c>
      <c r="Q89" s="136">
        <v>0</v>
      </c>
      <c r="R89" s="136">
        <f t="shared" si="2"/>
        <v>0</v>
      </c>
      <c r="S89" s="136">
        <v>0</v>
      </c>
      <c r="T89" s="137">
        <f t="shared" si="3"/>
        <v>0</v>
      </c>
      <c r="AR89" s="138" t="s">
        <v>142</v>
      </c>
      <c r="AT89" s="138" t="s">
        <v>137</v>
      </c>
      <c r="AU89" s="138" t="s">
        <v>81</v>
      </c>
      <c r="AY89" s="16" t="s">
        <v>135</v>
      </c>
      <c r="BE89" s="139">
        <f t="shared" si="4"/>
        <v>0</v>
      </c>
      <c r="BF89" s="139">
        <f t="shared" si="5"/>
        <v>0</v>
      </c>
      <c r="BG89" s="139">
        <f t="shared" si="6"/>
        <v>0</v>
      </c>
      <c r="BH89" s="139">
        <f t="shared" si="7"/>
        <v>0</v>
      </c>
      <c r="BI89" s="139">
        <f t="shared" si="8"/>
        <v>0</v>
      </c>
      <c r="BJ89" s="16" t="s">
        <v>79</v>
      </c>
      <c r="BK89" s="139">
        <f t="shared" si="9"/>
        <v>0</v>
      </c>
      <c r="BL89" s="16" t="s">
        <v>142</v>
      </c>
      <c r="BM89" s="138" t="s">
        <v>3145</v>
      </c>
    </row>
    <row r="90" spans="2:65" s="1" customFormat="1" ht="16.5" customHeight="1">
      <c r="B90" s="126"/>
      <c r="C90" s="127" t="s">
        <v>167</v>
      </c>
      <c r="D90" s="127" t="s">
        <v>137</v>
      </c>
      <c r="E90" s="128" t="s">
        <v>3146</v>
      </c>
      <c r="F90" s="129" t="s">
        <v>3147</v>
      </c>
      <c r="G90" s="130" t="s">
        <v>493</v>
      </c>
      <c r="H90" s="131">
        <v>1</v>
      </c>
      <c r="I90" s="132"/>
      <c r="J90" s="133">
        <f t="shared" si="0"/>
        <v>0</v>
      </c>
      <c r="K90" s="129" t="s">
        <v>3</v>
      </c>
      <c r="L90" s="31"/>
      <c r="M90" s="134" t="s">
        <v>3</v>
      </c>
      <c r="N90" s="135" t="s">
        <v>42</v>
      </c>
      <c r="P90" s="136">
        <f t="shared" si="1"/>
        <v>0</v>
      </c>
      <c r="Q90" s="136">
        <v>0</v>
      </c>
      <c r="R90" s="136">
        <f t="shared" si="2"/>
        <v>0</v>
      </c>
      <c r="S90" s="136">
        <v>0</v>
      </c>
      <c r="T90" s="137">
        <f t="shared" si="3"/>
        <v>0</v>
      </c>
      <c r="AR90" s="138" t="s">
        <v>142</v>
      </c>
      <c r="AT90" s="138" t="s">
        <v>137</v>
      </c>
      <c r="AU90" s="138" t="s">
        <v>81</v>
      </c>
      <c r="AY90" s="16" t="s">
        <v>135</v>
      </c>
      <c r="BE90" s="139">
        <f t="shared" si="4"/>
        <v>0</v>
      </c>
      <c r="BF90" s="139">
        <f t="shared" si="5"/>
        <v>0</v>
      </c>
      <c r="BG90" s="139">
        <f t="shared" si="6"/>
        <v>0</v>
      </c>
      <c r="BH90" s="139">
        <f t="shared" si="7"/>
        <v>0</v>
      </c>
      <c r="BI90" s="139">
        <f t="shared" si="8"/>
        <v>0</v>
      </c>
      <c r="BJ90" s="16" t="s">
        <v>79</v>
      </c>
      <c r="BK90" s="139">
        <f t="shared" si="9"/>
        <v>0</v>
      </c>
      <c r="BL90" s="16" t="s">
        <v>142</v>
      </c>
      <c r="BM90" s="138" t="s">
        <v>3148</v>
      </c>
    </row>
    <row r="91" spans="2:65" s="1" customFormat="1" ht="16.5" customHeight="1">
      <c r="B91" s="126"/>
      <c r="C91" s="127" t="s">
        <v>173</v>
      </c>
      <c r="D91" s="127" t="s">
        <v>137</v>
      </c>
      <c r="E91" s="128" t="s">
        <v>3149</v>
      </c>
      <c r="F91" s="129" t="s">
        <v>3150</v>
      </c>
      <c r="G91" s="130" t="s">
        <v>493</v>
      </c>
      <c r="H91" s="131">
        <v>1</v>
      </c>
      <c r="I91" s="132"/>
      <c r="J91" s="133">
        <f t="shared" si="0"/>
        <v>0</v>
      </c>
      <c r="K91" s="129" t="s">
        <v>3</v>
      </c>
      <c r="L91" s="31"/>
      <c r="M91" s="134" t="s">
        <v>3</v>
      </c>
      <c r="N91" s="135" t="s">
        <v>42</v>
      </c>
      <c r="P91" s="136">
        <f t="shared" si="1"/>
        <v>0</v>
      </c>
      <c r="Q91" s="136">
        <v>0</v>
      </c>
      <c r="R91" s="136">
        <f t="shared" si="2"/>
        <v>0</v>
      </c>
      <c r="S91" s="136">
        <v>0</v>
      </c>
      <c r="T91" s="137">
        <f t="shared" si="3"/>
        <v>0</v>
      </c>
      <c r="AR91" s="138" t="s">
        <v>142</v>
      </c>
      <c r="AT91" s="138" t="s">
        <v>137</v>
      </c>
      <c r="AU91" s="138" t="s">
        <v>81</v>
      </c>
      <c r="AY91" s="16" t="s">
        <v>135</v>
      </c>
      <c r="BE91" s="139">
        <f t="shared" si="4"/>
        <v>0</v>
      </c>
      <c r="BF91" s="139">
        <f t="shared" si="5"/>
        <v>0</v>
      </c>
      <c r="BG91" s="139">
        <f t="shared" si="6"/>
        <v>0</v>
      </c>
      <c r="BH91" s="139">
        <f t="shared" si="7"/>
        <v>0</v>
      </c>
      <c r="BI91" s="139">
        <f t="shared" si="8"/>
        <v>0</v>
      </c>
      <c r="BJ91" s="16" t="s">
        <v>79</v>
      </c>
      <c r="BK91" s="139">
        <f t="shared" si="9"/>
        <v>0</v>
      </c>
      <c r="BL91" s="16" t="s">
        <v>142</v>
      </c>
      <c r="BM91" s="138" t="s">
        <v>3151</v>
      </c>
    </row>
    <row r="92" spans="2:65" s="11" customFormat="1" ht="22.9" customHeight="1">
      <c r="B92" s="114"/>
      <c r="D92" s="115" t="s">
        <v>70</v>
      </c>
      <c r="E92" s="124" t="s">
        <v>1170</v>
      </c>
      <c r="F92" s="124" t="s">
        <v>1171</v>
      </c>
      <c r="I92" s="117"/>
      <c r="J92" s="125">
        <f>BK92</f>
        <v>0</v>
      </c>
      <c r="L92" s="114"/>
      <c r="M92" s="119"/>
      <c r="P92" s="120">
        <f>SUM(P93:P97)</f>
        <v>0</v>
      </c>
      <c r="R92" s="120">
        <f>SUM(R93:R97)</f>
        <v>0</v>
      </c>
      <c r="T92" s="121">
        <f>SUM(T93:T97)</f>
        <v>0</v>
      </c>
      <c r="AR92" s="115" t="s">
        <v>81</v>
      </c>
      <c r="AT92" s="122" t="s">
        <v>70</v>
      </c>
      <c r="AU92" s="122" t="s">
        <v>79</v>
      </c>
      <c r="AY92" s="115" t="s">
        <v>135</v>
      </c>
      <c r="BK92" s="123">
        <f>SUM(BK93:BK97)</f>
        <v>0</v>
      </c>
    </row>
    <row r="93" spans="2:65" s="1" customFormat="1" ht="16.5" customHeight="1">
      <c r="B93" s="126"/>
      <c r="C93" s="127" t="s">
        <v>178</v>
      </c>
      <c r="D93" s="127" t="s">
        <v>137</v>
      </c>
      <c r="E93" s="128" t="s">
        <v>3152</v>
      </c>
      <c r="F93" s="129" t="s">
        <v>3153</v>
      </c>
      <c r="G93" s="130" t="s">
        <v>312</v>
      </c>
      <c r="H93" s="131">
        <v>2.6</v>
      </c>
      <c r="I93" s="132"/>
      <c r="J93" s="133">
        <f>ROUND(I93*H93,2)</f>
        <v>0</v>
      </c>
      <c r="K93" s="129" t="s">
        <v>3</v>
      </c>
      <c r="L93" s="31"/>
      <c r="M93" s="134" t="s">
        <v>3</v>
      </c>
      <c r="N93" s="135" t="s">
        <v>42</v>
      </c>
      <c r="P93" s="136">
        <f>O93*H93</f>
        <v>0</v>
      </c>
      <c r="Q93" s="136">
        <v>0</v>
      </c>
      <c r="R93" s="136">
        <f>Q93*H93</f>
        <v>0</v>
      </c>
      <c r="S93" s="136">
        <v>0</v>
      </c>
      <c r="T93" s="137">
        <f>S93*H93</f>
        <v>0</v>
      </c>
      <c r="AR93" s="138" t="s">
        <v>236</v>
      </c>
      <c r="AT93" s="138" t="s">
        <v>137</v>
      </c>
      <c r="AU93" s="138" t="s">
        <v>81</v>
      </c>
      <c r="AY93" s="16" t="s">
        <v>135</v>
      </c>
      <c r="BE93" s="139">
        <f>IF(N93="základní",J93,0)</f>
        <v>0</v>
      </c>
      <c r="BF93" s="139">
        <f>IF(N93="snížená",J93,0)</f>
        <v>0</v>
      </c>
      <c r="BG93" s="139">
        <f>IF(N93="zákl. přenesená",J93,0)</f>
        <v>0</v>
      </c>
      <c r="BH93" s="139">
        <f>IF(N93="sníž. přenesená",J93,0)</f>
        <v>0</v>
      </c>
      <c r="BI93" s="139">
        <f>IF(N93="nulová",J93,0)</f>
        <v>0</v>
      </c>
      <c r="BJ93" s="16" t="s">
        <v>79</v>
      </c>
      <c r="BK93" s="139">
        <f>ROUND(I93*H93,2)</f>
        <v>0</v>
      </c>
      <c r="BL93" s="16" t="s">
        <v>236</v>
      </c>
      <c r="BM93" s="138" t="s">
        <v>3154</v>
      </c>
    </row>
    <row r="94" spans="2:65" s="1" customFormat="1" ht="16.5" customHeight="1">
      <c r="B94" s="126"/>
      <c r="C94" s="162" t="s">
        <v>183</v>
      </c>
      <c r="D94" s="162" t="s">
        <v>427</v>
      </c>
      <c r="E94" s="163" t="s">
        <v>3155</v>
      </c>
      <c r="F94" s="164" t="s">
        <v>3156</v>
      </c>
      <c r="G94" s="165" t="s">
        <v>213</v>
      </c>
      <c r="H94" s="166">
        <v>3</v>
      </c>
      <c r="I94" s="167"/>
      <c r="J94" s="168">
        <f>ROUND(I94*H94,2)</f>
        <v>0</v>
      </c>
      <c r="K94" s="164" t="s">
        <v>3</v>
      </c>
      <c r="L94" s="169"/>
      <c r="M94" s="170" t="s">
        <v>3</v>
      </c>
      <c r="N94" s="171" t="s">
        <v>42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342</v>
      </c>
      <c r="AT94" s="138" t="s">
        <v>427</v>
      </c>
      <c r="AU94" s="138" t="s">
        <v>81</v>
      </c>
      <c r="AY94" s="16" t="s">
        <v>135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6" t="s">
        <v>79</v>
      </c>
      <c r="BK94" s="139">
        <f>ROUND(I94*H94,2)</f>
        <v>0</v>
      </c>
      <c r="BL94" s="16" t="s">
        <v>236</v>
      </c>
      <c r="BM94" s="138" t="s">
        <v>3157</v>
      </c>
    </row>
    <row r="95" spans="2:65" s="1" customFormat="1" ht="16.5" customHeight="1">
      <c r="B95" s="126"/>
      <c r="C95" s="162" t="s">
        <v>190</v>
      </c>
      <c r="D95" s="162" t="s">
        <v>427</v>
      </c>
      <c r="E95" s="163" t="s">
        <v>3158</v>
      </c>
      <c r="F95" s="164" t="s">
        <v>3159</v>
      </c>
      <c r="G95" s="165" t="s">
        <v>3160</v>
      </c>
      <c r="H95" s="166">
        <v>10</v>
      </c>
      <c r="I95" s="167"/>
      <c r="J95" s="168">
        <f>ROUND(I95*H95,2)</f>
        <v>0</v>
      </c>
      <c r="K95" s="164" t="s">
        <v>3</v>
      </c>
      <c r="L95" s="169"/>
      <c r="M95" s="170" t="s">
        <v>3</v>
      </c>
      <c r="N95" s="171" t="s">
        <v>42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342</v>
      </c>
      <c r="AT95" s="138" t="s">
        <v>427</v>
      </c>
      <c r="AU95" s="138" t="s">
        <v>81</v>
      </c>
      <c r="AY95" s="16" t="s">
        <v>135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6" t="s">
        <v>79</v>
      </c>
      <c r="BK95" s="139">
        <f>ROUND(I95*H95,2)</f>
        <v>0</v>
      </c>
      <c r="BL95" s="16" t="s">
        <v>236</v>
      </c>
      <c r="BM95" s="138" t="s">
        <v>3161</v>
      </c>
    </row>
    <row r="96" spans="2:65" s="12" customFormat="1" ht="11.25">
      <c r="B96" s="144"/>
      <c r="D96" s="145" t="s">
        <v>146</v>
      </c>
      <c r="E96" s="146" t="s">
        <v>3</v>
      </c>
      <c r="F96" s="147" t="s">
        <v>196</v>
      </c>
      <c r="H96" s="148">
        <v>10</v>
      </c>
      <c r="I96" s="149"/>
      <c r="L96" s="144"/>
      <c r="M96" s="150"/>
      <c r="T96" s="151"/>
      <c r="AT96" s="146" t="s">
        <v>146</v>
      </c>
      <c r="AU96" s="146" t="s">
        <v>81</v>
      </c>
      <c r="AV96" s="12" t="s">
        <v>81</v>
      </c>
      <c r="AW96" s="12" t="s">
        <v>32</v>
      </c>
      <c r="AX96" s="12" t="s">
        <v>71</v>
      </c>
      <c r="AY96" s="146" t="s">
        <v>135</v>
      </c>
    </row>
    <row r="97" spans="2:65" s="13" customFormat="1" ht="11.25">
      <c r="B97" s="152"/>
      <c r="D97" s="145" t="s">
        <v>146</v>
      </c>
      <c r="E97" s="153" t="s">
        <v>3</v>
      </c>
      <c r="F97" s="154" t="s">
        <v>150</v>
      </c>
      <c r="H97" s="155">
        <v>10</v>
      </c>
      <c r="I97" s="156"/>
      <c r="L97" s="152"/>
      <c r="M97" s="157"/>
      <c r="T97" s="158"/>
      <c r="AT97" s="153" t="s">
        <v>146</v>
      </c>
      <c r="AU97" s="153" t="s">
        <v>81</v>
      </c>
      <c r="AV97" s="13" t="s">
        <v>142</v>
      </c>
      <c r="AW97" s="13" t="s">
        <v>32</v>
      </c>
      <c r="AX97" s="13" t="s">
        <v>79</v>
      </c>
      <c r="AY97" s="153" t="s">
        <v>135</v>
      </c>
    </row>
    <row r="98" spans="2:65" s="11" customFormat="1" ht="22.9" customHeight="1">
      <c r="B98" s="114"/>
      <c r="D98" s="115" t="s">
        <v>70</v>
      </c>
      <c r="E98" s="124" t="s">
        <v>3162</v>
      </c>
      <c r="F98" s="124" t="s">
        <v>3163</v>
      </c>
      <c r="I98" s="117"/>
      <c r="J98" s="125">
        <f>BK98</f>
        <v>0</v>
      </c>
      <c r="L98" s="114"/>
      <c r="M98" s="119"/>
      <c r="P98" s="120">
        <f>SUM(P99:P148)</f>
        <v>0</v>
      </c>
      <c r="R98" s="120">
        <f>SUM(R99:R148)</f>
        <v>0</v>
      </c>
      <c r="T98" s="121">
        <f>SUM(T99:T148)</f>
        <v>0</v>
      </c>
      <c r="AR98" s="115" t="s">
        <v>81</v>
      </c>
      <c r="AT98" s="122" t="s">
        <v>70</v>
      </c>
      <c r="AU98" s="122" t="s">
        <v>79</v>
      </c>
      <c r="AY98" s="115" t="s">
        <v>135</v>
      </c>
      <c r="BK98" s="123">
        <f>SUM(BK99:BK148)</f>
        <v>0</v>
      </c>
    </row>
    <row r="99" spans="2:65" s="1" customFormat="1" ht="16.5" customHeight="1">
      <c r="B99" s="126"/>
      <c r="C99" s="127" t="s">
        <v>196</v>
      </c>
      <c r="D99" s="127" t="s">
        <v>137</v>
      </c>
      <c r="E99" s="128" t="s">
        <v>3164</v>
      </c>
      <c r="F99" s="129" t="s">
        <v>3165</v>
      </c>
      <c r="G99" s="130" t="s">
        <v>493</v>
      </c>
      <c r="H99" s="131">
        <v>1</v>
      </c>
      <c r="I99" s="132"/>
      <c r="J99" s="133">
        <f>ROUND(I99*H99,2)</f>
        <v>0</v>
      </c>
      <c r="K99" s="129" t="s">
        <v>3</v>
      </c>
      <c r="L99" s="31"/>
      <c r="M99" s="134" t="s">
        <v>3</v>
      </c>
      <c r="N99" s="135" t="s">
        <v>42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236</v>
      </c>
      <c r="AT99" s="138" t="s">
        <v>137</v>
      </c>
      <c r="AU99" s="138" t="s">
        <v>81</v>
      </c>
      <c r="AY99" s="16" t="s">
        <v>135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6" t="s">
        <v>79</v>
      </c>
      <c r="BK99" s="139">
        <f>ROUND(I99*H99,2)</f>
        <v>0</v>
      </c>
      <c r="BL99" s="16" t="s">
        <v>236</v>
      </c>
      <c r="BM99" s="138" t="s">
        <v>3166</v>
      </c>
    </row>
    <row r="100" spans="2:65" s="1" customFormat="1" ht="21.75" customHeight="1">
      <c r="B100" s="126"/>
      <c r="C100" s="162" t="s">
        <v>204</v>
      </c>
      <c r="D100" s="162" t="s">
        <v>427</v>
      </c>
      <c r="E100" s="163" t="s">
        <v>3167</v>
      </c>
      <c r="F100" s="164" t="s">
        <v>3168</v>
      </c>
      <c r="G100" s="165" t="s">
        <v>493</v>
      </c>
      <c r="H100" s="166">
        <v>1</v>
      </c>
      <c r="I100" s="167"/>
      <c r="J100" s="168">
        <f>ROUND(I100*H100,2)</f>
        <v>0</v>
      </c>
      <c r="K100" s="164" t="s">
        <v>3</v>
      </c>
      <c r="L100" s="169"/>
      <c r="M100" s="170" t="s">
        <v>3</v>
      </c>
      <c r="N100" s="171" t="s">
        <v>42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342</v>
      </c>
      <c r="AT100" s="138" t="s">
        <v>427</v>
      </c>
      <c r="AU100" s="138" t="s">
        <v>81</v>
      </c>
      <c r="AY100" s="16" t="s">
        <v>135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6" t="s">
        <v>79</v>
      </c>
      <c r="BK100" s="139">
        <f>ROUND(I100*H100,2)</f>
        <v>0</v>
      </c>
      <c r="BL100" s="16" t="s">
        <v>236</v>
      </c>
      <c r="BM100" s="138" t="s">
        <v>3169</v>
      </c>
    </row>
    <row r="101" spans="2:65" s="12" customFormat="1" ht="11.25">
      <c r="B101" s="144"/>
      <c r="D101" s="145" t="s">
        <v>146</v>
      </c>
      <c r="E101" s="146" t="s">
        <v>3</v>
      </c>
      <c r="F101" s="147" t="s">
        <v>79</v>
      </c>
      <c r="H101" s="148">
        <v>1</v>
      </c>
      <c r="I101" s="149"/>
      <c r="L101" s="144"/>
      <c r="M101" s="150"/>
      <c r="T101" s="151"/>
      <c r="AT101" s="146" t="s">
        <v>146</v>
      </c>
      <c r="AU101" s="146" t="s">
        <v>81</v>
      </c>
      <c r="AV101" s="12" t="s">
        <v>81</v>
      </c>
      <c r="AW101" s="12" t="s">
        <v>32</v>
      </c>
      <c r="AX101" s="12" t="s">
        <v>71</v>
      </c>
      <c r="AY101" s="146" t="s">
        <v>135</v>
      </c>
    </row>
    <row r="102" spans="2:65" s="13" customFormat="1" ht="11.25">
      <c r="B102" s="152"/>
      <c r="D102" s="145" t="s">
        <v>146</v>
      </c>
      <c r="E102" s="153" t="s">
        <v>3</v>
      </c>
      <c r="F102" s="154" t="s">
        <v>150</v>
      </c>
      <c r="H102" s="155">
        <v>1</v>
      </c>
      <c r="I102" s="156"/>
      <c r="L102" s="152"/>
      <c r="M102" s="157"/>
      <c r="T102" s="158"/>
      <c r="AT102" s="153" t="s">
        <v>146</v>
      </c>
      <c r="AU102" s="153" t="s">
        <v>81</v>
      </c>
      <c r="AV102" s="13" t="s">
        <v>142</v>
      </c>
      <c r="AW102" s="13" t="s">
        <v>32</v>
      </c>
      <c r="AX102" s="13" t="s">
        <v>79</v>
      </c>
      <c r="AY102" s="153" t="s">
        <v>135</v>
      </c>
    </row>
    <row r="103" spans="2:65" s="1" customFormat="1" ht="16.5" customHeight="1">
      <c r="B103" s="126"/>
      <c r="C103" s="127" t="s">
        <v>9</v>
      </c>
      <c r="D103" s="127" t="s">
        <v>137</v>
      </c>
      <c r="E103" s="128" t="s">
        <v>3170</v>
      </c>
      <c r="F103" s="129" t="s">
        <v>3171</v>
      </c>
      <c r="G103" s="130" t="s">
        <v>493</v>
      </c>
      <c r="H103" s="131">
        <v>5</v>
      </c>
      <c r="I103" s="132"/>
      <c r="J103" s="133">
        <f>ROUND(I103*H103,2)</f>
        <v>0</v>
      </c>
      <c r="K103" s="129" t="s">
        <v>3</v>
      </c>
      <c r="L103" s="31"/>
      <c r="M103" s="134" t="s">
        <v>3</v>
      </c>
      <c r="N103" s="135" t="s">
        <v>42</v>
      </c>
      <c r="P103" s="136">
        <f>O103*H103</f>
        <v>0</v>
      </c>
      <c r="Q103" s="136">
        <v>0</v>
      </c>
      <c r="R103" s="136">
        <f>Q103*H103</f>
        <v>0</v>
      </c>
      <c r="S103" s="136">
        <v>0</v>
      </c>
      <c r="T103" s="137">
        <f>S103*H103</f>
        <v>0</v>
      </c>
      <c r="AR103" s="138" t="s">
        <v>236</v>
      </c>
      <c r="AT103" s="138" t="s">
        <v>137</v>
      </c>
      <c r="AU103" s="138" t="s">
        <v>81</v>
      </c>
      <c r="AY103" s="16" t="s">
        <v>135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6" t="s">
        <v>79</v>
      </c>
      <c r="BK103" s="139">
        <f>ROUND(I103*H103,2)</f>
        <v>0</v>
      </c>
      <c r="BL103" s="16" t="s">
        <v>236</v>
      </c>
      <c r="BM103" s="138" t="s">
        <v>3172</v>
      </c>
    </row>
    <row r="104" spans="2:65" s="1" customFormat="1" ht="21.75" customHeight="1">
      <c r="B104" s="126"/>
      <c r="C104" s="162" t="s">
        <v>217</v>
      </c>
      <c r="D104" s="162" t="s">
        <v>427</v>
      </c>
      <c r="E104" s="163" t="s">
        <v>3173</v>
      </c>
      <c r="F104" s="164" t="s">
        <v>3174</v>
      </c>
      <c r="G104" s="165" t="s">
        <v>493</v>
      </c>
      <c r="H104" s="166">
        <v>1</v>
      </c>
      <c r="I104" s="167"/>
      <c r="J104" s="168">
        <f>ROUND(I104*H104,2)</f>
        <v>0</v>
      </c>
      <c r="K104" s="164" t="s">
        <v>3</v>
      </c>
      <c r="L104" s="169"/>
      <c r="M104" s="170" t="s">
        <v>3</v>
      </c>
      <c r="N104" s="171" t="s">
        <v>42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342</v>
      </c>
      <c r="AT104" s="138" t="s">
        <v>427</v>
      </c>
      <c r="AU104" s="138" t="s">
        <v>81</v>
      </c>
      <c r="AY104" s="16" t="s">
        <v>135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6" t="s">
        <v>79</v>
      </c>
      <c r="BK104" s="139">
        <f>ROUND(I104*H104,2)</f>
        <v>0</v>
      </c>
      <c r="BL104" s="16" t="s">
        <v>236</v>
      </c>
      <c r="BM104" s="138" t="s">
        <v>3175</v>
      </c>
    </row>
    <row r="105" spans="2:65" s="12" customFormat="1" ht="11.25">
      <c r="B105" s="144"/>
      <c r="D105" s="145" t="s">
        <v>146</v>
      </c>
      <c r="E105" s="146" t="s">
        <v>3</v>
      </c>
      <c r="F105" s="147" t="s">
        <v>79</v>
      </c>
      <c r="H105" s="148">
        <v>1</v>
      </c>
      <c r="I105" s="149"/>
      <c r="L105" s="144"/>
      <c r="M105" s="150"/>
      <c r="T105" s="151"/>
      <c r="AT105" s="146" t="s">
        <v>146</v>
      </c>
      <c r="AU105" s="146" t="s">
        <v>81</v>
      </c>
      <c r="AV105" s="12" t="s">
        <v>81</v>
      </c>
      <c r="AW105" s="12" t="s">
        <v>32</v>
      </c>
      <c r="AX105" s="12" t="s">
        <v>71</v>
      </c>
      <c r="AY105" s="146" t="s">
        <v>135</v>
      </c>
    </row>
    <row r="106" spans="2:65" s="13" customFormat="1" ht="11.25">
      <c r="B106" s="152"/>
      <c r="D106" s="145" t="s">
        <v>146</v>
      </c>
      <c r="E106" s="153" t="s">
        <v>3</v>
      </c>
      <c r="F106" s="154" t="s">
        <v>150</v>
      </c>
      <c r="H106" s="155">
        <v>1</v>
      </c>
      <c r="I106" s="156"/>
      <c r="L106" s="152"/>
      <c r="M106" s="157"/>
      <c r="T106" s="158"/>
      <c r="AT106" s="153" t="s">
        <v>146</v>
      </c>
      <c r="AU106" s="153" t="s">
        <v>81</v>
      </c>
      <c r="AV106" s="13" t="s">
        <v>142</v>
      </c>
      <c r="AW106" s="13" t="s">
        <v>32</v>
      </c>
      <c r="AX106" s="13" t="s">
        <v>79</v>
      </c>
      <c r="AY106" s="153" t="s">
        <v>135</v>
      </c>
    </row>
    <row r="107" spans="2:65" s="1" customFormat="1" ht="21.75" customHeight="1">
      <c r="B107" s="126"/>
      <c r="C107" s="162" t="s">
        <v>224</v>
      </c>
      <c r="D107" s="162" t="s">
        <v>427</v>
      </c>
      <c r="E107" s="163" t="s">
        <v>3176</v>
      </c>
      <c r="F107" s="164" t="s">
        <v>3177</v>
      </c>
      <c r="G107" s="165" t="s">
        <v>493</v>
      </c>
      <c r="H107" s="166">
        <v>4</v>
      </c>
      <c r="I107" s="167"/>
      <c r="J107" s="168">
        <f>ROUND(I107*H107,2)</f>
        <v>0</v>
      </c>
      <c r="K107" s="164" t="s">
        <v>3</v>
      </c>
      <c r="L107" s="169"/>
      <c r="M107" s="170" t="s">
        <v>3</v>
      </c>
      <c r="N107" s="171" t="s">
        <v>42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342</v>
      </c>
      <c r="AT107" s="138" t="s">
        <v>427</v>
      </c>
      <c r="AU107" s="138" t="s">
        <v>81</v>
      </c>
      <c r="AY107" s="16" t="s">
        <v>135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6" t="s">
        <v>79</v>
      </c>
      <c r="BK107" s="139">
        <f>ROUND(I107*H107,2)</f>
        <v>0</v>
      </c>
      <c r="BL107" s="16" t="s">
        <v>236</v>
      </c>
      <c r="BM107" s="138" t="s">
        <v>3178</v>
      </c>
    </row>
    <row r="108" spans="2:65" s="12" customFormat="1" ht="11.25">
      <c r="B108" s="144"/>
      <c r="D108" s="145" t="s">
        <v>146</v>
      </c>
      <c r="E108" s="146" t="s">
        <v>3</v>
      </c>
      <c r="F108" s="147" t="s">
        <v>142</v>
      </c>
      <c r="H108" s="148">
        <v>4</v>
      </c>
      <c r="I108" s="149"/>
      <c r="L108" s="144"/>
      <c r="M108" s="150"/>
      <c r="T108" s="151"/>
      <c r="AT108" s="146" t="s">
        <v>146</v>
      </c>
      <c r="AU108" s="146" t="s">
        <v>81</v>
      </c>
      <c r="AV108" s="12" t="s">
        <v>81</v>
      </c>
      <c r="AW108" s="12" t="s">
        <v>32</v>
      </c>
      <c r="AX108" s="12" t="s">
        <v>71</v>
      </c>
      <c r="AY108" s="146" t="s">
        <v>135</v>
      </c>
    </row>
    <row r="109" spans="2:65" s="13" customFormat="1" ht="11.25">
      <c r="B109" s="152"/>
      <c r="D109" s="145" t="s">
        <v>146</v>
      </c>
      <c r="E109" s="153" t="s">
        <v>3</v>
      </c>
      <c r="F109" s="154" t="s">
        <v>150</v>
      </c>
      <c r="H109" s="155">
        <v>4</v>
      </c>
      <c r="I109" s="156"/>
      <c r="L109" s="152"/>
      <c r="M109" s="157"/>
      <c r="T109" s="158"/>
      <c r="AT109" s="153" t="s">
        <v>146</v>
      </c>
      <c r="AU109" s="153" t="s">
        <v>81</v>
      </c>
      <c r="AV109" s="13" t="s">
        <v>142</v>
      </c>
      <c r="AW109" s="13" t="s">
        <v>32</v>
      </c>
      <c r="AX109" s="13" t="s">
        <v>79</v>
      </c>
      <c r="AY109" s="153" t="s">
        <v>135</v>
      </c>
    </row>
    <row r="110" spans="2:65" s="1" customFormat="1" ht="16.5" customHeight="1">
      <c r="B110" s="126"/>
      <c r="C110" s="162" t="s">
        <v>230</v>
      </c>
      <c r="D110" s="162" t="s">
        <v>427</v>
      </c>
      <c r="E110" s="163" t="s">
        <v>3179</v>
      </c>
      <c r="F110" s="164" t="s">
        <v>3180</v>
      </c>
      <c r="G110" s="165" t="s">
        <v>493</v>
      </c>
      <c r="H110" s="166">
        <v>1</v>
      </c>
      <c r="I110" s="167"/>
      <c r="J110" s="168">
        <f>ROUND(I110*H110,2)</f>
        <v>0</v>
      </c>
      <c r="K110" s="164" t="s">
        <v>3</v>
      </c>
      <c r="L110" s="169"/>
      <c r="M110" s="170" t="s">
        <v>3</v>
      </c>
      <c r="N110" s="171" t="s">
        <v>42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342</v>
      </c>
      <c r="AT110" s="138" t="s">
        <v>427</v>
      </c>
      <c r="AU110" s="138" t="s">
        <v>81</v>
      </c>
      <c r="AY110" s="16" t="s">
        <v>135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6" t="s">
        <v>79</v>
      </c>
      <c r="BK110" s="139">
        <f>ROUND(I110*H110,2)</f>
        <v>0</v>
      </c>
      <c r="BL110" s="16" t="s">
        <v>236</v>
      </c>
      <c r="BM110" s="138" t="s">
        <v>3181</v>
      </c>
    </row>
    <row r="111" spans="2:65" s="12" customFormat="1" ht="11.25">
      <c r="B111" s="144"/>
      <c r="D111" s="145" t="s">
        <v>146</v>
      </c>
      <c r="E111" s="146" t="s">
        <v>3</v>
      </c>
      <c r="F111" s="147" t="s">
        <v>79</v>
      </c>
      <c r="H111" s="148">
        <v>1</v>
      </c>
      <c r="I111" s="149"/>
      <c r="L111" s="144"/>
      <c r="M111" s="150"/>
      <c r="T111" s="151"/>
      <c r="AT111" s="146" t="s">
        <v>146</v>
      </c>
      <c r="AU111" s="146" t="s">
        <v>81</v>
      </c>
      <c r="AV111" s="12" t="s">
        <v>81</v>
      </c>
      <c r="AW111" s="12" t="s">
        <v>32</v>
      </c>
      <c r="AX111" s="12" t="s">
        <v>71</v>
      </c>
      <c r="AY111" s="146" t="s">
        <v>135</v>
      </c>
    </row>
    <row r="112" spans="2:65" s="13" customFormat="1" ht="11.25">
      <c r="B112" s="152"/>
      <c r="D112" s="145" t="s">
        <v>146</v>
      </c>
      <c r="E112" s="153" t="s">
        <v>3</v>
      </c>
      <c r="F112" s="154" t="s">
        <v>150</v>
      </c>
      <c r="H112" s="155">
        <v>1</v>
      </c>
      <c r="I112" s="156"/>
      <c r="L112" s="152"/>
      <c r="M112" s="157"/>
      <c r="T112" s="158"/>
      <c r="AT112" s="153" t="s">
        <v>146</v>
      </c>
      <c r="AU112" s="153" t="s">
        <v>81</v>
      </c>
      <c r="AV112" s="13" t="s">
        <v>142</v>
      </c>
      <c r="AW112" s="13" t="s">
        <v>32</v>
      </c>
      <c r="AX112" s="13" t="s">
        <v>79</v>
      </c>
      <c r="AY112" s="153" t="s">
        <v>135</v>
      </c>
    </row>
    <row r="113" spans="2:65" s="1" customFormat="1" ht="21.75" customHeight="1">
      <c r="B113" s="126"/>
      <c r="C113" s="127" t="s">
        <v>236</v>
      </c>
      <c r="D113" s="127" t="s">
        <v>137</v>
      </c>
      <c r="E113" s="128" t="s">
        <v>3182</v>
      </c>
      <c r="F113" s="129" t="s">
        <v>3183</v>
      </c>
      <c r="G113" s="130" t="s">
        <v>493</v>
      </c>
      <c r="H113" s="131">
        <v>1</v>
      </c>
      <c r="I113" s="132"/>
      <c r="J113" s="133">
        <f>ROUND(I113*H113,2)</f>
        <v>0</v>
      </c>
      <c r="K113" s="129" t="s">
        <v>3</v>
      </c>
      <c r="L113" s="31"/>
      <c r="M113" s="134" t="s">
        <v>3</v>
      </c>
      <c r="N113" s="135" t="s">
        <v>42</v>
      </c>
      <c r="P113" s="136">
        <f>O113*H113</f>
        <v>0</v>
      </c>
      <c r="Q113" s="136">
        <v>0</v>
      </c>
      <c r="R113" s="136">
        <f>Q113*H113</f>
        <v>0</v>
      </c>
      <c r="S113" s="136">
        <v>0</v>
      </c>
      <c r="T113" s="137">
        <f>S113*H113</f>
        <v>0</v>
      </c>
      <c r="AR113" s="138" t="s">
        <v>236</v>
      </c>
      <c r="AT113" s="138" t="s">
        <v>137</v>
      </c>
      <c r="AU113" s="138" t="s">
        <v>81</v>
      </c>
      <c r="AY113" s="16" t="s">
        <v>135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6" t="s">
        <v>79</v>
      </c>
      <c r="BK113" s="139">
        <f>ROUND(I113*H113,2)</f>
        <v>0</v>
      </c>
      <c r="BL113" s="16" t="s">
        <v>236</v>
      </c>
      <c r="BM113" s="138" t="s">
        <v>3184</v>
      </c>
    </row>
    <row r="114" spans="2:65" s="12" customFormat="1" ht="11.25">
      <c r="B114" s="144"/>
      <c r="D114" s="145" t="s">
        <v>146</v>
      </c>
      <c r="E114" s="146" t="s">
        <v>3</v>
      </c>
      <c r="F114" s="147" t="s">
        <v>79</v>
      </c>
      <c r="H114" s="148">
        <v>1</v>
      </c>
      <c r="I114" s="149"/>
      <c r="L114" s="144"/>
      <c r="M114" s="150"/>
      <c r="T114" s="151"/>
      <c r="AT114" s="146" t="s">
        <v>146</v>
      </c>
      <c r="AU114" s="146" t="s">
        <v>81</v>
      </c>
      <c r="AV114" s="12" t="s">
        <v>81</v>
      </c>
      <c r="AW114" s="12" t="s">
        <v>32</v>
      </c>
      <c r="AX114" s="12" t="s">
        <v>71</v>
      </c>
      <c r="AY114" s="146" t="s">
        <v>135</v>
      </c>
    </row>
    <row r="115" spans="2:65" s="13" customFormat="1" ht="11.25">
      <c r="B115" s="152"/>
      <c r="D115" s="145" t="s">
        <v>146</v>
      </c>
      <c r="E115" s="153" t="s">
        <v>3</v>
      </c>
      <c r="F115" s="154" t="s">
        <v>150</v>
      </c>
      <c r="H115" s="155">
        <v>1</v>
      </c>
      <c r="I115" s="156"/>
      <c r="L115" s="152"/>
      <c r="M115" s="157"/>
      <c r="T115" s="158"/>
      <c r="AT115" s="153" t="s">
        <v>146</v>
      </c>
      <c r="AU115" s="153" t="s">
        <v>81</v>
      </c>
      <c r="AV115" s="13" t="s">
        <v>142</v>
      </c>
      <c r="AW115" s="13" t="s">
        <v>32</v>
      </c>
      <c r="AX115" s="13" t="s">
        <v>79</v>
      </c>
      <c r="AY115" s="153" t="s">
        <v>135</v>
      </c>
    </row>
    <row r="116" spans="2:65" s="1" customFormat="1" ht="16.5" customHeight="1">
      <c r="B116" s="126"/>
      <c r="C116" s="162" t="s">
        <v>242</v>
      </c>
      <c r="D116" s="162" t="s">
        <v>427</v>
      </c>
      <c r="E116" s="163" t="s">
        <v>3185</v>
      </c>
      <c r="F116" s="164" t="s">
        <v>3186</v>
      </c>
      <c r="G116" s="165" t="s">
        <v>312</v>
      </c>
      <c r="H116" s="166">
        <v>72</v>
      </c>
      <c r="I116" s="167"/>
      <c r="J116" s="168">
        <f>ROUND(I116*H116,2)</f>
        <v>0</v>
      </c>
      <c r="K116" s="164" t="s">
        <v>3</v>
      </c>
      <c r="L116" s="169"/>
      <c r="M116" s="170" t="s">
        <v>3</v>
      </c>
      <c r="N116" s="171" t="s">
        <v>42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342</v>
      </c>
      <c r="AT116" s="138" t="s">
        <v>427</v>
      </c>
      <c r="AU116" s="138" t="s">
        <v>81</v>
      </c>
      <c r="AY116" s="16" t="s">
        <v>135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6" t="s">
        <v>79</v>
      </c>
      <c r="BK116" s="139">
        <f>ROUND(I116*H116,2)</f>
        <v>0</v>
      </c>
      <c r="BL116" s="16" t="s">
        <v>236</v>
      </c>
      <c r="BM116" s="138" t="s">
        <v>3187</v>
      </c>
    </row>
    <row r="117" spans="2:65" s="1" customFormat="1" ht="16.5" customHeight="1">
      <c r="B117" s="126"/>
      <c r="C117" s="127" t="s">
        <v>251</v>
      </c>
      <c r="D117" s="127" t="s">
        <v>137</v>
      </c>
      <c r="E117" s="128" t="s">
        <v>3188</v>
      </c>
      <c r="F117" s="129" t="s">
        <v>3189</v>
      </c>
      <c r="G117" s="130" t="s">
        <v>493</v>
      </c>
      <c r="H117" s="131">
        <v>3</v>
      </c>
      <c r="I117" s="132"/>
      <c r="J117" s="133">
        <f>ROUND(I117*H117,2)</f>
        <v>0</v>
      </c>
      <c r="K117" s="129" t="s">
        <v>3</v>
      </c>
      <c r="L117" s="31"/>
      <c r="M117" s="134" t="s">
        <v>3</v>
      </c>
      <c r="N117" s="135" t="s">
        <v>42</v>
      </c>
      <c r="P117" s="136">
        <f>O117*H117</f>
        <v>0</v>
      </c>
      <c r="Q117" s="136">
        <v>0</v>
      </c>
      <c r="R117" s="136">
        <f>Q117*H117</f>
        <v>0</v>
      </c>
      <c r="S117" s="136">
        <v>0</v>
      </c>
      <c r="T117" s="137">
        <f>S117*H117</f>
        <v>0</v>
      </c>
      <c r="AR117" s="138" t="s">
        <v>236</v>
      </c>
      <c r="AT117" s="138" t="s">
        <v>137</v>
      </c>
      <c r="AU117" s="138" t="s">
        <v>81</v>
      </c>
      <c r="AY117" s="16" t="s">
        <v>135</v>
      </c>
      <c r="BE117" s="139">
        <f>IF(N117="základní",J117,0)</f>
        <v>0</v>
      </c>
      <c r="BF117" s="139">
        <f>IF(N117="snížená",J117,0)</f>
        <v>0</v>
      </c>
      <c r="BG117" s="139">
        <f>IF(N117="zákl. přenesená",J117,0)</f>
        <v>0</v>
      </c>
      <c r="BH117" s="139">
        <f>IF(N117="sníž. přenesená",J117,0)</f>
        <v>0</v>
      </c>
      <c r="BI117" s="139">
        <f>IF(N117="nulová",J117,0)</f>
        <v>0</v>
      </c>
      <c r="BJ117" s="16" t="s">
        <v>79</v>
      </c>
      <c r="BK117" s="139">
        <f>ROUND(I117*H117,2)</f>
        <v>0</v>
      </c>
      <c r="BL117" s="16" t="s">
        <v>236</v>
      </c>
      <c r="BM117" s="138" t="s">
        <v>3190</v>
      </c>
    </row>
    <row r="118" spans="2:65" s="12" customFormat="1" ht="11.25">
      <c r="B118" s="144"/>
      <c r="D118" s="145" t="s">
        <v>146</v>
      </c>
      <c r="E118" s="146" t="s">
        <v>3</v>
      </c>
      <c r="F118" s="147" t="s">
        <v>156</v>
      </c>
      <c r="H118" s="148">
        <v>3</v>
      </c>
      <c r="I118" s="149"/>
      <c r="L118" s="144"/>
      <c r="M118" s="150"/>
      <c r="T118" s="151"/>
      <c r="AT118" s="146" t="s">
        <v>146</v>
      </c>
      <c r="AU118" s="146" t="s">
        <v>81</v>
      </c>
      <c r="AV118" s="12" t="s">
        <v>81</v>
      </c>
      <c r="AW118" s="12" t="s">
        <v>32</v>
      </c>
      <c r="AX118" s="12" t="s">
        <v>71</v>
      </c>
      <c r="AY118" s="146" t="s">
        <v>135</v>
      </c>
    </row>
    <row r="119" spans="2:65" s="13" customFormat="1" ht="11.25">
      <c r="B119" s="152"/>
      <c r="D119" s="145" t="s">
        <v>146</v>
      </c>
      <c r="E119" s="153" t="s">
        <v>3</v>
      </c>
      <c r="F119" s="154" t="s">
        <v>150</v>
      </c>
      <c r="H119" s="155">
        <v>3</v>
      </c>
      <c r="I119" s="156"/>
      <c r="L119" s="152"/>
      <c r="M119" s="157"/>
      <c r="T119" s="158"/>
      <c r="AT119" s="153" t="s">
        <v>146</v>
      </c>
      <c r="AU119" s="153" t="s">
        <v>81</v>
      </c>
      <c r="AV119" s="13" t="s">
        <v>142</v>
      </c>
      <c r="AW119" s="13" t="s">
        <v>32</v>
      </c>
      <c r="AX119" s="13" t="s">
        <v>79</v>
      </c>
      <c r="AY119" s="153" t="s">
        <v>135</v>
      </c>
    </row>
    <row r="120" spans="2:65" s="1" customFormat="1" ht="16.5" customHeight="1">
      <c r="B120" s="126"/>
      <c r="C120" s="162" t="s">
        <v>258</v>
      </c>
      <c r="D120" s="162" t="s">
        <v>427</v>
      </c>
      <c r="E120" s="163" t="s">
        <v>3191</v>
      </c>
      <c r="F120" s="164" t="s">
        <v>3192</v>
      </c>
      <c r="G120" s="165" t="s">
        <v>493</v>
      </c>
      <c r="H120" s="166">
        <v>2</v>
      </c>
      <c r="I120" s="167"/>
      <c r="J120" s="168">
        <f>ROUND(I120*H120,2)</f>
        <v>0</v>
      </c>
      <c r="K120" s="164" t="s">
        <v>3</v>
      </c>
      <c r="L120" s="169"/>
      <c r="M120" s="170" t="s">
        <v>3</v>
      </c>
      <c r="N120" s="171" t="s">
        <v>42</v>
      </c>
      <c r="P120" s="136">
        <f>O120*H120</f>
        <v>0</v>
      </c>
      <c r="Q120" s="136">
        <v>0</v>
      </c>
      <c r="R120" s="136">
        <f>Q120*H120</f>
        <v>0</v>
      </c>
      <c r="S120" s="136">
        <v>0</v>
      </c>
      <c r="T120" s="137">
        <f>S120*H120</f>
        <v>0</v>
      </c>
      <c r="AR120" s="138" t="s">
        <v>342</v>
      </c>
      <c r="AT120" s="138" t="s">
        <v>427</v>
      </c>
      <c r="AU120" s="138" t="s">
        <v>81</v>
      </c>
      <c r="AY120" s="16" t="s">
        <v>135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6" t="s">
        <v>79</v>
      </c>
      <c r="BK120" s="139">
        <f>ROUND(I120*H120,2)</f>
        <v>0</v>
      </c>
      <c r="BL120" s="16" t="s">
        <v>236</v>
      </c>
      <c r="BM120" s="138" t="s">
        <v>3193</v>
      </c>
    </row>
    <row r="121" spans="2:65" s="12" customFormat="1" ht="11.25">
      <c r="B121" s="144"/>
      <c r="D121" s="145" t="s">
        <v>146</v>
      </c>
      <c r="E121" s="146" t="s">
        <v>3</v>
      </c>
      <c r="F121" s="147" t="s">
        <v>81</v>
      </c>
      <c r="H121" s="148">
        <v>2</v>
      </c>
      <c r="I121" s="149"/>
      <c r="L121" s="144"/>
      <c r="M121" s="150"/>
      <c r="T121" s="151"/>
      <c r="AT121" s="146" t="s">
        <v>146</v>
      </c>
      <c r="AU121" s="146" t="s">
        <v>81</v>
      </c>
      <c r="AV121" s="12" t="s">
        <v>81</v>
      </c>
      <c r="AW121" s="12" t="s">
        <v>32</v>
      </c>
      <c r="AX121" s="12" t="s">
        <v>71</v>
      </c>
      <c r="AY121" s="146" t="s">
        <v>135</v>
      </c>
    </row>
    <row r="122" spans="2:65" s="13" customFormat="1" ht="11.25">
      <c r="B122" s="152"/>
      <c r="D122" s="145" t="s">
        <v>146</v>
      </c>
      <c r="E122" s="153" t="s">
        <v>3</v>
      </c>
      <c r="F122" s="154" t="s">
        <v>150</v>
      </c>
      <c r="H122" s="155">
        <v>2</v>
      </c>
      <c r="I122" s="156"/>
      <c r="L122" s="152"/>
      <c r="M122" s="157"/>
      <c r="T122" s="158"/>
      <c r="AT122" s="153" t="s">
        <v>146</v>
      </c>
      <c r="AU122" s="153" t="s">
        <v>81</v>
      </c>
      <c r="AV122" s="13" t="s">
        <v>142</v>
      </c>
      <c r="AW122" s="13" t="s">
        <v>32</v>
      </c>
      <c r="AX122" s="13" t="s">
        <v>79</v>
      </c>
      <c r="AY122" s="153" t="s">
        <v>135</v>
      </c>
    </row>
    <row r="123" spans="2:65" s="1" customFormat="1" ht="16.5" customHeight="1">
      <c r="B123" s="126"/>
      <c r="C123" s="162" t="s">
        <v>266</v>
      </c>
      <c r="D123" s="162" t="s">
        <v>427</v>
      </c>
      <c r="E123" s="163" t="s">
        <v>3194</v>
      </c>
      <c r="F123" s="164" t="s">
        <v>3195</v>
      </c>
      <c r="G123" s="165" t="s">
        <v>493</v>
      </c>
      <c r="H123" s="166">
        <v>1</v>
      </c>
      <c r="I123" s="167"/>
      <c r="J123" s="168">
        <f>ROUND(I123*H123,2)</f>
        <v>0</v>
      </c>
      <c r="K123" s="164" t="s">
        <v>3</v>
      </c>
      <c r="L123" s="169"/>
      <c r="M123" s="170" t="s">
        <v>3</v>
      </c>
      <c r="N123" s="171" t="s">
        <v>42</v>
      </c>
      <c r="P123" s="136">
        <f>O123*H123</f>
        <v>0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AR123" s="138" t="s">
        <v>342</v>
      </c>
      <c r="AT123" s="138" t="s">
        <v>427</v>
      </c>
      <c r="AU123" s="138" t="s">
        <v>81</v>
      </c>
      <c r="AY123" s="16" t="s">
        <v>135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6" t="s">
        <v>79</v>
      </c>
      <c r="BK123" s="139">
        <f>ROUND(I123*H123,2)</f>
        <v>0</v>
      </c>
      <c r="BL123" s="16" t="s">
        <v>236</v>
      </c>
      <c r="BM123" s="138" t="s">
        <v>3196</v>
      </c>
    </row>
    <row r="124" spans="2:65" s="12" customFormat="1" ht="11.25">
      <c r="B124" s="144"/>
      <c r="D124" s="145" t="s">
        <v>146</v>
      </c>
      <c r="E124" s="146" t="s">
        <v>3</v>
      </c>
      <c r="F124" s="147" t="s">
        <v>79</v>
      </c>
      <c r="H124" s="148">
        <v>1</v>
      </c>
      <c r="I124" s="149"/>
      <c r="L124" s="144"/>
      <c r="M124" s="150"/>
      <c r="T124" s="151"/>
      <c r="AT124" s="146" t="s">
        <v>146</v>
      </c>
      <c r="AU124" s="146" t="s">
        <v>81</v>
      </c>
      <c r="AV124" s="12" t="s">
        <v>81</v>
      </c>
      <c r="AW124" s="12" t="s">
        <v>32</v>
      </c>
      <c r="AX124" s="12" t="s">
        <v>71</v>
      </c>
      <c r="AY124" s="146" t="s">
        <v>135</v>
      </c>
    </row>
    <row r="125" spans="2:65" s="13" customFormat="1" ht="11.25">
      <c r="B125" s="152"/>
      <c r="D125" s="145" t="s">
        <v>146</v>
      </c>
      <c r="E125" s="153" t="s">
        <v>3</v>
      </c>
      <c r="F125" s="154" t="s">
        <v>150</v>
      </c>
      <c r="H125" s="155">
        <v>1</v>
      </c>
      <c r="I125" s="156"/>
      <c r="L125" s="152"/>
      <c r="M125" s="157"/>
      <c r="T125" s="158"/>
      <c r="AT125" s="153" t="s">
        <v>146</v>
      </c>
      <c r="AU125" s="153" t="s">
        <v>81</v>
      </c>
      <c r="AV125" s="13" t="s">
        <v>142</v>
      </c>
      <c r="AW125" s="13" t="s">
        <v>32</v>
      </c>
      <c r="AX125" s="13" t="s">
        <v>79</v>
      </c>
      <c r="AY125" s="153" t="s">
        <v>135</v>
      </c>
    </row>
    <row r="126" spans="2:65" s="1" customFormat="1" ht="21.75" customHeight="1">
      <c r="B126" s="126"/>
      <c r="C126" s="127" t="s">
        <v>8</v>
      </c>
      <c r="D126" s="127" t="s">
        <v>137</v>
      </c>
      <c r="E126" s="128" t="s">
        <v>3197</v>
      </c>
      <c r="F126" s="129" t="s">
        <v>3198</v>
      </c>
      <c r="G126" s="130" t="s">
        <v>312</v>
      </c>
      <c r="H126" s="131">
        <v>5.2</v>
      </c>
      <c r="I126" s="132"/>
      <c r="J126" s="133">
        <f>ROUND(I126*H126,2)</f>
        <v>0</v>
      </c>
      <c r="K126" s="129" t="s">
        <v>3</v>
      </c>
      <c r="L126" s="31"/>
      <c r="M126" s="134" t="s">
        <v>3</v>
      </c>
      <c r="N126" s="135" t="s">
        <v>42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7">
        <f>S126*H126</f>
        <v>0</v>
      </c>
      <c r="AR126" s="138" t="s">
        <v>236</v>
      </c>
      <c r="AT126" s="138" t="s">
        <v>137</v>
      </c>
      <c r="AU126" s="138" t="s">
        <v>81</v>
      </c>
      <c r="AY126" s="16" t="s">
        <v>135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6" t="s">
        <v>79</v>
      </c>
      <c r="BK126" s="139">
        <f>ROUND(I126*H126,2)</f>
        <v>0</v>
      </c>
      <c r="BL126" s="16" t="s">
        <v>236</v>
      </c>
      <c r="BM126" s="138" t="s">
        <v>3199</v>
      </c>
    </row>
    <row r="127" spans="2:65" s="1" customFormat="1" ht="24.2" customHeight="1">
      <c r="B127" s="126"/>
      <c r="C127" s="127" t="s">
        <v>278</v>
      </c>
      <c r="D127" s="127" t="s">
        <v>137</v>
      </c>
      <c r="E127" s="128" t="s">
        <v>3200</v>
      </c>
      <c r="F127" s="129" t="s">
        <v>3201</v>
      </c>
      <c r="G127" s="130" t="s">
        <v>312</v>
      </c>
      <c r="H127" s="131">
        <v>32.5</v>
      </c>
      <c r="I127" s="132"/>
      <c r="J127" s="133">
        <f>ROUND(I127*H127,2)</f>
        <v>0</v>
      </c>
      <c r="K127" s="129" t="s">
        <v>3</v>
      </c>
      <c r="L127" s="31"/>
      <c r="M127" s="134" t="s">
        <v>3</v>
      </c>
      <c r="N127" s="135" t="s">
        <v>42</v>
      </c>
      <c r="P127" s="136">
        <f>O127*H127</f>
        <v>0</v>
      </c>
      <c r="Q127" s="136">
        <v>0</v>
      </c>
      <c r="R127" s="136">
        <f>Q127*H127</f>
        <v>0</v>
      </c>
      <c r="S127" s="136">
        <v>0</v>
      </c>
      <c r="T127" s="137">
        <f>S127*H127</f>
        <v>0</v>
      </c>
      <c r="AR127" s="138" t="s">
        <v>236</v>
      </c>
      <c r="AT127" s="138" t="s">
        <v>137</v>
      </c>
      <c r="AU127" s="138" t="s">
        <v>81</v>
      </c>
      <c r="AY127" s="16" t="s">
        <v>135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6" t="s">
        <v>79</v>
      </c>
      <c r="BK127" s="139">
        <f>ROUND(I127*H127,2)</f>
        <v>0</v>
      </c>
      <c r="BL127" s="16" t="s">
        <v>236</v>
      </c>
      <c r="BM127" s="138" t="s">
        <v>3202</v>
      </c>
    </row>
    <row r="128" spans="2:65" s="12" customFormat="1" ht="11.25">
      <c r="B128" s="144"/>
      <c r="D128" s="145" t="s">
        <v>146</v>
      </c>
      <c r="E128" s="146" t="s">
        <v>3</v>
      </c>
      <c r="F128" s="147" t="s">
        <v>3203</v>
      </c>
      <c r="H128" s="148">
        <v>15</v>
      </c>
      <c r="I128" s="149"/>
      <c r="L128" s="144"/>
      <c r="M128" s="150"/>
      <c r="T128" s="151"/>
      <c r="AT128" s="146" t="s">
        <v>146</v>
      </c>
      <c r="AU128" s="146" t="s">
        <v>81</v>
      </c>
      <c r="AV128" s="12" t="s">
        <v>81</v>
      </c>
      <c r="AW128" s="12" t="s">
        <v>32</v>
      </c>
      <c r="AX128" s="12" t="s">
        <v>71</v>
      </c>
      <c r="AY128" s="146" t="s">
        <v>135</v>
      </c>
    </row>
    <row r="129" spans="2:65" s="12" customFormat="1" ht="11.25">
      <c r="B129" s="144"/>
      <c r="D129" s="145" t="s">
        <v>146</v>
      </c>
      <c r="E129" s="146" t="s">
        <v>3</v>
      </c>
      <c r="F129" s="147" t="s">
        <v>3204</v>
      </c>
      <c r="H129" s="148">
        <v>10</v>
      </c>
      <c r="I129" s="149"/>
      <c r="L129" s="144"/>
      <c r="M129" s="150"/>
      <c r="T129" s="151"/>
      <c r="AT129" s="146" t="s">
        <v>146</v>
      </c>
      <c r="AU129" s="146" t="s">
        <v>81</v>
      </c>
      <c r="AV129" s="12" t="s">
        <v>81</v>
      </c>
      <c r="AW129" s="12" t="s">
        <v>32</v>
      </c>
      <c r="AX129" s="12" t="s">
        <v>71</v>
      </c>
      <c r="AY129" s="146" t="s">
        <v>135</v>
      </c>
    </row>
    <row r="130" spans="2:65" s="13" customFormat="1" ht="11.25">
      <c r="B130" s="152"/>
      <c r="D130" s="145" t="s">
        <v>146</v>
      </c>
      <c r="E130" s="153" t="s">
        <v>3</v>
      </c>
      <c r="F130" s="154" t="s">
        <v>150</v>
      </c>
      <c r="H130" s="155">
        <v>25</v>
      </c>
      <c r="I130" s="156"/>
      <c r="L130" s="152"/>
      <c r="M130" s="157"/>
      <c r="T130" s="158"/>
      <c r="AT130" s="153" t="s">
        <v>146</v>
      </c>
      <c r="AU130" s="153" t="s">
        <v>81</v>
      </c>
      <c r="AV130" s="13" t="s">
        <v>142</v>
      </c>
      <c r="AW130" s="13" t="s">
        <v>32</v>
      </c>
      <c r="AX130" s="13" t="s">
        <v>71</v>
      </c>
      <c r="AY130" s="153" t="s">
        <v>135</v>
      </c>
    </row>
    <row r="131" spans="2:65" s="12" customFormat="1" ht="11.25">
      <c r="B131" s="144"/>
      <c r="D131" s="145" t="s">
        <v>146</v>
      </c>
      <c r="E131" s="146" t="s">
        <v>3</v>
      </c>
      <c r="F131" s="147" t="s">
        <v>3205</v>
      </c>
      <c r="H131" s="148">
        <v>32.5</v>
      </c>
      <c r="I131" s="149"/>
      <c r="L131" s="144"/>
      <c r="M131" s="150"/>
      <c r="T131" s="151"/>
      <c r="AT131" s="146" t="s">
        <v>146</v>
      </c>
      <c r="AU131" s="146" t="s">
        <v>81</v>
      </c>
      <c r="AV131" s="12" t="s">
        <v>81</v>
      </c>
      <c r="AW131" s="12" t="s">
        <v>32</v>
      </c>
      <c r="AX131" s="12" t="s">
        <v>71</v>
      </c>
      <c r="AY131" s="146" t="s">
        <v>135</v>
      </c>
    </row>
    <row r="132" spans="2:65" s="13" customFormat="1" ht="11.25">
      <c r="B132" s="152"/>
      <c r="D132" s="145" t="s">
        <v>146</v>
      </c>
      <c r="E132" s="153" t="s">
        <v>3</v>
      </c>
      <c r="F132" s="154" t="s">
        <v>150</v>
      </c>
      <c r="H132" s="155">
        <v>32.5</v>
      </c>
      <c r="I132" s="156"/>
      <c r="L132" s="152"/>
      <c r="M132" s="157"/>
      <c r="T132" s="158"/>
      <c r="AT132" s="153" t="s">
        <v>146</v>
      </c>
      <c r="AU132" s="153" t="s">
        <v>81</v>
      </c>
      <c r="AV132" s="13" t="s">
        <v>142</v>
      </c>
      <c r="AW132" s="13" t="s">
        <v>32</v>
      </c>
      <c r="AX132" s="13" t="s">
        <v>79</v>
      </c>
      <c r="AY132" s="153" t="s">
        <v>135</v>
      </c>
    </row>
    <row r="133" spans="2:65" s="1" customFormat="1" ht="21.75" customHeight="1">
      <c r="B133" s="126"/>
      <c r="C133" s="127" t="s">
        <v>283</v>
      </c>
      <c r="D133" s="127" t="s">
        <v>137</v>
      </c>
      <c r="E133" s="128" t="s">
        <v>3206</v>
      </c>
      <c r="F133" s="129" t="s">
        <v>3207</v>
      </c>
      <c r="G133" s="130" t="s">
        <v>493</v>
      </c>
      <c r="H133" s="131">
        <v>1</v>
      </c>
      <c r="I133" s="132"/>
      <c r="J133" s="133">
        <f>ROUND(I133*H133,2)</f>
        <v>0</v>
      </c>
      <c r="K133" s="129" t="s">
        <v>3</v>
      </c>
      <c r="L133" s="31"/>
      <c r="M133" s="134" t="s">
        <v>3</v>
      </c>
      <c r="N133" s="135" t="s">
        <v>42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236</v>
      </c>
      <c r="AT133" s="138" t="s">
        <v>137</v>
      </c>
      <c r="AU133" s="138" t="s">
        <v>81</v>
      </c>
      <c r="AY133" s="16" t="s">
        <v>135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6" t="s">
        <v>79</v>
      </c>
      <c r="BK133" s="139">
        <f>ROUND(I133*H133,2)</f>
        <v>0</v>
      </c>
      <c r="BL133" s="16" t="s">
        <v>236</v>
      </c>
      <c r="BM133" s="138" t="s">
        <v>3208</v>
      </c>
    </row>
    <row r="134" spans="2:65" s="1" customFormat="1" ht="16.5" customHeight="1">
      <c r="B134" s="126"/>
      <c r="C134" s="162" t="s">
        <v>289</v>
      </c>
      <c r="D134" s="162" t="s">
        <v>427</v>
      </c>
      <c r="E134" s="163" t="s">
        <v>3209</v>
      </c>
      <c r="F134" s="164" t="s">
        <v>3210</v>
      </c>
      <c r="G134" s="165" t="s">
        <v>493</v>
      </c>
      <c r="H134" s="166">
        <v>1</v>
      </c>
      <c r="I134" s="167"/>
      <c r="J134" s="168">
        <f>ROUND(I134*H134,2)</f>
        <v>0</v>
      </c>
      <c r="K134" s="164" t="s">
        <v>3</v>
      </c>
      <c r="L134" s="169"/>
      <c r="M134" s="170" t="s">
        <v>3</v>
      </c>
      <c r="N134" s="171" t="s">
        <v>42</v>
      </c>
      <c r="P134" s="136">
        <f>O134*H134</f>
        <v>0</v>
      </c>
      <c r="Q134" s="136">
        <v>0</v>
      </c>
      <c r="R134" s="136">
        <f>Q134*H134</f>
        <v>0</v>
      </c>
      <c r="S134" s="136">
        <v>0</v>
      </c>
      <c r="T134" s="137">
        <f>S134*H134</f>
        <v>0</v>
      </c>
      <c r="AR134" s="138" t="s">
        <v>342</v>
      </c>
      <c r="AT134" s="138" t="s">
        <v>427</v>
      </c>
      <c r="AU134" s="138" t="s">
        <v>81</v>
      </c>
      <c r="AY134" s="16" t="s">
        <v>135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6" t="s">
        <v>79</v>
      </c>
      <c r="BK134" s="139">
        <f>ROUND(I134*H134,2)</f>
        <v>0</v>
      </c>
      <c r="BL134" s="16" t="s">
        <v>236</v>
      </c>
      <c r="BM134" s="138" t="s">
        <v>3211</v>
      </c>
    </row>
    <row r="135" spans="2:65" s="12" customFormat="1" ht="11.25">
      <c r="B135" s="144"/>
      <c r="D135" s="145" t="s">
        <v>146</v>
      </c>
      <c r="E135" s="146" t="s">
        <v>3</v>
      </c>
      <c r="F135" s="147" t="s">
        <v>79</v>
      </c>
      <c r="H135" s="148">
        <v>1</v>
      </c>
      <c r="I135" s="149"/>
      <c r="L135" s="144"/>
      <c r="M135" s="150"/>
      <c r="T135" s="151"/>
      <c r="AT135" s="146" t="s">
        <v>146</v>
      </c>
      <c r="AU135" s="146" t="s">
        <v>81</v>
      </c>
      <c r="AV135" s="12" t="s">
        <v>81</v>
      </c>
      <c r="AW135" s="12" t="s">
        <v>32</v>
      </c>
      <c r="AX135" s="12" t="s">
        <v>71</v>
      </c>
      <c r="AY135" s="146" t="s">
        <v>135</v>
      </c>
    </row>
    <row r="136" spans="2:65" s="13" customFormat="1" ht="11.25">
      <c r="B136" s="152"/>
      <c r="D136" s="145" t="s">
        <v>146</v>
      </c>
      <c r="E136" s="153" t="s">
        <v>3</v>
      </c>
      <c r="F136" s="154" t="s">
        <v>150</v>
      </c>
      <c r="H136" s="155">
        <v>1</v>
      </c>
      <c r="I136" s="156"/>
      <c r="L136" s="152"/>
      <c r="M136" s="157"/>
      <c r="T136" s="158"/>
      <c r="AT136" s="153" t="s">
        <v>146</v>
      </c>
      <c r="AU136" s="153" t="s">
        <v>81</v>
      </c>
      <c r="AV136" s="13" t="s">
        <v>142</v>
      </c>
      <c r="AW136" s="13" t="s">
        <v>32</v>
      </c>
      <c r="AX136" s="13" t="s">
        <v>79</v>
      </c>
      <c r="AY136" s="153" t="s">
        <v>135</v>
      </c>
    </row>
    <row r="137" spans="2:65" s="1" customFormat="1" ht="16.5" customHeight="1">
      <c r="B137" s="126"/>
      <c r="C137" s="127" t="s">
        <v>298</v>
      </c>
      <c r="D137" s="127" t="s">
        <v>137</v>
      </c>
      <c r="E137" s="128" t="s">
        <v>3212</v>
      </c>
      <c r="F137" s="129" t="s">
        <v>3213</v>
      </c>
      <c r="G137" s="130" t="s">
        <v>312</v>
      </c>
      <c r="H137" s="131">
        <v>6</v>
      </c>
      <c r="I137" s="132"/>
      <c r="J137" s="133">
        <f>ROUND(I137*H137,2)</f>
        <v>0</v>
      </c>
      <c r="K137" s="129" t="s">
        <v>3</v>
      </c>
      <c r="L137" s="31"/>
      <c r="M137" s="134" t="s">
        <v>3</v>
      </c>
      <c r="N137" s="135" t="s">
        <v>42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236</v>
      </c>
      <c r="AT137" s="138" t="s">
        <v>137</v>
      </c>
      <c r="AU137" s="138" t="s">
        <v>81</v>
      </c>
      <c r="AY137" s="16" t="s">
        <v>135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6" t="s">
        <v>79</v>
      </c>
      <c r="BK137" s="139">
        <f>ROUND(I137*H137,2)</f>
        <v>0</v>
      </c>
      <c r="BL137" s="16" t="s">
        <v>236</v>
      </c>
      <c r="BM137" s="138" t="s">
        <v>3214</v>
      </c>
    </row>
    <row r="138" spans="2:65" s="1" customFormat="1" ht="16.5" customHeight="1">
      <c r="B138" s="126"/>
      <c r="C138" s="162" t="s">
        <v>304</v>
      </c>
      <c r="D138" s="162" t="s">
        <v>427</v>
      </c>
      <c r="E138" s="163" t="s">
        <v>3215</v>
      </c>
      <c r="F138" s="164" t="s">
        <v>3216</v>
      </c>
      <c r="G138" s="165" t="s">
        <v>493</v>
      </c>
      <c r="H138" s="166">
        <v>1</v>
      </c>
      <c r="I138" s="167"/>
      <c r="J138" s="168">
        <f>ROUND(I138*H138,2)</f>
        <v>0</v>
      </c>
      <c r="K138" s="164" t="s">
        <v>3</v>
      </c>
      <c r="L138" s="169"/>
      <c r="M138" s="170" t="s">
        <v>3</v>
      </c>
      <c r="N138" s="171" t="s">
        <v>42</v>
      </c>
      <c r="P138" s="136">
        <f>O138*H138</f>
        <v>0</v>
      </c>
      <c r="Q138" s="136">
        <v>0</v>
      </c>
      <c r="R138" s="136">
        <f>Q138*H138</f>
        <v>0</v>
      </c>
      <c r="S138" s="136">
        <v>0</v>
      </c>
      <c r="T138" s="137">
        <f>S138*H138</f>
        <v>0</v>
      </c>
      <c r="AR138" s="138" t="s">
        <v>342</v>
      </c>
      <c r="AT138" s="138" t="s">
        <v>427</v>
      </c>
      <c r="AU138" s="138" t="s">
        <v>81</v>
      </c>
      <c r="AY138" s="16" t="s">
        <v>135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6" t="s">
        <v>79</v>
      </c>
      <c r="BK138" s="139">
        <f>ROUND(I138*H138,2)</f>
        <v>0</v>
      </c>
      <c r="BL138" s="16" t="s">
        <v>236</v>
      </c>
      <c r="BM138" s="138" t="s">
        <v>3217</v>
      </c>
    </row>
    <row r="139" spans="2:65" s="12" customFormat="1" ht="11.25">
      <c r="B139" s="144"/>
      <c r="D139" s="145" t="s">
        <v>146</v>
      </c>
      <c r="E139" s="146" t="s">
        <v>3</v>
      </c>
      <c r="F139" s="147" t="s">
        <v>79</v>
      </c>
      <c r="H139" s="148">
        <v>1</v>
      </c>
      <c r="I139" s="149"/>
      <c r="L139" s="144"/>
      <c r="M139" s="150"/>
      <c r="T139" s="151"/>
      <c r="AT139" s="146" t="s">
        <v>146</v>
      </c>
      <c r="AU139" s="146" t="s">
        <v>81</v>
      </c>
      <c r="AV139" s="12" t="s">
        <v>81</v>
      </c>
      <c r="AW139" s="12" t="s">
        <v>32</v>
      </c>
      <c r="AX139" s="12" t="s">
        <v>71</v>
      </c>
      <c r="AY139" s="146" t="s">
        <v>135</v>
      </c>
    </row>
    <row r="140" spans="2:65" s="13" customFormat="1" ht="11.25">
      <c r="B140" s="152"/>
      <c r="D140" s="145" t="s">
        <v>146</v>
      </c>
      <c r="E140" s="153" t="s">
        <v>3</v>
      </c>
      <c r="F140" s="154" t="s">
        <v>150</v>
      </c>
      <c r="H140" s="155">
        <v>1</v>
      </c>
      <c r="I140" s="156"/>
      <c r="L140" s="152"/>
      <c r="M140" s="157"/>
      <c r="T140" s="158"/>
      <c r="AT140" s="153" t="s">
        <v>146</v>
      </c>
      <c r="AU140" s="153" t="s">
        <v>81</v>
      </c>
      <c r="AV140" s="13" t="s">
        <v>142</v>
      </c>
      <c r="AW140" s="13" t="s">
        <v>32</v>
      </c>
      <c r="AX140" s="13" t="s">
        <v>79</v>
      </c>
      <c r="AY140" s="153" t="s">
        <v>135</v>
      </c>
    </row>
    <row r="141" spans="2:65" s="1" customFormat="1" ht="16.5" customHeight="1">
      <c r="B141" s="126"/>
      <c r="C141" s="127" t="s">
        <v>309</v>
      </c>
      <c r="D141" s="127" t="s">
        <v>137</v>
      </c>
      <c r="E141" s="128" t="s">
        <v>3218</v>
      </c>
      <c r="F141" s="129" t="s">
        <v>3219</v>
      </c>
      <c r="G141" s="130" t="s">
        <v>493</v>
      </c>
      <c r="H141" s="131">
        <v>4</v>
      </c>
      <c r="I141" s="132"/>
      <c r="J141" s="133">
        <f>ROUND(I141*H141,2)</f>
        <v>0</v>
      </c>
      <c r="K141" s="129" t="s">
        <v>3</v>
      </c>
      <c r="L141" s="31"/>
      <c r="M141" s="134" t="s">
        <v>3</v>
      </c>
      <c r="N141" s="135" t="s">
        <v>42</v>
      </c>
      <c r="P141" s="136">
        <f>O141*H141</f>
        <v>0</v>
      </c>
      <c r="Q141" s="136">
        <v>0</v>
      </c>
      <c r="R141" s="136">
        <f>Q141*H141</f>
        <v>0</v>
      </c>
      <c r="S141" s="136">
        <v>0</v>
      </c>
      <c r="T141" s="137">
        <f>S141*H141</f>
        <v>0</v>
      </c>
      <c r="AR141" s="138" t="s">
        <v>236</v>
      </c>
      <c r="AT141" s="138" t="s">
        <v>137</v>
      </c>
      <c r="AU141" s="138" t="s">
        <v>81</v>
      </c>
      <c r="AY141" s="16" t="s">
        <v>135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6" t="s">
        <v>79</v>
      </c>
      <c r="BK141" s="139">
        <f>ROUND(I141*H141,2)</f>
        <v>0</v>
      </c>
      <c r="BL141" s="16" t="s">
        <v>236</v>
      </c>
      <c r="BM141" s="138" t="s">
        <v>3220</v>
      </c>
    </row>
    <row r="142" spans="2:65" s="1" customFormat="1" ht="16.5" customHeight="1">
      <c r="B142" s="126"/>
      <c r="C142" s="162" t="s">
        <v>317</v>
      </c>
      <c r="D142" s="162" t="s">
        <v>427</v>
      </c>
      <c r="E142" s="163" t="s">
        <v>3221</v>
      </c>
      <c r="F142" s="164" t="s">
        <v>3222</v>
      </c>
      <c r="G142" s="165" t="s">
        <v>493</v>
      </c>
      <c r="H142" s="166">
        <v>4</v>
      </c>
      <c r="I142" s="167"/>
      <c r="J142" s="168">
        <f>ROUND(I142*H142,2)</f>
        <v>0</v>
      </c>
      <c r="K142" s="164" t="s">
        <v>3</v>
      </c>
      <c r="L142" s="169"/>
      <c r="M142" s="170" t="s">
        <v>3</v>
      </c>
      <c r="N142" s="171" t="s">
        <v>42</v>
      </c>
      <c r="P142" s="136">
        <f>O142*H142</f>
        <v>0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AR142" s="138" t="s">
        <v>342</v>
      </c>
      <c r="AT142" s="138" t="s">
        <v>427</v>
      </c>
      <c r="AU142" s="138" t="s">
        <v>81</v>
      </c>
      <c r="AY142" s="16" t="s">
        <v>135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6" t="s">
        <v>79</v>
      </c>
      <c r="BK142" s="139">
        <f>ROUND(I142*H142,2)</f>
        <v>0</v>
      </c>
      <c r="BL142" s="16" t="s">
        <v>236</v>
      </c>
      <c r="BM142" s="138" t="s">
        <v>3223</v>
      </c>
    </row>
    <row r="143" spans="2:65" s="12" customFormat="1" ht="11.25">
      <c r="B143" s="144"/>
      <c r="D143" s="145" t="s">
        <v>146</v>
      </c>
      <c r="E143" s="146" t="s">
        <v>3</v>
      </c>
      <c r="F143" s="147" t="s">
        <v>3224</v>
      </c>
      <c r="H143" s="148">
        <v>4</v>
      </c>
      <c r="I143" s="149"/>
      <c r="L143" s="144"/>
      <c r="M143" s="150"/>
      <c r="T143" s="151"/>
      <c r="AT143" s="146" t="s">
        <v>146</v>
      </c>
      <c r="AU143" s="146" t="s">
        <v>81</v>
      </c>
      <c r="AV143" s="12" t="s">
        <v>81</v>
      </c>
      <c r="AW143" s="12" t="s">
        <v>32</v>
      </c>
      <c r="AX143" s="12" t="s">
        <v>71</v>
      </c>
      <c r="AY143" s="146" t="s">
        <v>135</v>
      </c>
    </row>
    <row r="144" spans="2:65" s="13" customFormat="1" ht="11.25">
      <c r="B144" s="152"/>
      <c r="D144" s="145" t="s">
        <v>146</v>
      </c>
      <c r="E144" s="153" t="s">
        <v>3</v>
      </c>
      <c r="F144" s="154" t="s">
        <v>150</v>
      </c>
      <c r="H144" s="155">
        <v>4</v>
      </c>
      <c r="I144" s="156"/>
      <c r="L144" s="152"/>
      <c r="M144" s="157"/>
      <c r="T144" s="158"/>
      <c r="AT144" s="153" t="s">
        <v>146</v>
      </c>
      <c r="AU144" s="153" t="s">
        <v>81</v>
      </c>
      <c r="AV144" s="13" t="s">
        <v>142</v>
      </c>
      <c r="AW144" s="13" t="s">
        <v>32</v>
      </c>
      <c r="AX144" s="13" t="s">
        <v>79</v>
      </c>
      <c r="AY144" s="153" t="s">
        <v>135</v>
      </c>
    </row>
    <row r="145" spans="2:65" s="1" customFormat="1" ht="16.5" customHeight="1">
      <c r="B145" s="126"/>
      <c r="C145" s="127" t="s">
        <v>323</v>
      </c>
      <c r="D145" s="127" t="s">
        <v>137</v>
      </c>
      <c r="E145" s="128" t="s">
        <v>3225</v>
      </c>
      <c r="F145" s="129" t="s">
        <v>3226</v>
      </c>
      <c r="G145" s="130" t="s">
        <v>493</v>
      </c>
      <c r="H145" s="131">
        <v>1</v>
      </c>
      <c r="I145" s="132"/>
      <c r="J145" s="133">
        <f>ROUND(I145*H145,2)</f>
        <v>0</v>
      </c>
      <c r="K145" s="129" t="s">
        <v>3</v>
      </c>
      <c r="L145" s="31"/>
      <c r="M145" s="134" t="s">
        <v>3</v>
      </c>
      <c r="N145" s="135" t="s">
        <v>42</v>
      </c>
      <c r="P145" s="136">
        <f>O145*H145</f>
        <v>0</v>
      </c>
      <c r="Q145" s="136">
        <v>0</v>
      </c>
      <c r="R145" s="136">
        <f>Q145*H145</f>
        <v>0</v>
      </c>
      <c r="S145" s="136">
        <v>0</v>
      </c>
      <c r="T145" s="137">
        <f>S145*H145</f>
        <v>0</v>
      </c>
      <c r="AR145" s="138" t="s">
        <v>236</v>
      </c>
      <c r="AT145" s="138" t="s">
        <v>137</v>
      </c>
      <c r="AU145" s="138" t="s">
        <v>81</v>
      </c>
      <c r="AY145" s="16" t="s">
        <v>135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6" t="s">
        <v>79</v>
      </c>
      <c r="BK145" s="139">
        <f>ROUND(I145*H145,2)</f>
        <v>0</v>
      </c>
      <c r="BL145" s="16" t="s">
        <v>236</v>
      </c>
      <c r="BM145" s="138" t="s">
        <v>3227</v>
      </c>
    </row>
    <row r="146" spans="2:65" s="1" customFormat="1" ht="16.5" customHeight="1">
      <c r="B146" s="126"/>
      <c r="C146" s="162" t="s">
        <v>329</v>
      </c>
      <c r="D146" s="162" t="s">
        <v>427</v>
      </c>
      <c r="E146" s="163" t="s">
        <v>3228</v>
      </c>
      <c r="F146" s="164" t="s">
        <v>3229</v>
      </c>
      <c r="G146" s="165" t="s">
        <v>493</v>
      </c>
      <c r="H146" s="166">
        <v>1</v>
      </c>
      <c r="I146" s="167"/>
      <c r="J146" s="168">
        <f>ROUND(I146*H146,2)</f>
        <v>0</v>
      </c>
      <c r="K146" s="164" t="s">
        <v>3</v>
      </c>
      <c r="L146" s="169"/>
      <c r="M146" s="170" t="s">
        <v>3</v>
      </c>
      <c r="N146" s="171" t="s">
        <v>42</v>
      </c>
      <c r="P146" s="136">
        <f>O146*H146</f>
        <v>0</v>
      </c>
      <c r="Q146" s="136">
        <v>0</v>
      </c>
      <c r="R146" s="136">
        <f>Q146*H146</f>
        <v>0</v>
      </c>
      <c r="S146" s="136">
        <v>0</v>
      </c>
      <c r="T146" s="137">
        <f>S146*H146</f>
        <v>0</v>
      </c>
      <c r="AR146" s="138" t="s">
        <v>342</v>
      </c>
      <c r="AT146" s="138" t="s">
        <v>427</v>
      </c>
      <c r="AU146" s="138" t="s">
        <v>81</v>
      </c>
      <c r="AY146" s="16" t="s">
        <v>135</v>
      </c>
      <c r="BE146" s="139">
        <f>IF(N146="základní",J146,0)</f>
        <v>0</v>
      </c>
      <c r="BF146" s="139">
        <f>IF(N146="snížená",J146,0)</f>
        <v>0</v>
      </c>
      <c r="BG146" s="139">
        <f>IF(N146="zákl. přenesená",J146,0)</f>
        <v>0</v>
      </c>
      <c r="BH146" s="139">
        <f>IF(N146="sníž. přenesená",J146,0)</f>
        <v>0</v>
      </c>
      <c r="BI146" s="139">
        <f>IF(N146="nulová",J146,0)</f>
        <v>0</v>
      </c>
      <c r="BJ146" s="16" t="s">
        <v>79</v>
      </c>
      <c r="BK146" s="139">
        <f>ROUND(I146*H146,2)</f>
        <v>0</v>
      </c>
      <c r="BL146" s="16" t="s">
        <v>236</v>
      </c>
      <c r="BM146" s="138" t="s">
        <v>3230</v>
      </c>
    </row>
    <row r="147" spans="2:65" s="12" customFormat="1" ht="11.25">
      <c r="B147" s="144"/>
      <c r="D147" s="145" t="s">
        <v>146</v>
      </c>
      <c r="E147" s="146" t="s">
        <v>3</v>
      </c>
      <c r="F147" s="147" t="s">
        <v>79</v>
      </c>
      <c r="H147" s="148">
        <v>1</v>
      </c>
      <c r="I147" s="149"/>
      <c r="L147" s="144"/>
      <c r="M147" s="150"/>
      <c r="T147" s="151"/>
      <c r="AT147" s="146" t="s">
        <v>146</v>
      </c>
      <c r="AU147" s="146" t="s">
        <v>81</v>
      </c>
      <c r="AV147" s="12" t="s">
        <v>81</v>
      </c>
      <c r="AW147" s="12" t="s">
        <v>32</v>
      </c>
      <c r="AX147" s="12" t="s">
        <v>71</v>
      </c>
      <c r="AY147" s="146" t="s">
        <v>135</v>
      </c>
    </row>
    <row r="148" spans="2:65" s="13" customFormat="1" ht="11.25">
      <c r="B148" s="152"/>
      <c r="D148" s="145" t="s">
        <v>146</v>
      </c>
      <c r="E148" s="153" t="s">
        <v>3</v>
      </c>
      <c r="F148" s="154" t="s">
        <v>150</v>
      </c>
      <c r="H148" s="155">
        <v>1</v>
      </c>
      <c r="I148" s="156"/>
      <c r="L148" s="152"/>
      <c r="M148" s="177"/>
      <c r="N148" s="178"/>
      <c r="O148" s="178"/>
      <c r="P148" s="178"/>
      <c r="Q148" s="178"/>
      <c r="R148" s="178"/>
      <c r="S148" s="178"/>
      <c r="T148" s="179"/>
      <c r="AT148" s="153" t="s">
        <v>146</v>
      </c>
      <c r="AU148" s="153" t="s">
        <v>81</v>
      </c>
      <c r="AV148" s="13" t="s">
        <v>142</v>
      </c>
      <c r="AW148" s="13" t="s">
        <v>32</v>
      </c>
      <c r="AX148" s="13" t="s">
        <v>79</v>
      </c>
      <c r="AY148" s="153" t="s">
        <v>135</v>
      </c>
    </row>
    <row r="149" spans="2:65" s="1" customFormat="1" ht="6.95" customHeight="1">
      <c r="B149" s="40"/>
      <c r="C149" s="41"/>
      <c r="D149" s="41"/>
      <c r="E149" s="41"/>
      <c r="F149" s="41"/>
      <c r="G149" s="41"/>
      <c r="H149" s="41"/>
      <c r="I149" s="41"/>
      <c r="J149" s="41"/>
      <c r="K149" s="41"/>
      <c r="L149" s="31"/>
    </row>
  </sheetData>
  <autoFilter ref="C82:K148" xr:uid="{00000000-0009-0000-0000-000007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0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8" t="s">
        <v>6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6" t="s">
        <v>102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103</v>
      </c>
      <c r="L4" s="19"/>
      <c r="M4" s="84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309" t="str">
        <f>'Rekapitulace stavby'!K6</f>
        <v>Humanitární sdružení PERSPEKTIVA, z.s. – rekonstrukce nemovitosti pro sociální služby – opakovaná výzva</v>
      </c>
      <c r="F7" s="310"/>
      <c r="G7" s="310"/>
      <c r="H7" s="310"/>
      <c r="L7" s="19"/>
    </row>
    <row r="8" spans="2:46" s="1" customFormat="1" ht="12" customHeight="1">
      <c r="B8" s="31"/>
      <c r="D8" s="26" t="s">
        <v>104</v>
      </c>
      <c r="L8" s="31"/>
    </row>
    <row r="9" spans="2:46" s="1" customFormat="1" ht="16.5" customHeight="1">
      <c r="B9" s="31"/>
      <c r="E9" s="271" t="s">
        <v>3231</v>
      </c>
      <c r="F9" s="311"/>
      <c r="G9" s="311"/>
      <c r="H9" s="311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3</v>
      </c>
      <c r="I11" s="26" t="s">
        <v>19</v>
      </c>
      <c r="J11" s="24" t="s">
        <v>3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48" t="str">
        <f>'Rekapitulace stavby'!AN8</f>
        <v>16. 7. 2024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3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3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312" t="str">
        <f>'Rekapitulace stavby'!E14</f>
        <v>Vyplň údaj</v>
      </c>
      <c r="F18" s="292"/>
      <c r="G18" s="292"/>
      <c r="H18" s="292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3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3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5"/>
      <c r="E27" s="297" t="s">
        <v>3</v>
      </c>
      <c r="F27" s="297"/>
      <c r="G27" s="297"/>
      <c r="H27" s="297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37</v>
      </c>
      <c r="J30" s="62">
        <f>ROUND(J81, 2)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39</v>
      </c>
      <c r="I32" s="34" t="s">
        <v>38</v>
      </c>
      <c r="J32" s="34" t="s">
        <v>40</v>
      </c>
      <c r="L32" s="31"/>
    </row>
    <row r="33" spans="2:12" s="1" customFormat="1" ht="14.45" customHeight="1">
      <c r="B33" s="31"/>
      <c r="D33" s="51" t="s">
        <v>41</v>
      </c>
      <c r="E33" s="26" t="s">
        <v>42</v>
      </c>
      <c r="F33" s="87">
        <f>ROUND((SUM(BE81:BE102)),  2)</f>
        <v>0</v>
      </c>
      <c r="I33" s="88">
        <v>0.21</v>
      </c>
      <c r="J33" s="87">
        <f>ROUND(((SUM(BE81:BE102))*I33),  2)</f>
        <v>0</v>
      </c>
      <c r="L33" s="31"/>
    </row>
    <row r="34" spans="2:12" s="1" customFormat="1" ht="14.45" customHeight="1">
      <c r="B34" s="31"/>
      <c r="E34" s="26" t="s">
        <v>43</v>
      </c>
      <c r="F34" s="87">
        <f>ROUND((SUM(BF81:BF102)),  2)</f>
        <v>0</v>
      </c>
      <c r="I34" s="88">
        <v>0.12</v>
      </c>
      <c r="J34" s="87">
        <f>ROUND(((SUM(BF81:BF102))*I34),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87">
        <f>ROUND((SUM(BG81:BG102)),  2)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87">
        <f>ROUND((SUM(BH81:BH102)),  2)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87">
        <f>ROUND((SUM(BI81:BI102)),  2)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106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17</v>
      </c>
      <c r="L47" s="31"/>
    </row>
    <row r="48" spans="2:12" s="1" customFormat="1" ht="16.5" customHeight="1">
      <c r="B48" s="31"/>
      <c r="E48" s="309" t="str">
        <f>E7</f>
        <v>Humanitární sdružení PERSPEKTIVA, z.s. – rekonstrukce nemovitosti pro sociální služby – opakovaná výzva</v>
      </c>
      <c r="F48" s="310"/>
      <c r="G48" s="310"/>
      <c r="H48" s="310"/>
      <c r="L48" s="31"/>
    </row>
    <row r="49" spans="2:47" s="1" customFormat="1" ht="12" customHeight="1">
      <c r="B49" s="31"/>
      <c r="C49" s="26" t="s">
        <v>104</v>
      </c>
      <c r="L49" s="31"/>
    </row>
    <row r="50" spans="2:47" s="1" customFormat="1" ht="16.5" customHeight="1">
      <c r="B50" s="31"/>
      <c r="E50" s="271" t="str">
        <f>E9</f>
        <v>24006_08 - Plyn</v>
      </c>
      <c r="F50" s="311"/>
      <c r="G50" s="311"/>
      <c r="H50" s="311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20</v>
      </c>
      <c r="F52" s="24" t="str">
        <f>F12</f>
        <v>Roudnice nad Labem</v>
      </c>
      <c r="I52" s="26" t="s">
        <v>22</v>
      </c>
      <c r="J52" s="48" t="str">
        <f>IF(J12="","",J12)</f>
        <v>16. 7. 2024</v>
      </c>
      <c r="L52" s="31"/>
    </row>
    <row r="53" spans="2:47" s="1" customFormat="1" ht="6.95" customHeight="1">
      <c r="B53" s="31"/>
      <c r="L53" s="31"/>
    </row>
    <row r="54" spans="2:47" s="1" customFormat="1" ht="15.2" customHeight="1">
      <c r="B54" s="31"/>
      <c r="C54" s="26" t="s">
        <v>24</v>
      </c>
      <c r="F54" s="24" t="str">
        <f>E15</f>
        <v>Humanitární sdružení Perspektiva, z.s.</v>
      </c>
      <c r="I54" s="26" t="s">
        <v>30</v>
      </c>
      <c r="J54" s="29" t="str">
        <f>E21</f>
        <v>LFplan s.r.o.</v>
      </c>
      <c r="L54" s="31"/>
    </row>
    <row r="55" spans="2:47" s="1" customFormat="1" ht="15.2" customHeight="1">
      <c r="B55" s="31"/>
      <c r="C55" s="26" t="s">
        <v>28</v>
      </c>
      <c r="F55" s="24" t="str">
        <f>IF(E18="","",E18)</f>
        <v>Vyplň údaj</v>
      </c>
      <c r="I55" s="26" t="s">
        <v>33</v>
      </c>
      <c r="J55" s="29" t="str">
        <f>E24</f>
        <v xml:space="preserve"> 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107</v>
      </c>
      <c r="D57" s="89"/>
      <c r="E57" s="89"/>
      <c r="F57" s="89"/>
      <c r="G57" s="89"/>
      <c r="H57" s="89"/>
      <c r="I57" s="89"/>
      <c r="J57" s="96" t="s">
        <v>108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9" customHeight="1">
      <c r="B59" s="31"/>
      <c r="C59" s="97" t="s">
        <v>69</v>
      </c>
      <c r="J59" s="62">
        <f>J81</f>
        <v>0</v>
      </c>
      <c r="L59" s="31"/>
      <c r="AU59" s="16" t="s">
        <v>109</v>
      </c>
    </row>
    <row r="60" spans="2:47" s="8" customFormat="1" ht="24.95" customHeight="1">
      <c r="B60" s="98"/>
      <c r="D60" s="99" t="s">
        <v>114</v>
      </c>
      <c r="E60" s="100"/>
      <c r="F60" s="100"/>
      <c r="G60" s="100"/>
      <c r="H60" s="100"/>
      <c r="I60" s="100"/>
      <c r="J60" s="101">
        <f>J82</f>
        <v>0</v>
      </c>
      <c r="L60" s="98"/>
    </row>
    <row r="61" spans="2:47" s="9" customFormat="1" ht="19.899999999999999" customHeight="1">
      <c r="B61" s="102"/>
      <c r="D61" s="103" t="s">
        <v>3232</v>
      </c>
      <c r="E61" s="104"/>
      <c r="F61" s="104"/>
      <c r="G61" s="104"/>
      <c r="H61" s="104"/>
      <c r="I61" s="104"/>
      <c r="J61" s="105">
        <f>J83</f>
        <v>0</v>
      </c>
      <c r="L61" s="102"/>
    </row>
    <row r="62" spans="2:47" s="1" customFormat="1" ht="21.75" customHeight="1">
      <c r="B62" s="31"/>
      <c r="L62" s="31"/>
    </row>
    <row r="63" spans="2:47" s="1" customFormat="1" ht="6.95" customHeight="1"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31"/>
    </row>
    <row r="67" spans="2:20" s="1" customFormat="1" ht="6.95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1"/>
    </row>
    <row r="68" spans="2:20" s="1" customFormat="1" ht="24.95" customHeight="1">
      <c r="B68" s="31"/>
      <c r="C68" s="20" t="s">
        <v>120</v>
      </c>
      <c r="L68" s="31"/>
    </row>
    <row r="69" spans="2:20" s="1" customFormat="1" ht="6.95" customHeight="1">
      <c r="B69" s="31"/>
      <c r="L69" s="31"/>
    </row>
    <row r="70" spans="2:20" s="1" customFormat="1" ht="12" customHeight="1">
      <c r="B70" s="31"/>
      <c r="C70" s="26" t="s">
        <v>17</v>
      </c>
      <c r="L70" s="31"/>
    </row>
    <row r="71" spans="2:20" s="1" customFormat="1" ht="16.5" customHeight="1">
      <c r="B71" s="31"/>
      <c r="E71" s="309" t="str">
        <f>E7</f>
        <v>Humanitární sdružení PERSPEKTIVA, z.s. – rekonstrukce nemovitosti pro sociální služby – opakovaná výzva</v>
      </c>
      <c r="F71" s="310"/>
      <c r="G71" s="310"/>
      <c r="H71" s="310"/>
      <c r="L71" s="31"/>
    </row>
    <row r="72" spans="2:20" s="1" customFormat="1" ht="12" customHeight="1">
      <c r="B72" s="31"/>
      <c r="C72" s="26" t="s">
        <v>104</v>
      </c>
      <c r="L72" s="31"/>
    </row>
    <row r="73" spans="2:20" s="1" customFormat="1" ht="16.5" customHeight="1">
      <c r="B73" s="31"/>
      <c r="E73" s="271" t="str">
        <f>E9</f>
        <v>24006_08 - Plyn</v>
      </c>
      <c r="F73" s="311"/>
      <c r="G73" s="311"/>
      <c r="H73" s="311"/>
      <c r="L73" s="31"/>
    </row>
    <row r="74" spans="2:20" s="1" customFormat="1" ht="6.95" customHeight="1">
      <c r="B74" s="31"/>
      <c r="L74" s="31"/>
    </row>
    <row r="75" spans="2:20" s="1" customFormat="1" ht="12" customHeight="1">
      <c r="B75" s="31"/>
      <c r="C75" s="26" t="s">
        <v>20</v>
      </c>
      <c r="F75" s="24" t="str">
        <f>F12</f>
        <v>Roudnice nad Labem</v>
      </c>
      <c r="I75" s="26" t="s">
        <v>22</v>
      </c>
      <c r="J75" s="48" t="str">
        <f>IF(J12="","",J12)</f>
        <v>16. 7. 2024</v>
      </c>
      <c r="L75" s="31"/>
    </row>
    <row r="76" spans="2:20" s="1" customFormat="1" ht="6.95" customHeight="1">
      <c r="B76" s="31"/>
      <c r="L76" s="31"/>
    </row>
    <row r="77" spans="2:20" s="1" customFormat="1" ht="15.2" customHeight="1">
      <c r="B77" s="31"/>
      <c r="C77" s="26" t="s">
        <v>24</v>
      </c>
      <c r="F77" s="24" t="str">
        <f>E15</f>
        <v>Humanitární sdružení Perspektiva, z.s.</v>
      </c>
      <c r="I77" s="26" t="s">
        <v>30</v>
      </c>
      <c r="J77" s="29" t="str">
        <f>E21</f>
        <v>LFplan s.r.o.</v>
      </c>
      <c r="L77" s="31"/>
    </row>
    <row r="78" spans="2:20" s="1" customFormat="1" ht="15.2" customHeight="1">
      <c r="B78" s="31"/>
      <c r="C78" s="26" t="s">
        <v>28</v>
      </c>
      <c r="F78" s="24" t="str">
        <f>IF(E18="","",E18)</f>
        <v>Vyplň údaj</v>
      </c>
      <c r="I78" s="26" t="s">
        <v>33</v>
      </c>
      <c r="J78" s="29" t="str">
        <f>E24</f>
        <v xml:space="preserve"> </v>
      </c>
      <c r="L78" s="31"/>
    </row>
    <row r="79" spans="2:20" s="1" customFormat="1" ht="10.35" customHeight="1">
      <c r="B79" s="31"/>
      <c r="L79" s="31"/>
    </row>
    <row r="80" spans="2:20" s="10" customFormat="1" ht="29.25" customHeight="1">
      <c r="B80" s="106"/>
      <c r="C80" s="107" t="s">
        <v>121</v>
      </c>
      <c r="D80" s="108" t="s">
        <v>56</v>
      </c>
      <c r="E80" s="108" t="s">
        <v>52</v>
      </c>
      <c r="F80" s="108" t="s">
        <v>53</v>
      </c>
      <c r="G80" s="108" t="s">
        <v>122</v>
      </c>
      <c r="H80" s="108" t="s">
        <v>123</v>
      </c>
      <c r="I80" s="108" t="s">
        <v>124</v>
      </c>
      <c r="J80" s="108" t="s">
        <v>108</v>
      </c>
      <c r="K80" s="109" t="s">
        <v>125</v>
      </c>
      <c r="L80" s="106"/>
      <c r="M80" s="55" t="s">
        <v>3</v>
      </c>
      <c r="N80" s="56" t="s">
        <v>41</v>
      </c>
      <c r="O80" s="56" t="s">
        <v>126</v>
      </c>
      <c r="P80" s="56" t="s">
        <v>127</v>
      </c>
      <c r="Q80" s="56" t="s">
        <v>128</v>
      </c>
      <c r="R80" s="56" t="s">
        <v>129</v>
      </c>
      <c r="S80" s="56" t="s">
        <v>130</v>
      </c>
      <c r="T80" s="57" t="s">
        <v>131</v>
      </c>
    </row>
    <row r="81" spans="2:65" s="1" customFormat="1" ht="22.9" customHeight="1">
      <c r="B81" s="31"/>
      <c r="C81" s="60" t="s">
        <v>132</v>
      </c>
      <c r="J81" s="110">
        <f>BK81</f>
        <v>0</v>
      </c>
      <c r="L81" s="31"/>
      <c r="M81" s="58"/>
      <c r="N81" s="49"/>
      <c r="O81" s="49"/>
      <c r="P81" s="111">
        <f>P82</f>
        <v>0</v>
      </c>
      <c r="Q81" s="49"/>
      <c r="R81" s="111">
        <f>R82</f>
        <v>0</v>
      </c>
      <c r="S81" s="49"/>
      <c r="T81" s="112">
        <f>T82</f>
        <v>0</v>
      </c>
      <c r="AT81" s="16" t="s">
        <v>70</v>
      </c>
      <c r="AU81" s="16" t="s">
        <v>109</v>
      </c>
      <c r="BK81" s="113">
        <f>BK82</f>
        <v>0</v>
      </c>
    </row>
    <row r="82" spans="2:65" s="11" customFormat="1" ht="25.9" customHeight="1">
      <c r="B82" s="114"/>
      <c r="D82" s="115" t="s">
        <v>70</v>
      </c>
      <c r="E82" s="116" t="s">
        <v>294</v>
      </c>
      <c r="F82" s="116" t="s">
        <v>295</v>
      </c>
      <c r="I82" s="117"/>
      <c r="J82" s="118">
        <f>BK82</f>
        <v>0</v>
      </c>
      <c r="L82" s="114"/>
      <c r="M82" s="119"/>
      <c r="P82" s="120">
        <f>P83</f>
        <v>0</v>
      </c>
      <c r="R82" s="120">
        <f>R83</f>
        <v>0</v>
      </c>
      <c r="T82" s="121">
        <f>T83</f>
        <v>0</v>
      </c>
      <c r="AR82" s="115" t="s">
        <v>81</v>
      </c>
      <c r="AT82" s="122" t="s">
        <v>70</v>
      </c>
      <c r="AU82" s="122" t="s">
        <v>71</v>
      </c>
      <c r="AY82" s="115" t="s">
        <v>135</v>
      </c>
      <c r="BK82" s="123">
        <f>BK83</f>
        <v>0</v>
      </c>
    </row>
    <row r="83" spans="2:65" s="11" customFormat="1" ht="22.9" customHeight="1">
      <c r="B83" s="114"/>
      <c r="D83" s="115" t="s">
        <v>70</v>
      </c>
      <c r="E83" s="124" t="s">
        <v>3233</v>
      </c>
      <c r="F83" s="124" t="s">
        <v>3234</v>
      </c>
      <c r="I83" s="117"/>
      <c r="J83" s="125">
        <f>BK83</f>
        <v>0</v>
      </c>
      <c r="L83" s="114"/>
      <c r="M83" s="119"/>
      <c r="P83" s="120">
        <f>SUM(P84:P102)</f>
        <v>0</v>
      </c>
      <c r="R83" s="120">
        <f>SUM(R84:R102)</f>
        <v>0</v>
      </c>
      <c r="T83" s="121">
        <f>SUM(T84:T102)</f>
        <v>0</v>
      </c>
      <c r="AR83" s="115" t="s">
        <v>81</v>
      </c>
      <c r="AT83" s="122" t="s">
        <v>70</v>
      </c>
      <c r="AU83" s="122" t="s">
        <v>79</v>
      </c>
      <c r="AY83" s="115" t="s">
        <v>135</v>
      </c>
      <c r="BK83" s="123">
        <f>SUM(BK84:BK102)</f>
        <v>0</v>
      </c>
    </row>
    <row r="84" spans="2:65" s="1" customFormat="1" ht="16.5" customHeight="1">
      <c r="B84" s="126"/>
      <c r="C84" s="127" t="s">
        <v>79</v>
      </c>
      <c r="D84" s="127" t="s">
        <v>137</v>
      </c>
      <c r="E84" s="128" t="s">
        <v>3235</v>
      </c>
      <c r="F84" s="129" t="s">
        <v>3236</v>
      </c>
      <c r="G84" s="130" t="s">
        <v>312</v>
      </c>
      <c r="H84" s="131">
        <v>15</v>
      </c>
      <c r="I84" s="132"/>
      <c r="J84" s="133">
        <f t="shared" ref="J84:J91" si="0">ROUND(I84*H84,2)</f>
        <v>0</v>
      </c>
      <c r="K84" s="129" t="s">
        <v>3</v>
      </c>
      <c r="L84" s="31"/>
      <c r="M84" s="134" t="s">
        <v>3</v>
      </c>
      <c r="N84" s="135" t="s">
        <v>42</v>
      </c>
      <c r="P84" s="136">
        <f t="shared" ref="P84:P91" si="1">O84*H84</f>
        <v>0</v>
      </c>
      <c r="Q84" s="136">
        <v>0</v>
      </c>
      <c r="R84" s="136">
        <f t="shared" ref="R84:R91" si="2">Q84*H84</f>
        <v>0</v>
      </c>
      <c r="S84" s="136">
        <v>0</v>
      </c>
      <c r="T84" s="137">
        <f t="shared" ref="T84:T91" si="3">S84*H84</f>
        <v>0</v>
      </c>
      <c r="AR84" s="138" t="s">
        <v>236</v>
      </c>
      <c r="AT84" s="138" t="s">
        <v>137</v>
      </c>
      <c r="AU84" s="138" t="s">
        <v>81</v>
      </c>
      <c r="AY84" s="16" t="s">
        <v>135</v>
      </c>
      <c r="BE84" s="139">
        <f t="shared" ref="BE84:BE91" si="4">IF(N84="základní",J84,0)</f>
        <v>0</v>
      </c>
      <c r="BF84" s="139">
        <f t="shared" ref="BF84:BF91" si="5">IF(N84="snížená",J84,0)</f>
        <v>0</v>
      </c>
      <c r="BG84" s="139">
        <f t="shared" ref="BG84:BG91" si="6">IF(N84="zákl. přenesená",J84,0)</f>
        <v>0</v>
      </c>
      <c r="BH84" s="139">
        <f t="shared" ref="BH84:BH91" si="7">IF(N84="sníž. přenesená",J84,0)</f>
        <v>0</v>
      </c>
      <c r="BI84" s="139">
        <f t="shared" ref="BI84:BI91" si="8">IF(N84="nulová",J84,0)</f>
        <v>0</v>
      </c>
      <c r="BJ84" s="16" t="s">
        <v>79</v>
      </c>
      <c r="BK84" s="139">
        <f t="shared" ref="BK84:BK91" si="9">ROUND(I84*H84,2)</f>
        <v>0</v>
      </c>
      <c r="BL84" s="16" t="s">
        <v>236</v>
      </c>
      <c r="BM84" s="138" t="s">
        <v>3237</v>
      </c>
    </row>
    <row r="85" spans="2:65" s="1" customFormat="1" ht="16.5" customHeight="1">
      <c r="B85" s="126"/>
      <c r="C85" s="127" t="s">
        <v>81</v>
      </c>
      <c r="D85" s="127" t="s">
        <v>137</v>
      </c>
      <c r="E85" s="128" t="s">
        <v>3238</v>
      </c>
      <c r="F85" s="129" t="s">
        <v>3239</v>
      </c>
      <c r="G85" s="130" t="s">
        <v>312</v>
      </c>
      <c r="H85" s="131">
        <v>3</v>
      </c>
      <c r="I85" s="132"/>
      <c r="J85" s="133">
        <f t="shared" si="0"/>
        <v>0</v>
      </c>
      <c r="K85" s="129" t="s">
        <v>3</v>
      </c>
      <c r="L85" s="31"/>
      <c r="M85" s="134" t="s">
        <v>3</v>
      </c>
      <c r="N85" s="135" t="s">
        <v>42</v>
      </c>
      <c r="P85" s="136">
        <f t="shared" si="1"/>
        <v>0</v>
      </c>
      <c r="Q85" s="136">
        <v>0</v>
      </c>
      <c r="R85" s="136">
        <f t="shared" si="2"/>
        <v>0</v>
      </c>
      <c r="S85" s="136">
        <v>0</v>
      </c>
      <c r="T85" s="137">
        <f t="shared" si="3"/>
        <v>0</v>
      </c>
      <c r="AR85" s="138" t="s">
        <v>236</v>
      </c>
      <c r="AT85" s="138" t="s">
        <v>137</v>
      </c>
      <c r="AU85" s="138" t="s">
        <v>81</v>
      </c>
      <c r="AY85" s="16" t="s">
        <v>135</v>
      </c>
      <c r="BE85" s="139">
        <f t="shared" si="4"/>
        <v>0</v>
      </c>
      <c r="BF85" s="139">
        <f t="shared" si="5"/>
        <v>0</v>
      </c>
      <c r="BG85" s="139">
        <f t="shared" si="6"/>
        <v>0</v>
      </c>
      <c r="BH85" s="139">
        <f t="shared" si="7"/>
        <v>0</v>
      </c>
      <c r="BI85" s="139">
        <f t="shared" si="8"/>
        <v>0</v>
      </c>
      <c r="BJ85" s="16" t="s">
        <v>79</v>
      </c>
      <c r="BK85" s="139">
        <f t="shared" si="9"/>
        <v>0</v>
      </c>
      <c r="BL85" s="16" t="s">
        <v>236</v>
      </c>
      <c r="BM85" s="138" t="s">
        <v>3240</v>
      </c>
    </row>
    <row r="86" spans="2:65" s="1" customFormat="1" ht="16.5" customHeight="1">
      <c r="B86" s="126"/>
      <c r="C86" s="162" t="s">
        <v>156</v>
      </c>
      <c r="D86" s="162" t="s">
        <v>427</v>
      </c>
      <c r="E86" s="163" t="s">
        <v>3241</v>
      </c>
      <c r="F86" s="164" t="s">
        <v>3242</v>
      </c>
      <c r="G86" s="165" t="s">
        <v>493</v>
      </c>
      <c r="H86" s="166">
        <v>1</v>
      </c>
      <c r="I86" s="167"/>
      <c r="J86" s="168">
        <f t="shared" si="0"/>
        <v>0</v>
      </c>
      <c r="K86" s="164" t="s">
        <v>3</v>
      </c>
      <c r="L86" s="169"/>
      <c r="M86" s="170" t="s">
        <v>3</v>
      </c>
      <c r="N86" s="171" t="s">
        <v>42</v>
      </c>
      <c r="P86" s="136">
        <f t="shared" si="1"/>
        <v>0</v>
      </c>
      <c r="Q86" s="136">
        <v>0</v>
      </c>
      <c r="R86" s="136">
        <f t="shared" si="2"/>
        <v>0</v>
      </c>
      <c r="S86" s="136">
        <v>0</v>
      </c>
      <c r="T86" s="137">
        <f t="shared" si="3"/>
        <v>0</v>
      </c>
      <c r="AR86" s="138" t="s">
        <v>342</v>
      </c>
      <c r="AT86" s="138" t="s">
        <v>427</v>
      </c>
      <c r="AU86" s="138" t="s">
        <v>81</v>
      </c>
      <c r="AY86" s="16" t="s">
        <v>135</v>
      </c>
      <c r="BE86" s="139">
        <f t="shared" si="4"/>
        <v>0</v>
      </c>
      <c r="BF86" s="139">
        <f t="shared" si="5"/>
        <v>0</v>
      </c>
      <c r="BG86" s="139">
        <f t="shared" si="6"/>
        <v>0</v>
      </c>
      <c r="BH86" s="139">
        <f t="shared" si="7"/>
        <v>0</v>
      </c>
      <c r="BI86" s="139">
        <f t="shared" si="8"/>
        <v>0</v>
      </c>
      <c r="BJ86" s="16" t="s">
        <v>79</v>
      </c>
      <c r="BK86" s="139">
        <f t="shared" si="9"/>
        <v>0</v>
      </c>
      <c r="BL86" s="16" t="s">
        <v>236</v>
      </c>
      <c r="BM86" s="138" t="s">
        <v>3243</v>
      </c>
    </row>
    <row r="87" spans="2:65" s="1" customFormat="1" ht="16.5" customHeight="1">
      <c r="B87" s="126"/>
      <c r="C87" s="127" t="s">
        <v>142</v>
      </c>
      <c r="D87" s="127" t="s">
        <v>137</v>
      </c>
      <c r="E87" s="128" t="s">
        <v>3244</v>
      </c>
      <c r="F87" s="129" t="s">
        <v>3245</v>
      </c>
      <c r="G87" s="130" t="s">
        <v>493</v>
      </c>
      <c r="H87" s="131">
        <v>1</v>
      </c>
      <c r="I87" s="132"/>
      <c r="J87" s="133">
        <f t="shared" si="0"/>
        <v>0</v>
      </c>
      <c r="K87" s="129" t="s">
        <v>3</v>
      </c>
      <c r="L87" s="31"/>
      <c r="M87" s="134" t="s">
        <v>3</v>
      </c>
      <c r="N87" s="135" t="s">
        <v>42</v>
      </c>
      <c r="P87" s="136">
        <f t="shared" si="1"/>
        <v>0</v>
      </c>
      <c r="Q87" s="136">
        <v>0</v>
      </c>
      <c r="R87" s="136">
        <f t="shared" si="2"/>
        <v>0</v>
      </c>
      <c r="S87" s="136">
        <v>0</v>
      </c>
      <c r="T87" s="137">
        <f t="shared" si="3"/>
        <v>0</v>
      </c>
      <c r="AR87" s="138" t="s">
        <v>236</v>
      </c>
      <c r="AT87" s="138" t="s">
        <v>137</v>
      </c>
      <c r="AU87" s="138" t="s">
        <v>81</v>
      </c>
      <c r="AY87" s="16" t="s">
        <v>135</v>
      </c>
      <c r="BE87" s="139">
        <f t="shared" si="4"/>
        <v>0</v>
      </c>
      <c r="BF87" s="139">
        <f t="shared" si="5"/>
        <v>0</v>
      </c>
      <c r="BG87" s="139">
        <f t="shared" si="6"/>
        <v>0</v>
      </c>
      <c r="BH87" s="139">
        <f t="shared" si="7"/>
        <v>0</v>
      </c>
      <c r="BI87" s="139">
        <f t="shared" si="8"/>
        <v>0</v>
      </c>
      <c r="BJ87" s="16" t="s">
        <v>79</v>
      </c>
      <c r="BK87" s="139">
        <f t="shared" si="9"/>
        <v>0</v>
      </c>
      <c r="BL87" s="16" t="s">
        <v>236</v>
      </c>
      <c r="BM87" s="138" t="s">
        <v>3246</v>
      </c>
    </row>
    <row r="88" spans="2:65" s="1" customFormat="1" ht="16.5" customHeight="1">
      <c r="B88" s="126"/>
      <c r="C88" s="127" t="s">
        <v>167</v>
      </c>
      <c r="D88" s="127" t="s">
        <v>137</v>
      </c>
      <c r="E88" s="128" t="s">
        <v>3247</v>
      </c>
      <c r="F88" s="129" t="s">
        <v>3248</v>
      </c>
      <c r="G88" s="130" t="s">
        <v>493</v>
      </c>
      <c r="H88" s="131">
        <v>1</v>
      </c>
      <c r="I88" s="132"/>
      <c r="J88" s="133">
        <f t="shared" si="0"/>
        <v>0</v>
      </c>
      <c r="K88" s="129" t="s">
        <v>3</v>
      </c>
      <c r="L88" s="31"/>
      <c r="M88" s="134" t="s">
        <v>3</v>
      </c>
      <c r="N88" s="135" t="s">
        <v>42</v>
      </c>
      <c r="P88" s="136">
        <f t="shared" si="1"/>
        <v>0</v>
      </c>
      <c r="Q88" s="136">
        <v>0</v>
      </c>
      <c r="R88" s="136">
        <f t="shared" si="2"/>
        <v>0</v>
      </c>
      <c r="S88" s="136">
        <v>0</v>
      </c>
      <c r="T88" s="137">
        <f t="shared" si="3"/>
        <v>0</v>
      </c>
      <c r="AR88" s="138" t="s">
        <v>236</v>
      </c>
      <c r="AT88" s="138" t="s">
        <v>137</v>
      </c>
      <c r="AU88" s="138" t="s">
        <v>81</v>
      </c>
      <c r="AY88" s="16" t="s">
        <v>135</v>
      </c>
      <c r="BE88" s="139">
        <f t="shared" si="4"/>
        <v>0</v>
      </c>
      <c r="BF88" s="139">
        <f t="shared" si="5"/>
        <v>0</v>
      </c>
      <c r="BG88" s="139">
        <f t="shared" si="6"/>
        <v>0</v>
      </c>
      <c r="BH88" s="139">
        <f t="shared" si="7"/>
        <v>0</v>
      </c>
      <c r="BI88" s="139">
        <f t="shared" si="8"/>
        <v>0</v>
      </c>
      <c r="BJ88" s="16" t="s">
        <v>79</v>
      </c>
      <c r="BK88" s="139">
        <f t="shared" si="9"/>
        <v>0</v>
      </c>
      <c r="BL88" s="16" t="s">
        <v>236</v>
      </c>
      <c r="BM88" s="138" t="s">
        <v>3249</v>
      </c>
    </row>
    <row r="89" spans="2:65" s="1" customFormat="1" ht="16.5" customHeight="1">
      <c r="B89" s="126"/>
      <c r="C89" s="127" t="s">
        <v>173</v>
      </c>
      <c r="D89" s="127" t="s">
        <v>137</v>
      </c>
      <c r="E89" s="128" t="s">
        <v>3250</v>
      </c>
      <c r="F89" s="129" t="s">
        <v>2711</v>
      </c>
      <c r="G89" s="130" t="s">
        <v>312</v>
      </c>
      <c r="H89" s="131">
        <v>30</v>
      </c>
      <c r="I89" s="132"/>
      <c r="J89" s="133">
        <f t="shared" si="0"/>
        <v>0</v>
      </c>
      <c r="K89" s="129" t="s">
        <v>3</v>
      </c>
      <c r="L89" s="31"/>
      <c r="M89" s="134" t="s">
        <v>3</v>
      </c>
      <c r="N89" s="135" t="s">
        <v>42</v>
      </c>
      <c r="P89" s="136">
        <f t="shared" si="1"/>
        <v>0</v>
      </c>
      <c r="Q89" s="136">
        <v>0</v>
      </c>
      <c r="R89" s="136">
        <f t="shared" si="2"/>
        <v>0</v>
      </c>
      <c r="S89" s="136">
        <v>0</v>
      </c>
      <c r="T89" s="137">
        <f t="shared" si="3"/>
        <v>0</v>
      </c>
      <c r="AR89" s="138" t="s">
        <v>236</v>
      </c>
      <c r="AT89" s="138" t="s">
        <v>137</v>
      </c>
      <c r="AU89" s="138" t="s">
        <v>81</v>
      </c>
      <c r="AY89" s="16" t="s">
        <v>135</v>
      </c>
      <c r="BE89" s="139">
        <f t="shared" si="4"/>
        <v>0</v>
      </c>
      <c r="BF89" s="139">
        <f t="shared" si="5"/>
        <v>0</v>
      </c>
      <c r="BG89" s="139">
        <f t="shared" si="6"/>
        <v>0</v>
      </c>
      <c r="BH89" s="139">
        <f t="shared" si="7"/>
        <v>0</v>
      </c>
      <c r="BI89" s="139">
        <f t="shared" si="8"/>
        <v>0</v>
      </c>
      <c r="BJ89" s="16" t="s">
        <v>79</v>
      </c>
      <c r="BK89" s="139">
        <f t="shared" si="9"/>
        <v>0</v>
      </c>
      <c r="BL89" s="16" t="s">
        <v>236</v>
      </c>
      <c r="BM89" s="138" t="s">
        <v>3251</v>
      </c>
    </row>
    <row r="90" spans="2:65" s="1" customFormat="1" ht="16.5" customHeight="1">
      <c r="B90" s="126"/>
      <c r="C90" s="127" t="s">
        <v>178</v>
      </c>
      <c r="D90" s="127" t="s">
        <v>137</v>
      </c>
      <c r="E90" s="128" t="s">
        <v>3252</v>
      </c>
      <c r="F90" s="129" t="s">
        <v>3253</v>
      </c>
      <c r="G90" s="130" t="s">
        <v>312</v>
      </c>
      <c r="H90" s="131">
        <v>30</v>
      </c>
      <c r="I90" s="132"/>
      <c r="J90" s="133">
        <f t="shared" si="0"/>
        <v>0</v>
      </c>
      <c r="K90" s="129" t="s">
        <v>3</v>
      </c>
      <c r="L90" s="31"/>
      <c r="M90" s="134" t="s">
        <v>3</v>
      </c>
      <c r="N90" s="135" t="s">
        <v>42</v>
      </c>
      <c r="P90" s="136">
        <f t="shared" si="1"/>
        <v>0</v>
      </c>
      <c r="Q90" s="136">
        <v>0</v>
      </c>
      <c r="R90" s="136">
        <f t="shared" si="2"/>
        <v>0</v>
      </c>
      <c r="S90" s="136">
        <v>0</v>
      </c>
      <c r="T90" s="137">
        <f t="shared" si="3"/>
        <v>0</v>
      </c>
      <c r="AR90" s="138" t="s">
        <v>236</v>
      </c>
      <c r="AT90" s="138" t="s">
        <v>137</v>
      </c>
      <c r="AU90" s="138" t="s">
        <v>81</v>
      </c>
      <c r="AY90" s="16" t="s">
        <v>135</v>
      </c>
      <c r="BE90" s="139">
        <f t="shared" si="4"/>
        <v>0</v>
      </c>
      <c r="BF90" s="139">
        <f t="shared" si="5"/>
        <v>0</v>
      </c>
      <c r="BG90" s="139">
        <f t="shared" si="6"/>
        <v>0</v>
      </c>
      <c r="BH90" s="139">
        <f t="shared" si="7"/>
        <v>0</v>
      </c>
      <c r="BI90" s="139">
        <f t="shared" si="8"/>
        <v>0</v>
      </c>
      <c r="BJ90" s="16" t="s">
        <v>79</v>
      </c>
      <c r="BK90" s="139">
        <f t="shared" si="9"/>
        <v>0</v>
      </c>
      <c r="BL90" s="16" t="s">
        <v>236</v>
      </c>
      <c r="BM90" s="138" t="s">
        <v>3254</v>
      </c>
    </row>
    <row r="91" spans="2:65" s="1" customFormat="1" ht="16.5" customHeight="1">
      <c r="B91" s="126"/>
      <c r="C91" s="127" t="s">
        <v>183</v>
      </c>
      <c r="D91" s="127" t="s">
        <v>137</v>
      </c>
      <c r="E91" s="128" t="s">
        <v>3255</v>
      </c>
      <c r="F91" s="129" t="s">
        <v>3256</v>
      </c>
      <c r="G91" s="130" t="s">
        <v>493</v>
      </c>
      <c r="H91" s="131">
        <v>1</v>
      </c>
      <c r="I91" s="132"/>
      <c r="J91" s="133">
        <f t="shared" si="0"/>
        <v>0</v>
      </c>
      <c r="K91" s="129" t="s">
        <v>3</v>
      </c>
      <c r="L91" s="31"/>
      <c r="M91" s="134" t="s">
        <v>3</v>
      </c>
      <c r="N91" s="135" t="s">
        <v>42</v>
      </c>
      <c r="P91" s="136">
        <f t="shared" si="1"/>
        <v>0</v>
      </c>
      <c r="Q91" s="136">
        <v>0</v>
      </c>
      <c r="R91" s="136">
        <f t="shared" si="2"/>
        <v>0</v>
      </c>
      <c r="S91" s="136">
        <v>0</v>
      </c>
      <c r="T91" s="137">
        <f t="shared" si="3"/>
        <v>0</v>
      </c>
      <c r="AR91" s="138" t="s">
        <v>236</v>
      </c>
      <c r="AT91" s="138" t="s">
        <v>137</v>
      </c>
      <c r="AU91" s="138" t="s">
        <v>81</v>
      </c>
      <c r="AY91" s="16" t="s">
        <v>135</v>
      </c>
      <c r="BE91" s="139">
        <f t="shared" si="4"/>
        <v>0</v>
      </c>
      <c r="BF91" s="139">
        <f t="shared" si="5"/>
        <v>0</v>
      </c>
      <c r="BG91" s="139">
        <f t="shared" si="6"/>
        <v>0</v>
      </c>
      <c r="BH91" s="139">
        <f t="shared" si="7"/>
        <v>0</v>
      </c>
      <c r="BI91" s="139">
        <f t="shared" si="8"/>
        <v>0</v>
      </c>
      <c r="BJ91" s="16" t="s">
        <v>79</v>
      </c>
      <c r="BK91" s="139">
        <f t="shared" si="9"/>
        <v>0</v>
      </c>
      <c r="BL91" s="16" t="s">
        <v>236</v>
      </c>
      <c r="BM91" s="138" t="s">
        <v>3257</v>
      </c>
    </row>
    <row r="92" spans="2:65" s="12" customFormat="1" ht="11.25">
      <c r="B92" s="144"/>
      <c r="D92" s="145" t="s">
        <v>146</v>
      </c>
      <c r="E92" s="146" t="s">
        <v>3</v>
      </c>
      <c r="F92" s="147" t="s">
        <v>3258</v>
      </c>
      <c r="H92" s="148">
        <v>1</v>
      </c>
      <c r="I92" s="149"/>
      <c r="L92" s="144"/>
      <c r="M92" s="150"/>
      <c r="T92" s="151"/>
      <c r="AT92" s="146" t="s">
        <v>146</v>
      </c>
      <c r="AU92" s="146" t="s">
        <v>81</v>
      </c>
      <c r="AV92" s="12" t="s">
        <v>81</v>
      </c>
      <c r="AW92" s="12" t="s">
        <v>32</v>
      </c>
      <c r="AX92" s="12" t="s">
        <v>71</v>
      </c>
      <c r="AY92" s="146" t="s">
        <v>135</v>
      </c>
    </row>
    <row r="93" spans="2:65" s="13" customFormat="1" ht="11.25">
      <c r="B93" s="152"/>
      <c r="D93" s="145" t="s">
        <v>146</v>
      </c>
      <c r="E93" s="153" t="s">
        <v>3</v>
      </c>
      <c r="F93" s="154" t="s">
        <v>150</v>
      </c>
      <c r="H93" s="155">
        <v>1</v>
      </c>
      <c r="I93" s="156"/>
      <c r="L93" s="152"/>
      <c r="M93" s="157"/>
      <c r="T93" s="158"/>
      <c r="AT93" s="153" t="s">
        <v>146</v>
      </c>
      <c r="AU93" s="153" t="s">
        <v>81</v>
      </c>
      <c r="AV93" s="13" t="s">
        <v>142</v>
      </c>
      <c r="AW93" s="13" t="s">
        <v>32</v>
      </c>
      <c r="AX93" s="13" t="s">
        <v>79</v>
      </c>
      <c r="AY93" s="153" t="s">
        <v>135</v>
      </c>
    </row>
    <row r="94" spans="2:65" s="1" customFormat="1" ht="16.5" customHeight="1">
      <c r="B94" s="126"/>
      <c r="C94" s="127" t="s">
        <v>190</v>
      </c>
      <c r="D94" s="127" t="s">
        <v>137</v>
      </c>
      <c r="E94" s="128" t="s">
        <v>3259</v>
      </c>
      <c r="F94" s="129" t="s">
        <v>3260</v>
      </c>
      <c r="G94" s="130" t="s">
        <v>493</v>
      </c>
      <c r="H94" s="131">
        <v>1</v>
      </c>
      <c r="I94" s="132"/>
      <c r="J94" s="133">
        <f>ROUND(I94*H94,2)</f>
        <v>0</v>
      </c>
      <c r="K94" s="129" t="s">
        <v>3</v>
      </c>
      <c r="L94" s="31"/>
      <c r="M94" s="134" t="s">
        <v>3</v>
      </c>
      <c r="N94" s="135" t="s">
        <v>42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236</v>
      </c>
      <c r="AT94" s="138" t="s">
        <v>137</v>
      </c>
      <c r="AU94" s="138" t="s">
        <v>81</v>
      </c>
      <c r="AY94" s="16" t="s">
        <v>135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6" t="s">
        <v>79</v>
      </c>
      <c r="BK94" s="139">
        <f>ROUND(I94*H94,2)</f>
        <v>0</v>
      </c>
      <c r="BL94" s="16" t="s">
        <v>236</v>
      </c>
      <c r="BM94" s="138" t="s">
        <v>3261</v>
      </c>
    </row>
    <row r="95" spans="2:65" s="12" customFormat="1" ht="11.25">
      <c r="B95" s="144"/>
      <c r="D95" s="145" t="s">
        <v>146</v>
      </c>
      <c r="E95" s="146" t="s">
        <v>3</v>
      </c>
      <c r="F95" s="147" t="s">
        <v>3258</v>
      </c>
      <c r="H95" s="148">
        <v>1</v>
      </c>
      <c r="I95" s="149"/>
      <c r="L95" s="144"/>
      <c r="M95" s="150"/>
      <c r="T95" s="151"/>
      <c r="AT95" s="146" t="s">
        <v>146</v>
      </c>
      <c r="AU95" s="146" t="s">
        <v>81</v>
      </c>
      <c r="AV95" s="12" t="s">
        <v>81</v>
      </c>
      <c r="AW95" s="12" t="s">
        <v>32</v>
      </c>
      <c r="AX95" s="12" t="s">
        <v>71</v>
      </c>
      <c r="AY95" s="146" t="s">
        <v>135</v>
      </c>
    </row>
    <row r="96" spans="2:65" s="13" customFormat="1" ht="11.25">
      <c r="B96" s="152"/>
      <c r="D96" s="145" t="s">
        <v>146</v>
      </c>
      <c r="E96" s="153" t="s">
        <v>3</v>
      </c>
      <c r="F96" s="154" t="s">
        <v>150</v>
      </c>
      <c r="H96" s="155">
        <v>1</v>
      </c>
      <c r="I96" s="156"/>
      <c r="L96" s="152"/>
      <c r="M96" s="157"/>
      <c r="T96" s="158"/>
      <c r="AT96" s="153" t="s">
        <v>146</v>
      </c>
      <c r="AU96" s="153" t="s">
        <v>81</v>
      </c>
      <c r="AV96" s="13" t="s">
        <v>142</v>
      </c>
      <c r="AW96" s="13" t="s">
        <v>32</v>
      </c>
      <c r="AX96" s="13" t="s">
        <v>79</v>
      </c>
      <c r="AY96" s="153" t="s">
        <v>135</v>
      </c>
    </row>
    <row r="97" spans="2:65" s="1" customFormat="1" ht="16.5" customHeight="1">
      <c r="B97" s="126"/>
      <c r="C97" s="127" t="s">
        <v>196</v>
      </c>
      <c r="D97" s="127" t="s">
        <v>137</v>
      </c>
      <c r="E97" s="128" t="s">
        <v>3262</v>
      </c>
      <c r="F97" s="129" t="s">
        <v>3263</v>
      </c>
      <c r="G97" s="130" t="s">
        <v>493</v>
      </c>
      <c r="H97" s="131">
        <v>1</v>
      </c>
      <c r="I97" s="132"/>
      <c r="J97" s="133">
        <f t="shared" ref="J97:J102" si="10">ROUND(I97*H97,2)</f>
        <v>0</v>
      </c>
      <c r="K97" s="129" t="s">
        <v>3</v>
      </c>
      <c r="L97" s="31"/>
      <c r="M97" s="134" t="s">
        <v>3</v>
      </c>
      <c r="N97" s="135" t="s">
        <v>42</v>
      </c>
      <c r="P97" s="136">
        <f t="shared" ref="P97:P102" si="11">O97*H97</f>
        <v>0</v>
      </c>
      <c r="Q97" s="136">
        <v>0</v>
      </c>
      <c r="R97" s="136">
        <f t="shared" ref="R97:R102" si="12">Q97*H97</f>
        <v>0</v>
      </c>
      <c r="S97" s="136">
        <v>0</v>
      </c>
      <c r="T97" s="137">
        <f t="shared" ref="T97:T102" si="13">S97*H97</f>
        <v>0</v>
      </c>
      <c r="AR97" s="138" t="s">
        <v>236</v>
      </c>
      <c r="AT97" s="138" t="s">
        <v>137</v>
      </c>
      <c r="AU97" s="138" t="s">
        <v>81</v>
      </c>
      <c r="AY97" s="16" t="s">
        <v>135</v>
      </c>
      <c r="BE97" s="139">
        <f t="shared" ref="BE97:BE102" si="14">IF(N97="základní",J97,0)</f>
        <v>0</v>
      </c>
      <c r="BF97" s="139">
        <f t="shared" ref="BF97:BF102" si="15">IF(N97="snížená",J97,0)</f>
        <v>0</v>
      </c>
      <c r="BG97" s="139">
        <f t="shared" ref="BG97:BG102" si="16">IF(N97="zákl. přenesená",J97,0)</f>
        <v>0</v>
      </c>
      <c r="BH97" s="139">
        <f t="shared" ref="BH97:BH102" si="17">IF(N97="sníž. přenesená",J97,0)</f>
        <v>0</v>
      </c>
      <c r="BI97" s="139">
        <f t="shared" ref="BI97:BI102" si="18">IF(N97="nulová",J97,0)</f>
        <v>0</v>
      </c>
      <c r="BJ97" s="16" t="s">
        <v>79</v>
      </c>
      <c r="BK97" s="139">
        <f t="shared" ref="BK97:BK102" si="19">ROUND(I97*H97,2)</f>
        <v>0</v>
      </c>
      <c r="BL97" s="16" t="s">
        <v>236</v>
      </c>
      <c r="BM97" s="138" t="s">
        <v>3264</v>
      </c>
    </row>
    <row r="98" spans="2:65" s="1" customFormat="1" ht="16.5" customHeight="1">
      <c r="B98" s="126"/>
      <c r="C98" s="162" t="s">
        <v>204</v>
      </c>
      <c r="D98" s="162" t="s">
        <v>427</v>
      </c>
      <c r="E98" s="163" t="s">
        <v>3265</v>
      </c>
      <c r="F98" s="164" t="s">
        <v>3266</v>
      </c>
      <c r="G98" s="165" t="s">
        <v>493</v>
      </c>
      <c r="H98" s="166">
        <v>1</v>
      </c>
      <c r="I98" s="167"/>
      <c r="J98" s="168">
        <f t="shared" si="10"/>
        <v>0</v>
      </c>
      <c r="K98" s="164" t="s">
        <v>3</v>
      </c>
      <c r="L98" s="169"/>
      <c r="M98" s="170" t="s">
        <v>3</v>
      </c>
      <c r="N98" s="171" t="s">
        <v>42</v>
      </c>
      <c r="P98" s="136">
        <f t="shared" si="11"/>
        <v>0</v>
      </c>
      <c r="Q98" s="136">
        <v>0</v>
      </c>
      <c r="R98" s="136">
        <f t="shared" si="12"/>
        <v>0</v>
      </c>
      <c r="S98" s="136">
        <v>0</v>
      </c>
      <c r="T98" s="137">
        <f t="shared" si="13"/>
        <v>0</v>
      </c>
      <c r="AR98" s="138" t="s">
        <v>342</v>
      </c>
      <c r="AT98" s="138" t="s">
        <v>427</v>
      </c>
      <c r="AU98" s="138" t="s">
        <v>81</v>
      </c>
      <c r="AY98" s="16" t="s">
        <v>135</v>
      </c>
      <c r="BE98" s="139">
        <f t="shared" si="14"/>
        <v>0</v>
      </c>
      <c r="BF98" s="139">
        <f t="shared" si="15"/>
        <v>0</v>
      </c>
      <c r="BG98" s="139">
        <f t="shared" si="16"/>
        <v>0</v>
      </c>
      <c r="BH98" s="139">
        <f t="shared" si="17"/>
        <v>0</v>
      </c>
      <c r="BI98" s="139">
        <f t="shared" si="18"/>
        <v>0</v>
      </c>
      <c r="BJ98" s="16" t="s">
        <v>79</v>
      </c>
      <c r="BK98" s="139">
        <f t="shared" si="19"/>
        <v>0</v>
      </c>
      <c r="BL98" s="16" t="s">
        <v>236</v>
      </c>
      <c r="BM98" s="138" t="s">
        <v>3267</v>
      </c>
    </row>
    <row r="99" spans="2:65" s="1" customFormat="1" ht="16.5" customHeight="1">
      <c r="B99" s="126"/>
      <c r="C99" s="127" t="s">
        <v>9</v>
      </c>
      <c r="D99" s="127" t="s">
        <v>137</v>
      </c>
      <c r="E99" s="128" t="s">
        <v>3268</v>
      </c>
      <c r="F99" s="129" t="s">
        <v>3269</v>
      </c>
      <c r="G99" s="130" t="s">
        <v>493</v>
      </c>
      <c r="H99" s="131">
        <v>1</v>
      </c>
      <c r="I99" s="132"/>
      <c r="J99" s="133">
        <f t="shared" si="10"/>
        <v>0</v>
      </c>
      <c r="K99" s="129" t="s">
        <v>3</v>
      </c>
      <c r="L99" s="31"/>
      <c r="M99" s="134" t="s">
        <v>3</v>
      </c>
      <c r="N99" s="135" t="s">
        <v>42</v>
      </c>
      <c r="P99" s="136">
        <f t="shared" si="11"/>
        <v>0</v>
      </c>
      <c r="Q99" s="136">
        <v>0</v>
      </c>
      <c r="R99" s="136">
        <f t="shared" si="12"/>
        <v>0</v>
      </c>
      <c r="S99" s="136">
        <v>0</v>
      </c>
      <c r="T99" s="137">
        <f t="shared" si="13"/>
        <v>0</v>
      </c>
      <c r="AR99" s="138" t="s">
        <v>236</v>
      </c>
      <c r="AT99" s="138" t="s">
        <v>137</v>
      </c>
      <c r="AU99" s="138" t="s">
        <v>81</v>
      </c>
      <c r="AY99" s="16" t="s">
        <v>135</v>
      </c>
      <c r="BE99" s="139">
        <f t="shared" si="14"/>
        <v>0</v>
      </c>
      <c r="BF99" s="139">
        <f t="shared" si="15"/>
        <v>0</v>
      </c>
      <c r="BG99" s="139">
        <f t="shared" si="16"/>
        <v>0</v>
      </c>
      <c r="BH99" s="139">
        <f t="shared" si="17"/>
        <v>0</v>
      </c>
      <c r="BI99" s="139">
        <f t="shared" si="18"/>
        <v>0</v>
      </c>
      <c r="BJ99" s="16" t="s">
        <v>79</v>
      </c>
      <c r="BK99" s="139">
        <f t="shared" si="19"/>
        <v>0</v>
      </c>
      <c r="BL99" s="16" t="s">
        <v>236</v>
      </c>
      <c r="BM99" s="138" t="s">
        <v>3270</v>
      </c>
    </row>
    <row r="100" spans="2:65" s="1" customFormat="1" ht="16.5" customHeight="1">
      <c r="B100" s="126"/>
      <c r="C100" s="127" t="s">
        <v>217</v>
      </c>
      <c r="D100" s="127" t="s">
        <v>137</v>
      </c>
      <c r="E100" s="128" t="s">
        <v>3271</v>
      </c>
      <c r="F100" s="129" t="s">
        <v>3272</v>
      </c>
      <c r="G100" s="130" t="s">
        <v>493</v>
      </c>
      <c r="H100" s="131">
        <v>1</v>
      </c>
      <c r="I100" s="132"/>
      <c r="J100" s="133">
        <f t="shared" si="10"/>
        <v>0</v>
      </c>
      <c r="K100" s="129" t="s">
        <v>3</v>
      </c>
      <c r="L100" s="31"/>
      <c r="M100" s="134" t="s">
        <v>3</v>
      </c>
      <c r="N100" s="135" t="s">
        <v>42</v>
      </c>
      <c r="P100" s="136">
        <f t="shared" si="11"/>
        <v>0</v>
      </c>
      <c r="Q100" s="136">
        <v>0</v>
      </c>
      <c r="R100" s="136">
        <f t="shared" si="12"/>
        <v>0</v>
      </c>
      <c r="S100" s="136">
        <v>0</v>
      </c>
      <c r="T100" s="137">
        <f t="shared" si="13"/>
        <v>0</v>
      </c>
      <c r="AR100" s="138" t="s">
        <v>236</v>
      </c>
      <c r="AT100" s="138" t="s">
        <v>137</v>
      </c>
      <c r="AU100" s="138" t="s">
        <v>81</v>
      </c>
      <c r="AY100" s="16" t="s">
        <v>135</v>
      </c>
      <c r="BE100" s="139">
        <f t="shared" si="14"/>
        <v>0</v>
      </c>
      <c r="BF100" s="139">
        <f t="shared" si="15"/>
        <v>0</v>
      </c>
      <c r="BG100" s="139">
        <f t="shared" si="16"/>
        <v>0</v>
      </c>
      <c r="BH100" s="139">
        <f t="shared" si="17"/>
        <v>0</v>
      </c>
      <c r="BI100" s="139">
        <f t="shared" si="18"/>
        <v>0</v>
      </c>
      <c r="BJ100" s="16" t="s">
        <v>79</v>
      </c>
      <c r="BK100" s="139">
        <f t="shared" si="19"/>
        <v>0</v>
      </c>
      <c r="BL100" s="16" t="s">
        <v>236</v>
      </c>
      <c r="BM100" s="138" t="s">
        <v>3273</v>
      </c>
    </row>
    <row r="101" spans="2:65" s="1" customFormat="1" ht="16.5" customHeight="1">
      <c r="B101" s="126"/>
      <c r="C101" s="127" t="s">
        <v>224</v>
      </c>
      <c r="D101" s="127" t="s">
        <v>137</v>
      </c>
      <c r="E101" s="128" t="s">
        <v>3274</v>
      </c>
      <c r="F101" s="129" t="s">
        <v>3275</v>
      </c>
      <c r="G101" s="130" t="s">
        <v>186</v>
      </c>
      <c r="H101" s="131">
        <v>6.8000000000000005E-2</v>
      </c>
      <c r="I101" s="132"/>
      <c r="J101" s="133">
        <f t="shared" si="10"/>
        <v>0</v>
      </c>
      <c r="K101" s="129" t="s">
        <v>3</v>
      </c>
      <c r="L101" s="31"/>
      <c r="M101" s="134" t="s">
        <v>3</v>
      </c>
      <c r="N101" s="135" t="s">
        <v>42</v>
      </c>
      <c r="P101" s="136">
        <f t="shared" si="11"/>
        <v>0</v>
      </c>
      <c r="Q101" s="136">
        <v>0</v>
      </c>
      <c r="R101" s="136">
        <f t="shared" si="12"/>
        <v>0</v>
      </c>
      <c r="S101" s="136">
        <v>0</v>
      </c>
      <c r="T101" s="137">
        <f t="shared" si="13"/>
        <v>0</v>
      </c>
      <c r="AR101" s="138" t="s">
        <v>236</v>
      </c>
      <c r="AT101" s="138" t="s">
        <v>137</v>
      </c>
      <c r="AU101" s="138" t="s">
        <v>81</v>
      </c>
      <c r="AY101" s="16" t="s">
        <v>135</v>
      </c>
      <c r="BE101" s="139">
        <f t="shared" si="14"/>
        <v>0</v>
      </c>
      <c r="BF101" s="139">
        <f t="shared" si="15"/>
        <v>0</v>
      </c>
      <c r="BG101" s="139">
        <f t="shared" si="16"/>
        <v>0</v>
      </c>
      <c r="BH101" s="139">
        <f t="shared" si="17"/>
        <v>0</v>
      </c>
      <c r="BI101" s="139">
        <f t="shared" si="18"/>
        <v>0</v>
      </c>
      <c r="BJ101" s="16" t="s">
        <v>79</v>
      </c>
      <c r="BK101" s="139">
        <f t="shared" si="19"/>
        <v>0</v>
      </c>
      <c r="BL101" s="16" t="s">
        <v>236</v>
      </c>
      <c r="BM101" s="138" t="s">
        <v>3276</v>
      </c>
    </row>
    <row r="102" spans="2:65" s="1" customFormat="1" ht="16.5" customHeight="1">
      <c r="B102" s="126"/>
      <c r="C102" s="127" t="s">
        <v>230</v>
      </c>
      <c r="D102" s="127" t="s">
        <v>137</v>
      </c>
      <c r="E102" s="128" t="s">
        <v>3277</v>
      </c>
      <c r="F102" s="129" t="s">
        <v>3278</v>
      </c>
      <c r="G102" s="130" t="s">
        <v>186</v>
      </c>
      <c r="H102" s="131">
        <v>6.8000000000000005E-2</v>
      </c>
      <c r="I102" s="132"/>
      <c r="J102" s="133">
        <f t="shared" si="10"/>
        <v>0</v>
      </c>
      <c r="K102" s="129" t="s">
        <v>3</v>
      </c>
      <c r="L102" s="31"/>
      <c r="M102" s="180" t="s">
        <v>3</v>
      </c>
      <c r="N102" s="181" t="s">
        <v>42</v>
      </c>
      <c r="O102" s="174"/>
      <c r="P102" s="182">
        <f t="shared" si="11"/>
        <v>0</v>
      </c>
      <c r="Q102" s="182">
        <v>0</v>
      </c>
      <c r="R102" s="182">
        <f t="shared" si="12"/>
        <v>0</v>
      </c>
      <c r="S102" s="182">
        <v>0</v>
      </c>
      <c r="T102" s="183">
        <f t="shared" si="13"/>
        <v>0</v>
      </c>
      <c r="AR102" s="138" t="s">
        <v>236</v>
      </c>
      <c r="AT102" s="138" t="s">
        <v>137</v>
      </c>
      <c r="AU102" s="138" t="s">
        <v>81</v>
      </c>
      <c r="AY102" s="16" t="s">
        <v>135</v>
      </c>
      <c r="BE102" s="139">
        <f t="shared" si="14"/>
        <v>0</v>
      </c>
      <c r="BF102" s="139">
        <f t="shared" si="15"/>
        <v>0</v>
      </c>
      <c r="BG102" s="139">
        <f t="shared" si="16"/>
        <v>0</v>
      </c>
      <c r="BH102" s="139">
        <f t="shared" si="17"/>
        <v>0</v>
      </c>
      <c r="BI102" s="139">
        <f t="shared" si="18"/>
        <v>0</v>
      </c>
      <c r="BJ102" s="16" t="s">
        <v>79</v>
      </c>
      <c r="BK102" s="139">
        <f t="shared" si="19"/>
        <v>0</v>
      </c>
      <c r="BL102" s="16" t="s">
        <v>236</v>
      </c>
      <c r="BM102" s="138" t="s">
        <v>3279</v>
      </c>
    </row>
    <row r="103" spans="2:65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31"/>
    </row>
  </sheetData>
  <autoFilter ref="C80:K102" xr:uid="{00000000-0009-0000-0000-000008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19</vt:i4>
      </vt:variant>
    </vt:vector>
  </HeadingPairs>
  <TitlesOfParts>
    <vt:vector size="29" baseType="lpstr">
      <vt:lpstr>Rekapitulace stavby</vt:lpstr>
      <vt:lpstr>24006_01 - Bourací práce</vt:lpstr>
      <vt:lpstr>24006_02 - ASŘ+SKŘ</vt:lpstr>
      <vt:lpstr>24006_03 - VRN</vt:lpstr>
      <vt:lpstr>24006_04 - ZTI</vt:lpstr>
      <vt:lpstr>24006_05 - Vytápění</vt:lpstr>
      <vt:lpstr>24006_06 - Elektro</vt:lpstr>
      <vt:lpstr>24006_07 - VZT</vt:lpstr>
      <vt:lpstr>24006_08 - Plyn</vt:lpstr>
      <vt:lpstr>Pokyny pro vyplnění</vt:lpstr>
      <vt:lpstr>'24006_01 - Bourací práce'!Názvy_tisku</vt:lpstr>
      <vt:lpstr>'24006_02 - ASŘ+SKŘ'!Názvy_tisku</vt:lpstr>
      <vt:lpstr>'24006_03 - VRN'!Názvy_tisku</vt:lpstr>
      <vt:lpstr>'24006_04 - ZTI'!Názvy_tisku</vt:lpstr>
      <vt:lpstr>'24006_05 - Vytápění'!Názvy_tisku</vt:lpstr>
      <vt:lpstr>'24006_06 - Elektro'!Názvy_tisku</vt:lpstr>
      <vt:lpstr>'24006_07 - VZT'!Názvy_tisku</vt:lpstr>
      <vt:lpstr>'24006_08 - Plyn'!Názvy_tisku</vt:lpstr>
      <vt:lpstr>'Rekapitulace stavby'!Názvy_tisku</vt:lpstr>
      <vt:lpstr>'24006_01 - Bourací práce'!Oblast_tisku</vt:lpstr>
      <vt:lpstr>'24006_02 - ASŘ+SKŘ'!Oblast_tisku</vt:lpstr>
      <vt:lpstr>'24006_03 - VRN'!Oblast_tisku</vt:lpstr>
      <vt:lpstr>'24006_04 - ZTI'!Oblast_tisku</vt:lpstr>
      <vt:lpstr>'24006_05 - Vytápění'!Oblast_tisku</vt:lpstr>
      <vt:lpstr>'24006_06 - Elektro'!Oblast_tisku</vt:lpstr>
      <vt:lpstr>'24006_07 - VZT'!Oblast_tisku</vt:lpstr>
      <vt:lpstr>'24006_08 - Plyn'!Oblast_tisku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Zwettler</dc:creator>
  <cp:lastModifiedBy>Matěj Prokop</cp:lastModifiedBy>
  <dcterms:created xsi:type="dcterms:W3CDTF">2025-02-24T15:49:29Z</dcterms:created>
  <dcterms:modified xsi:type="dcterms:W3CDTF">2025-05-20T09:19:31Z</dcterms:modified>
</cp:coreProperties>
</file>