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zuzana.nohelova\Documents\Soukromé\Honza Svoboda\DORADO Jihlava\Administrativní budova Jihlava\Rozpočet 3\"/>
    </mc:Choice>
  </mc:AlternateContent>
  <xr:revisionPtr revIDLastSave="0" documentId="8_{9D4D6978-F0E0-4F14-9BBF-667E9534354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01 01 Pol" sheetId="12" r:id="rId4"/>
    <sheet name="SO01 02 Pol" sheetId="13" r:id="rId5"/>
    <sheet name="SO01 03 Pol" sheetId="14" r:id="rId6"/>
    <sheet name="SO02 01 Pol" sheetId="15" r:id="rId7"/>
    <sheet name="SO03 01 Pol" sheetId="16" r:id="rId8"/>
  </sheets>
  <externalReferences>
    <externalReference r:id="rId9"/>
  </externalReferences>
  <definedNames>
    <definedName name="CelkemDPHVypocet" localSheetId="1">Stavba!$H$48</definedName>
    <definedName name="CenaCelkem">Stavba!$G$29</definedName>
    <definedName name="CenaCelkemBezDPH">Stavba!$G$28</definedName>
    <definedName name="CenaCelkemVypocet" localSheetId="1">Stavba!$I$48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'SO01 01 Pol'!$1:$7</definedName>
    <definedName name="_xlnm.Print_Titles" localSheetId="4">'SO01 02 Pol'!$1:$7</definedName>
    <definedName name="_xlnm.Print_Titles" localSheetId="5">'SO01 03 Pol'!$1:$7</definedName>
    <definedName name="_xlnm.Print_Titles" localSheetId="6">'SO02 01 Pol'!$1:$7</definedName>
    <definedName name="_xlnm.Print_Titles" localSheetId="7">'SO03 01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'SO01 01 Pol'!$A$1:$Y$121</definedName>
    <definedName name="_xlnm.Print_Area" localSheetId="4">'SO01 02 Pol'!$A$1:$Y$313</definedName>
    <definedName name="_xlnm.Print_Area" localSheetId="5">'SO01 03 Pol'!$A$1:$Y$31</definedName>
    <definedName name="_xlnm.Print_Area" localSheetId="6">'SO02 01 Pol'!$A$1:$Y$67</definedName>
    <definedName name="_xlnm.Print_Area" localSheetId="7">'SO03 01 Pol'!$A$1:$Y$84</definedName>
    <definedName name="_xlnm.Print_Area" localSheetId="1">Stavba!$A$1:$J$83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Stavba!$F$48</definedName>
    <definedName name="ZakladDPHZakl">Stavba!$G$25</definedName>
    <definedName name="ZakladDPHZaklVypocet" localSheetId="1">Stavba!$G$48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2" i="1" l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74" i="16"/>
  <c r="BA40" i="16"/>
  <c r="G8" i="16"/>
  <c r="G9" i="16"/>
  <c r="I9" i="16"/>
  <c r="I8" i="16" s="1"/>
  <c r="K9" i="16"/>
  <c r="K8" i="16" s="1"/>
  <c r="M9" i="16"/>
  <c r="M8" i="16" s="1"/>
  <c r="O9" i="16"/>
  <c r="O8" i="16" s="1"/>
  <c r="Q9" i="16"/>
  <c r="V9" i="16"/>
  <c r="V8" i="16" s="1"/>
  <c r="G14" i="16"/>
  <c r="I14" i="16"/>
  <c r="K14" i="16"/>
  <c r="M14" i="16"/>
  <c r="O14" i="16"/>
  <c r="Q14" i="16"/>
  <c r="Q8" i="16" s="1"/>
  <c r="V14" i="16"/>
  <c r="G17" i="16"/>
  <c r="M17" i="16" s="1"/>
  <c r="I17" i="16"/>
  <c r="I16" i="16" s="1"/>
  <c r="K17" i="16"/>
  <c r="K16" i="16" s="1"/>
  <c r="O17" i="16"/>
  <c r="O16" i="16" s="1"/>
  <c r="Q17" i="16"/>
  <c r="Q16" i="16" s="1"/>
  <c r="V17" i="16"/>
  <c r="V16" i="16" s="1"/>
  <c r="G19" i="16"/>
  <c r="M19" i="16" s="1"/>
  <c r="I19" i="16"/>
  <c r="K19" i="16"/>
  <c r="O19" i="16"/>
  <c r="Q19" i="16"/>
  <c r="V19" i="16"/>
  <c r="G21" i="16"/>
  <c r="I21" i="16"/>
  <c r="K21" i="16"/>
  <c r="M21" i="16"/>
  <c r="O21" i="16"/>
  <c r="Q21" i="16"/>
  <c r="V21" i="16"/>
  <c r="G23" i="16"/>
  <c r="M23" i="16" s="1"/>
  <c r="I23" i="16"/>
  <c r="K23" i="16"/>
  <c r="O23" i="16"/>
  <c r="Q23" i="16"/>
  <c r="V23" i="16"/>
  <c r="G26" i="16"/>
  <c r="M26" i="16" s="1"/>
  <c r="I26" i="16"/>
  <c r="K26" i="16"/>
  <c r="O26" i="16"/>
  <c r="Q26" i="16"/>
  <c r="V26" i="16"/>
  <c r="I29" i="16"/>
  <c r="V29" i="16"/>
  <c r="G30" i="16"/>
  <c r="G29" i="16" s="1"/>
  <c r="I30" i="16"/>
  <c r="K30" i="16"/>
  <c r="K29" i="16" s="1"/>
  <c r="O30" i="16"/>
  <c r="O29" i="16" s="1"/>
  <c r="Q30" i="16"/>
  <c r="Q29" i="16" s="1"/>
  <c r="V30" i="16"/>
  <c r="G33" i="16"/>
  <c r="I33" i="16"/>
  <c r="I32" i="16" s="1"/>
  <c r="K33" i="16"/>
  <c r="K32" i="16" s="1"/>
  <c r="M33" i="16"/>
  <c r="O33" i="16"/>
  <c r="O32" i="16" s="1"/>
  <c r="Q33" i="16"/>
  <c r="Q32" i="16" s="1"/>
  <c r="V33" i="16"/>
  <c r="G39" i="16"/>
  <c r="I39" i="16"/>
  <c r="K39" i="16"/>
  <c r="M39" i="16"/>
  <c r="O39" i="16"/>
  <c r="Q39" i="16"/>
  <c r="V39" i="16"/>
  <c r="G45" i="16"/>
  <c r="I45" i="16"/>
  <c r="K45" i="16"/>
  <c r="M45" i="16"/>
  <c r="O45" i="16"/>
  <c r="Q45" i="16"/>
  <c r="V45" i="16"/>
  <c r="V32" i="16" s="1"/>
  <c r="G47" i="16"/>
  <c r="M47" i="16" s="1"/>
  <c r="I47" i="16"/>
  <c r="K47" i="16"/>
  <c r="O47" i="16"/>
  <c r="Q47" i="16"/>
  <c r="V47" i="16"/>
  <c r="G49" i="16"/>
  <c r="M49" i="16" s="1"/>
  <c r="I49" i="16"/>
  <c r="K49" i="16"/>
  <c r="O49" i="16"/>
  <c r="Q49" i="16"/>
  <c r="V49" i="16"/>
  <c r="G50" i="16"/>
  <c r="M50" i="16" s="1"/>
  <c r="I50" i="16"/>
  <c r="K50" i="16"/>
  <c r="O50" i="16"/>
  <c r="Q50" i="16"/>
  <c r="V50" i="16"/>
  <c r="G51" i="16"/>
  <c r="M51" i="16" s="1"/>
  <c r="I51" i="16"/>
  <c r="K51" i="16"/>
  <c r="O51" i="16"/>
  <c r="Q51" i="16"/>
  <c r="V51" i="16"/>
  <c r="G52" i="16"/>
  <c r="M52" i="16" s="1"/>
  <c r="I52" i="16"/>
  <c r="K52" i="16"/>
  <c r="O52" i="16"/>
  <c r="Q52" i="16"/>
  <c r="V52" i="16"/>
  <c r="G54" i="16"/>
  <c r="I54" i="16"/>
  <c r="K54" i="16"/>
  <c r="M54" i="16"/>
  <c r="O54" i="16"/>
  <c r="Q54" i="16"/>
  <c r="V54" i="16"/>
  <c r="G56" i="16"/>
  <c r="I56" i="16"/>
  <c r="K56" i="16"/>
  <c r="M56" i="16"/>
  <c r="O56" i="16"/>
  <c r="Q56" i="16"/>
  <c r="V56" i="16"/>
  <c r="I57" i="16"/>
  <c r="G58" i="16"/>
  <c r="M58" i="16" s="1"/>
  <c r="M57" i="16" s="1"/>
  <c r="I58" i="16"/>
  <c r="K58" i="16"/>
  <c r="K57" i="16" s="1"/>
  <c r="O58" i="16"/>
  <c r="O57" i="16" s="1"/>
  <c r="Q58" i="16"/>
  <c r="Q57" i="16" s="1"/>
  <c r="V58" i="16"/>
  <c r="G60" i="16"/>
  <c r="G57" i="16" s="1"/>
  <c r="I60" i="16"/>
  <c r="K60" i="16"/>
  <c r="M60" i="16"/>
  <c r="O60" i="16"/>
  <c r="Q60" i="16"/>
  <c r="V60" i="16"/>
  <c r="V57" i="16" s="1"/>
  <c r="G63" i="16"/>
  <c r="G62" i="16" s="1"/>
  <c r="I63" i="16"/>
  <c r="K63" i="16"/>
  <c r="K62" i="16" s="1"/>
  <c r="O63" i="16"/>
  <c r="Q63" i="16"/>
  <c r="Q62" i="16" s="1"/>
  <c r="V63" i="16"/>
  <c r="G64" i="16"/>
  <c r="M64" i="16" s="1"/>
  <c r="I64" i="16"/>
  <c r="I62" i="16" s="1"/>
  <c r="K64" i="16"/>
  <c r="O64" i="16"/>
  <c r="Q64" i="16"/>
  <c r="V64" i="16"/>
  <c r="V62" i="16" s="1"/>
  <c r="G65" i="16"/>
  <c r="I65" i="16"/>
  <c r="K65" i="16"/>
  <c r="M65" i="16"/>
  <c r="O65" i="16"/>
  <c r="Q65" i="16"/>
  <c r="V65" i="16"/>
  <c r="G67" i="16"/>
  <c r="I67" i="16"/>
  <c r="K67" i="16"/>
  <c r="M67" i="16"/>
  <c r="O67" i="16"/>
  <c r="Q67" i="16"/>
  <c r="V67" i="16"/>
  <c r="G69" i="16"/>
  <c r="I69" i="16"/>
  <c r="K69" i="16"/>
  <c r="M69" i="16"/>
  <c r="O69" i="16"/>
  <c r="O62" i="16" s="1"/>
  <c r="Q69" i="16"/>
  <c r="V69" i="16"/>
  <c r="G70" i="16"/>
  <c r="M70" i="16" s="1"/>
  <c r="I70" i="16"/>
  <c r="K70" i="16"/>
  <c r="O70" i="16"/>
  <c r="Q70" i="16"/>
  <c r="V70" i="16"/>
  <c r="G71" i="16"/>
  <c r="I71" i="16"/>
  <c r="K71" i="16"/>
  <c r="M71" i="16"/>
  <c r="O71" i="16"/>
  <c r="Q71" i="16"/>
  <c r="V71" i="16"/>
  <c r="AE74" i="16"/>
  <c r="AF74" i="16"/>
  <c r="G57" i="15"/>
  <c r="G9" i="15"/>
  <c r="I9" i="15"/>
  <c r="K9" i="15"/>
  <c r="K8" i="15" s="1"/>
  <c r="M9" i="15"/>
  <c r="O9" i="15"/>
  <c r="O8" i="15" s="1"/>
  <c r="Q9" i="15"/>
  <c r="V9" i="15"/>
  <c r="V8" i="15" s="1"/>
  <c r="G14" i="15"/>
  <c r="G8" i="15" s="1"/>
  <c r="I14" i="15"/>
  <c r="K14" i="15"/>
  <c r="O14" i="15"/>
  <c r="Q14" i="15"/>
  <c r="V14" i="15"/>
  <c r="G19" i="15"/>
  <c r="M19" i="15" s="1"/>
  <c r="I19" i="15"/>
  <c r="I8" i="15" s="1"/>
  <c r="K19" i="15"/>
  <c r="O19" i="15"/>
  <c r="Q19" i="15"/>
  <c r="Q8" i="15" s="1"/>
  <c r="V19" i="15"/>
  <c r="G24" i="15"/>
  <c r="M24" i="15" s="1"/>
  <c r="I24" i="15"/>
  <c r="K24" i="15"/>
  <c r="O24" i="15"/>
  <c r="Q24" i="15"/>
  <c r="V24" i="15"/>
  <c r="K26" i="15"/>
  <c r="V26" i="15"/>
  <c r="G27" i="15"/>
  <c r="G26" i="15" s="1"/>
  <c r="I27" i="15"/>
  <c r="I26" i="15" s="1"/>
  <c r="K27" i="15"/>
  <c r="O27" i="15"/>
  <c r="O26" i="15" s="1"/>
  <c r="Q27" i="15"/>
  <c r="V27" i="15"/>
  <c r="G32" i="15"/>
  <c r="M32" i="15" s="1"/>
  <c r="I32" i="15"/>
  <c r="K32" i="15"/>
  <c r="O32" i="15"/>
  <c r="Q32" i="15"/>
  <c r="Q26" i="15" s="1"/>
  <c r="V32" i="15"/>
  <c r="G38" i="15"/>
  <c r="I38" i="15"/>
  <c r="K38" i="15"/>
  <c r="M38" i="15"/>
  <c r="O38" i="15"/>
  <c r="O37" i="15" s="1"/>
  <c r="Q38" i="15"/>
  <c r="V38" i="15"/>
  <c r="G41" i="15"/>
  <c r="G37" i="15" s="1"/>
  <c r="I41" i="15"/>
  <c r="K41" i="15"/>
  <c r="O41" i="15"/>
  <c r="Q41" i="15"/>
  <c r="V41" i="15"/>
  <c r="G45" i="15"/>
  <c r="M45" i="15" s="1"/>
  <c r="I45" i="15"/>
  <c r="I37" i="15" s="1"/>
  <c r="K45" i="15"/>
  <c r="O45" i="15"/>
  <c r="Q45" i="15"/>
  <c r="Q37" i="15" s="1"/>
  <c r="V45" i="15"/>
  <c r="G48" i="15"/>
  <c r="I48" i="15"/>
  <c r="K48" i="15"/>
  <c r="K37" i="15" s="1"/>
  <c r="M48" i="15"/>
  <c r="O48" i="15"/>
  <c r="Q48" i="15"/>
  <c r="V48" i="15"/>
  <c r="V37" i="15" s="1"/>
  <c r="G49" i="15"/>
  <c r="I49" i="15"/>
  <c r="K49" i="15"/>
  <c r="M49" i="15"/>
  <c r="O49" i="15"/>
  <c r="Q49" i="15"/>
  <c r="V49" i="15"/>
  <c r="G50" i="15"/>
  <c r="M50" i="15" s="1"/>
  <c r="I50" i="15"/>
  <c r="K50" i="15"/>
  <c r="O50" i="15"/>
  <c r="Q50" i="15"/>
  <c r="V50" i="15"/>
  <c r="G52" i="15"/>
  <c r="M52" i="15" s="1"/>
  <c r="I52" i="15"/>
  <c r="K52" i="15"/>
  <c r="O52" i="15"/>
  <c r="Q52" i="15"/>
  <c r="V52" i="15"/>
  <c r="G54" i="15"/>
  <c r="M54" i="15" s="1"/>
  <c r="I54" i="15"/>
  <c r="K54" i="15"/>
  <c r="O54" i="15"/>
  <c r="Q54" i="15"/>
  <c r="V54" i="15"/>
  <c r="G55" i="15"/>
  <c r="I55" i="15"/>
  <c r="K55" i="15"/>
  <c r="M55" i="15"/>
  <c r="O55" i="15"/>
  <c r="Q55" i="15"/>
  <c r="V55" i="15"/>
  <c r="AE57" i="15"/>
  <c r="G21" i="14"/>
  <c r="BA18" i="14"/>
  <c r="BA16" i="14"/>
  <c r="BA12" i="14"/>
  <c r="I8" i="14"/>
  <c r="V8" i="14"/>
  <c r="G9" i="14"/>
  <c r="G8" i="14" s="1"/>
  <c r="I9" i="14"/>
  <c r="K9" i="14"/>
  <c r="K8" i="14" s="1"/>
  <c r="O9" i="14"/>
  <c r="O8" i="14" s="1"/>
  <c r="Q9" i="14"/>
  <c r="Q8" i="14" s="1"/>
  <c r="V9" i="14"/>
  <c r="G11" i="14"/>
  <c r="M11" i="14" s="1"/>
  <c r="I11" i="14"/>
  <c r="K11" i="14"/>
  <c r="O11" i="14"/>
  <c r="Q11" i="14"/>
  <c r="V11" i="14"/>
  <c r="I13" i="14"/>
  <c r="G14" i="14"/>
  <c r="I14" i="14"/>
  <c r="K14" i="14"/>
  <c r="K13" i="14" s="1"/>
  <c r="M14" i="14"/>
  <c r="O14" i="14"/>
  <c r="Q14" i="14"/>
  <c r="Q13" i="14" s="1"/>
  <c r="V14" i="14"/>
  <c r="V13" i="14" s="1"/>
  <c r="G15" i="14"/>
  <c r="I15" i="14"/>
  <c r="K15" i="14"/>
  <c r="M15" i="14"/>
  <c r="O15" i="14"/>
  <c r="O13" i="14" s="1"/>
  <c r="Q15" i="14"/>
  <c r="V15" i="14"/>
  <c r="G17" i="14"/>
  <c r="I17" i="14"/>
  <c r="K17" i="14"/>
  <c r="M17" i="14"/>
  <c r="O17" i="14"/>
  <c r="Q17" i="14"/>
  <c r="V17" i="14"/>
  <c r="G19" i="14"/>
  <c r="G13" i="14" s="1"/>
  <c r="I19" i="14"/>
  <c r="K19" i="14"/>
  <c r="O19" i="14"/>
  <c r="Q19" i="14"/>
  <c r="V19" i="14"/>
  <c r="AE21" i="14"/>
  <c r="AF21" i="14"/>
  <c r="G303" i="13"/>
  <c r="BA227" i="13"/>
  <c r="BA174" i="13"/>
  <c r="BA51" i="13"/>
  <c r="BA39" i="13"/>
  <c r="G8" i="13"/>
  <c r="Q8" i="13"/>
  <c r="V8" i="13"/>
  <c r="G9" i="13"/>
  <c r="I9" i="13"/>
  <c r="I8" i="13" s="1"/>
  <c r="K9" i="13"/>
  <c r="K8" i="13" s="1"/>
  <c r="M9" i="13"/>
  <c r="O9" i="13"/>
  <c r="O8" i="13" s="1"/>
  <c r="Q9" i="13"/>
  <c r="V9" i="13"/>
  <c r="G11" i="13"/>
  <c r="M11" i="13" s="1"/>
  <c r="I11" i="13"/>
  <c r="K11" i="13"/>
  <c r="O11" i="13"/>
  <c r="Q11" i="13"/>
  <c r="V11" i="13"/>
  <c r="G13" i="13"/>
  <c r="G14" i="13"/>
  <c r="M14" i="13" s="1"/>
  <c r="M13" i="13" s="1"/>
  <c r="I14" i="13"/>
  <c r="I13" i="13" s="1"/>
  <c r="K14" i="13"/>
  <c r="K13" i="13" s="1"/>
  <c r="O14" i="13"/>
  <c r="O13" i="13" s="1"/>
  <c r="Q14" i="13"/>
  <c r="Q13" i="13" s="1"/>
  <c r="V14" i="13"/>
  <c r="V13" i="13" s="1"/>
  <c r="G21" i="13"/>
  <c r="I21" i="13"/>
  <c r="K21" i="13"/>
  <c r="M21" i="13"/>
  <c r="O21" i="13"/>
  <c r="Q21" i="13"/>
  <c r="V21" i="13"/>
  <c r="G24" i="13"/>
  <c r="M24" i="13" s="1"/>
  <c r="I24" i="13"/>
  <c r="I23" i="13" s="1"/>
  <c r="K24" i="13"/>
  <c r="O24" i="13"/>
  <c r="O23" i="13" s="1"/>
  <c r="Q24" i="13"/>
  <c r="Q23" i="13" s="1"/>
  <c r="V24" i="13"/>
  <c r="G32" i="13"/>
  <c r="G23" i="13" s="1"/>
  <c r="I32" i="13"/>
  <c r="K32" i="13"/>
  <c r="K23" i="13" s="1"/>
  <c r="O32" i="13"/>
  <c r="Q32" i="13"/>
  <c r="V32" i="13"/>
  <c r="G38" i="13"/>
  <c r="I38" i="13"/>
  <c r="K38" i="13"/>
  <c r="M38" i="13"/>
  <c r="O38" i="13"/>
  <c r="Q38" i="13"/>
  <c r="V38" i="13"/>
  <c r="G46" i="13"/>
  <c r="M46" i="13" s="1"/>
  <c r="I46" i="13"/>
  <c r="K46" i="13"/>
  <c r="O46" i="13"/>
  <c r="Q46" i="13"/>
  <c r="V46" i="13"/>
  <c r="G50" i="13"/>
  <c r="I50" i="13"/>
  <c r="K50" i="13"/>
  <c r="M50" i="13"/>
  <c r="O50" i="13"/>
  <c r="Q50" i="13"/>
  <c r="V50" i="13"/>
  <c r="G57" i="13"/>
  <c r="M57" i="13" s="1"/>
  <c r="I57" i="13"/>
  <c r="K57" i="13"/>
  <c r="O57" i="13"/>
  <c r="Q57" i="13"/>
  <c r="V57" i="13"/>
  <c r="G65" i="13"/>
  <c r="I65" i="13"/>
  <c r="K65" i="13"/>
  <c r="M65" i="13"/>
  <c r="O65" i="13"/>
  <c r="Q65" i="13"/>
  <c r="V65" i="13"/>
  <c r="G72" i="13"/>
  <c r="M72" i="13" s="1"/>
  <c r="I72" i="13"/>
  <c r="K72" i="13"/>
  <c r="O72" i="13"/>
  <c r="Q72" i="13"/>
  <c r="V72" i="13"/>
  <c r="V23" i="13" s="1"/>
  <c r="G78" i="13"/>
  <c r="M78" i="13" s="1"/>
  <c r="I78" i="13"/>
  <c r="K78" i="13"/>
  <c r="O78" i="13"/>
  <c r="Q78" i="13"/>
  <c r="V78" i="13"/>
  <c r="G88" i="13"/>
  <c r="M88" i="13" s="1"/>
  <c r="I88" i="13"/>
  <c r="K88" i="13"/>
  <c r="O88" i="13"/>
  <c r="Q88" i="13"/>
  <c r="V88" i="13"/>
  <c r="G96" i="13"/>
  <c r="I96" i="13"/>
  <c r="K96" i="13"/>
  <c r="M96" i="13"/>
  <c r="O96" i="13"/>
  <c r="Q96" i="13"/>
  <c r="V96" i="13"/>
  <c r="G102" i="13"/>
  <c r="M102" i="13" s="1"/>
  <c r="I102" i="13"/>
  <c r="K102" i="13"/>
  <c r="O102" i="13"/>
  <c r="Q102" i="13"/>
  <c r="V102" i="13"/>
  <c r="G105" i="13"/>
  <c r="I105" i="13"/>
  <c r="K105" i="13"/>
  <c r="M105" i="13"/>
  <c r="O105" i="13"/>
  <c r="Q105" i="13"/>
  <c r="V105" i="13"/>
  <c r="G107" i="13"/>
  <c r="M107" i="13" s="1"/>
  <c r="I107" i="13"/>
  <c r="K107" i="13"/>
  <c r="O107" i="13"/>
  <c r="Q107" i="13"/>
  <c r="V107" i="13"/>
  <c r="G114" i="13"/>
  <c r="I114" i="13"/>
  <c r="K114" i="13"/>
  <c r="M114" i="13"/>
  <c r="O114" i="13"/>
  <c r="Q114" i="13"/>
  <c r="V114" i="13"/>
  <c r="G137" i="13"/>
  <c r="M137" i="13" s="1"/>
  <c r="I137" i="13"/>
  <c r="I136" i="13" s="1"/>
  <c r="K137" i="13"/>
  <c r="O137" i="13"/>
  <c r="O136" i="13" s="1"/>
  <c r="Q137" i="13"/>
  <c r="Q136" i="13" s="1"/>
  <c r="V137" i="13"/>
  <c r="G141" i="13"/>
  <c r="G136" i="13" s="1"/>
  <c r="I141" i="13"/>
  <c r="K141" i="13"/>
  <c r="K136" i="13" s="1"/>
  <c r="O141" i="13"/>
  <c r="Q141" i="13"/>
  <c r="V141" i="13"/>
  <c r="G144" i="13"/>
  <c r="I144" i="13"/>
  <c r="K144" i="13"/>
  <c r="M144" i="13"/>
  <c r="O144" i="13"/>
  <c r="Q144" i="13"/>
  <c r="V144" i="13"/>
  <c r="G146" i="13"/>
  <c r="M146" i="13" s="1"/>
  <c r="I146" i="13"/>
  <c r="K146" i="13"/>
  <c r="O146" i="13"/>
  <c r="Q146" i="13"/>
  <c r="V146" i="13"/>
  <c r="G147" i="13"/>
  <c r="I147" i="13"/>
  <c r="K147" i="13"/>
  <c r="M147" i="13"/>
  <c r="O147" i="13"/>
  <c r="Q147" i="13"/>
  <c r="V147" i="13"/>
  <c r="G149" i="13"/>
  <c r="M149" i="13" s="1"/>
  <c r="I149" i="13"/>
  <c r="K149" i="13"/>
  <c r="O149" i="13"/>
  <c r="Q149" i="13"/>
  <c r="V149" i="13"/>
  <c r="G151" i="13"/>
  <c r="I151" i="13"/>
  <c r="K151" i="13"/>
  <c r="M151" i="13"/>
  <c r="O151" i="13"/>
  <c r="Q151" i="13"/>
  <c r="V151" i="13"/>
  <c r="G153" i="13"/>
  <c r="M153" i="13" s="1"/>
  <c r="I153" i="13"/>
  <c r="K153" i="13"/>
  <c r="O153" i="13"/>
  <c r="Q153" i="13"/>
  <c r="V153" i="13"/>
  <c r="V136" i="13" s="1"/>
  <c r="G155" i="13"/>
  <c r="M155" i="13" s="1"/>
  <c r="I155" i="13"/>
  <c r="K155" i="13"/>
  <c r="O155" i="13"/>
  <c r="Q155" i="13"/>
  <c r="V155" i="13"/>
  <c r="G157" i="13"/>
  <c r="AF303" i="13" s="1"/>
  <c r="I157" i="13"/>
  <c r="K157" i="13"/>
  <c r="O157" i="13"/>
  <c r="Q157" i="13"/>
  <c r="V157" i="13"/>
  <c r="I159" i="13"/>
  <c r="Q159" i="13"/>
  <c r="V159" i="13"/>
  <c r="G160" i="13"/>
  <c r="G159" i="13" s="1"/>
  <c r="I160" i="13"/>
  <c r="K160" i="13"/>
  <c r="K159" i="13" s="1"/>
  <c r="O160" i="13"/>
  <c r="O159" i="13" s="1"/>
  <c r="Q160" i="13"/>
  <c r="V160" i="13"/>
  <c r="G162" i="13"/>
  <c r="M162" i="13" s="1"/>
  <c r="I162" i="13"/>
  <c r="I161" i="13" s="1"/>
  <c r="K162" i="13"/>
  <c r="K161" i="13" s="1"/>
  <c r="O162" i="13"/>
  <c r="O161" i="13" s="1"/>
  <c r="Q162" i="13"/>
  <c r="V162" i="13"/>
  <c r="V161" i="13" s="1"/>
  <c r="G164" i="13"/>
  <c r="I164" i="13"/>
  <c r="K164" i="13"/>
  <c r="M164" i="13"/>
  <c r="O164" i="13"/>
  <c r="Q164" i="13"/>
  <c r="Q161" i="13" s="1"/>
  <c r="V164" i="13"/>
  <c r="G166" i="13"/>
  <c r="G161" i="13" s="1"/>
  <c r="I166" i="13"/>
  <c r="K166" i="13"/>
  <c r="O166" i="13"/>
  <c r="Q166" i="13"/>
  <c r="V166" i="13"/>
  <c r="O167" i="13"/>
  <c r="G168" i="13"/>
  <c r="G167" i="13" s="1"/>
  <c r="I168" i="13"/>
  <c r="K168" i="13"/>
  <c r="K167" i="13" s="1"/>
  <c r="O168" i="13"/>
  <c r="Q168" i="13"/>
  <c r="Q167" i="13" s="1"/>
  <c r="V168" i="13"/>
  <c r="V167" i="13" s="1"/>
  <c r="G171" i="13"/>
  <c r="I171" i="13"/>
  <c r="I167" i="13" s="1"/>
  <c r="K171" i="13"/>
  <c r="M171" i="13"/>
  <c r="O171" i="13"/>
  <c r="Q171" i="13"/>
  <c r="V171" i="13"/>
  <c r="K172" i="13"/>
  <c r="G173" i="13"/>
  <c r="G172" i="13" s="1"/>
  <c r="I173" i="13"/>
  <c r="I172" i="13" s="1"/>
  <c r="K173" i="13"/>
  <c r="M173" i="13"/>
  <c r="M172" i="13" s="1"/>
  <c r="O173" i="13"/>
  <c r="Q173" i="13"/>
  <c r="Q172" i="13" s="1"/>
  <c r="V173" i="13"/>
  <c r="G177" i="13"/>
  <c r="M177" i="13" s="1"/>
  <c r="I177" i="13"/>
  <c r="K177" i="13"/>
  <c r="O177" i="13"/>
  <c r="O172" i="13" s="1"/>
  <c r="Q177" i="13"/>
  <c r="V177" i="13"/>
  <c r="V172" i="13" s="1"/>
  <c r="G183" i="13"/>
  <c r="I183" i="13"/>
  <c r="K183" i="13"/>
  <c r="M183" i="13"/>
  <c r="O183" i="13"/>
  <c r="Q183" i="13"/>
  <c r="V183" i="13"/>
  <c r="G186" i="13"/>
  <c r="M186" i="13" s="1"/>
  <c r="I186" i="13"/>
  <c r="K186" i="13"/>
  <c r="O186" i="13"/>
  <c r="Q186" i="13"/>
  <c r="V186" i="13"/>
  <c r="G189" i="13"/>
  <c r="M189" i="13" s="1"/>
  <c r="I189" i="13"/>
  <c r="K189" i="13"/>
  <c r="O189" i="13"/>
  <c r="Q189" i="13"/>
  <c r="V189" i="13"/>
  <c r="G194" i="13"/>
  <c r="M194" i="13" s="1"/>
  <c r="I194" i="13"/>
  <c r="K194" i="13"/>
  <c r="O194" i="13"/>
  <c r="Q194" i="13"/>
  <c r="V194" i="13"/>
  <c r="I195" i="13"/>
  <c r="V195" i="13"/>
  <c r="G196" i="13"/>
  <c r="G195" i="13" s="1"/>
  <c r="I196" i="13"/>
  <c r="K196" i="13"/>
  <c r="K195" i="13" s="1"/>
  <c r="M196" i="13"/>
  <c r="O196" i="13"/>
  <c r="O195" i="13" s="1"/>
  <c r="Q196" i="13"/>
  <c r="V196" i="13"/>
  <c r="G199" i="13"/>
  <c r="I199" i="13"/>
  <c r="K199" i="13"/>
  <c r="M199" i="13"/>
  <c r="M195" i="13" s="1"/>
  <c r="O199" i="13"/>
  <c r="Q199" i="13"/>
  <c r="Q195" i="13" s="1"/>
  <c r="V199" i="13"/>
  <c r="O200" i="13"/>
  <c r="G201" i="13"/>
  <c r="I201" i="13"/>
  <c r="K201" i="13"/>
  <c r="K200" i="13" s="1"/>
  <c r="M201" i="13"/>
  <c r="O201" i="13"/>
  <c r="Q201" i="13"/>
  <c r="Q200" i="13" s="1"/>
  <c r="V201" i="13"/>
  <c r="G204" i="13"/>
  <c r="G200" i="13" s="1"/>
  <c r="I204" i="13"/>
  <c r="K204" i="13"/>
  <c r="O204" i="13"/>
  <c r="Q204" i="13"/>
  <c r="V204" i="13"/>
  <c r="V200" i="13" s="1"/>
  <c r="G206" i="13"/>
  <c r="M206" i="13" s="1"/>
  <c r="I206" i="13"/>
  <c r="I200" i="13" s="1"/>
  <c r="K206" i="13"/>
  <c r="O206" i="13"/>
  <c r="Q206" i="13"/>
  <c r="V206" i="13"/>
  <c r="G208" i="13"/>
  <c r="M208" i="13" s="1"/>
  <c r="I208" i="13"/>
  <c r="K208" i="13"/>
  <c r="O208" i="13"/>
  <c r="Q208" i="13"/>
  <c r="V208" i="13"/>
  <c r="G214" i="13"/>
  <c r="I214" i="13"/>
  <c r="K214" i="13"/>
  <c r="M214" i="13"/>
  <c r="O214" i="13"/>
  <c r="Q214" i="13"/>
  <c r="V214" i="13"/>
  <c r="G216" i="13"/>
  <c r="I216" i="13"/>
  <c r="K216" i="13"/>
  <c r="M216" i="13"/>
  <c r="O216" i="13"/>
  <c r="Q216" i="13"/>
  <c r="V216" i="13"/>
  <c r="G218" i="13"/>
  <c r="M218" i="13" s="1"/>
  <c r="I218" i="13"/>
  <c r="I217" i="13" s="1"/>
  <c r="K218" i="13"/>
  <c r="K217" i="13" s="1"/>
  <c r="O218" i="13"/>
  <c r="O217" i="13" s="1"/>
  <c r="Q218" i="13"/>
  <c r="V218" i="13"/>
  <c r="V217" i="13" s="1"/>
  <c r="G226" i="13"/>
  <c r="I226" i="13"/>
  <c r="K226" i="13"/>
  <c r="M226" i="13"/>
  <c r="O226" i="13"/>
  <c r="Q226" i="13"/>
  <c r="Q217" i="13" s="1"/>
  <c r="V226" i="13"/>
  <c r="G233" i="13"/>
  <c r="G217" i="13" s="1"/>
  <c r="I233" i="13"/>
  <c r="K233" i="13"/>
  <c r="M233" i="13"/>
  <c r="O233" i="13"/>
  <c r="Q233" i="13"/>
  <c r="V233" i="13"/>
  <c r="G237" i="13"/>
  <c r="M237" i="13" s="1"/>
  <c r="I237" i="13"/>
  <c r="K237" i="13"/>
  <c r="O237" i="13"/>
  <c r="Q237" i="13"/>
  <c r="V237" i="13"/>
  <c r="G243" i="13"/>
  <c r="M243" i="13" s="1"/>
  <c r="I243" i="13"/>
  <c r="K243" i="13"/>
  <c r="O243" i="13"/>
  <c r="Q243" i="13"/>
  <c r="V243" i="13"/>
  <c r="G246" i="13"/>
  <c r="I246" i="13"/>
  <c r="K246" i="13"/>
  <c r="M246" i="13"/>
  <c r="O246" i="13"/>
  <c r="Q246" i="13"/>
  <c r="V246" i="13"/>
  <c r="G252" i="13"/>
  <c r="I252" i="13"/>
  <c r="K252" i="13"/>
  <c r="M252" i="13"/>
  <c r="O252" i="13"/>
  <c r="Q252" i="13"/>
  <c r="V252" i="13"/>
  <c r="G256" i="13"/>
  <c r="I256" i="13"/>
  <c r="K256" i="13"/>
  <c r="M256" i="13"/>
  <c r="O256" i="13"/>
  <c r="Q256" i="13"/>
  <c r="V256" i="13"/>
  <c r="G260" i="13"/>
  <c r="M260" i="13" s="1"/>
  <c r="I260" i="13"/>
  <c r="K260" i="13"/>
  <c r="O260" i="13"/>
  <c r="Q260" i="13"/>
  <c r="V260" i="13"/>
  <c r="G266" i="13"/>
  <c r="I266" i="13"/>
  <c r="K266" i="13"/>
  <c r="M266" i="13"/>
  <c r="O266" i="13"/>
  <c r="Q266" i="13"/>
  <c r="V266" i="13"/>
  <c r="G268" i="13"/>
  <c r="M268" i="13" s="1"/>
  <c r="I268" i="13"/>
  <c r="K268" i="13"/>
  <c r="O268" i="13"/>
  <c r="Q268" i="13"/>
  <c r="V268" i="13"/>
  <c r="G274" i="13"/>
  <c r="M274" i="13" s="1"/>
  <c r="I274" i="13"/>
  <c r="K274" i="13"/>
  <c r="O274" i="13"/>
  <c r="Q274" i="13"/>
  <c r="V274" i="13"/>
  <c r="G275" i="13"/>
  <c r="M275" i="13" s="1"/>
  <c r="I275" i="13"/>
  <c r="K275" i="13"/>
  <c r="O275" i="13"/>
  <c r="Q275" i="13"/>
  <c r="V275" i="13"/>
  <c r="G276" i="13"/>
  <c r="I276" i="13"/>
  <c r="K276" i="13"/>
  <c r="M276" i="13"/>
  <c r="O276" i="13"/>
  <c r="Q276" i="13"/>
  <c r="V276" i="13"/>
  <c r="G282" i="13"/>
  <c r="I282" i="13"/>
  <c r="K282" i="13"/>
  <c r="M282" i="13"/>
  <c r="O282" i="13"/>
  <c r="Q282" i="13"/>
  <c r="V282" i="13"/>
  <c r="G285" i="13"/>
  <c r="I285" i="13"/>
  <c r="K285" i="13"/>
  <c r="M285" i="13"/>
  <c r="O285" i="13"/>
  <c r="Q285" i="13"/>
  <c r="V285" i="13"/>
  <c r="G291" i="13"/>
  <c r="M291" i="13" s="1"/>
  <c r="I291" i="13"/>
  <c r="K291" i="13"/>
  <c r="O291" i="13"/>
  <c r="Q291" i="13"/>
  <c r="V291" i="13"/>
  <c r="K292" i="13"/>
  <c r="Q292" i="13"/>
  <c r="G293" i="13"/>
  <c r="M293" i="13" s="1"/>
  <c r="M292" i="13" s="1"/>
  <c r="I293" i="13"/>
  <c r="K293" i="13"/>
  <c r="O293" i="13"/>
  <c r="O292" i="13" s="1"/>
  <c r="Q293" i="13"/>
  <c r="V293" i="13"/>
  <c r="V292" i="13" s="1"/>
  <c r="G295" i="13"/>
  <c r="M295" i="13" s="1"/>
  <c r="I295" i="13"/>
  <c r="I292" i="13" s="1"/>
  <c r="K295" i="13"/>
  <c r="O295" i="13"/>
  <c r="Q295" i="13"/>
  <c r="V295" i="13"/>
  <c r="G297" i="13"/>
  <c r="Q297" i="13"/>
  <c r="G298" i="13"/>
  <c r="I298" i="13"/>
  <c r="I297" i="13" s="1"/>
  <c r="K298" i="13"/>
  <c r="M298" i="13"/>
  <c r="M297" i="13" s="1"/>
  <c r="O298" i="13"/>
  <c r="Q298" i="13"/>
  <c r="V298" i="13"/>
  <c r="V297" i="13" s="1"/>
  <c r="G299" i="13"/>
  <c r="I299" i="13"/>
  <c r="K299" i="13"/>
  <c r="K297" i="13" s="1"/>
  <c r="M299" i="13"/>
  <c r="O299" i="13"/>
  <c r="O297" i="13" s="1"/>
  <c r="Q299" i="13"/>
  <c r="V299" i="13"/>
  <c r="G300" i="13"/>
  <c r="Q300" i="13"/>
  <c r="G301" i="13"/>
  <c r="M301" i="13" s="1"/>
  <c r="M300" i="13" s="1"/>
  <c r="I301" i="13"/>
  <c r="I300" i="13" s="1"/>
  <c r="K301" i="13"/>
  <c r="K300" i="13" s="1"/>
  <c r="O301" i="13"/>
  <c r="O300" i="13" s="1"/>
  <c r="Q301" i="13"/>
  <c r="V301" i="13"/>
  <c r="V300" i="13" s="1"/>
  <c r="AE303" i="13"/>
  <c r="G111" i="12"/>
  <c r="BA76" i="12"/>
  <c r="G9" i="12"/>
  <c r="M9" i="12" s="1"/>
  <c r="I9" i="12"/>
  <c r="I8" i="12" s="1"/>
  <c r="K9" i="12"/>
  <c r="K8" i="12" s="1"/>
  <c r="O9" i="12"/>
  <c r="Q9" i="12"/>
  <c r="Q8" i="12" s="1"/>
  <c r="V9" i="12"/>
  <c r="G11" i="12"/>
  <c r="G8" i="12" s="1"/>
  <c r="I11" i="12"/>
  <c r="K11" i="12"/>
  <c r="O11" i="12"/>
  <c r="Q11" i="12"/>
  <c r="V11" i="12"/>
  <c r="V8" i="12" s="1"/>
  <c r="G17" i="12"/>
  <c r="I17" i="12"/>
  <c r="K17" i="12"/>
  <c r="M17" i="12"/>
  <c r="O17" i="12"/>
  <c r="Q17" i="12"/>
  <c r="V17" i="12"/>
  <c r="G20" i="12"/>
  <c r="M20" i="12" s="1"/>
  <c r="I20" i="12"/>
  <c r="K20" i="12"/>
  <c r="O20" i="12"/>
  <c r="Q20" i="12"/>
  <c r="V20" i="12"/>
  <c r="G22" i="12"/>
  <c r="M22" i="12" s="1"/>
  <c r="I22" i="12"/>
  <c r="K22" i="12"/>
  <c r="O22" i="12"/>
  <c r="Q22" i="12"/>
  <c r="V22" i="12"/>
  <c r="G25" i="12"/>
  <c r="M25" i="12" s="1"/>
  <c r="I25" i="12"/>
  <c r="K25" i="12"/>
  <c r="O25" i="12"/>
  <c r="Q25" i="12"/>
  <c r="V25" i="12"/>
  <c r="G28" i="12"/>
  <c r="I28" i="12"/>
  <c r="K28" i="12"/>
  <c r="M28" i="12"/>
  <c r="O28" i="12"/>
  <c r="Q28" i="12"/>
  <c r="V28" i="12"/>
  <c r="G34" i="12"/>
  <c r="I34" i="12"/>
  <c r="K34" i="12"/>
  <c r="M34" i="12"/>
  <c r="O34" i="12"/>
  <c r="O8" i="12" s="1"/>
  <c r="Q34" i="12"/>
  <c r="V34" i="12"/>
  <c r="G40" i="12"/>
  <c r="M40" i="12" s="1"/>
  <c r="I40" i="12"/>
  <c r="K40" i="12"/>
  <c r="O40" i="12"/>
  <c r="Q40" i="12"/>
  <c r="V40" i="12"/>
  <c r="G43" i="12"/>
  <c r="M43" i="12" s="1"/>
  <c r="I43" i="12"/>
  <c r="K43" i="12"/>
  <c r="O43" i="12"/>
  <c r="Q43" i="12"/>
  <c r="V43" i="12"/>
  <c r="G46" i="12"/>
  <c r="I46" i="12"/>
  <c r="K46" i="12"/>
  <c r="M46" i="12"/>
  <c r="O46" i="12"/>
  <c r="Q46" i="12"/>
  <c r="V46" i="12"/>
  <c r="G52" i="12"/>
  <c r="M52" i="12" s="1"/>
  <c r="I52" i="12"/>
  <c r="K52" i="12"/>
  <c r="O52" i="12"/>
  <c r="Q52" i="12"/>
  <c r="V52" i="12"/>
  <c r="G53" i="12"/>
  <c r="I53" i="12"/>
  <c r="Q53" i="12"/>
  <c r="G54" i="12"/>
  <c r="M54" i="12" s="1"/>
  <c r="M53" i="12" s="1"/>
  <c r="I54" i="12"/>
  <c r="K54" i="12"/>
  <c r="K53" i="12" s="1"/>
  <c r="O54" i="12"/>
  <c r="O53" i="12" s="1"/>
  <c r="Q54" i="12"/>
  <c r="V54" i="12"/>
  <c r="V53" i="12" s="1"/>
  <c r="K56" i="12"/>
  <c r="G57" i="12"/>
  <c r="G56" i="12" s="1"/>
  <c r="I57" i="12"/>
  <c r="I56" i="12" s="1"/>
  <c r="K57" i="12"/>
  <c r="M57" i="12"/>
  <c r="O57" i="12"/>
  <c r="O56" i="12" s="1"/>
  <c r="Q57" i="12"/>
  <c r="V57" i="12"/>
  <c r="V56" i="12" s="1"/>
  <c r="G60" i="12"/>
  <c r="M60" i="12" s="1"/>
  <c r="M56" i="12" s="1"/>
  <c r="I60" i="12"/>
  <c r="K60" i="12"/>
  <c r="O60" i="12"/>
  <c r="Q60" i="12"/>
  <c r="Q56" i="12" s="1"/>
  <c r="V60" i="12"/>
  <c r="G62" i="12"/>
  <c r="M62" i="12" s="1"/>
  <c r="I62" i="12"/>
  <c r="K62" i="12"/>
  <c r="O62" i="12"/>
  <c r="Q62" i="12"/>
  <c r="V62" i="12"/>
  <c r="G68" i="12"/>
  <c r="I68" i="12"/>
  <c r="K68" i="12"/>
  <c r="M68" i="12"/>
  <c r="O68" i="12"/>
  <c r="Q68" i="12"/>
  <c r="V68" i="12"/>
  <c r="G71" i="12"/>
  <c r="G72" i="12"/>
  <c r="M72" i="12" s="1"/>
  <c r="M71" i="12" s="1"/>
  <c r="I72" i="12"/>
  <c r="I71" i="12" s="1"/>
  <c r="K72" i="12"/>
  <c r="O72" i="12"/>
  <c r="Q72" i="12"/>
  <c r="Q71" i="12" s="1"/>
  <c r="V72" i="12"/>
  <c r="V71" i="12" s="1"/>
  <c r="G73" i="12"/>
  <c r="M73" i="12" s="1"/>
  <c r="I73" i="12"/>
  <c r="K73" i="12"/>
  <c r="K71" i="12" s="1"/>
  <c r="O73" i="12"/>
  <c r="O71" i="12" s="1"/>
  <c r="Q73" i="12"/>
  <c r="V73" i="12"/>
  <c r="G75" i="12"/>
  <c r="G74" i="12" s="1"/>
  <c r="I75" i="12"/>
  <c r="I74" i="12" s="1"/>
  <c r="K75" i="12"/>
  <c r="M75" i="12"/>
  <c r="O75" i="12"/>
  <c r="O74" i="12" s="1"/>
  <c r="Q75" i="12"/>
  <c r="V75" i="12"/>
  <c r="V74" i="12" s="1"/>
  <c r="G83" i="12"/>
  <c r="M83" i="12" s="1"/>
  <c r="I83" i="12"/>
  <c r="K83" i="12"/>
  <c r="O83" i="12"/>
  <c r="Q83" i="12"/>
  <c r="Q74" i="12" s="1"/>
  <c r="V83" i="12"/>
  <c r="G86" i="12"/>
  <c r="M86" i="12" s="1"/>
  <c r="I86" i="12"/>
  <c r="K86" i="12"/>
  <c r="O86" i="12"/>
  <c r="Q86" i="12"/>
  <c r="V86" i="12"/>
  <c r="G89" i="12"/>
  <c r="I89" i="12"/>
  <c r="K89" i="12"/>
  <c r="M89" i="12"/>
  <c r="O89" i="12"/>
  <c r="Q89" i="12"/>
  <c r="V89" i="12"/>
  <c r="G92" i="12"/>
  <c r="M92" i="12" s="1"/>
  <c r="I92" i="12"/>
  <c r="K92" i="12"/>
  <c r="O92" i="12"/>
  <c r="Q92" i="12"/>
  <c r="V92" i="12"/>
  <c r="G102" i="12"/>
  <c r="M102" i="12" s="1"/>
  <c r="I102" i="12"/>
  <c r="K102" i="12"/>
  <c r="O102" i="12"/>
  <c r="Q102" i="12"/>
  <c r="V102" i="12"/>
  <c r="G103" i="12"/>
  <c r="I103" i="12"/>
  <c r="K103" i="12"/>
  <c r="K74" i="12" s="1"/>
  <c r="M103" i="12"/>
  <c r="O103" i="12"/>
  <c r="Q103" i="12"/>
  <c r="V103" i="12"/>
  <c r="G104" i="12"/>
  <c r="I104" i="12"/>
  <c r="K104" i="12"/>
  <c r="M104" i="12"/>
  <c r="O104" i="12"/>
  <c r="Q104" i="12"/>
  <c r="V104" i="12"/>
  <c r="G106" i="12"/>
  <c r="M106" i="12" s="1"/>
  <c r="I106" i="12"/>
  <c r="K106" i="12"/>
  <c r="O106" i="12"/>
  <c r="Q106" i="12"/>
  <c r="V106" i="12"/>
  <c r="G108" i="12"/>
  <c r="M108" i="12" s="1"/>
  <c r="I108" i="12"/>
  <c r="K108" i="12"/>
  <c r="O108" i="12"/>
  <c r="Q108" i="12"/>
  <c r="V108" i="12"/>
  <c r="G109" i="12"/>
  <c r="M109" i="12" s="1"/>
  <c r="I109" i="12"/>
  <c r="K109" i="12"/>
  <c r="O109" i="12"/>
  <c r="Q109" i="12"/>
  <c r="V109" i="12"/>
  <c r="AE111" i="12"/>
  <c r="I20" i="1"/>
  <c r="I19" i="1"/>
  <c r="I18" i="1"/>
  <c r="I17" i="1"/>
  <c r="I16" i="1"/>
  <c r="F48" i="1"/>
  <c r="G48" i="1"/>
  <c r="G25" i="1" s="1"/>
  <c r="A25" i="1" s="1"/>
  <c r="A26" i="1" s="1"/>
  <c r="H47" i="1"/>
  <c r="I47" i="1" s="1"/>
  <c r="H46" i="1"/>
  <c r="I46" i="1" s="1"/>
  <c r="H45" i="1"/>
  <c r="I45" i="1" s="1"/>
  <c r="H43" i="1"/>
  <c r="I43" i="1" s="1"/>
  <c r="H42" i="1"/>
  <c r="I42" i="1" s="1"/>
  <c r="H41" i="1"/>
  <c r="I41" i="1" s="1"/>
  <c r="H40" i="1"/>
  <c r="I40" i="1" s="1"/>
  <c r="H39" i="1"/>
  <c r="H48" i="1" s="1"/>
  <c r="J28" i="1"/>
  <c r="J26" i="1"/>
  <c r="G38" i="1"/>
  <c r="F38" i="1"/>
  <c r="J23" i="1"/>
  <c r="J24" i="1"/>
  <c r="J25" i="1"/>
  <c r="J27" i="1"/>
  <c r="E24" i="1"/>
  <c r="E26" i="1"/>
  <c r="I83" i="1" l="1"/>
  <c r="J82" i="1" s="1"/>
  <c r="H44" i="1"/>
  <c r="I44" i="1" s="1"/>
  <c r="G26" i="1"/>
  <c r="G28" i="1"/>
  <c r="G23" i="1"/>
  <c r="M32" i="16"/>
  <c r="M16" i="16"/>
  <c r="G32" i="16"/>
  <c r="G16" i="16"/>
  <c r="M63" i="16"/>
  <c r="M62" i="16" s="1"/>
  <c r="M30" i="16"/>
  <c r="M29" i="16" s="1"/>
  <c r="AF57" i="15"/>
  <c r="M27" i="15"/>
  <c r="M26" i="15" s="1"/>
  <c r="M41" i="15"/>
  <c r="M37" i="15" s="1"/>
  <c r="M14" i="15"/>
  <c r="M8" i="15" s="1"/>
  <c r="M19" i="14"/>
  <c r="M13" i="14" s="1"/>
  <c r="M9" i="14"/>
  <c r="M8" i="14" s="1"/>
  <c r="M217" i="13"/>
  <c r="M23" i="13"/>
  <c r="M8" i="13"/>
  <c r="M200" i="13"/>
  <c r="G292" i="13"/>
  <c r="M168" i="13"/>
  <c r="M167" i="13" s="1"/>
  <c r="M157" i="13"/>
  <c r="M141" i="13"/>
  <c r="M136" i="13" s="1"/>
  <c r="M32" i="13"/>
  <c r="M160" i="13"/>
  <c r="M159" i="13" s="1"/>
  <c r="M204" i="13"/>
  <c r="M166" i="13"/>
  <c r="M161" i="13" s="1"/>
  <c r="M74" i="12"/>
  <c r="AF111" i="12"/>
  <c r="M11" i="12"/>
  <c r="M8" i="12" s="1"/>
  <c r="I21" i="1"/>
  <c r="I39" i="1"/>
  <c r="I48" i="1" s="1"/>
  <c r="J68" i="1" l="1"/>
  <c r="J76" i="1"/>
  <c r="J79" i="1"/>
  <c r="J80" i="1"/>
  <c r="J65" i="1"/>
  <c r="J69" i="1"/>
  <c r="J71" i="1"/>
  <c r="J81" i="1"/>
  <c r="J77" i="1"/>
  <c r="J75" i="1"/>
  <c r="J66" i="1"/>
  <c r="J74" i="1"/>
  <c r="J70" i="1"/>
  <c r="J78" i="1"/>
  <c r="J72" i="1"/>
  <c r="J73" i="1"/>
  <c r="J64" i="1"/>
  <c r="J67" i="1"/>
  <c r="A23" i="1"/>
  <c r="J46" i="1"/>
  <c r="J42" i="1"/>
  <c r="J43" i="1"/>
  <c r="J40" i="1"/>
  <c r="J47" i="1"/>
  <c r="J45" i="1"/>
  <c r="J44" i="1"/>
  <c r="J39" i="1"/>
  <c r="J48" i="1" s="1"/>
  <c r="J41" i="1"/>
  <c r="J83" i="1" l="1"/>
  <c r="A24" i="1"/>
  <c r="G24" i="1"/>
  <c r="A27" i="1" s="1"/>
  <c r="A29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Nohelová Zuzana</author>
  </authors>
  <commentList>
    <comment ref="S6" authorId="0" shapeId="0" xr:uid="{2C90C26D-20F1-4C3B-B035-3309BA2B4B2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CB18A17-3E9C-47FB-9845-2DB914D6D7B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Nohelová Zuzana</author>
  </authors>
  <commentList>
    <comment ref="S6" authorId="0" shapeId="0" xr:uid="{8964BA8D-1C73-4AB4-BAE1-D19BFC9672B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99F8985-4F63-43EB-8B91-9A64298B74E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Nohelová Zuzana</author>
  </authors>
  <commentList>
    <comment ref="S6" authorId="0" shapeId="0" xr:uid="{37DEBCE0-FDE2-4FC7-A6FF-13AAA6B2690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A3B085F-4F3D-49FA-9ED2-D3B8020E460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Nohelová Zuzana</author>
  </authors>
  <commentList>
    <comment ref="S6" authorId="0" shapeId="0" xr:uid="{78EC8687-98CE-4C61-BA85-2BD2000FAF5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AA0BFA0-6188-4C29-B3CC-80CECA4A497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Nohelová Zuzana</author>
  </authors>
  <commentList>
    <comment ref="S6" authorId="0" shapeId="0" xr:uid="{0C976E78-5177-4635-B381-372F3024A0B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35E6561-271B-415B-97B2-EA56E4B85B8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<sst xmlns="http://schemas.openxmlformats.org/spreadsheetml/2006/main" count="2390" uniqueCount="664">
  <si>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</si>
  <si>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</si>
  <si>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</si>
  <si>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</si>
  <si>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</si>
  <si>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</si>
  <si>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</si>
  <si>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</si>
  <si>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</si>
  <si>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</si>
  <si>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</si>
  <si>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</si>
  <si>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</si>
  <si>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</si>
  <si>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</si>
  <si>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</si>
  <si>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</si>
  <si>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</si>
  <si>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</si>
  <si>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</si>
  <si>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</si>
  <si>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</si>
  <si>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</si>
  <si>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</si>
  <si>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</si>
  <si>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</si>
  <si>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</si>
  <si>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</si>
  <si>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</si>
  <si>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</si>
  <si>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</si>
  <si>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</si>
  <si>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</si>
  <si>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</si>
  <si>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</si>
  <si>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</si>
  <si>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</si>
  <si>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</si>
  <si>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</si>
  <si>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</si>
  <si>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</si>
  <si>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</si>
  <si>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</si>
  <si>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240601</t>
  </si>
  <si>
    <t>Administrativní budova DORADO Jihlava</t>
  </si>
  <si>
    <t>Stavba</t>
  </si>
  <si>
    <t>SO01</t>
  </si>
  <si>
    <t>01</t>
  </si>
  <si>
    <t>Bourací práce</t>
  </si>
  <si>
    <t>02</t>
  </si>
  <si>
    <t>Stavební práce</t>
  </si>
  <si>
    <t>03</t>
  </si>
  <si>
    <t>ON+VN</t>
  </si>
  <si>
    <t>SO02</t>
  </si>
  <si>
    <t>Demolice objektů</t>
  </si>
  <si>
    <t>SO03</t>
  </si>
  <si>
    <t>Výměna oken</t>
  </si>
  <si>
    <t>Celkem za stavbu</t>
  </si>
  <si>
    <t>CZK</t>
  </si>
  <si>
    <t>#POPS</t>
  </si>
  <si>
    <t>Popis stavby: 240601 - Administrativní budova DORADO Jihlava</t>
  </si>
  <si>
    <t>#POPO</t>
  </si>
  <si>
    <t>Popis objektu: SO01 - Administrativní budova DORADO Jihlava</t>
  </si>
  <si>
    <t>#POPR</t>
  </si>
  <si>
    <t>Popis rozpočtu: 01 - Bourací práce</t>
  </si>
  <si>
    <t>Popis rozpočtu: 02 - Stavební práce</t>
  </si>
  <si>
    <t>Popis rozpočtu: 03 - ON+VN</t>
  </si>
  <si>
    <t>Popis objektu: SO02 - Demolice objektů</t>
  </si>
  <si>
    <t>Popis objektu: SO03 - Výměna oken</t>
  </si>
  <si>
    <t>Popis rozpočtu: 01 - Výměna oken</t>
  </si>
  <si>
    <t>Rekapitulace dílů</t>
  </si>
  <si>
    <t>Typ dílu</t>
  </si>
  <si>
    <t>6</t>
  </si>
  <si>
    <t>Úpravy povrchu, podlahy</t>
  </si>
  <si>
    <t>61</t>
  </si>
  <si>
    <t>Úpravy povrchů vnitřní</t>
  </si>
  <si>
    <t>62</t>
  </si>
  <si>
    <t>Úpravy povrchů vnější</t>
  </si>
  <si>
    <t>94</t>
  </si>
  <si>
    <t>Lešení a stavební výtahy</t>
  </si>
  <si>
    <t>96</t>
  </si>
  <si>
    <t>Bourání konstrukcí</t>
  </si>
  <si>
    <t>99</t>
  </si>
  <si>
    <t>Staveništní přesun hmot</t>
  </si>
  <si>
    <t>711</t>
  </si>
  <si>
    <t>Izolace proti vodě</t>
  </si>
  <si>
    <t>712</t>
  </si>
  <si>
    <t>Povlakové krytiny</t>
  </si>
  <si>
    <t>713</t>
  </si>
  <si>
    <t>Izolace tepelné</t>
  </si>
  <si>
    <t>762</t>
  </si>
  <si>
    <t>Konstrukce tesařské</t>
  </si>
  <si>
    <t>764</t>
  </si>
  <si>
    <t>Konstrukce klempířské</t>
  </si>
  <si>
    <t>766</t>
  </si>
  <si>
    <t>Konstrukce truhlářské</t>
  </si>
  <si>
    <t>Konstrukce truhlářské, okna a dveře</t>
  </si>
  <si>
    <t>784</t>
  </si>
  <si>
    <t>Malby</t>
  </si>
  <si>
    <t>799</t>
  </si>
  <si>
    <t>Ostatní</t>
  </si>
  <si>
    <t>M21</t>
  </si>
  <si>
    <t>Elektromontáže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</si>
  <si>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</si>
  <si>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</si>
  <si>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</si>
  <si>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</si>
  <si>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</si>
  <si>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</si>
  <si>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</si>
  <si>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</si>
  <si>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</si>
  <si>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</si>
  <si>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</si>
  <si>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</si>
  <si>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</si>
  <si>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</si>
  <si>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</si>
  <si>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</si>
  <si>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</si>
  <si>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</si>
  <si>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</si>
  <si>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</si>
  <si>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</si>
  <si>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</si>
  <si>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</si>
  <si>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</si>
  <si>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</si>
  <si>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</si>
  <si>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</si>
  <si>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</si>
  <si>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</si>
  <si>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</si>
  <si>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</si>
  <si>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</si>
  <si>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</si>
  <si>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962081141R00</t>
  </si>
  <si>
    <t>Bourání příček ze skleněných tvárnic tl. 15 cm</t>
  </si>
  <si>
    <t>m2</t>
  </si>
  <si>
    <t>RTS 25/ I</t>
  </si>
  <si>
    <t>RTS 24/ I</t>
  </si>
  <si>
    <t>Práce</t>
  </si>
  <si>
    <t>Běžná</t>
  </si>
  <si>
    <t>POL1_</t>
  </si>
  <si>
    <t>luxfery : 1,5*2,2*4</t>
  </si>
  <si>
    <t>VV</t>
  </si>
  <si>
    <t>968061112R00</t>
  </si>
  <si>
    <t>Vyvěšení dřevěných a plastových okenních křídel pl. do 1,5 m2</t>
  </si>
  <si>
    <t>kus</t>
  </si>
  <si>
    <t>SV : 12+25*2</t>
  </si>
  <si>
    <t>SZ : 3*2</t>
  </si>
  <si>
    <t>JV : 6+1+2</t>
  </si>
  <si>
    <t>JZ : 18*5+14*2+5+5*3</t>
  </si>
  <si>
    <t>vrátnice : 3+6</t>
  </si>
  <si>
    <t>968061125R00</t>
  </si>
  <si>
    <t>Vyvěšení dřevěných a plastových dveřních křídel pl. do 2 m2</t>
  </si>
  <si>
    <t>14</t>
  </si>
  <si>
    <t>4</t>
  </si>
  <si>
    <t>968072456R00</t>
  </si>
  <si>
    <t>Vybourání kovových dveřních zárubní pl. nad 2 m2</t>
  </si>
  <si>
    <t>vrata : 3,2*3</t>
  </si>
  <si>
    <t>968083001R00</t>
  </si>
  <si>
    <t>Vybourání plastových oken do 1 m2</t>
  </si>
  <si>
    <t>0,55*1,2*11</t>
  </si>
  <si>
    <t>0,6*1,2*4</t>
  </si>
  <si>
    <t>968083002R00</t>
  </si>
  <si>
    <t>Vybourání plastových oken do 2 m2</t>
  </si>
  <si>
    <t>1,5*1,2*3</t>
  </si>
  <si>
    <t>1,2*1,5*2</t>
  </si>
  <si>
    <t>968083003R00</t>
  </si>
  <si>
    <t>Vybourání plastových oken do 4 m2</t>
  </si>
  <si>
    <t>1,8*1,5</t>
  </si>
  <si>
    <t>1,5*1,8*24</t>
  </si>
  <si>
    <t>1,5*1,8*20</t>
  </si>
  <si>
    <t>vrátnice : 2,64*1,44</t>
  </si>
  <si>
    <t>1,45*1,45</t>
  </si>
  <si>
    <t>968083004R00</t>
  </si>
  <si>
    <t>Vybourání plastových oken nad 4 m2</t>
  </si>
  <si>
    <t>5,4*3*4</t>
  </si>
  <si>
    <t>5,4*2,57*3</t>
  </si>
  <si>
    <t>3*1,8</t>
  </si>
  <si>
    <t>2,7*3*2</t>
  </si>
  <si>
    <t>vrátnice : 3,6*1,44</t>
  </si>
  <si>
    <t>968083012R00</t>
  </si>
  <si>
    <t>Vybourání plastových prosklených dveří pl.nad 2 m2</t>
  </si>
  <si>
    <t>1,9*2,2+1,8*1,97+1,54*2,02+1,95*2+2,54*1,97+1,9*1,97*2</t>
  </si>
  <si>
    <t>2,64*2,88</t>
  </si>
  <si>
    <t>968083021R00</t>
  </si>
  <si>
    <t>Vybourání plastových dveří plných pl. do 2 m2</t>
  </si>
  <si>
    <t>0,9*1,97</t>
  </si>
  <si>
    <t>1*1,97</t>
  </si>
  <si>
    <t>968095002R00</t>
  </si>
  <si>
    <t>Bourání parapetů dřevěných š. do 50 cm</t>
  </si>
  <si>
    <t>m</t>
  </si>
  <si>
    <t>1NP : 1,5*7+0,55*11+1,2*2+1,8+5,4*4</t>
  </si>
  <si>
    <t>2NP : 1,5*24+5,4*3+3</t>
  </si>
  <si>
    <t>3NP : 1,5*10+0,6*2+2,7</t>
  </si>
  <si>
    <t>4NP : 1,5*10+0,6*2+2,7</t>
  </si>
  <si>
    <t>vrátnice : 3,6+2,64+1,45</t>
  </si>
  <si>
    <t>978015241R00</t>
  </si>
  <si>
    <t>Otlučení omítek vnějších MVC v složit.1-4 do 30 %</t>
  </si>
  <si>
    <t>762631803R00</t>
  </si>
  <si>
    <t>Demontáž vrat včetně kování přes 8 m2</t>
  </si>
  <si>
    <t>3,2*3</t>
  </si>
  <si>
    <t>764331850R00</t>
  </si>
  <si>
    <t>Demontáž lemování zdí, rš 400 a 500 mm, do 30°</t>
  </si>
  <si>
    <t>12*2+18,7</t>
  </si>
  <si>
    <t>12,9</t>
  </si>
  <si>
    <t>764352810R00</t>
  </si>
  <si>
    <t>Demontáž žlabů půlkruh. rovných, rš 330 mm, do 30°</t>
  </si>
  <si>
    <t>3*18+20</t>
  </si>
  <si>
    <t>764410850R00</t>
  </si>
  <si>
    <t>Demontáž oplechování parapetů,rš od 100 do 330 mm</t>
  </si>
  <si>
    <t>764454802R00</t>
  </si>
  <si>
    <t>Demontáž odpadních trub kruhových, D 120 mm</t>
  </si>
  <si>
    <t>JZ : 2*11</t>
  </si>
  <si>
    <t>SV : 2*14+7+11</t>
  </si>
  <si>
    <t>799001</t>
  </si>
  <si>
    <t>Demontáž prvků na fasádě - bude upřesněno před realizací (OSVĚTLENÍ, TABULKA S Č.P., VZT JEDNOTKY APOD.)</t>
  </si>
  <si>
    <t>soubor</t>
  </si>
  <si>
    <t>Vlastní</t>
  </si>
  <si>
    <t>Indiv</t>
  </si>
  <si>
    <t>799002</t>
  </si>
  <si>
    <t>Demontáž prvků na střeše - bude upřesněno před realizací ROZVODY ANTÉN STA A SATELITŮ NA STŘEŠE</t>
  </si>
  <si>
    <t>979951111R00</t>
  </si>
  <si>
    <t>Výkup kovů - železný šrot</t>
  </si>
  <si>
    <t>t</t>
  </si>
  <si>
    <t>Pro vyjádření výnosu ve prospěch zhotovitele je nutné jednotkovou cenu uvést se záporným znaménkem. (Získaná částka ponižuje náklad stavby.)</t>
  </si>
  <si>
    <t>POP</t>
  </si>
  <si>
    <t>Odkaz na dem. hmot. položky pořadí 4 : 0,60480</t>
  </si>
  <si>
    <t>Odkaz na dem. hmot. položky pořadí 13 : 0,32640</t>
  </si>
  <si>
    <t>Odkaz na dem. hmot. položky pořadí 14 : 0,16569</t>
  </si>
  <si>
    <t>Odkaz na dem. hmot. položky pořadí 15 : 0,24864</t>
  </si>
  <si>
    <t>Odkaz na dem. hmot. položky pořadí 16 : 0,19310</t>
  </si>
  <si>
    <t>Odkaz na dem. hmot. položky pořadí 17 : 0,19380</t>
  </si>
  <si>
    <t>979990107R00</t>
  </si>
  <si>
    <t>Poplatek za uložení suti - směs betonu, cihel, dřeva, skupina odpadu 170904</t>
  </si>
  <si>
    <t>kategorie 17 09 04 smíšené stavební a demoliční odpady</t>
  </si>
  <si>
    <t>Odkaz na dem. hmot. položky pořadí 12 : 25,31200</t>
  </si>
  <si>
    <t>979990109R00</t>
  </si>
  <si>
    <t>Poplatek za uložení suti - skleněné tvárnice, skupina odpadu 070202</t>
  </si>
  <si>
    <t>Odkaz na dem. hmot. položky pořadí 1 : 1,08240</t>
  </si>
  <si>
    <t>979990161R00</t>
  </si>
  <si>
    <t>Poplatek za uložení - dřevo, skupina odpadu 170201</t>
  </si>
  <si>
    <t>kategorie 17 02 01 dřevo</t>
  </si>
  <si>
    <t>Odkaz na dem. hmot. položky pořadí 11 : 2,15561</t>
  </si>
  <si>
    <t>979990163R00</t>
  </si>
  <si>
    <t>Poplatek za uložení suti - plast + sklo, skupina odpadu 170904</t>
  </si>
  <si>
    <t>Odkaz na dem. hmot. položky pořadí 2 : 0,00000</t>
  </si>
  <si>
    <t>Odkaz na dem. hmot. položky pořadí 3 : 0,00000</t>
  </si>
  <si>
    <t>Odkaz na dem. hmot. položky pořadí 5 : 0,10140</t>
  </si>
  <si>
    <t>Odkaz na dem. hmot. položky pořadí 6 : 0,31428</t>
  </si>
  <si>
    <t>Odkaz na dem. hmot. položky pořadí 7 : 5,09616</t>
  </si>
  <si>
    <t>Odkaz na dem. hmot. položky pořadí 8 : 7,32699</t>
  </si>
  <si>
    <t>Odkaz na dem. hmot. položky pořadí 9 : 1,43499</t>
  </si>
  <si>
    <t>Odkaz na dem. hmot. položky pořadí 10 : 0,11229</t>
  </si>
  <si>
    <t>979011111R00</t>
  </si>
  <si>
    <t>Svislá doprava suti a vybour. hmot za 2.NP a 1.PP</t>
  </si>
  <si>
    <t>Přesun suti</t>
  </si>
  <si>
    <t>POL8_</t>
  </si>
  <si>
    <t>979011121R00</t>
  </si>
  <si>
    <t>Příplatek za každé další podlaží</t>
  </si>
  <si>
    <t>979081111R00</t>
  </si>
  <si>
    <t>Odvoz suti a vybour. hmot na skládku do 1 km</t>
  </si>
  <si>
    <t>Včetně naložení na dopravní prostředek a složení na skládku, bez poplatku za skládku.</t>
  </si>
  <si>
    <t>979081121R00</t>
  </si>
  <si>
    <t>Příplatek k odvozu za každý další 1 km</t>
  </si>
  <si>
    <t>Předpoklad Skládky VHS Jihlava s. r. o.</t>
  </si>
  <si>
    <t>979082111R00</t>
  </si>
  <si>
    <t>Vnitrostaveništní doprava suti do 10 m</t>
  </si>
  <si>
    <t>979082121R00</t>
  </si>
  <si>
    <t>Příplatek k vnitrost. dopravě suti za dalších 5 m</t>
  </si>
  <si>
    <t>SUM</t>
  </si>
  <si>
    <t>Poznámky uchazeče k zadání</t>
  </si>
  <si>
    <t>POPUZIV</t>
  </si>
  <si>
    <t>END</t>
  </si>
  <si>
    <t>602015185R00</t>
  </si>
  <si>
    <t>Omítka tenkovrstvá na stěnách silikon-silikát</t>
  </si>
  <si>
    <t>Odkaz na mn. položky pořadí 16 : 56,17695</t>
  </si>
  <si>
    <t>602015191R00</t>
  </si>
  <si>
    <t>Podkladní nátěr stěn pod tenkovrstvé omítky</t>
  </si>
  <si>
    <t>Odkaz na mn. položky pořadí 1 : 56,17695</t>
  </si>
  <si>
    <t>612409991R00</t>
  </si>
  <si>
    <t>Začištění omítek kolem oken,dveří apod.</t>
  </si>
  <si>
    <t>okna 1NP : 3*(1,5+1,2)*2+4*(1,5+2,2)*2+(1,2+1,5)*2*2+(1,8+1,5)*2+(5,4+3,)*2*4+(0,55+1,2)*2*11</t>
  </si>
  <si>
    <t>dveře 1NP : (1,9+2,2*2)+(1,8+1,97*2)+(0,9+1,97*2)+(3,2+3*2)+(1,54+2,02*2)+(1,95+2*2)+(2,54+1,97*2)+(1,9+1,97*2)*2</t>
  </si>
  <si>
    <t>okna 2NP : (1,5+1,8)*2*24+(5,4+2,57)*2*3+(3+1,8)*2</t>
  </si>
  <si>
    <t>okna 3NP : 10*(1,5+1,8)*2+(0,6+1,2)*2*2+(2,7+3)*2</t>
  </si>
  <si>
    <t>okna 4NP : 10*(1,5+1,8)*2+(0,6+1,2)*2*2+(2,7+3)*2</t>
  </si>
  <si>
    <t>vrátnice : 2*(1,45*2+2,64+1,44+3,6+1,44)+(1+1,97*2+2,64+2,88*2)</t>
  </si>
  <si>
    <t>612425931R00</t>
  </si>
  <si>
    <t>Omítka vápenná vnitřního ostění - štuková</t>
  </si>
  <si>
    <t>Odkaz na mn. položky pořadí 3 : 647,07000*0,3</t>
  </si>
  <si>
    <t>620991121R00</t>
  </si>
  <si>
    <t>Zakrývání výplní vnějších otvorů z lešení</t>
  </si>
  <si>
    <t>nejsou započteny okna v soklové části a vstupní dveře</t>
  </si>
  <si>
    <t>okna 1NP : 3*(1,5*1,2)+4*(1,5*2,2)+(1,2*1,5)*2+(1,8*1,5)+(5,4*3,)*4+(0,55*1,2)*11</t>
  </si>
  <si>
    <t>dveře 1NP : (1,9*2,2)+(1,8*1,97)+(0,9*1,97)+(3,2*3)+(1,54*2,02)+(1,95*2)+(2,54*1,97)+(1,9*1,97)*2</t>
  </si>
  <si>
    <t>okna 2NP : (1,5*1,8)*24+(5,4*2,57)*3+(3*1,8)</t>
  </si>
  <si>
    <t>okna 3NP : 10*(1,5*1,8)+(0,6*1,2)*2+(2,7*3)</t>
  </si>
  <si>
    <t>okna 4NP : 10*(1,5*1,8)+(0,6*1,2)*2+(2,7*3)</t>
  </si>
  <si>
    <t>vrátnice : 1,45*1,45+2,64*1,44+1*1,97+2,64*2,88+3,6*1,44</t>
  </si>
  <si>
    <t>622323041R00</t>
  </si>
  <si>
    <t>Penetrace podkladu</t>
  </si>
  <si>
    <t>Odkaz na mn. položky pořadí 19 : 1582,94190</t>
  </si>
  <si>
    <t>Odkaz na mn. položky pořadí 7 : 176,41050</t>
  </si>
  <si>
    <t>Odkaz na mn. položky pořadí 8 : 1,93900</t>
  </si>
  <si>
    <t>Odkaz na mn. položky pořadí 9 : 50,06400</t>
  </si>
  <si>
    <t>Odkaz na mn. položky pořadí 18 : 72,82770</t>
  </si>
  <si>
    <t>622319353RT5</t>
  </si>
  <si>
    <t>KZS, ostění a nadpraží, EPS F s grafitem, tl. 30 mm s omítkou silikon silikát</t>
  </si>
  <si>
    <t>Položka obsahuje: nanesení lepicího tmelu na izolační desky, nalepení desek, natažení stěrky, osazení lišt, přehlazení stěrky, kontaktní nátěr a povrchovou úpravu omítkou. V položce je obsaženo 3,3 m rohových lišt, 1,67 m lišt s okapničkou a 5 m napojovacích lišt na m2.</t>
  </si>
  <si>
    <t>okna 1NP : 0,35*(3*(1,5+1,2*2)+4*(1,5+2,2*2)+(1,2+1,5*2)*2+(1,8+1,5*2)+(5,4+3*2)*4+(0,55+1,2*2)*11)</t>
  </si>
  <si>
    <t>dveře 1NP : 0,35*((1,9+2,2*2)+(1,8+1,97*2)+(0,9+1,97*2)+(3,2+3*2)+(1,54+2,02*2)+(1,95+2*2)+(2,54+1,97*2)+(1,9+1,97*2)*2)</t>
  </si>
  <si>
    <t>okna 2NP : 0,35*((1,5+1,8*2)*24+(5,4+2,57*2)*3+(3+1,8*2))</t>
  </si>
  <si>
    <t>okna 3NP : 0,35*(10*(1,5+1,8*2)+(0,6+1,2*2)*2+(2,7+3*2))</t>
  </si>
  <si>
    <t>okna 4NP : 0,35*(10*(1,5+1,8*2)+(0,6+1,2*2)*2+(2,7+3*2))</t>
  </si>
  <si>
    <t>vrátnice : 0,35*((1+1,97*2+2,64+2,88*2)+(1,45*3+2,64+1,44*2+3,6+1,44*2))</t>
  </si>
  <si>
    <t>622319553RT1</t>
  </si>
  <si>
    <t>KZS, ostění sokl, XPS 30 mm s omítkou silikon silikát</t>
  </si>
  <si>
    <t>vrátnice : 0,35*(0,5*4)</t>
  </si>
  <si>
    <t>1NP : 0,35*(0,11*14)</t>
  </si>
  <si>
    <t>0,35*0,5*4</t>
  </si>
  <si>
    <t>622319563R00</t>
  </si>
  <si>
    <t>KZS, parapet, XPS, tl. 30 mm</t>
  </si>
  <si>
    <t>Položka obsahuje řezání desek, nanesení lepicího tmelu na izolační desky, nalepení desek, natažení stěrky, vtlačení výztužné tkaniny (1,68 m2), osazení parapetní lišty (5m/m2) a přehlazení stěrky.</t>
  </si>
  <si>
    <t>okna 1NP : 0,35*(3*1,5+4*1,5+0,55*11+1,2*2+1,8+5,4*4)</t>
  </si>
  <si>
    <t>okna 2NP : 0,35*(1,5*24+5,4*3+3)</t>
  </si>
  <si>
    <t>okna 3NP : 0,35*(10*1,5+0,6*2+2,7)</t>
  </si>
  <si>
    <t>okna 4NP : 0,35*(10*1,5+0,6*2+2,7)</t>
  </si>
  <si>
    <t>vrátnice : 0,35*(1,45+2,64+3,6)</t>
  </si>
  <si>
    <t>622319021R00</t>
  </si>
  <si>
    <t>Zakládací sada ETICS,zaklád+okap.profil PVC</t>
  </si>
  <si>
    <t>Prvek K17+K18</t>
  </si>
  <si>
    <t>vrátnice : (5,9+6,5)*2</t>
  </si>
  <si>
    <t>-(1+2,64)</t>
  </si>
  <si>
    <t>1NP : (40+25,24)*2</t>
  </si>
  <si>
    <t>-(3,2+1,9+1,54+1,95+2,54+1,9*2)</t>
  </si>
  <si>
    <t>-(0,9+1,8)</t>
  </si>
  <si>
    <t>Mezisoučet</t>
  </si>
  <si>
    <t>622421491R00</t>
  </si>
  <si>
    <t>Doplňky zatepl. systémů, rohová lišta s okapničkou</t>
  </si>
  <si>
    <t>okna 1NP : 3*1,5+4*1,5+0,55*11+1,2*2+1,8+5,4*4</t>
  </si>
  <si>
    <t>okna 2NP : 1,5*24+5,4*3+3</t>
  </si>
  <si>
    <t>okna 3NP : 10*1,5+0,6*2+2,7</t>
  </si>
  <si>
    <t>okna 4NP : 10*1,5+0,6*2+2,7</t>
  </si>
  <si>
    <t>vrátnice : 1,45+2,64+3,6</t>
  </si>
  <si>
    <t>622421494R00</t>
  </si>
  <si>
    <t>Doplňky zatepl. systémů, podparapetní lišta s tkan</t>
  </si>
  <si>
    <t>622473186R00</t>
  </si>
  <si>
    <t>Příplatek za rohovník pro vnější omítky</t>
  </si>
  <si>
    <t>Prvek K19</t>
  </si>
  <si>
    <t>okna 1NP : 3*(1,2*2)+4*(2,2*2)+(1,5*2)*2+(1,5*2)+(3*2)*4+(1,2*2)*11</t>
  </si>
  <si>
    <t>dveře 1NP : (2,2*2)+(1,97*2)+(1,97*2)+(3*2)+(2,02*2)+(2*2)+(1,97*2)+(1,97*2)*2</t>
  </si>
  <si>
    <t>okna 2NP : (1,8*2)*24+(2,57*2)*3+(1,8*2)</t>
  </si>
  <si>
    <t>okna 3NP : 10*(1,8*2)+(1,2*2)*2+(3*2)</t>
  </si>
  <si>
    <t>okna 4NP : 10*(1,8*2)+(1,2*2)*2+(3*2)</t>
  </si>
  <si>
    <t>vrátnice : (1,97*2+2,88*2)+(1,45*21,44*2+1,44*2)</t>
  </si>
  <si>
    <t>rohy : 15*3+8+11*2</t>
  </si>
  <si>
    <t>sloupy : 3,6*4*6</t>
  </si>
  <si>
    <t>622473187RT2</t>
  </si>
  <si>
    <t>Příplatek za okenní lištu (APU) - montáž včetně dodávky lišty</t>
  </si>
  <si>
    <t>Prvek K21</t>
  </si>
  <si>
    <t>622477223RT2</t>
  </si>
  <si>
    <t>Oprava vnější omítky stěn štukové,sl.II,do 30%,SMS</t>
  </si>
  <si>
    <t>622481211RU1</t>
  </si>
  <si>
    <t>Montáž výztužné sítě(perlinky)do stěrky-vněj.stěny včetně výztužné sítě a stěrkového tmelu</t>
  </si>
  <si>
    <t>sloupy : (0,51*4)*6*(3,145+0,44)</t>
  </si>
  <si>
    <t>(0,97+0,51+0,42+1,53)*(3,145+0,44)</t>
  </si>
  <si>
    <t>622904112R00</t>
  </si>
  <si>
    <t>Očištění fasád tlakovou vodou složitost 1 - 2</t>
  </si>
  <si>
    <t>Odkaz na mn. položky pořadí 6 : 1884,18310</t>
  </si>
  <si>
    <t>622318624RTX</t>
  </si>
  <si>
    <t>KZS, sokl, EPS P 200 mm s omítkou silikon silikát</t>
  </si>
  <si>
    <t>Kalkul</t>
  </si>
  <si>
    <t>vrátnice : (5,9+6,5)*2*0,5</t>
  </si>
  <si>
    <t>-(1*0,5+2,64*0,5)</t>
  </si>
  <si>
    <t>1NP : 0,5*(40+25,24)*2</t>
  </si>
  <si>
    <t>-0,11*(3,2+1,9+1,54+1,95+2,54+1,9*2)</t>
  </si>
  <si>
    <t>-0,5*(0,9+1,8)</t>
  </si>
  <si>
    <t>622319340RTX</t>
  </si>
  <si>
    <t>KZS, fasáda, EPS F s grafitem, tl. 260 mm s omítkou silikon-silikát</t>
  </si>
  <si>
    <t>Max. součinitel tepelné vodivosti izolantu je 0,032 W/m K.</t>
  </si>
  <si>
    <t>vrátnice : (5,9+6,5)*2*(3,145-0,5)</t>
  </si>
  <si>
    <t>-(1,45*1,45+2,64*1,44+1*1,47+2,64*2,4+3,6*1,44)</t>
  </si>
  <si>
    <t>podhled : 11,98*11,84+2,85*11,19</t>
  </si>
  <si>
    <t>2,24*13,4</t>
  </si>
  <si>
    <t>-(5,9*6,5)</t>
  </si>
  <si>
    <t>1NP : (3,14+0,44-0,5)*(40+25,24)*2</t>
  </si>
  <si>
    <t>-(3,2*2,89+1,9*2,09+1,54*1,91+1,95*1,89+2,54*1,86+1,9*2*1,86)</t>
  </si>
  <si>
    <t>-(0,9*1,86+1,8*1,86)</t>
  </si>
  <si>
    <t>-(1,5*1,2*3+0,55*1,2*11+1,2*1,5+1,8*1,5+5,4*3*4+1,5*2,2*4)</t>
  </si>
  <si>
    <t>2NP-4NP : (39,66+25,81)*2*(7,585-3,145)</t>
  </si>
  <si>
    <t>(19,08+13,1)*2*(14,325-7,585)+0,3*(19,08+2,69+0,9)</t>
  </si>
  <si>
    <t>25,91*(10,715-7,585)+25,91*(12,015-10,715)*0,5</t>
  </si>
  <si>
    <t>12,71*(10,715-7,585)+12,71*(12,015-10,715)*0,5</t>
  </si>
  <si>
    <t>18,81*(10,715-7,585)*2</t>
  </si>
  <si>
    <t>-(1,5*1,8*24+5,4*2,57*3+3*1,8)</t>
  </si>
  <si>
    <t>-(1,5*1,8*20+0,6*1,2*4+2,7*3*2)</t>
  </si>
  <si>
    <t>941941042R00</t>
  </si>
  <si>
    <t>Montáž lešení leh.řad.s podlahami,š.1,2 m, H 30 m</t>
  </si>
  <si>
    <t>Včetně kotvení lešení.</t>
  </si>
  <si>
    <t>(29+43)*2*12</t>
  </si>
  <si>
    <t>(16+22*2)*3</t>
  </si>
  <si>
    <t>941941292R00</t>
  </si>
  <si>
    <t>Příplatek za každý měsíc použití lešení k pol.1042</t>
  </si>
  <si>
    <t>předpoklad 1,5 měsíce</t>
  </si>
  <si>
    <t>Odkaz na mn. položky pořadí 20 : 1908,00000*1,5</t>
  </si>
  <si>
    <t>941941842R00</t>
  </si>
  <si>
    <t>Demontáž lešení leh.řad.s podlahami,š.1,2 m,H 30 m</t>
  </si>
  <si>
    <t>Odkaz na mn. položky pořadí 20 : 1908,00000</t>
  </si>
  <si>
    <t>941955001R00</t>
  </si>
  <si>
    <t>Lešení lehké pomocné, výška podlahy do 1,2 m</t>
  </si>
  <si>
    <t>944944011R00</t>
  </si>
  <si>
    <t>Montáž ochranné sítě z umělých vláken</t>
  </si>
  <si>
    <t>944944031R00</t>
  </si>
  <si>
    <t>Příplatek za každý měsíc použití sítí k pol. 4011</t>
  </si>
  <si>
    <t>Odkaz na mn. položky pořadí 21 : 2862,00000</t>
  </si>
  <si>
    <t>944944081R00</t>
  </si>
  <si>
    <t>Demontáž ochranné sítě z umělých vláken</t>
  </si>
  <si>
    <t>Odkaz na mn. položky pořadí 24 : 1908,00000</t>
  </si>
  <si>
    <t>944945012R00</t>
  </si>
  <si>
    <t>Montáž záchytné stříšky H 4,5 m, šířky do 2 m</t>
  </si>
  <si>
    <t>12+10</t>
  </si>
  <si>
    <t>944945192R00</t>
  </si>
  <si>
    <t>Příplatek za každý měsíc použ.stříšky, k pol. 5012</t>
  </si>
  <si>
    <t>Odkaz na mn. položky pořadí 27 : 22,00000*1,5</t>
  </si>
  <si>
    <t>944945812R00</t>
  </si>
  <si>
    <t>Demontáž záchytné stříšky H 4,5 m, šířky do 2 m</t>
  </si>
  <si>
    <t>Odkaz na mn. položky pořadí 27 : 22,00000</t>
  </si>
  <si>
    <t>999281211R00</t>
  </si>
  <si>
    <t>Přesun hmot, opravy vněj. plášťů výšky do 25 m</t>
  </si>
  <si>
    <t>Přesun hmot</t>
  </si>
  <si>
    <t>POL7_</t>
  </si>
  <si>
    <t>711151111RU1</t>
  </si>
  <si>
    <t>Provedení izolace proti vlhkosti na ploše vodorovné, samolepicími asfaltovými pásy včetně pásu</t>
  </si>
  <si>
    <t>Odkaz na mn. položky pořadí 37 : 543,46000</t>
  </si>
  <si>
    <t>711152111RU1</t>
  </si>
  <si>
    <t>Provedení izolace proti vlhkosti na ploše svislé, samolepicími asfaltovými pásy včetně pásu</t>
  </si>
  <si>
    <t>Odkaz na mn. položky pořadí 36 : 23,72400</t>
  </si>
  <si>
    <t>998711102R00</t>
  </si>
  <si>
    <t>Přesun hmot pro izolace proti vodě, výšky do 12 m</t>
  </si>
  <si>
    <t>712341559RV1</t>
  </si>
  <si>
    <t>Provedení povlakové krytiny střech do 10°, asfaltovými pásy, přitavení celoplošně 1 vrstva - včetně dodávky pásu</t>
  </si>
  <si>
    <t>998712103R00</t>
  </si>
  <si>
    <t>Přesun hmot pro povlakové krytiny, výšky do 24 m</t>
  </si>
  <si>
    <t>713131131R00</t>
  </si>
  <si>
    <t>Montáž tepelné izolace stěn lepením</t>
  </si>
  <si>
    <t>Očištění povrchu stěny od prachu, nařezání izolačních desek na požadovaný rozměr, nanesení lepicího tmelu, osazení desek.</t>
  </si>
  <si>
    <t>(12,2*2+17,78)*0,3</t>
  </si>
  <si>
    <t>(13,845+6,555+14,95+1,55)*0,3</t>
  </si>
  <si>
    <t>713141125R00</t>
  </si>
  <si>
    <t>Montáž tepelné izolace střech, na lepidlo PUK, desky</t>
  </si>
  <si>
    <t>RTS 23/ II</t>
  </si>
  <si>
    <t>Včetně očištění podkladu od nesoudržných vrstev.</t>
  </si>
  <si>
    <t>12,4*17,78</t>
  </si>
  <si>
    <t>0,95*(19,06+12,2*2)</t>
  </si>
  <si>
    <t>20,4*11,81+1,55*(2,69+0,45)</t>
  </si>
  <si>
    <t>(13,845+6,555+14,95+1,55+0,9)*0,95</t>
  </si>
  <si>
    <t>713191100RT9</t>
  </si>
  <si>
    <t>Položení separační fólie včetně dodávky PE fólie</t>
  </si>
  <si>
    <t>28375467R</t>
  </si>
  <si>
    <t>Deska izolační XPS, tl. 160 mm</t>
  </si>
  <si>
    <t>SPCM</t>
  </si>
  <si>
    <t>Specifikace</t>
  </si>
  <si>
    <t>POL3_</t>
  </si>
  <si>
    <t>0,95*(19,06+12,2*2)*1,1</t>
  </si>
  <si>
    <t>(13,845+6,555+14,95+1,55+0,9)*0,95*1,1</t>
  </si>
  <si>
    <t>28375705R</t>
  </si>
  <si>
    <t>Deska izolační stabilizovaná EPS 150 1000 x 500 mm</t>
  </si>
  <si>
    <t>m3</t>
  </si>
  <si>
    <t>RTS 24/ II</t>
  </si>
  <si>
    <t>(12,2*2+17,78)*0,3*0,33</t>
  </si>
  <si>
    <t>(13,845+6,555+14,95+1,55)*0,3*0,33</t>
  </si>
  <si>
    <t>12,4*17,78*0,33</t>
  </si>
  <si>
    <t>(20,4*11,81+1,55*(2,69+0,45))*0,33</t>
  </si>
  <si>
    <t>998713103R00</t>
  </si>
  <si>
    <t>Přesun hmot pro izolace tepelné, výšky do 24 m</t>
  </si>
  <si>
    <t>762441112RT4</t>
  </si>
  <si>
    <t>Montáž obložení atiky z desek na bázi dřeva, 1 vrstva, šroubováním včetně dodávky desky OSB ECO 3 N tl. 22 mm</t>
  </si>
  <si>
    <t>998762103R00</t>
  </si>
  <si>
    <t>Přesun hmot pro tesařské konstrukce, výšky do 24 m</t>
  </si>
  <si>
    <t>764813390R00</t>
  </si>
  <si>
    <t>Lemování zdí ploch.střech,lak.Pz plech, rš 1000 mm</t>
  </si>
  <si>
    <t>(19,06+12,2*2)</t>
  </si>
  <si>
    <t>(13,845+6,555+14,95+1,55+0,9)</t>
  </si>
  <si>
    <t>764819213R00</t>
  </si>
  <si>
    <t>Odpadní trouby kruhové z lak.Pz plechu, D 120 mm</t>
  </si>
  <si>
    <t>včetně kolena, objímky, spojovacího materiálu a zednické výpomoci.</t>
  </si>
  <si>
    <t>764815212R00</t>
  </si>
  <si>
    <t>Žlab podokapní půlkruh.z lak.Pz plechu, rš 330 mm</t>
  </si>
  <si>
    <t>včetně háku, čela a spojky.</t>
  </si>
  <si>
    <t>764816140R00</t>
  </si>
  <si>
    <t>Oplechování parapetů, lakovaný Pz plech, rš 400 mm</t>
  </si>
  <si>
    <t>764813120RX</t>
  </si>
  <si>
    <t>Příponka z lakovaného Pz plechu, rš 200 mm</t>
  </si>
  <si>
    <t>Odkaz na mn. položky pořadí 44 : 81,26000*2</t>
  </si>
  <si>
    <t>998764103R00</t>
  </si>
  <si>
    <t>Přesun hmot pro klempířské konstr., výšky do 24 m</t>
  </si>
  <si>
    <t>766601211R00</t>
  </si>
  <si>
    <t>Těsnění okenní spáry, ostění, PT fólie+ PP páska</t>
  </si>
  <si>
    <t>Instalace a dodávka parotěsné okenní fólie a paropropustné expanzní pásky.</t>
  </si>
  <si>
    <t>okna 1NP : 3*(1,5+1,2*2)+4*(1,5+2,2*2)+(1,2+1,5*2)*2+(1,8+1,5*2)+(5,4+3*2)*4+(0,55+1,2*2)*11</t>
  </si>
  <si>
    <t>okna 2NP : (1,5+1,8*2)*24+(5,4+2,57*2)*3+(3+1,8*2)</t>
  </si>
  <si>
    <t>okna 3NP : 10*(1,5+1,8*2)+(0,6+1,2*2)*2+(2,7+3*2)</t>
  </si>
  <si>
    <t>okna 4NP : 10*(1,5+1,8*2)+(0,6+1,2*2)*2+(2,7+3*2)</t>
  </si>
  <si>
    <t>vrátnice : (1+1,97*2+2,64+2,88*2)+(1,45*3+2,64+1,44*2+3,6+1,44*2)</t>
  </si>
  <si>
    <t>766601229R00</t>
  </si>
  <si>
    <t>Těsnění oken.spáry,parapet,PT folie+PP folie+páska</t>
  </si>
  <si>
    <t>Dodávka a aplikace parotěsné a paropropustné fólie, těsnicí pásky pod rám a pod vnější parapet, vymezovacího provazce pod vnitřní parapet a silikonového tmelu.</t>
  </si>
  <si>
    <t>766629301R00</t>
  </si>
  <si>
    <t>Montáž oken plastových plochy do 1,50 m2</t>
  </si>
  <si>
    <t>okna 1NP : 11</t>
  </si>
  <si>
    <t>okna 3NP : 2</t>
  </si>
  <si>
    <t>okna 4NP : 2</t>
  </si>
  <si>
    <t>766629302R00</t>
  </si>
  <si>
    <t>Montáž oken plastových plochy do 2,70 m2</t>
  </si>
  <si>
    <t>okna 1NP : 3+1+1</t>
  </si>
  <si>
    <t>okna 2NP : 24</t>
  </si>
  <si>
    <t>okna 3NP : 10</t>
  </si>
  <si>
    <t>okna 4NP : 10</t>
  </si>
  <si>
    <t>vrátnice : 1</t>
  </si>
  <si>
    <t>766629303R00</t>
  </si>
  <si>
    <t>Montáž oken plastových plochy do 4,50 m2</t>
  </si>
  <si>
    <t>okna 1NP : 4</t>
  </si>
  <si>
    <t>766629310R00</t>
  </si>
  <si>
    <t>Montáž plastových stěn prosklených</t>
  </si>
  <si>
    <t>okna 1NP : (5,4*3)*4</t>
  </si>
  <si>
    <t>okna 2NP : (5,4*2,57)*3+(3*1,8)</t>
  </si>
  <si>
    <t>okna 3NP : (2,7*3)</t>
  </si>
  <si>
    <t>okna 4NP : (2,7*3)</t>
  </si>
  <si>
    <t>vrátnice : 2,64*2,88+3,6*1,44</t>
  </si>
  <si>
    <t>766711021RT2</t>
  </si>
  <si>
    <t>Montáž vstupních dveří s vypěněním na úchytky a hmoždinky</t>
  </si>
  <si>
    <t>Montáž plastových dveří včetně dodávky a montáže PU pěny.</t>
  </si>
  <si>
    <t>dveře 1NP : (1,9+2,2)*2+(1,8+1,97)*2+(0,9+1,97)*2+(1,54+2,02)*2+(1,95+2)*2+(2,54+1,97)*2+(1,9+1,97)*2*2</t>
  </si>
  <si>
    <t>vrátnice : (1+1,97)*2</t>
  </si>
  <si>
    <t>766694111R00</t>
  </si>
  <si>
    <t>Montáž parapetních desek š.do 30 cm,dl.do 100 cm</t>
  </si>
  <si>
    <t>766694112R00</t>
  </si>
  <si>
    <t>Montáž parapetních desek š.do 30 cm,dl.do 160 cm</t>
  </si>
  <si>
    <t>okna 1NP : 3+4+2</t>
  </si>
  <si>
    <t>766694113R00</t>
  </si>
  <si>
    <t>Montáž parapetních desek š.do 30 cm,dl.do 260 cm</t>
  </si>
  <si>
    <t>okna 1NP : 1</t>
  </si>
  <si>
    <t>766694114R00</t>
  </si>
  <si>
    <t>Montáž parapetních desek š.do 30 cm,dl.nad 260 cm</t>
  </si>
  <si>
    <t>okna 2NP : 3+1</t>
  </si>
  <si>
    <t>okna 3NP : 1</t>
  </si>
  <si>
    <t>okna 4NP : 1</t>
  </si>
  <si>
    <t>vrátnice : 1+1</t>
  </si>
  <si>
    <t>766698112R00</t>
  </si>
  <si>
    <t>Montáž garážových vrat otevíravých, vel.nad 6 m2</t>
  </si>
  <si>
    <t>5534451140RX</t>
  </si>
  <si>
    <t>Vrata sekční na elektropohon 3,2x3,0m</t>
  </si>
  <si>
    <t>60775513R</t>
  </si>
  <si>
    <t>Parapet interiér PVC šíře 300mm dl. 6m fólie bílá</t>
  </si>
  <si>
    <t>61143961RX</t>
  </si>
  <si>
    <t>Dveře plastové s otvíravým křídlem, 7 komor, 82 mm, oboustranně bílé</t>
  </si>
  <si>
    <t>1,9*2,2+1,8*1,97+0,9*1,97+1,54*2,02+1,95*2+2,54*1,97+1,9*1,97</t>
  </si>
  <si>
    <t>61143962R</t>
  </si>
  <si>
    <t>Okno plastové s otevíravým křídlem, 7 komor, 82 mm, oboustranně bílé</t>
  </si>
  <si>
    <t>vrátnice : 1,45*1,45+2,64*1,44+3,6*1,44</t>
  </si>
  <si>
    <t>998766103R00</t>
  </si>
  <si>
    <t>Přesun hmot pro truhlářské konstr., výšky do 24 m</t>
  </si>
  <si>
    <t>784191101R00</t>
  </si>
  <si>
    <t>Penetrace podkladu univerzální 1x</t>
  </si>
  <si>
    <t>Odkaz na mn. položky pořadí 4 : 194,12100</t>
  </si>
  <si>
    <t>784195112R00</t>
  </si>
  <si>
    <t>Malba, bílá, bez penetrace, 2 x</t>
  </si>
  <si>
    <t>Odkaz na mn. položky pořadí 67 : 194,12100</t>
  </si>
  <si>
    <t>799101</t>
  </si>
  <si>
    <t>Zpětná montáž prvků na fasádě - bude upřesněno před realizací (OSVĚTLENÍ, TABULKA S Č.P., VZT JEDNOTKY APOD.)</t>
  </si>
  <si>
    <t>799102</t>
  </si>
  <si>
    <t>Zpětná montáž prvků na střeše - bude upřesněno před realizací ROZVODY ANTÉN STA A SATELITŮ NA STŘEŠE</t>
  </si>
  <si>
    <t>001</t>
  </si>
  <si>
    <t>Hromosvod - dmtž, mtž, napojení na stávající zemnění, revize</t>
  </si>
  <si>
    <t>005124010R</t>
  </si>
  <si>
    <t>Koordinační činnost</t>
  </si>
  <si>
    <t>Soubor</t>
  </si>
  <si>
    <t>VRN</t>
  </si>
  <si>
    <t>POL99_8</t>
  </si>
  <si>
    <t>Koordinace stavebních a technologických dodávek stavby.</t>
  </si>
  <si>
    <t>005121 R</t>
  </si>
  <si>
    <t>Zařízení staveniště</t>
  </si>
  <si>
    <t>Zřízení a odstranění zařízení staveniště včetně napojení na technickou infrastrukturu dle projektu, stavebního zákona a jeho prováděcích předpisů a zákona č. 309/2006 Sb., o bezpečnosti a ochraně zdraví při práci ve znění pozdějších právních předpisů, a prováděcích předpisů k zákonu č. 309/2006 Sb., o bezpečnosti a ochraně zdraví při práci ve znění pozdějších právních předpisů, zejména nařízení vlády č. 591/2006 Sb., o bližších požadavcích na BOZP na staveništích ve znění pozdějších právních předpisů</t>
  </si>
  <si>
    <t>005211010R</t>
  </si>
  <si>
    <t>Předání a převzetí staveniště</t>
  </si>
  <si>
    <t>005241010R</t>
  </si>
  <si>
    <t>Dokumentace skutečného provedení</t>
  </si>
  <si>
    <t>Náklady na vyhotovení dokumentace skutečného provedení stavby a její předání objednateli v požadované formě a požadovaném počtu.</t>
  </si>
  <si>
    <t>00523  R</t>
  </si>
  <si>
    <t>Zkoušky a revize</t>
  </si>
  <si>
    <t>Provedení veškerých předepsaných zkoušek díla včetně vystavení dokladů o jejich provedení, provedení revizí a vypracování revizních zpráv dle příslušných právních předpisů a norem ČSN, doložení atestů, certifikátů, prohlášení o shodě nebo o vlastnostech dle zákona č. 22/1997 Sb., ve znění pozdějších předpisů a prováděcích předpisů, vše v českém jazyku a jejich předání zadavateli.</t>
  </si>
  <si>
    <t>00524 R</t>
  </si>
  <si>
    <t>Předání a převzetí díla</t>
  </si>
  <si>
    <t>962032231R00</t>
  </si>
  <si>
    <t>Bourání zdiva z cihel pálených na MVC</t>
  </si>
  <si>
    <t>Objekt nad budovou 7B : 0,3*252</t>
  </si>
  <si>
    <t>Objekt vedle budovy 5 : 0,3*162,5</t>
  </si>
  <si>
    <t>Objekt budovy 17 : 0,3*128,5</t>
  </si>
  <si>
    <t>Vjezdová brána vedle budovy 11 : 6*0,6*0,6*3</t>
  </si>
  <si>
    <t>963051113R00</t>
  </si>
  <si>
    <t>Bourání ŽB stropů deskových tl. nad 8 cm</t>
  </si>
  <si>
    <t>Objekt nad budovou 7B : 0,2*65,27</t>
  </si>
  <si>
    <t>Objekt vedle budovy 5 : 0,2*21,5</t>
  </si>
  <si>
    <t>Objekt budovy 17 : 0,2*220,4</t>
  </si>
  <si>
    <t>Vjezdová brána vedle budovy 11 : 0,2*63</t>
  </si>
  <si>
    <t>965042241RT4</t>
  </si>
  <si>
    <t>Bourání mazanin betonových tl. nad 10 cm, nad 4 m2 pneumat. kladivo, tl. mazaniny 10 - 15 cm</t>
  </si>
  <si>
    <t>965049112R00</t>
  </si>
  <si>
    <t>Příplatek, bourání mazanin se svař.síťí nad 10 cm</t>
  </si>
  <si>
    <t>Odkaz na mn. položky pořadí 3 : 74,03400</t>
  </si>
  <si>
    <t>711140101R00</t>
  </si>
  <si>
    <t>Odstranění izolace proti vlhkosti na ploše vodorovné, asfaltové pásy přitavením, 1 vrstva</t>
  </si>
  <si>
    <t>Objekt nad budovou 7B : 65,27</t>
  </si>
  <si>
    <t>Objekt vedle budovy 5 : 21,5</t>
  </si>
  <si>
    <t>Objekt budovy 17 : 220,4</t>
  </si>
  <si>
    <t>Vjezdová brána vedle budovy 11 : 63</t>
  </si>
  <si>
    <t>711140102R00</t>
  </si>
  <si>
    <t>Odstranění izolace proti vlhkosti na ploše vodorovné, asfaltové pásy přitavením, 2 vrstvy</t>
  </si>
  <si>
    <t>979990121R00</t>
  </si>
  <si>
    <t>Poplatek za uložení suti - asfaltové pásy, skupina odpadu 170302</t>
  </si>
  <si>
    <t>Odkaz na dem. hmot. položky pořadí 5 : 1,80273</t>
  </si>
  <si>
    <t>Odkaz na dem. hmot. položky pořadí 6 : 3,60546</t>
  </si>
  <si>
    <t>979999979R00</t>
  </si>
  <si>
    <t>Poplatek za recyklaci, beton silně vyztužený, kusovost do 1600 cm2 (skup.170101)</t>
  </si>
  <si>
    <t>Odkaz na dem. hmot. položky pořadí 2 : 177,68160</t>
  </si>
  <si>
    <t>Odkaz na dem. hmot. položky pořadí 3 : 162,87480</t>
  </si>
  <si>
    <t>Odkaz na dem. hmot. položky pořadí 4 : 0,00000</t>
  </si>
  <si>
    <t>979999997R00</t>
  </si>
  <si>
    <t>Poplatek za recyklaci směsi suti betonu, cihel, tašek a keram.výrobků, kusovost do 1600 cm2 (170107)</t>
  </si>
  <si>
    <t>17 107</t>
  </si>
  <si>
    <t>Odkaz na dem. hmot. položky pořadí 1 : 304,88400</t>
  </si>
  <si>
    <t>13*(4,8+2,4)*2</t>
  </si>
  <si>
    <t>11*(1,7*4)</t>
  </si>
  <si>
    <t>5*(0,9+1,7)*2</t>
  </si>
  <si>
    <t>2*(2,4*4)</t>
  </si>
  <si>
    <t>Odkaz na mn. položky pořadí 1 : 307,20000*0,3</t>
  </si>
  <si>
    <t>13*4+11*3+5*2+2*2</t>
  </si>
  <si>
    <t>968062245R00</t>
  </si>
  <si>
    <t>Vybourání dřevěných rámů oken jednoduch. pl. 2 m2</t>
  </si>
  <si>
    <t>0,9*1,7*5</t>
  </si>
  <si>
    <t>968062246R00</t>
  </si>
  <si>
    <t>Vybourání dřevěných rámů oken jednoduch. pl. 4 m2</t>
  </si>
  <si>
    <t>1,7*1,7*11</t>
  </si>
  <si>
    <t>968062247R00</t>
  </si>
  <si>
    <t>Vybourání dřevěných rámů oken jednoduch. nad 4 m2</t>
  </si>
  <si>
    <t>4,8*2,4*13</t>
  </si>
  <si>
    <t>2,4*2,4*2</t>
  </si>
  <si>
    <t>8*13+1,7*11+0,9*5+2,4*2</t>
  </si>
  <si>
    <t>48*13+1,7*11+0,9*5+2,4*2</t>
  </si>
  <si>
    <t>13*(4,8+2,4*2)</t>
  </si>
  <si>
    <t>11*1,7*3</t>
  </si>
  <si>
    <t>5*(0,9+1,7*2)</t>
  </si>
  <si>
    <t>2*2,4*3</t>
  </si>
  <si>
    <t>11+5</t>
  </si>
  <si>
    <t>4,8*2,4*13+2,4*2,4*2</t>
  </si>
  <si>
    <t>13*4,8+11*1,7+5*0,9+2*2,4</t>
  </si>
  <si>
    <t>4,8*2,4*13+1,7*1,7*11+0,9*1,7*5+2,4*2,4*2</t>
  </si>
  <si>
    <t>Odkaz na mn. položky pořadí 2 : 92,16000</t>
  </si>
  <si>
    <t>Odkaz na mn. položky pořadí 19 : 92,16000</t>
  </si>
  <si>
    <t>979990162R00</t>
  </si>
  <si>
    <t>Poplatek za uložení suti - dřevo+sklo, skupina odpadu 170904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</si>
</sst>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rgb="FFDF700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2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2" xfId="0" applyNumberFormat="1" applyFont="1" applyBorder="1" applyAlignment="1">
      <alignment vertical="top" shrinkToFit="1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5" xfId="0" applyNumberFormat="1" applyFont="1" applyBorder="1" applyAlignment="1">
      <alignment vertical="top" shrinkToFit="1"/>
    </xf>
    <xf numFmtId="4" fontId="16" fillId="0" borderId="46" xfId="0" applyNumberFormat="1" applyFont="1" applyBorder="1" applyAlignment="1">
      <alignment vertical="top" shrinkToFit="1"/>
    </xf>
    <xf numFmtId="0" fontId="19" fillId="0" borderId="0" xfId="0" applyNumberFormat="1" applyFont="1" applyAlignment="1">
      <alignment wrapText="1"/>
    </xf>
    <xf numFmtId="0" fontId="18" fillId="0" borderId="18" xfId="0" applyNumberFormat="1" applyFont="1" applyBorder="1" applyAlignment="1">
      <alignment vertical="top"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165" fontId="20" fillId="0" borderId="0" xfId="0" quotePrefix="1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tabSelected="1"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76" t="s">
        <v>41</v>
      </c>
      <c r="B2" s="76"/>
      <c r="C2" s="76"/>
      <c r="D2" s="76"/>
      <c r="E2" s="76"/>
      <c r="F2" s="76"/>
      <c r="G2" s="76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86"/>
  <sheetViews>
    <sheetView showGridLines="0" topLeftCell="B25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77" t="s">
        <v>4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24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23</v>
      </c>
      <c r="D5" s="92"/>
      <c r="E5" s="93"/>
      <c r="F5" s="93"/>
      <c r="G5" s="93"/>
      <c r="H5" s="18" t="s">
        <v>42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127"/>
      <c r="E11" s="127"/>
      <c r="F11" s="127"/>
      <c r="G11" s="127"/>
      <c r="H11" s="18" t="s">
        <v>42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36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87"/>
      <c r="F15" s="87"/>
      <c r="G15" s="88"/>
      <c r="H15" s="88"/>
      <c r="I15" s="88" t="s">
        <v>31</v>
      </c>
      <c r="J15" s="89"/>
    </row>
    <row r="16" spans="1:15" ht="23.25" customHeight="1" x14ac:dyDescent="0.2">
      <c r="A16" s="194" t="s">
        <v>26</v>
      </c>
      <c r="B16" s="38" t="s">
        <v>26</v>
      </c>
      <c r="C16" s="62"/>
      <c r="D16" s="63"/>
      <c r="E16" s="83"/>
      <c r="F16" s="84"/>
      <c r="G16" s="83"/>
      <c r="H16" s="84"/>
      <c r="I16" s="83">
        <f>SUMIF(F64:F82,A16,I64:I82)+SUMIF(F64:F82,"PSU",I64:I82)</f>
        <v>0</v>
      </c>
      <c r="J16" s="85"/>
    </row>
    <row r="17" spans="1:10" ht="23.25" customHeight="1" x14ac:dyDescent="0.2">
      <c r="A17" s="194" t="s">
        <v>27</v>
      </c>
      <c r="B17" s="38" t="s">
        <v>27</v>
      </c>
      <c r="C17" s="62"/>
      <c r="D17" s="63"/>
      <c r="E17" s="83"/>
      <c r="F17" s="84"/>
      <c r="G17" s="83"/>
      <c r="H17" s="84"/>
      <c r="I17" s="83">
        <f>SUMIF(F64:F82,A17,I64:I82)</f>
        <v>0</v>
      </c>
      <c r="J17" s="85"/>
    </row>
    <row r="18" spans="1:10" ht="23.25" customHeight="1" x14ac:dyDescent="0.2">
      <c r="A18" s="194" t="s">
        <v>28</v>
      </c>
      <c r="B18" s="38" t="s">
        <v>28</v>
      </c>
      <c r="C18" s="62"/>
      <c r="D18" s="63"/>
      <c r="E18" s="83"/>
      <c r="F18" s="84"/>
      <c r="G18" s="83"/>
      <c r="H18" s="84"/>
      <c r="I18" s="83">
        <f>SUMIF(F64:F82,A18,I64:I82)</f>
        <v>0</v>
      </c>
      <c r="J18" s="85"/>
    </row>
    <row r="19" spans="1:10" ht="23.25" customHeight="1" x14ac:dyDescent="0.2">
      <c r="A19" s="194" t="s">
        <v>106</v>
      </c>
      <c r="B19" s="38" t="s">
        <v>29</v>
      </c>
      <c r="C19" s="62"/>
      <c r="D19" s="63"/>
      <c r="E19" s="83"/>
      <c r="F19" s="84"/>
      <c r="G19" s="83"/>
      <c r="H19" s="84"/>
      <c r="I19" s="83">
        <f>SUMIF(F64:F82,A19,I64:I82)</f>
        <v>0</v>
      </c>
      <c r="J19" s="85"/>
    </row>
    <row r="20" spans="1:10" ht="23.25" customHeight="1" x14ac:dyDescent="0.2">
      <c r="A20" s="194" t="s">
        <v>107</v>
      </c>
      <c r="B20" s="38" t="s">
        <v>30</v>
      </c>
      <c r="C20" s="62"/>
      <c r="D20" s="63"/>
      <c r="E20" s="83"/>
      <c r="F20" s="84"/>
      <c r="G20" s="83"/>
      <c r="H20" s="84"/>
      <c r="I20" s="83">
        <f>SUMIF(F64:F82,A20,I64:I82)</f>
        <v>0</v>
      </c>
      <c r="J20" s="85"/>
    </row>
    <row r="21" spans="1:10" ht="23.25" customHeight="1" x14ac:dyDescent="0.2">
      <c r="A21" s="2"/>
      <c r="B21" s="48" t="s">
        <v>31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3" t="s">
        <v>25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37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58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17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39</v>
      </c>
      <c r="B38" s="139" t="s">
        <v>18</v>
      </c>
      <c r="C38" s="140" t="s">
        <v>6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19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45</v>
      </c>
      <c r="C39" s="145"/>
      <c r="D39" s="145"/>
      <c r="E39" s="145"/>
      <c r="F39" s="146">
        <f>'SO01 01 Pol'!AE111+'SO01 02 Pol'!AE303+'SO01 03 Pol'!AE21+'SO02 01 Pol'!AE57+'SO03 01 Pol'!AE74</f>
        <v>0</v>
      </c>
      <c r="G39" s="147">
        <f>'SO01 01 Pol'!AF111+'SO01 02 Pol'!AF303+'SO01 03 Pol'!AF21+'SO02 01 Pol'!AF57+'SO03 01 Pol'!AF74</f>
        <v>0</v>
      </c>
      <c r="H39" s="148">
        <f>(F39*SazbaDPH1/100)+(G39*SazbaDPH2/100)</f>
        <v>0</v>
      </c>
      <c r="I39" s="148">
        <f>F39+G39+H39</f>
        <v>0</v>
      </c>
      <c r="J39" s="149" t="str">
        <f>IF(_xlfn.SINGLE(CenaCelkemVypocet)=0,"",I39/_xlfn.SINGLE(CenaCelkemVypocet)*100)</f>
        <v/>
      </c>
    </row>
    <row r="40" spans="1:10" ht="25.5" customHeight="1" x14ac:dyDescent="0.2">
      <c r="A40" s="134">
        <v>2</v>
      </c>
      <c r="B40" s="150" t="s">
        <v>46</v>
      </c>
      <c r="C40" s="151" t="s">
        <v>44</v>
      </c>
      <c r="D40" s="151"/>
      <c r="E40" s="151"/>
      <c r="F40" s="152">
        <f>'SO01 01 Pol'!AE111+'SO01 02 Pol'!AE303+'SO01 03 Pol'!AE21</f>
        <v>0</v>
      </c>
      <c r="G40" s="153">
        <f>'SO01 01 Pol'!AF111+'SO01 02 Pol'!AF303+'SO01 03 Pol'!AF21</f>
        <v>0</v>
      </c>
      <c r="H40" s="153">
        <f>(F40*SazbaDPH1/100)+(G40*SazbaDPH2/100)</f>
        <v>0</v>
      </c>
      <c r="I40" s="153">
        <f>F40+G40+H40</f>
        <v>0</v>
      </c>
      <c r="J40" s="154" t="str">
        <f>IF(_xlfn.SINGLE(CenaCelkemVypocet)=0,"",I40/_xlfn.SINGLE(CenaCelkemVypocet)*100)</f>
        <v/>
      </c>
    </row>
    <row r="41" spans="1:10" ht="25.5" customHeight="1" x14ac:dyDescent="0.2">
      <c r="A41" s="134">
        <v>3</v>
      </c>
      <c r="B41" s="155" t="s">
        <v>47</v>
      </c>
      <c r="C41" s="145" t="s">
        <v>48</v>
      </c>
      <c r="D41" s="145"/>
      <c r="E41" s="145"/>
      <c r="F41" s="156">
        <f>'SO01 01 Pol'!AE111</f>
        <v>0</v>
      </c>
      <c r="G41" s="148">
        <f>'SO01 01 Pol'!AF111</f>
        <v>0</v>
      </c>
      <c r="H41" s="148">
        <f>(F41*SazbaDPH1/100)+(G41*SazbaDPH2/100)</f>
        <v>0</v>
      </c>
      <c r="I41" s="148">
        <f>F41+G41+H41</f>
        <v>0</v>
      </c>
      <c r="J41" s="149" t="str">
        <f>IF(_xlfn.SINGLE(CenaCelkemVypocet)=0,"",I41/_xlfn.SINGLE(CenaCelkemVypocet)*100)</f>
        <v/>
      </c>
    </row>
    <row r="42" spans="1:10" ht="25.5" customHeight="1" x14ac:dyDescent="0.2">
      <c r="A42" s="134">
        <v>3</v>
      </c>
      <c r="B42" s="155" t="s">
        <v>49</v>
      </c>
      <c r="C42" s="145" t="s">
        <v>50</v>
      </c>
      <c r="D42" s="145"/>
      <c r="E42" s="145"/>
      <c r="F42" s="156">
        <f>'SO01 02 Pol'!AE303</f>
        <v>0</v>
      </c>
      <c r="G42" s="148">
        <f>'SO01 02 Pol'!AF303</f>
        <v>0</v>
      </c>
      <c r="H42" s="148">
        <f>(F42*SazbaDPH1/100)+(G42*SazbaDPH2/100)</f>
        <v>0</v>
      </c>
      <c r="I42" s="148">
        <f>F42+G42+H42</f>
        <v>0</v>
      </c>
      <c r="J42" s="149" t="str">
        <f>IF(_xlfn.SINGLE(CenaCelkemVypocet)=0,"",I42/_xlfn.SINGLE(CenaCelkemVypocet)*100)</f>
        <v/>
      </c>
    </row>
    <row r="43" spans="1:10" ht="25.5" customHeight="1" x14ac:dyDescent="0.2">
      <c r="A43" s="134">
        <v>3</v>
      </c>
      <c r="B43" s="155" t="s">
        <v>51</v>
      </c>
      <c r="C43" s="145" t="s">
        <v>52</v>
      </c>
      <c r="D43" s="145"/>
      <c r="E43" s="145"/>
      <c r="F43" s="156">
        <f>'SO01 03 Pol'!AE21</f>
        <v>0</v>
      </c>
      <c r="G43" s="148">
        <f>'SO01 03 Pol'!AF21</f>
        <v>0</v>
      </c>
      <c r="H43" s="148">
        <f>(F43*SazbaDPH1/100)+(G43*SazbaDPH2/100)</f>
        <v>0</v>
      </c>
      <c r="I43" s="148">
        <f>F43+G43+H43</f>
        <v>0</v>
      </c>
      <c r="J43" s="149" t="str">
        <f>IF(_xlfn.SINGLE(CenaCelkemVypocet)=0,"",I43/_xlfn.SINGLE(CenaCelkemVypocet)*100)</f>
        <v/>
      </c>
    </row>
    <row r="44" spans="1:10" ht="25.5" customHeight="1" x14ac:dyDescent="0.2">
      <c r="A44" s="134">
        <v>2</v>
      </c>
      <c r="B44" s="150" t="s">
        <v>53</v>
      </c>
      <c r="C44" s="151" t="s">
        <v>54</v>
      </c>
      <c r="D44" s="151"/>
      <c r="E44" s="151"/>
      <c r="F44" s="152">
        <f>'SO02 01 Pol'!AE57</f>
        <v>0</v>
      </c>
      <c r="G44" s="153">
        <f>'SO02 01 Pol'!AF57</f>
        <v>0</v>
      </c>
      <c r="H44" s="153">
        <f>(F44*SazbaDPH1/100)+(G44*SazbaDPH2/100)</f>
        <v>0</v>
      </c>
      <c r="I44" s="153">
        <f>F44+G44+H44</f>
        <v>0</v>
      </c>
      <c r="J44" s="154" t="str">
        <f>IF(_xlfn.SINGLE(CenaCelkemVypocet)=0,"",I44/_xlfn.SINGLE(CenaCelkemVypocet)*100)</f>
        <v/>
      </c>
    </row>
    <row r="45" spans="1:10" ht="25.5" customHeight="1" x14ac:dyDescent="0.2">
      <c r="A45" s="134">
        <v>3</v>
      </c>
      <c r="B45" s="155" t="s">
        <v>47</v>
      </c>
      <c r="C45" s="145" t="s">
        <v>48</v>
      </c>
      <c r="D45" s="145"/>
      <c r="E45" s="145"/>
      <c r="F45" s="156">
        <f>'SO02 01 Pol'!AE57</f>
        <v>0</v>
      </c>
      <c r="G45" s="148">
        <f>'SO02 01 Pol'!AF57</f>
        <v>0</v>
      </c>
      <c r="H45" s="148">
        <f>(F45*SazbaDPH1/100)+(G45*SazbaDPH2/100)</f>
        <v>0</v>
      </c>
      <c r="I45" s="148">
        <f>F45+G45+H45</f>
        <v>0</v>
      </c>
      <c r="J45" s="149" t="str">
        <f>IF(_xlfn.SINGLE(CenaCelkemVypocet)=0,"",I45/_xlfn.SINGLE(CenaCelkemVypocet)*100)</f>
        <v/>
      </c>
    </row>
    <row r="46" spans="1:10" ht="25.5" customHeight="1" x14ac:dyDescent="0.2">
      <c r="A46" s="134">
        <v>2</v>
      </c>
      <c r="B46" s="150" t="s">
        <v>55</v>
      </c>
      <c r="C46" s="151" t="s">
        <v>56</v>
      </c>
      <c r="D46" s="151"/>
      <c r="E46" s="151"/>
      <c r="F46" s="152">
        <f>'SO03 01 Pol'!AE74</f>
        <v>0</v>
      </c>
      <c r="G46" s="153">
        <f>'SO03 01 Pol'!AF74</f>
        <v>0</v>
      </c>
      <c r="H46" s="153">
        <f>(F46*SazbaDPH1/100)+(G46*SazbaDPH2/100)</f>
        <v>0</v>
      </c>
      <c r="I46" s="153">
        <f>F46+G46+H46</f>
        <v>0</v>
      </c>
      <c r="J46" s="154" t="str">
        <f>IF(_xlfn.SINGLE(CenaCelkemVypocet)=0,"",I46/_xlfn.SINGLE(CenaCelkemVypocet)*100)</f>
        <v/>
      </c>
    </row>
    <row r="47" spans="1:10" ht="25.5" customHeight="1" x14ac:dyDescent="0.2">
      <c r="A47" s="134">
        <v>3</v>
      </c>
      <c r="B47" s="155" t="s">
        <v>47</v>
      </c>
      <c r="C47" s="145" t="s">
        <v>56</v>
      </c>
      <c r="D47" s="145"/>
      <c r="E47" s="145"/>
      <c r="F47" s="156">
        <f>'SO03 01 Pol'!AE74</f>
        <v>0</v>
      </c>
      <c r="G47" s="148">
        <f>'SO03 01 Pol'!AF74</f>
        <v>0</v>
      </c>
      <c r="H47" s="148">
        <f>(F47*SazbaDPH1/100)+(G47*SazbaDPH2/100)</f>
        <v>0</v>
      </c>
      <c r="I47" s="148">
        <f>F47+G47+H47</f>
        <v>0</v>
      </c>
      <c r="J47" s="149" t="str">
        <f>IF(_xlfn.SINGLE(CenaCelkemVypocet)=0,"",I47/_xlfn.SINGLE(CenaCelkemVypocet)*100)</f>
        <v/>
      </c>
    </row>
    <row r="48" spans="1:10" ht="25.5" customHeight="1" x14ac:dyDescent="0.2">
      <c r="A48" s="134"/>
      <c r="B48" s="157" t="s">
        <v>57</v>
      </c>
      <c r="C48" s="158"/>
      <c r="D48" s="158"/>
      <c r="E48" s="159"/>
      <c r="F48" s="160">
        <f>SUMIF(A39:A47,"=1",F39:F47)</f>
        <v>0</v>
      </c>
      <c r="G48" s="161">
        <f>SUMIF(A39:A47,"=1",G39:G47)</f>
        <v>0</v>
      </c>
      <c r="H48" s="161">
        <f>SUMIF(A39:A47,"=1",H39:H47)</f>
        <v>0</v>
      </c>
      <c r="I48" s="161">
        <f>SUMIF(A39:A47,"=1",I39:I47)</f>
        <v>0</v>
      </c>
      <c r="J48" s="162">
        <f>SUMIF(A39:A47,"=1",J39:J47)</f>
        <v>0</v>
      </c>
    </row>
    <row r="50" spans="1:10" x14ac:dyDescent="0.2">
      <c r="A50" t="s">
        <v>59</v>
      </c>
      <c r="B50" t="s">
        <v>60</v>
      </c>
    </row>
    <row r="51" spans="1:10" x14ac:dyDescent="0.2">
      <c r="A51" t="s">
        <v>61</v>
      </c>
      <c r="B51" t="s">
        <v>62</v>
      </c>
    </row>
    <row r="52" spans="1:10" x14ac:dyDescent="0.2">
      <c r="A52" t="s">
        <v>63</v>
      </c>
      <c r="B52" t="s">
        <v>64</v>
      </c>
    </row>
    <row r="53" spans="1:10" x14ac:dyDescent="0.2">
      <c r="A53" t="s">
        <v>63</v>
      </c>
      <c r="B53" t="s">
        <v>65</v>
      </c>
    </row>
    <row r="54" spans="1:10" x14ac:dyDescent="0.2">
      <c r="A54" t="s">
        <v>63</v>
      </c>
      <c r="B54" t="s">
        <v>66</v>
      </c>
    </row>
    <row r="55" spans="1:10" x14ac:dyDescent="0.2">
      <c r="A55" t="s">
        <v>61</v>
      </c>
      <c r="B55" t="s">
        <v>67</v>
      </c>
    </row>
    <row r="56" spans="1:10" x14ac:dyDescent="0.2">
      <c r="A56" t="s">
        <v>63</v>
      </c>
      <c r="B56" t="s">
        <v>64</v>
      </c>
    </row>
    <row r="57" spans="1:10" x14ac:dyDescent="0.2">
      <c r="A57" t="s">
        <v>61</v>
      </c>
      <c r="B57" t="s">
        <v>68</v>
      </c>
    </row>
    <row r="58" spans="1:10" x14ac:dyDescent="0.2">
      <c r="A58" t="s">
        <v>63</v>
      </c>
      <c r="B58" t="s">
        <v>69</v>
      </c>
    </row>
    <row r="61" spans="1:10" ht="15.75" x14ac:dyDescent="0.25">
      <c r="B61" s="173" t="s">
        <v>70</v>
      </c>
    </row>
    <row r="63" spans="1:10" ht="25.5" customHeight="1" x14ac:dyDescent="0.2">
      <c r="A63" s="175"/>
      <c r="B63" s="178" t="s">
        <v>18</v>
      </c>
      <c r="C63" s="178" t="s">
        <v>6</v>
      </c>
      <c r="D63" s="179"/>
      <c r="E63" s="179"/>
      <c r="F63" s="180" t="s">
        <v>71</v>
      </c>
      <c r="G63" s="180"/>
      <c r="H63" s="180"/>
      <c r="I63" s="180" t="s">
        <v>31</v>
      </c>
      <c r="J63" s="180" t="s">
        <v>0</v>
      </c>
    </row>
    <row r="64" spans="1:10" ht="36.75" customHeight="1" x14ac:dyDescent="0.2">
      <c r="A64" s="176"/>
      <c r="B64" s="181" t="s">
        <v>72</v>
      </c>
      <c r="C64" s="182" t="s">
        <v>73</v>
      </c>
      <c r="D64" s="183"/>
      <c r="E64" s="183"/>
      <c r="F64" s="190" t="s">
        <v>26</v>
      </c>
      <c r="G64" s="191"/>
      <c r="H64" s="191"/>
      <c r="I64" s="191">
        <f>'SO01 02 Pol'!G8</f>
        <v>0</v>
      </c>
      <c r="J64" s="187" t="str">
        <f>IF(I83=0,"",I64/I83*100)</f>
        <v/>
      </c>
    </row>
    <row r="65" spans="1:10" ht="36.75" customHeight="1" x14ac:dyDescent="0.2">
      <c r="A65" s="176"/>
      <c r="B65" s="181" t="s">
        <v>74</v>
      </c>
      <c r="C65" s="182" t="s">
        <v>75</v>
      </c>
      <c r="D65" s="183"/>
      <c r="E65" s="183"/>
      <c r="F65" s="190" t="s">
        <v>26</v>
      </c>
      <c r="G65" s="191"/>
      <c r="H65" s="191"/>
      <c r="I65" s="191">
        <f>'SO01 02 Pol'!G13+'SO03 01 Pol'!G8</f>
        <v>0</v>
      </c>
      <c r="J65" s="187" t="str">
        <f>IF(I83=0,"",I65/I83*100)</f>
        <v/>
      </c>
    </row>
    <row r="66" spans="1:10" ht="36.75" customHeight="1" x14ac:dyDescent="0.2">
      <c r="A66" s="176"/>
      <c r="B66" s="181" t="s">
        <v>76</v>
      </c>
      <c r="C66" s="182" t="s">
        <v>77</v>
      </c>
      <c r="D66" s="183"/>
      <c r="E66" s="183"/>
      <c r="F66" s="190" t="s">
        <v>26</v>
      </c>
      <c r="G66" s="191"/>
      <c r="H66" s="191"/>
      <c r="I66" s="191">
        <f>'SO01 02 Pol'!G23</f>
        <v>0</v>
      </c>
      <c r="J66" s="187" t="str">
        <f>IF(I83=0,"",I66/I83*100)</f>
        <v/>
      </c>
    </row>
    <row r="67" spans="1:10" ht="36.75" customHeight="1" x14ac:dyDescent="0.2">
      <c r="A67" s="176"/>
      <c r="B67" s="181" t="s">
        <v>78</v>
      </c>
      <c r="C67" s="182" t="s">
        <v>79</v>
      </c>
      <c r="D67" s="183"/>
      <c r="E67" s="183"/>
      <c r="F67" s="190" t="s">
        <v>26</v>
      </c>
      <c r="G67" s="191"/>
      <c r="H67" s="191"/>
      <c r="I67" s="191">
        <f>'SO01 02 Pol'!G136</f>
        <v>0</v>
      </c>
      <c r="J67" s="187" t="str">
        <f>IF(I83=0,"",I67/I83*100)</f>
        <v/>
      </c>
    </row>
    <row r="68" spans="1:10" ht="36.75" customHeight="1" x14ac:dyDescent="0.2">
      <c r="A68" s="176"/>
      <c r="B68" s="181" t="s">
        <v>80</v>
      </c>
      <c r="C68" s="182" t="s">
        <v>81</v>
      </c>
      <c r="D68" s="183"/>
      <c r="E68" s="183"/>
      <c r="F68" s="190" t="s">
        <v>26</v>
      </c>
      <c r="G68" s="191"/>
      <c r="H68" s="191"/>
      <c r="I68" s="191">
        <f>'SO01 01 Pol'!G8+'SO02 01 Pol'!G8+'SO03 01 Pol'!G16</f>
        <v>0</v>
      </c>
      <c r="J68" s="187" t="str">
        <f>IF(I83=0,"",I68/I83*100)</f>
        <v/>
      </c>
    </row>
    <row r="69" spans="1:10" ht="36.75" customHeight="1" x14ac:dyDescent="0.2">
      <c r="A69" s="176"/>
      <c r="B69" s="181" t="s">
        <v>82</v>
      </c>
      <c r="C69" s="182" t="s">
        <v>83</v>
      </c>
      <c r="D69" s="183"/>
      <c r="E69" s="183"/>
      <c r="F69" s="190" t="s">
        <v>26</v>
      </c>
      <c r="G69" s="191"/>
      <c r="H69" s="191"/>
      <c r="I69" s="191">
        <f>'SO01 02 Pol'!G159</f>
        <v>0</v>
      </c>
      <c r="J69" s="187" t="str">
        <f>IF(I83=0,"",I69/I83*100)</f>
        <v/>
      </c>
    </row>
    <row r="70" spans="1:10" ht="36.75" customHeight="1" x14ac:dyDescent="0.2">
      <c r="A70" s="176"/>
      <c r="B70" s="181" t="s">
        <v>84</v>
      </c>
      <c r="C70" s="182" t="s">
        <v>85</v>
      </c>
      <c r="D70" s="183"/>
      <c r="E70" s="183"/>
      <c r="F70" s="190" t="s">
        <v>27</v>
      </c>
      <c r="G70" s="191"/>
      <c r="H70" s="191"/>
      <c r="I70" s="191">
        <f>'SO01 02 Pol'!G161+'SO02 01 Pol'!G26</f>
        <v>0</v>
      </c>
      <c r="J70" s="187" t="str">
        <f>IF(I83=0,"",I70/I83*100)</f>
        <v/>
      </c>
    </row>
    <row r="71" spans="1:10" ht="36.75" customHeight="1" x14ac:dyDescent="0.2">
      <c r="A71" s="176"/>
      <c r="B71" s="181" t="s">
        <v>86</v>
      </c>
      <c r="C71" s="182" t="s">
        <v>87</v>
      </c>
      <c r="D71" s="183"/>
      <c r="E71" s="183"/>
      <c r="F71" s="190" t="s">
        <v>27</v>
      </c>
      <c r="G71" s="191"/>
      <c r="H71" s="191"/>
      <c r="I71" s="191">
        <f>'SO01 02 Pol'!G167</f>
        <v>0</v>
      </c>
      <c r="J71" s="187" t="str">
        <f>IF(I83=0,"",I71/I83*100)</f>
        <v/>
      </c>
    </row>
    <row r="72" spans="1:10" ht="36.75" customHeight="1" x14ac:dyDescent="0.2">
      <c r="A72" s="176"/>
      <c r="B72" s="181" t="s">
        <v>88</v>
      </c>
      <c r="C72" s="182" t="s">
        <v>89</v>
      </c>
      <c r="D72" s="183"/>
      <c r="E72" s="183"/>
      <c r="F72" s="190" t="s">
        <v>27</v>
      </c>
      <c r="G72" s="191"/>
      <c r="H72" s="191"/>
      <c r="I72" s="191">
        <f>'SO01 02 Pol'!G172</f>
        <v>0</v>
      </c>
      <c r="J72" s="187" t="str">
        <f>IF(I83=0,"",I72/I83*100)</f>
        <v/>
      </c>
    </row>
    <row r="73" spans="1:10" ht="36.75" customHeight="1" x14ac:dyDescent="0.2">
      <c r="A73" s="176"/>
      <c r="B73" s="181" t="s">
        <v>90</v>
      </c>
      <c r="C73" s="182" t="s">
        <v>91</v>
      </c>
      <c r="D73" s="183"/>
      <c r="E73" s="183"/>
      <c r="F73" s="190" t="s">
        <v>27</v>
      </c>
      <c r="G73" s="191"/>
      <c r="H73" s="191"/>
      <c r="I73" s="191">
        <f>'SO01 01 Pol'!G53+'SO01 02 Pol'!G195</f>
        <v>0</v>
      </c>
      <c r="J73" s="187" t="str">
        <f>IF(I83=0,"",I73/I83*100)</f>
        <v/>
      </c>
    </row>
    <row r="74" spans="1:10" ht="36.75" customHeight="1" x14ac:dyDescent="0.2">
      <c r="A74" s="176"/>
      <c r="B74" s="181" t="s">
        <v>92</v>
      </c>
      <c r="C74" s="182" t="s">
        <v>93</v>
      </c>
      <c r="D74" s="183"/>
      <c r="E74" s="183"/>
      <c r="F74" s="190" t="s">
        <v>27</v>
      </c>
      <c r="G74" s="191"/>
      <c r="H74" s="191"/>
      <c r="I74" s="191">
        <f>'SO01 01 Pol'!G56+'SO01 02 Pol'!G200+'SO03 01 Pol'!G29</f>
        <v>0</v>
      </c>
      <c r="J74" s="187" t="str">
        <f>IF(I83=0,"",I74/I83*100)</f>
        <v/>
      </c>
    </row>
    <row r="75" spans="1:10" ht="36.75" customHeight="1" x14ac:dyDescent="0.2">
      <c r="A75" s="176"/>
      <c r="B75" s="181" t="s">
        <v>94</v>
      </c>
      <c r="C75" s="182" t="s">
        <v>95</v>
      </c>
      <c r="D75" s="183"/>
      <c r="E75" s="183"/>
      <c r="F75" s="190" t="s">
        <v>27</v>
      </c>
      <c r="G75" s="191"/>
      <c r="H75" s="191"/>
      <c r="I75" s="191">
        <f>'SO01 02 Pol'!G217</f>
        <v>0</v>
      </c>
      <c r="J75" s="187" t="str">
        <f>IF(I83=0,"",I75/I83*100)</f>
        <v/>
      </c>
    </row>
    <row r="76" spans="1:10" ht="36.75" customHeight="1" x14ac:dyDescent="0.2">
      <c r="A76" s="176"/>
      <c r="B76" s="181" t="s">
        <v>94</v>
      </c>
      <c r="C76" s="182" t="s">
        <v>96</v>
      </c>
      <c r="D76" s="183"/>
      <c r="E76" s="183"/>
      <c r="F76" s="190" t="s">
        <v>27</v>
      </c>
      <c r="G76" s="191"/>
      <c r="H76" s="191"/>
      <c r="I76" s="191">
        <f>'SO03 01 Pol'!G32</f>
        <v>0</v>
      </c>
      <c r="J76" s="187" t="str">
        <f>IF(I83=0,"",I76/I83*100)</f>
        <v/>
      </c>
    </row>
    <row r="77" spans="1:10" ht="36.75" customHeight="1" x14ac:dyDescent="0.2">
      <c r="A77" s="176"/>
      <c r="B77" s="181" t="s">
        <v>97</v>
      </c>
      <c r="C77" s="182" t="s">
        <v>98</v>
      </c>
      <c r="D77" s="183"/>
      <c r="E77" s="183"/>
      <c r="F77" s="190" t="s">
        <v>27</v>
      </c>
      <c r="G77" s="191"/>
      <c r="H77" s="191"/>
      <c r="I77" s="191">
        <f>'SO01 02 Pol'!G292+'SO03 01 Pol'!G57</f>
        <v>0</v>
      </c>
      <c r="J77" s="187" t="str">
        <f>IF(I83=0,"",I77/I83*100)</f>
        <v/>
      </c>
    </row>
    <row r="78" spans="1:10" ht="36.75" customHeight="1" x14ac:dyDescent="0.2">
      <c r="A78" s="176"/>
      <c r="B78" s="181" t="s">
        <v>99</v>
      </c>
      <c r="C78" s="182" t="s">
        <v>100</v>
      </c>
      <c r="D78" s="183"/>
      <c r="E78" s="183"/>
      <c r="F78" s="190" t="s">
        <v>27</v>
      </c>
      <c r="G78" s="191"/>
      <c r="H78" s="191"/>
      <c r="I78" s="191">
        <f>'SO01 01 Pol'!G71+'SO01 02 Pol'!G297</f>
        <v>0</v>
      </c>
      <c r="J78" s="187" t="str">
        <f>IF(I83=0,"",I78/I83*100)</f>
        <v/>
      </c>
    </row>
    <row r="79" spans="1:10" ht="36.75" customHeight="1" x14ac:dyDescent="0.2">
      <c r="A79" s="176"/>
      <c r="B79" s="181" t="s">
        <v>101</v>
      </c>
      <c r="C79" s="182" t="s">
        <v>102</v>
      </c>
      <c r="D79" s="183"/>
      <c r="E79" s="183"/>
      <c r="F79" s="190" t="s">
        <v>28</v>
      </c>
      <c r="G79" s="191"/>
      <c r="H79" s="191"/>
      <c r="I79" s="191">
        <f>'SO01 02 Pol'!G300</f>
        <v>0</v>
      </c>
      <c r="J79" s="187" t="str">
        <f>IF(I83=0,"",I79/I83*100)</f>
        <v/>
      </c>
    </row>
    <row r="80" spans="1:10" ht="36.75" customHeight="1" x14ac:dyDescent="0.2">
      <c r="A80" s="176"/>
      <c r="B80" s="181" t="s">
        <v>103</v>
      </c>
      <c r="C80" s="182" t="s">
        <v>104</v>
      </c>
      <c r="D80" s="183"/>
      <c r="E80" s="183"/>
      <c r="F80" s="190" t="s">
        <v>105</v>
      </c>
      <c r="G80" s="191"/>
      <c r="H80" s="191"/>
      <c r="I80" s="191">
        <f>'SO01 01 Pol'!G74+'SO02 01 Pol'!G37+'SO03 01 Pol'!G62</f>
        <v>0</v>
      </c>
      <c r="J80" s="187" t="str">
        <f>IF(I83=0,"",I80/I83*100)</f>
        <v/>
      </c>
    </row>
    <row r="81" spans="1:10" ht="36.75" customHeight="1" x14ac:dyDescent="0.2">
      <c r="A81" s="176"/>
      <c r="B81" s="181" t="s">
        <v>106</v>
      </c>
      <c r="C81" s="182" t="s">
        <v>29</v>
      </c>
      <c r="D81" s="183"/>
      <c r="E81" s="183"/>
      <c r="F81" s="190" t="s">
        <v>106</v>
      </c>
      <c r="G81" s="191"/>
      <c r="H81" s="191"/>
      <c r="I81" s="191">
        <f>'SO01 03 Pol'!G8</f>
        <v>0</v>
      </c>
      <c r="J81" s="187" t="str">
        <f>IF(I83=0,"",I81/I83*100)</f>
        <v/>
      </c>
    </row>
    <row r="82" spans="1:10" ht="36.75" customHeight="1" x14ac:dyDescent="0.2">
      <c r="A82" s="176"/>
      <c r="B82" s="181" t="s">
        <v>107</v>
      </c>
      <c r="C82" s="182" t="s">
        <v>30</v>
      </c>
      <c r="D82" s="183"/>
      <c r="E82" s="183"/>
      <c r="F82" s="190" t="s">
        <v>107</v>
      </c>
      <c r="G82" s="191"/>
      <c r="H82" s="191"/>
      <c r="I82" s="191">
        <f>'SO01 03 Pol'!G13</f>
        <v>0</v>
      </c>
      <c r="J82" s="187" t="str">
        <f>IF(I83=0,"",I82/I83*100)</f>
        <v/>
      </c>
    </row>
    <row r="83" spans="1:10" ht="25.5" customHeight="1" x14ac:dyDescent="0.2">
      <c r="A83" s="177"/>
      <c r="B83" s="184" t="s">
        <v>1</v>
      </c>
      <c r="C83" s="185"/>
      <c r="D83" s="186"/>
      <c r="E83" s="186"/>
      <c r="F83" s="192"/>
      <c r="G83" s="193"/>
      <c r="H83" s="193"/>
      <c r="I83" s="193">
        <f>SUM(I64:I82)</f>
        <v>0</v>
      </c>
      <c r="J83" s="188">
        <f>SUM(J64:J82)</f>
        <v>0</v>
      </c>
    </row>
    <row r="84" spans="1:10" x14ac:dyDescent="0.2">
      <c r="F84" s="133"/>
      <c r="G84" s="133"/>
      <c r="H84" s="133"/>
      <c r="I84" s="133"/>
      <c r="J84" s="189"/>
    </row>
    <row r="85" spans="1:10" x14ac:dyDescent="0.2">
      <c r="F85" s="133"/>
      <c r="G85" s="133"/>
      <c r="H85" s="133"/>
      <c r="I85" s="133"/>
      <c r="J85" s="189"/>
    </row>
    <row r="86" spans="1:10" x14ac:dyDescent="0.2">
      <c r="F86" s="133"/>
      <c r="G86" s="133"/>
      <c r="H86" s="133"/>
      <c r="I86" s="133"/>
      <c r="J86" s="189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0">
    <mergeCell ref="C79:E79"/>
    <mergeCell ref="C80:E80"/>
    <mergeCell ref="C81:E81"/>
    <mergeCell ref="C82:E82"/>
    <mergeCell ref="C74:E74"/>
    <mergeCell ref="C75:E75"/>
    <mergeCell ref="C76:E76"/>
    <mergeCell ref="C77:E77"/>
    <mergeCell ref="C78:E78"/>
    <mergeCell ref="C69:E69"/>
    <mergeCell ref="C70:E70"/>
    <mergeCell ref="C71:E71"/>
    <mergeCell ref="C72:E72"/>
    <mergeCell ref="C73:E73"/>
    <mergeCell ref="C64:E64"/>
    <mergeCell ref="C65:E65"/>
    <mergeCell ref="C66:E66"/>
    <mergeCell ref="C67:E67"/>
    <mergeCell ref="C68:E68"/>
    <mergeCell ref="C44:E44"/>
    <mergeCell ref="C45:E45"/>
    <mergeCell ref="C46:E46"/>
    <mergeCell ref="C47:E47"/>
    <mergeCell ref="B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8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7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8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9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10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51E589-CD40-4F91-96FD-C758C1AE8A1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3" width="0" hidden="1" customWidth="1"/>
    <col min="24" max="24" width="15.7109375" customWidth="1"/>
    <col min="25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108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109</v>
      </c>
    </row>
    <row r="3" spans="1:60" ht="24.95" customHeight="1" x14ac:dyDescent="0.2">
      <c r="A3" s="196" t="s">
        <v>9</v>
      </c>
      <c r="B3" s="49" t="s">
        <v>46</v>
      </c>
      <c r="C3" s="199" t="s">
        <v>44</v>
      </c>
      <c r="D3" s="197"/>
      <c r="E3" s="197"/>
      <c r="F3" s="197"/>
      <c r="G3" s="198"/>
      <c r="AC3" s="174" t="s">
        <v>109</v>
      </c>
      <c r="AG3" t="s">
        <v>110</v>
      </c>
    </row>
    <row r="4" spans="1:60" ht="24.95" customHeight="1" x14ac:dyDescent="0.2">
      <c r="A4" s="200" t="s">
        <v>10</v>
      </c>
      <c r="B4" s="201" t="s">
        <v>47</v>
      </c>
      <c r="C4" s="202" t="s">
        <v>48</v>
      </c>
      <c r="D4" s="203"/>
      <c r="E4" s="203"/>
      <c r="F4" s="203"/>
      <c r="G4" s="204"/>
      <c r="AG4" t="s">
        <v>111</v>
      </c>
    </row>
    <row r="5" spans="1:60" x14ac:dyDescent="0.2">
      <c r="D5" s="10"/>
    </row>
    <row r="6" spans="1:60" ht="38.25" x14ac:dyDescent="0.2">
      <c r="A6" s="206" t="s">
        <v>112</v>
      </c>
      <c r="B6" s="208" t="s">
        <v>113</v>
      </c>
      <c r="C6" s="208" t="s">
        <v>114</v>
      </c>
      <c r="D6" s="207" t="s">
        <v>115</v>
      </c>
      <c r="E6" s="206" t="s">
        <v>116</v>
      </c>
      <c r="F6" s="205" t="s">
        <v>117</v>
      </c>
      <c r="G6" s="206" t="s">
        <v>31</v>
      </c>
      <c r="H6" s="209" t="s">
        <v>32</v>
      </c>
      <c r="I6" s="209" t="s">
        <v>118</v>
      </c>
      <c r="J6" s="209" t="s">
        <v>33</v>
      </c>
      <c r="K6" s="209" t="s">
        <v>119</v>
      </c>
      <c r="L6" s="209" t="s">
        <v>120</v>
      </c>
      <c r="M6" s="209" t="s">
        <v>121</v>
      </c>
      <c r="N6" s="209" t="s">
        <v>122</v>
      </c>
      <c r="O6" s="209" t="s">
        <v>123</v>
      </c>
      <c r="P6" s="209" t="s">
        <v>124</v>
      </c>
      <c r="Q6" s="209" t="s">
        <v>125</v>
      </c>
      <c r="R6" s="209" t="s">
        <v>126</v>
      </c>
      <c r="S6" s="209" t="s">
        <v>127</v>
      </c>
      <c r="T6" s="209" t="s">
        <v>128</v>
      </c>
      <c r="U6" s="209" t="s">
        <v>129</v>
      </c>
      <c r="V6" s="209" t="s">
        <v>130</v>
      </c>
      <c r="W6" s="209" t="s">
        <v>131</v>
      </c>
      <c r="X6" s="209" t="s">
        <v>132</v>
      </c>
      <c r="Y6" s="209" t="s">
        <v>133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4" t="s">
        <v>134</v>
      </c>
      <c r="B8" s="235" t="s">
        <v>80</v>
      </c>
      <c r="C8" s="257" t="s">
        <v>81</v>
      </c>
      <c r="D8" s="236"/>
      <c r="E8" s="237"/>
      <c r="F8" s="238"/>
      <c r="G8" s="238">
        <f>SUMIF(AG9:AG52,"&lt;&gt;NOR",G9:G52)</f>
        <v>0</v>
      </c>
      <c r="H8" s="238"/>
      <c r="I8" s="238">
        <f>SUM(I9:I52)</f>
        <v>0</v>
      </c>
      <c r="J8" s="238"/>
      <c r="K8" s="238">
        <f>SUM(K9:K52)</f>
        <v>0</v>
      </c>
      <c r="L8" s="238"/>
      <c r="M8" s="238">
        <f>SUM(M9:M52)</f>
        <v>0</v>
      </c>
      <c r="N8" s="237"/>
      <c r="O8" s="237">
        <f>SUM(O9:O52)</f>
        <v>0.30999999999999994</v>
      </c>
      <c r="P8" s="237"/>
      <c r="Q8" s="237">
        <f>SUM(Q9:Q52)</f>
        <v>43.53</v>
      </c>
      <c r="R8" s="238"/>
      <c r="S8" s="238"/>
      <c r="T8" s="238"/>
      <c r="U8" s="238"/>
      <c r="V8" s="238">
        <f>SUM(V9:V52)</f>
        <v>299.79999999999995</v>
      </c>
      <c r="W8" s="238"/>
      <c r="X8" s="239"/>
      <c r="Y8" s="233"/>
      <c r="AG8" t="s">
        <v>135</v>
      </c>
    </row>
    <row r="9" spans="1:60" outlineLevel="1" x14ac:dyDescent="0.2">
      <c r="A9" s="241">
        <v>1</v>
      </c>
      <c r="B9" s="242" t="s">
        <v>136</v>
      </c>
      <c r="C9" s="258" t="s">
        <v>137</v>
      </c>
      <c r="D9" s="243" t="s">
        <v>138</v>
      </c>
      <c r="E9" s="244">
        <v>13.2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6.7000000000000002E-4</v>
      </c>
      <c r="O9" s="244">
        <f>ROUND(E9*N9,2)</f>
        <v>0.01</v>
      </c>
      <c r="P9" s="244">
        <v>8.2000000000000003E-2</v>
      </c>
      <c r="Q9" s="244">
        <f>ROUND(E9*P9,2)</f>
        <v>1.08</v>
      </c>
      <c r="R9" s="246"/>
      <c r="S9" s="246" t="s">
        <v>139</v>
      </c>
      <c r="T9" s="246" t="s">
        <v>140</v>
      </c>
      <c r="U9" s="246">
        <v>0.6</v>
      </c>
      <c r="V9" s="246">
        <f>ROUND(E9*U9,2)</f>
        <v>7.92</v>
      </c>
      <c r="W9" s="246"/>
      <c r="X9" s="247" t="s">
        <v>141</v>
      </c>
      <c r="Y9" s="230" t="s">
        <v>142</v>
      </c>
      <c r="Z9" s="210"/>
      <c r="AA9" s="210"/>
      <c r="AB9" s="210"/>
      <c r="AC9" s="210"/>
      <c r="AD9" s="210"/>
      <c r="AE9" s="210"/>
      <c r="AF9" s="210"/>
      <c r="AG9" s="210" t="s">
        <v>143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9" t="s">
        <v>144</v>
      </c>
      <c r="D10" s="231"/>
      <c r="E10" s="232">
        <v>13.2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145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1" x14ac:dyDescent="0.2">
      <c r="A11" s="241">
        <v>2</v>
      </c>
      <c r="B11" s="242" t="s">
        <v>146</v>
      </c>
      <c r="C11" s="258" t="s">
        <v>147</v>
      </c>
      <c r="D11" s="243" t="s">
        <v>148</v>
      </c>
      <c r="E11" s="244">
        <v>224</v>
      </c>
      <c r="F11" s="245"/>
      <c r="G11" s="246">
        <f>ROUND(E11*F11,2)</f>
        <v>0</v>
      </c>
      <c r="H11" s="245"/>
      <c r="I11" s="246">
        <f>ROUND(E11*H11,2)</f>
        <v>0</v>
      </c>
      <c r="J11" s="245"/>
      <c r="K11" s="246">
        <f>ROUND(E11*J11,2)</f>
        <v>0</v>
      </c>
      <c r="L11" s="246">
        <v>21</v>
      </c>
      <c r="M11" s="246">
        <f>G11*(1+L11/100)</f>
        <v>0</v>
      </c>
      <c r="N11" s="244">
        <v>0</v>
      </c>
      <c r="O11" s="244">
        <f>ROUND(E11*N11,2)</f>
        <v>0</v>
      </c>
      <c r="P11" s="244">
        <v>0</v>
      </c>
      <c r="Q11" s="244">
        <f>ROUND(E11*P11,2)</f>
        <v>0</v>
      </c>
      <c r="R11" s="246"/>
      <c r="S11" s="246" t="s">
        <v>139</v>
      </c>
      <c r="T11" s="246" t="s">
        <v>140</v>
      </c>
      <c r="U11" s="246">
        <v>0.03</v>
      </c>
      <c r="V11" s="246">
        <f>ROUND(E11*U11,2)</f>
        <v>6.72</v>
      </c>
      <c r="W11" s="246"/>
      <c r="X11" s="247" t="s">
        <v>141</v>
      </c>
      <c r="Y11" s="230" t="s">
        <v>142</v>
      </c>
      <c r="Z11" s="210"/>
      <c r="AA11" s="210"/>
      <c r="AB11" s="210"/>
      <c r="AC11" s="210"/>
      <c r="AD11" s="210"/>
      <c r="AE11" s="210"/>
      <c r="AF11" s="210"/>
      <c r="AG11" s="210" t="s">
        <v>143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59" t="s">
        <v>149</v>
      </c>
      <c r="D12" s="231"/>
      <c r="E12" s="232">
        <v>62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145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27"/>
      <c r="B13" s="228"/>
      <c r="C13" s="259" t="s">
        <v>150</v>
      </c>
      <c r="D13" s="231"/>
      <c r="E13" s="232">
        <v>6</v>
      </c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145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27"/>
      <c r="B14" s="228"/>
      <c r="C14" s="259" t="s">
        <v>151</v>
      </c>
      <c r="D14" s="231"/>
      <c r="E14" s="232">
        <v>9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145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">
      <c r="A15" s="227"/>
      <c r="B15" s="228"/>
      <c r="C15" s="259" t="s">
        <v>152</v>
      </c>
      <c r="D15" s="231"/>
      <c r="E15" s="232">
        <v>138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145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">
      <c r="A16" s="227"/>
      <c r="B16" s="228"/>
      <c r="C16" s="259" t="s">
        <v>153</v>
      </c>
      <c r="D16" s="231"/>
      <c r="E16" s="232">
        <v>9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145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41">
        <v>3</v>
      </c>
      <c r="B17" s="242" t="s">
        <v>154</v>
      </c>
      <c r="C17" s="258" t="s">
        <v>155</v>
      </c>
      <c r="D17" s="243" t="s">
        <v>148</v>
      </c>
      <c r="E17" s="244">
        <v>18</v>
      </c>
      <c r="F17" s="245"/>
      <c r="G17" s="246">
        <f>ROUND(E17*F17,2)</f>
        <v>0</v>
      </c>
      <c r="H17" s="245"/>
      <c r="I17" s="246">
        <f>ROUND(E17*H17,2)</f>
        <v>0</v>
      </c>
      <c r="J17" s="245"/>
      <c r="K17" s="246">
        <f>ROUND(E17*J17,2)</f>
        <v>0</v>
      </c>
      <c r="L17" s="246">
        <v>21</v>
      </c>
      <c r="M17" s="246">
        <f>G17*(1+L17/100)</f>
        <v>0</v>
      </c>
      <c r="N17" s="244">
        <v>0</v>
      </c>
      <c r="O17" s="244">
        <f>ROUND(E17*N17,2)</f>
        <v>0</v>
      </c>
      <c r="P17" s="244">
        <v>0</v>
      </c>
      <c r="Q17" s="244">
        <f>ROUND(E17*P17,2)</f>
        <v>0</v>
      </c>
      <c r="R17" s="246"/>
      <c r="S17" s="246" t="s">
        <v>139</v>
      </c>
      <c r="T17" s="246" t="s">
        <v>140</v>
      </c>
      <c r="U17" s="246">
        <v>0.05</v>
      </c>
      <c r="V17" s="246">
        <f>ROUND(E17*U17,2)</f>
        <v>0.9</v>
      </c>
      <c r="W17" s="246"/>
      <c r="X17" s="247" t="s">
        <v>141</v>
      </c>
      <c r="Y17" s="230" t="s">
        <v>142</v>
      </c>
      <c r="Z17" s="210"/>
      <c r="AA17" s="210"/>
      <c r="AB17" s="210"/>
      <c r="AC17" s="210"/>
      <c r="AD17" s="210"/>
      <c r="AE17" s="210"/>
      <c r="AF17" s="210"/>
      <c r="AG17" s="210" t="s">
        <v>143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59" t="s">
        <v>156</v>
      </c>
      <c r="D18" s="231"/>
      <c r="E18" s="232">
        <v>14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145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59" t="s">
        <v>157</v>
      </c>
      <c r="D19" s="231"/>
      <c r="E19" s="232">
        <v>4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145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41">
        <v>4</v>
      </c>
      <c r="B20" s="242" t="s">
        <v>158</v>
      </c>
      <c r="C20" s="258" t="s">
        <v>159</v>
      </c>
      <c r="D20" s="243" t="s">
        <v>138</v>
      </c>
      <c r="E20" s="244">
        <v>9.6</v>
      </c>
      <c r="F20" s="245"/>
      <c r="G20" s="246">
        <f>ROUND(E20*F20,2)</f>
        <v>0</v>
      </c>
      <c r="H20" s="245"/>
      <c r="I20" s="246">
        <f>ROUND(E20*H20,2)</f>
        <v>0</v>
      </c>
      <c r="J20" s="245"/>
      <c r="K20" s="246">
        <f>ROUND(E20*J20,2)</f>
        <v>0</v>
      </c>
      <c r="L20" s="246">
        <v>21</v>
      </c>
      <c r="M20" s="246">
        <f>G20*(1+L20/100)</f>
        <v>0</v>
      </c>
      <c r="N20" s="244">
        <v>1E-3</v>
      </c>
      <c r="O20" s="244">
        <f>ROUND(E20*N20,2)</f>
        <v>0.01</v>
      </c>
      <c r="P20" s="244">
        <v>6.3E-2</v>
      </c>
      <c r="Q20" s="244">
        <f>ROUND(E20*P20,2)</f>
        <v>0.6</v>
      </c>
      <c r="R20" s="246"/>
      <c r="S20" s="246" t="s">
        <v>139</v>
      </c>
      <c r="T20" s="246" t="s">
        <v>140</v>
      </c>
      <c r="U20" s="246">
        <v>0.71799999999999997</v>
      </c>
      <c r="V20" s="246">
        <f>ROUND(E20*U20,2)</f>
        <v>6.89</v>
      </c>
      <c r="W20" s="246"/>
      <c r="X20" s="247" t="s">
        <v>141</v>
      </c>
      <c r="Y20" s="230" t="s">
        <v>142</v>
      </c>
      <c r="Z20" s="210"/>
      <c r="AA20" s="210"/>
      <c r="AB20" s="210"/>
      <c r="AC20" s="210"/>
      <c r="AD20" s="210"/>
      <c r="AE20" s="210"/>
      <c r="AF20" s="210"/>
      <c r="AG20" s="210" t="s">
        <v>143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27"/>
      <c r="B21" s="228"/>
      <c r="C21" s="259" t="s">
        <v>160</v>
      </c>
      <c r="D21" s="231"/>
      <c r="E21" s="232">
        <v>9.6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145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1">
        <v>5</v>
      </c>
      <c r="B22" s="242" t="s">
        <v>161</v>
      </c>
      <c r="C22" s="258" t="s">
        <v>162</v>
      </c>
      <c r="D22" s="243" t="s">
        <v>138</v>
      </c>
      <c r="E22" s="244">
        <v>10.14</v>
      </c>
      <c r="F22" s="245"/>
      <c r="G22" s="246">
        <f>ROUND(E22*F22,2)</f>
        <v>0</v>
      </c>
      <c r="H22" s="245"/>
      <c r="I22" s="246">
        <f>ROUND(E22*H22,2)</f>
        <v>0</v>
      </c>
      <c r="J22" s="245"/>
      <c r="K22" s="246">
        <f>ROUND(E22*J22,2)</f>
        <v>0</v>
      </c>
      <c r="L22" s="246">
        <v>21</v>
      </c>
      <c r="M22" s="246">
        <f>G22*(1+L22/100)</f>
        <v>0</v>
      </c>
      <c r="N22" s="244">
        <v>2.1900000000000001E-3</v>
      </c>
      <c r="O22" s="244">
        <f>ROUND(E22*N22,2)</f>
        <v>0.02</v>
      </c>
      <c r="P22" s="244">
        <v>0.01</v>
      </c>
      <c r="Q22" s="244">
        <f>ROUND(E22*P22,2)</f>
        <v>0.1</v>
      </c>
      <c r="R22" s="246"/>
      <c r="S22" s="246" t="s">
        <v>139</v>
      </c>
      <c r="T22" s="246" t="s">
        <v>140</v>
      </c>
      <c r="U22" s="246">
        <v>0.52</v>
      </c>
      <c r="V22" s="246">
        <f>ROUND(E22*U22,2)</f>
        <v>5.27</v>
      </c>
      <c r="W22" s="246"/>
      <c r="X22" s="247" t="s">
        <v>141</v>
      </c>
      <c r="Y22" s="230" t="s">
        <v>142</v>
      </c>
      <c r="Z22" s="210"/>
      <c r="AA22" s="210"/>
      <c r="AB22" s="210"/>
      <c r="AC22" s="210"/>
      <c r="AD22" s="210"/>
      <c r="AE22" s="210"/>
      <c r="AF22" s="210"/>
      <c r="AG22" s="210" t="s">
        <v>143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27"/>
      <c r="B23" s="228"/>
      <c r="C23" s="259" t="s">
        <v>163</v>
      </c>
      <c r="D23" s="231"/>
      <c r="E23" s="232">
        <v>7.26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145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27"/>
      <c r="B24" s="228"/>
      <c r="C24" s="259" t="s">
        <v>164</v>
      </c>
      <c r="D24" s="231"/>
      <c r="E24" s="232">
        <v>2.88</v>
      </c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145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1">
        <v>6</v>
      </c>
      <c r="B25" s="242" t="s">
        <v>165</v>
      </c>
      <c r="C25" s="258" t="s">
        <v>166</v>
      </c>
      <c r="D25" s="243" t="s">
        <v>138</v>
      </c>
      <c r="E25" s="244">
        <v>9</v>
      </c>
      <c r="F25" s="245"/>
      <c r="G25" s="246">
        <f>ROUND(E25*F25,2)</f>
        <v>0</v>
      </c>
      <c r="H25" s="245"/>
      <c r="I25" s="246">
        <f>ROUND(E25*H25,2)</f>
        <v>0</v>
      </c>
      <c r="J25" s="245"/>
      <c r="K25" s="246">
        <f>ROUND(E25*J25,2)</f>
        <v>0</v>
      </c>
      <c r="L25" s="246">
        <v>21</v>
      </c>
      <c r="M25" s="246">
        <f>G25*(1+L25/100)</f>
        <v>0</v>
      </c>
      <c r="N25" s="244">
        <v>1E-3</v>
      </c>
      <c r="O25" s="244">
        <f>ROUND(E25*N25,2)</f>
        <v>0.01</v>
      </c>
      <c r="P25" s="244">
        <v>3.492E-2</v>
      </c>
      <c r="Q25" s="244">
        <f>ROUND(E25*P25,2)</f>
        <v>0.31</v>
      </c>
      <c r="R25" s="246"/>
      <c r="S25" s="246" t="s">
        <v>139</v>
      </c>
      <c r="T25" s="246" t="s">
        <v>140</v>
      </c>
      <c r="U25" s="246">
        <v>0.52100000000000002</v>
      </c>
      <c r="V25" s="246">
        <f>ROUND(E25*U25,2)</f>
        <v>4.6900000000000004</v>
      </c>
      <c r="W25" s="246"/>
      <c r="X25" s="247" t="s">
        <v>141</v>
      </c>
      <c r="Y25" s="230" t="s">
        <v>142</v>
      </c>
      <c r="Z25" s="210"/>
      <c r="AA25" s="210"/>
      <c r="AB25" s="210"/>
      <c r="AC25" s="210"/>
      <c r="AD25" s="210"/>
      <c r="AE25" s="210"/>
      <c r="AF25" s="210"/>
      <c r="AG25" s="210" t="s">
        <v>143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27"/>
      <c r="B26" s="228"/>
      <c r="C26" s="259" t="s">
        <v>167</v>
      </c>
      <c r="D26" s="231"/>
      <c r="E26" s="232">
        <v>5.4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145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27"/>
      <c r="B27" s="228"/>
      <c r="C27" s="259" t="s">
        <v>168</v>
      </c>
      <c r="D27" s="231"/>
      <c r="E27" s="232">
        <v>3.6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145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1">
        <v>7</v>
      </c>
      <c r="B28" s="242" t="s">
        <v>169</v>
      </c>
      <c r="C28" s="258" t="s">
        <v>170</v>
      </c>
      <c r="D28" s="243" t="s">
        <v>138</v>
      </c>
      <c r="E28" s="244">
        <v>127.4041</v>
      </c>
      <c r="F28" s="245"/>
      <c r="G28" s="246">
        <f>ROUND(E28*F28,2)</f>
        <v>0</v>
      </c>
      <c r="H28" s="245"/>
      <c r="I28" s="246">
        <f>ROUND(E28*H28,2)</f>
        <v>0</v>
      </c>
      <c r="J28" s="245"/>
      <c r="K28" s="246">
        <f>ROUND(E28*J28,2)</f>
        <v>0</v>
      </c>
      <c r="L28" s="246">
        <v>21</v>
      </c>
      <c r="M28" s="246">
        <f>G28*(1+L28/100)</f>
        <v>0</v>
      </c>
      <c r="N28" s="244">
        <v>9.2000000000000003E-4</v>
      </c>
      <c r="O28" s="244">
        <f>ROUND(E28*N28,2)</f>
        <v>0.12</v>
      </c>
      <c r="P28" s="244">
        <v>0.04</v>
      </c>
      <c r="Q28" s="244">
        <f>ROUND(E28*P28,2)</f>
        <v>5.0999999999999996</v>
      </c>
      <c r="R28" s="246"/>
      <c r="S28" s="246" t="s">
        <v>139</v>
      </c>
      <c r="T28" s="246" t="s">
        <v>140</v>
      </c>
      <c r="U28" s="246">
        <v>0.373</v>
      </c>
      <c r="V28" s="246">
        <f>ROUND(E28*U28,2)</f>
        <v>47.52</v>
      </c>
      <c r="W28" s="246"/>
      <c r="X28" s="247" t="s">
        <v>141</v>
      </c>
      <c r="Y28" s="230" t="s">
        <v>142</v>
      </c>
      <c r="Z28" s="210"/>
      <c r="AA28" s="210"/>
      <c r="AB28" s="210"/>
      <c r="AC28" s="210"/>
      <c r="AD28" s="210"/>
      <c r="AE28" s="210"/>
      <c r="AF28" s="210"/>
      <c r="AG28" s="210" t="s">
        <v>143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27"/>
      <c r="B29" s="228"/>
      <c r="C29" s="259" t="s">
        <v>171</v>
      </c>
      <c r="D29" s="231"/>
      <c r="E29" s="232">
        <v>2.7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145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27"/>
      <c r="B30" s="228"/>
      <c r="C30" s="259" t="s">
        <v>172</v>
      </c>
      <c r="D30" s="231"/>
      <c r="E30" s="232">
        <v>64.8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145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27"/>
      <c r="B31" s="228"/>
      <c r="C31" s="259" t="s">
        <v>173</v>
      </c>
      <c r="D31" s="231"/>
      <c r="E31" s="232">
        <v>54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145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27"/>
      <c r="B32" s="228"/>
      <c r="C32" s="259" t="s">
        <v>174</v>
      </c>
      <c r="D32" s="231"/>
      <c r="E32" s="232">
        <v>3.8016000000000001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145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27"/>
      <c r="B33" s="228"/>
      <c r="C33" s="259" t="s">
        <v>175</v>
      </c>
      <c r="D33" s="231"/>
      <c r="E33" s="232">
        <v>2.1025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145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1">
        <v>8</v>
      </c>
      <c r="B34" s="242" t="s">
        <v>176</v>
      </c>
      <c r="C34" s="258" t="s">
        <v>177</v>
      </c>
      <c r="D34" s="243" t="s">
        <v>138</v>
      </c>
      <c r="E34" s="244">
        <v>133.21799999999999</v>
      </c>
      <c r="F34" s="245"/>
      <c r="G34" s="246">
        <f>ROUND(E34*F34,2)</f>
        <v>0</v>
      </c>
      <c r="H34" s="245"/>
      <c r="I34" s="246">
        <f>ROUND(E34*H34,2)</f>
        <v>0</v>
      </c>
      <c r="J34" s="245"/>
      <c r="K34" s="246">
        <f>ROUND(E34*J34,2)</f>
        <v>0</v>
      </c>
      <c r="L34" s="246">
        <v>21</v>
      </c>
      <c r="M34" s="246">
        <f>G34*(1+L34/100)</f>
        <v>0</v>
      </c>
      <c r="N34" s="244">
        <v>8.1999999999999998E-4</v>
      </c>
      <c r="O34" s="244">
        <f>ROUND(E34*N34,2)</f>
        <v>0.11</v>
      </c>
      <c r="P34" s="244">
        <v>5.5E-2</v>
      </c>
      <c r="Q34" s="244">
        <f>ROUND(E34*P34,2)</f>
        <v>7.33</v>
      </c>
      <c r="R34" s="246"/>
      <c r="S34" s="246" t="s">
        <v>139</v>
      </c>
      <c r="T34" s="246" t="s">
        <v>140</v>
      </c>
      <c r="U34" s="246">
        <v>0.32</v>
      </c>
      <c r="V34" s="246">
        <f>ROUND(E34*U34,2)</f>
        <v>42.63</v>
      </c>
      <c r="W34" s="246"/>
      <c r="X34" s="247" t="s">
        <v>141</v>
      </c>
      <c r="Y34" s="230" t="s">
        <v>142</v>
      </c>
      <c r="Z34" s="210"/>
      <c r="AA34" s="210"/>
      <c r="AB34" s="210"/>
      <c r="AC34" s="210"/>
      <c r="AD34" s="210"/>
      <c r="AE34" s="210"/>
      <c r="AF34" s="210"/>
      <c r="AG34" s="210" t="s">
        <v>143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27"/>
      <c r="B35" s="228"/>
      <c r="C35" s="259" t="s">
        <v>178</v>
      </c>
      <c r="D35" s="231"/>
      <c r="E35" s="232">
        <v>64.8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145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27"/>
      <c r="B36" s="228"/>
      <c r="C36" s="259" t="s">
        <v>179</v>
      </c>
      <c r="D36" s="231"/>
      <c r="E36" s="232">
        <v>41.634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145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27"/>
      <c r="B37" s="228"/>
      <c r="C37" s="259" t="s">
        <v>180</v>
      </c>
      <c r="D37" s="231"/>
      <c r="E37" s="232">
        <v>5.4</v>
      </c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145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27"/>
      <c r="B38" s="228"/>
      <c r="C38" s="259" t="s">
        <v>181</v>
      </c>
      <c r="D38" s="231"/>
      <c r="E38" s="232">
        <v>16.2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145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27"/>
      <c r="B39" s="228"/>
      <c r="C39" s="259" t="s">
        <v>182</v>
      </c>
      <c r="D39" s="231"/>
      <c r="E39" s="232">
        <v>5.1840000000000002</v>
      </c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145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1">
        <v>9</v>
      </c>
      <c r="B40" s="242" t="s">
        <v>183</v>
      </c>
      <c r="C40" s="258" t="s">
        <v>184</v>
      </c>
      <c r="D40" s="243" t="s">
        <v>138</v>
      </c>
      <c r="E40" s="244">
        <v>34.829799999999999</v>
      </c>
      <c r="F40" s="245"/>
      <c r="G40" s="246">
        <f>ROUND(E40*F40,2)</f>
        <v>0</v>
      </c>
      <c r="H40" s="245"/>
      <c r="I40" s="246">
        <f>ROUND(E40*H40,2)</f>
        <v>0</v>
      </c>
      <c r="J40" s="245"/>
      <c r="K40" s="246">
        <f>ROUND(E40*J40,2)</f>
        <v>0</v>
      </c>
      <c r="L40" s="246">
        <v>21</v>
      </c>
      <c r="M40" s="246">
        <f>G40*(1+L40/100)</f>
        <v>0</v>
      </c>
      <c r="N40" s="244">
        <v>1E-3</v>
      </c>
      <c r="O40" s="244">
        <f>ROUND(E40*N40,2)</f>
        <v>0.03</v>
      </c>
      <c r="P40" s="244">
        <v>4.1200000000000001E-2</v>
      </c>
      <c r="Q40" s="244">
        <f>ROUND(E40*P40,2)</f>
        <v>1.43</v>
      </c>
      <c r="R40" s="246"/>
      <c r="S40" s="246" t="s">
        <v>139</v>
      </c>
      <c r="T40" s="246" t="s">
        <v>140</v>
      </c>
      <c r="U40" s="246">
        <v>0.498</v>
      </c>
      <c r="V40" s="246">
        <f>ROUND(E40*U40,2)</f>
        <v>17.350000000000001</v>
      </c>
      <c r="W40" s="246"/>
      <c r="X40" s="247" t="s">
        <v>141</v>
      </c>
      <c r="Y40" s="230" t="s">
        <v>142</v>
      </c>
      <c r="Z40" s="210"/>
      <c r="AA40" s="210"/>
      <c r="AB40" s="210"/>
      <c r="AC40" s="210"/>
      <c r="AD40" s="210"/>
      <c r="AE40" s="210"/>
      <c r="AF40" s="210"/>
      <c r="AG40" s="210" t="s">
        <v>143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2.5" outlineLevel="2" x14ac:dyDescent="0.2">
      <c r="A41" s="227"/>
      <c r="B41" s="228"/>
      <c r="C41" s="259" t="s">
        <v>185</v>
      </c>
      <c r="D41" s="231"/>
      <c r="E41" s="232">
        <v>27.226600000000001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145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27"/>
      <c r="B42" s="228"/>
      <c r="C42" s="259" t="s">
        <v>186</v>
      </c>
      <c r="D42" s="231"/>
      <c r="E42" s="232">
        <v>7.6032000000000002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145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1">
        <v>10</v>
      </c>
      <c r="B43" s="242" t="s">
        <v>187</v>
      </c>
      <c r="C43" s="258" t="s">
        <v>188</v>
      </c>
      <c r="D43" s="243" t="s">
        <v>138</v>
      </c>
      <c r="E43" s="244">
        <v>3.7429999999999999</v>
      </c>
      <c r="F43" s="245"/>
      <c r="G43" s="246">
        <f>ROUND(E43*F43,2)</f>
        <v>0</v>
      </c>
      <c r="H43" s="245"/>
      <c r="I43" s="246">
        <f>ROUND(E43*H43,2)</f>
        <v>0</v>
      </c>
      <c r="J43" s="245"/>
      <c r="K43" s="246">
        <f>ROUND(E43*J43,2)</f>
        <v>0</v>
      </c>
      <c r="L43" s="246">
        <v>21</v>
      </c>
      <c r="M43" s="246">
        <f>G43*(1+L43/100)</f>
        <v>0</v>
      </c>
      <c r="N43" s="244">
        <v>1.17E-3</v>
      </c>
      <c r="O43" s="244">
        <f>ROUND(E43*N43,2)</f>
        <v>0</v>
      </c>
      <c r="P43" s="244">
        <v>0.03</v>
      </c>
      <c r="Q43" s="244">
        <f>ROUND(E43*P43,2)</f>
        <v>0.11</v>
      </c>
      <c r="R43" s="246"/>
      <c r="S43" s="246" t="s">
        <v>139</v>
      </c>
      <c r="T43" s="246" t="s">
        <v>140</v>
      </c>
      <c r="U43" s="246">
        <v>0.48099999999999998</v>
      </c>
      <c r="V43" s="246">
        <f>ROUND(E43*U43,2)</f>
        <v>1.8</v>
      </c>
      <c r="W43" s="246"/>
      <c r="X43" s="247" t="s">
        <v>141</v>
      </c>
      <c r="Y43" s="230" t="s">
        <v>142</v>
      </c>
      <c r="Z43" s="210"/>
      <c r="AA43" s="210"/>
      <c r="AB43" s="210"/>
      <c r="AC43" s="210"/>
      <c r="AD43" s="210"/>
      <c r="AE43" s="210"/>
      <c r="AF43" s="210"/>
      <c r="AG43" s="210" t="s">
        <v>143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27"/>
      <c r="B44" s="228"/>
      <c r="C44" s="259" t="s">
        <v>189</v>
      </c>
      <c r="D44" s="231"/>
      <c r="E44" s="232">
        <v>1.7729999999999999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145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27"/>
      <c r="B45" s="228"/>
      <c r="C45" s="259" t="s">
        <v>190</v>
      </c>
      <c r="D45" s="231"/>
      <c r="E45" s="232">
        <v>1.97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145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1">
        <v>11</v>
      </c>
      <c r="B46" s="242" t="s">
        <v>191</v>
      </c>
      <c r="C46" s="258" t="s">
        <v>192</v>
      </c>
      <c r="D46" s="243" t="s">
        <v>193</v>
      </c>
      <c r="E46" s="244">
        <v>143.04</v>
      </c>
      <c r="F46" s="245"/>
      <c r="G46" s="246">
        <f>ROUND(E46*F46,2)</f>
        <v>0</v>
      </c>
      <c r="H46" s="245"/>
      <c r="I46" s="246">
        <f>ROUND(E46*H46,2)</f>
        <v>0</v>
      </c>
      <c r="J46" s="245"/>
      <c r="K46" s="246">
        <f>ROUND(E46*J46,2)</f>
        <v>0</v>
      </c>
      <c r="L46" s="246">
        <v>21</v>
      </c>
      <c r="M46" s="246">
        <f>G46*(1+L46/100)</f>
        <v>0</v>
      </c>
      <c r="N46" s="244">
        <v>0</v>
      </c>
      <c r="O46" s="244">
        <f>ROUND(E46*N46,2)</f>
        <v>0</v>
      </c>
      <c r="P46" s="244">
        <v>1.507E-2</v>
      </c>
      <c r="Q46" s="244">
        <f>ROUND(E46*P46,2)</f>
        <v>2.16</v>
      </c>
      <c r="R46" s="246"/>
      <c r="S46" s="246" t="s">
        <v>139</v>
      </c>
      <c r="T46" s="246" t="s">
        <v>140</v>
      </c>
      <c r="U46" s="246">
        <v>0.11</v>
      </c>
      <c r="V46" s="246">
        <f>ROUND(E46*U46,2)</f>
        <v>15.73</v>
      </c>
      <c r="W46" s="246"/>
      <c r="X46" s="247" t="s">
        <v>141</v>
      </c>
      <c r="Y46" s="230" t="s">
        <v>142</v>
      </c>
      <c r="Z46" s="210"/>
      <c r="AA46" s="210"/>
      <c r="AB46" s="210"/>
      <c r="AC46" s="210"/>
      <c r="AD46" s="210"/>
      <c r="AE46" s="210"/>
      <c r="AF46" s="210"/>
      <c r="AG46" s="210" t="s">
        <v>143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27"/>
      <c r="B47" s="228"/>
      <c r="C47" s="259" t="s">
        <v>194</v>
      </c>
      <c r="D47" s="231"/>
      <c r="E47" s="232">
        <v>42.35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145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27"/>
      <c r="B48" s="228"/>
      <c r="C48" s="259" t="s">
        <v>195</v>
      </c>
      <c r="D48" s="231"/>
      <c r="E48" s="232">
        <v>55.2</v>
      </c>
      <c r="F48" s="230"/>
      <c r="G48" s="230"/>
      <c r="H48" s="230"/>
      <c r="I48" s="230"/>
      <c r="J48" s="230"/>
      <c r="K48" s="230"/>
      <c r="L48" s="230"/>
      <c r="M48" s="230"/>
      <c r="N48" s="229"/>
      <c r="O48" s="229"/>
      <c r="P48" s="229"/>
      <c r="Q48" s="229"/>
      <c r="R48" s="230"/>
      <c r="S48" s="230"/>
      <c r="T48" s="230"/>
      <c r="U48" s="230"/>
      <c r="V48" s="230"/>
      <c r="W48" s="230"/>
      <c r="X48" s="230"/>
      <c r="Y48" s="230"/>
      <c r="Z48" s="210"/>
      <c r="AA48" s="210"/>
      <c r="AB48" s="210"/>
      <c r="AC48" s="210"/>
      <c r="AD48" s="210"/>
      <c r="AE48" s="210"/>
      <c r="AF48" s="210"/>
      <c r="AG48" s="210" t="s">
        <v>145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">
      <c r="A49" s="227"/>
      <c r="B49" s="228"/>
      <c r="C49" s="259" t="s">
        <v>196</v>
      </c>
      <c r="D49" s="231"/>
      <c r="E49" s="232">
        <v>18.899999999999999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145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27"/>
      <c r="B50" s="228"/>
      <c r="C50" s="259" t="s">
        <v>197</v>
      </c>
      <c r="D50" s="231"/>
      <c r="E50" s="232">
        <v>18.899999999999999</v>
      </c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145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27"/>
      <c r="B51" s="228"/>
      <c r="C51" s="259" t="s">
        <v>198</v>
      </c>
      <c r="D51" s="231"/>
      <c r="E51" s="232">
        <v>7.69</v>
      </c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145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8">
        <v>12</v>
      </c>
      <c r="B52" s="249" t="s">
        <v>199</v>
      </c>
      <c r="C52" s="260" t="s">
        <v>200</v>
      </c>
      <c r="D52" s="250" t="s">
        <v>138</v>
      </c>
      <c r="E52" s="251">
        <v>1582</v>
      </c>
      <c r="F52" s="252"/>
      <c r="G52" s="253">
        <f>ROUND(E52*F52,2)</f>
        <v>0</v>
      </c>
      <c r="H52" s="252"/>
      <c r="I52" s="253">
        <f>ROUND(E52*H52,2)</f>
        <v>0</v>
      </c>
      <c r="J52" s="252"/>
      <c r="K52" s="253">
        <f>ROUND(E52*J52,2)</f>
        <v>0</v>
      </c>
      <c r="L52" s="253">
        <v>21</v>
      </c>
      <c r="M52" s="253">
        <f>G52*(1+L52/100)</f>
        <v>0</v>
      </c>
      <c r="N52" s="251">
        <v>0</v>
      </c>
      <c r="O52" s="251">
        <f>ROUND(E52*N52,2)</f>
        <v>0</v>
      </c>
      <c r="P52" s="251">
        <v>1.6E-2</v>
      </c>
      <c r="Q52" s="251">
        <f>ROUND(E52*P52,2)</f>
        <v>25.31</v>
      </c>
      <c r="R52" s="253"/>
      <c r="S52" s="253" t="s">
        <v>139</v>
      </c>
      <c r="T52" s="253" t="s">
        <v>140</v>
      </c>
      <c r="U52" s="253">
        <v>0.09</v>
      </c>
      <c r="V52" s="253">
        <f>ROUND(E52*U52,2)</f>
        <v>142.38</v>
      </c>
      <c r="W52" s="253"/>
      <c r="X52" s="254" t="s">
        <v>141</v>
      </c>
      <c r="Y52" s="230" t="s">
        <v>142</v>
      </c>
      <c r="Z52" s="210"/>
      <c r="AA52" s="210"/>
      <c r="AB52" s="210"/>
      <c r="AC52" s="210"/>
      <c r="AD52" s="210"/>
      <c r="AE52" s="210"/>
      <c r="AF52" s="210"/>
      <c r="AG52" s="210" t="s">
        <v>143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x14ac:dyDescent="0.2">
      <c r="A53" s="234" t="s">
        <v>134</v>
      </c>
      <c r="B53" s="235" t="s">
        <v>90</v>
      </c>
      <c r="C53" s="257" t="s">
        <v>91</v>
      </c>
      <c r="D53" s="236"/>
      <c r="E53" s="237"/>
      <c r="F53" s="238"/>
      <c r="G53" s="238">
        <f>SUMIF(AG54:AG55,"&lt;&gt;NOR",G54:G55)</f>
        <v>0</v>
      </c>
      <c r="H53" s="238"/>
      <c r="I53" s="238">
        <f>SUM(I54:I55)</f>
        <v>0</v>
      </c>
      <c r="J53" s="238"/>
      <c r="K53" s="238">
        <f>SUM(K54:K55)</f>
        <v>0</v>
      </c>
      <c r="L53" s="238"/>
      <c r="M53" s="238">
        <f>SUM(M54:M55)</f>
        <v>0</v>
      </c>
      <c r="N53" s="237"/>
      <c r="O53" s="237">
        <f>SUM(O54:O55)</f>
        <v>0</v>
      </c>
      <c r="P53" s="237"/>
      <c r="Q53" s="237">
        <f>SUM(Q54:Q55)</f>
        <v>0.33</v>
      </c>
      <c r="R53" s="238"/>
      <c r="S53" s="238"/>
      <c r="T53" s="238"/>
      <c r="U53" s="238"/>
      <c r="V53" s="238">
        <f>SUM(V54:V55)</f>
        <v>3.74</v>
      </c>
      <c r="W53" s="238"/>
      <c r="X53" s="239"/>
      <c r="Y53" s="233"/>
      <c r="AG53" t="s">
        <v>135</v>
      </c>
    </row>
    <row r="54" spans="1:60" outlineLevel="1" x14ac:dyDescent="0.2">
      <c r="A54" s="241">
        <v>13</v>
      </c>
      <c r="B54" s="242" t="s">
        <v>201</v>
      </c>
      <c r="C54" s="258" t="s">
        <v>202</v>
      </c>
      <c r="D54" s="243" t="s">
        <v>138</v>
      </c>
      <c r="E54" s="244">
        <v>9.6</v>
      </c>
      <c r="F54" s="245"/>
      <c r="G54" s="246">
        <f>ROUND(E54*F54,2)</f>
        <v>0</v>
      </c>
      <c r="H54" s="245"/>
      <c r="I54" s="246">
        <f>ROUND(E54*H54,2)</f>
        <v>0</v>
      </c>
      <c r="J54" s="245"/>
      <c r="K54" s="246">
        <f>ROUND(E54*J54,2)</f>
        <v>0</v>
      </c>
      <c r="L54" s="246">
        <v>21</v>
      </c>
      <c r="M54" s="246">
        <f>G54*(1+L54/100)</f>
        <v>0</v>
      </c>
      <c r="N54" s="244">
        <v>0</v>
      </c>
      <c r="O54" s="244">
        <f>ROUND(E54*N54,2)</f>
        <v>0</v>
      </c>
      <c r="P54" s="244">
        <v>3.4000000000000002E-2</v>
      </c>
      <c r="Q54" s="244">
        <f>ROUND(E54*P54,2)</f>
        <v>0.33</v>
      </c>
      <c r="R54" s="246"/>
      <c r="S54" s="246" t="s">
        <v>139</v>
      </c>
      <c r="T54" s="246" t="s">
        <v>140</v>
      </c>
      <c r="U54" s="246">
        <v>0.39</v>
      </c>
      <c r="V54" s="246">
        <f>ROUND(E54*U54,2)</f>
        <v>3.74</v>
      </c>
      <c r="W54" s="246"/>
      <c r="X54" s="247" t="s">
        <v>141</v>
      </c>
      <c r="Y54" s="230" t="s">
        <v>142</v>
      </c>
      <c r="Z54" s="210"/>
      <c r="AA54" s="210"/>
      <c r="AB54" s="210"/>
      <c r="AC54" s="210"/>
      <c r="AD54" s="210"/>
      <c r="AE54" s="210"/>
      <c r="AF54" s="210"/>
      <c r="AG54" s="210" t="s">
        <v>143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27"/>
      <c r="B55" s="228"/>
      <c r="C55" s="259" t="s">
        <v>203</v>
      </c>
      <c r="D55" s="231"/>
      <c r="E55" s="232">
        <v>9.6</v>
      </c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145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x14ac:dyDescent="0.2">
      <c r="A56" s="234" t="s">
        <v>134</v>
      </c>
      <c r="B56" s="235" t="s">
        <v>92</v>
      </c>
      <c r="C56" s="257" t="s">
        <v>93</v>
      </c>
      <c r="D56" s="236"/>
      <c r="E56" s="237"/>
      <c r="F56" s="238"/>
      <c r="G56" s="238">
        <f>SUMIF(AG57:AG70,"&lt;&gt;NOR",G57:G70)</f>
        <v>0</v>
      </c>
      <c r="H56" s="238"/>
      <c r="I56" s="238">
        <f>SUM(I57:I70)</f>
        <v>0</v>
      </c>
      <c r="J56" s="238"/>
      <c r="K56" s="238">
        <f>SUM(K57:K70)</f>
        <v>0</v>
      </c>
      <c r="L56" s="238"/>
      <c r="M56" s="238">
        <f>SUM(M57:M70)</f>
        <v>0</v>
      </c>
      <c r="N56" s="237"/>
      <c r="O56" s="237">
        <f>SUM(O57:O70)</f>
        <v>0</v>
      </c>
      <c r="P56" s="237"/>
      <c r="Q56" s="237">
        <f>SUM(Q57:Q70)</f>
        <v>0.8</v>
      </c>
      <c r="R56" s="238"/>
      <c r="S56" s="238"/>
      <c r="T56" s="238"/>
      <c r="U56" s="238"/>
      <c r="V56" s="238">
        <f>SUM(V57:V70)</f>
        <v>26.16</v>
      </c>
      <c r="W56" s="238"/>
      <c r="X56" s="239"/>
      <c r="Y56" s="233"/>
      <c r="AG56" t="s">
        <v>135</v>
      </c>
    </row>
    <row r="57" spans="1:60" outlineLevel="1" x14ac:dyDescent="0.2">
      <c r="A57" s="241">
        <v>14</v>
      </c>
      <c r="B57" s="242" t="s">
        <v>204</v>
      </c>
      <c r="C57" s="258" t="s">
        <v>205</v>
      </c>
      <c r="D57" s="243" t="s">
        <v>193</v>
      </c>
      <c r="E57" s="244">
        <v>55.6</v>
      </c>
      <c r="F57" s="245"/>
      <c r="G57" s="246">
        <f>ROUND(E57*F57,2)</f>
        <v>0</v>
      </c>
      <c r="H57" s="245"/>
      <c r="I57" s="246">
        <f>ROUND(E57*H57,2)</f>
        <v>0</v>
      </c>
      <c r="J57" s="245"/>
      <c r="K57" s="246">
        <f>ROUND(E57*J57,2)</f>
        <v>0</v>
      </c>
      <c r="L57" s="246">
        <v>21</v>
      </c>
      <c r="M57" s="246">
        <f>G57*(1+L57/100)</f>
        <v>0</v>
      </c>
      <c r="N57" s="244">
        <v>0</v>
      </c>
      <c r="O57" s="244">
        <f>ROUND(E57*N57,2)</f>
        <v>0</v>
      </c>
      <c r="P57" s="244">
        <v>2.98E-3</v>
      </c>
      <c r="Q57" s="244">
        <f>ROUND(E57*P57,2)</f>
        <v>0.17</v>
      </c>
      <c r="R57" s="246"/>
      <c r="S57" s="246" t="s">
        <v>139</v>
      </c>
      <c r="T57" s="246" t="s">
        <v>140</v>
      </c>
      <c r="U57" s="246">
        <v>5.7500000000000002E-2</v>
      </c>
      <c r="V57" s="246">
        <f>ROUND(E57*U57,2)</f>
        <v>3.2</v>
      </c>
      <c r="W57" s="246"/>
      <c r="X57" s="247" t="s">
        <v>141</v>
      </c>
      <c r="Y57" s="230" t="s">
        <v>142</v>
      </c>
      <c r="Z57" s="210"/>
      <c r="AA57" s="210"/>
      <c r="AB57" s="210"/>
      <c r="AC57" s="210"/>
      <c r="AD57" s="210"/>
      <c r="AE57" s="210"/>
      <c r="AF57" s="210"/>
      <c r="AG57" s="210" t="s">
        <v>143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27"/>
      <c r="B58" s="228"/>
      <c r="C58" s="259" t="s">
        <v>206</v>
      </c>
      <c r="D58" s="231"/>
      <c r="E58" s="232">
        <v>42.7</v>
      </c>
      <c r="F58" s="230"/>
      <c r="G58" s="230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145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">
      <c r="A59" s="227"/>
      <c r="B59" s="228"/>
      <c r="C59" s="259" t="s">
        <v>207</v>
      </c>
      <c r="D59" s="231"/>
      <c r="E59" s="232">
        <v>12.9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145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41">
        <v>15</v>
      </c>
      <c r="B60" s="242" t="s">
        <v>208</v>
      </c>
      <c r="C60" s="258" t="s">
        <v>209</v>
      </c>
      <c r="D60" s="243" t="s">
        <v>193</v>
      </c>
      <c r="E60" s="244">
        <v>74</v>
      </c>
      <c r="F60" s="245"/>
      <c r="G60" s="246">
        <f>ROUND(E60*F60,2)</f>
        <v>0</v>
      </c>
      <c r="H60" s="245"/>
      <c r="I60" s="246">
        <f>ROUND(E60*H60,2)</f>
        <v>0</v>
      </c>
      <c r="J60" s="245"/>
      <c r="K60" s="246">
        <f>ROUND(E60*J60,2)</f>
        <v>0</v>
      </c>
      <c r="L60" s="246">
        <v>21</v>
      </c>
      <c r="M60" s="246">
        <f>G60*(1+L60/100)</f>
        <v>0</v>
      </c>
      <c r="N60" s="244">
        <v>0</v>
      </c>
      <c r="O60" s="244">
        <f>ROUND(E60*N60,2)</f>
        <v>0</v>
      </c>
      <c r="P60" s="244">
        <v>3.3600000000000001E-3</v>
      </c>
      <c r="Q60" s="244">
        <f>ROUND(E60*P60,2)</f>
        <v>0.25</v>
      </c>
      <c r="R60" s="246"/>
      <c r="S60" s="246" t="s">
        <v>139</v>
      </c>
      <c r="T60" s="246" t="s">
        <v>140</v>
      </c>
      <c r="U60" s="246">
        <v>6.9000000000000006E-2</v>
      </c>
      <c r="V60" s="246">
        <f>ROUND(E60*U60,2)</f>
        <v>5.1100000000000003</v>
      </c>
      <c r="W60" s="246"/>
      <c r="X60" s="247" t="s">
        <v>141</v>
      </c>
      <c r="Y60" s="230" t="s">
        <v>142</v>
      </c>
      <c r="Z60" s="210"/>
      <c r="AA60" s="210"/>
      <c r="AB60" s="210"/>
      <c r="AC60" s="210"/>
      <c r="AD60" s="210"/>
      <c r="AE60" s="210"/>
      <c r="AF60" s="210"/>
      <c r="AG60" s="210" t="s">
        <v>143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">
      <c r="A61" s="227"/>
      <c r="B61" s="228"/>
      <c r="C61" s="259" t="s">
        <v>210</v>
      </c>
      <c r="D61" s="231"/>
      <c r="E61" s="232">
        <v>74</v>
      </c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145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ht="22.5" outlineLevel="1" x14ac:dyDescent="0.2">
      <c r="A62" s="241">
        <v>16</v>
      </c>
      <c r="B62" s="242" t="s">
        <v>211</v>
      </c>
      <c r="C62" s="258" t="s">
        <v>212</v>
      </c>
      <c r="D62" s="243" t="s">
        <v>193</v>
      </c>
      <c r="E62" s="244">
        <v>143.04</v>
      </c>
      <c r="F62" s="245"/>
      <c r="G62" s="246">
        <f>ROUND(E62*F62,2)</f>
        <v>0</v>
      </c>
      <c r="H62" s="245"/>
      <c r="I62" s="246">
        <f>ROUND(E62*H62,2)</f>
        <v>0</v>
      </c>
      <c r="J62" s="245"/>
      <c r="K62" s="246">
        <f>ROUND(E62*J62,2)</f>
        <v>0</v>
      </c>
      <c r="L62" s="246">
        <v>21</v>
      </c>
      <c r="M62" s="246">
        <f>G62*(1+L62/100)</f>
        <v>0</v>
      </c>
      <c r="N62" s="244">
        <v>0</v>
      </c>
      <c r="O62" s="244">
        <f>ROUND(E62*N62,2)</f>
        <v>0</v>
      </c>
      <c r="P62" s="244">
        <v>1.3500000000000001E-3</v>
      </c>
      <c r="Q62" s="244">
        <f>ROUND(E62*P62,2)</f>
        <v>0.19</v>
      </c>
      <c r="R62" s="246"/>
      <c r="S62" s="246" t="s">
        <v>139</v>
      </c>
      <c r="T62" s="246" t="s">
        <v>140</v>
      </c>
      <c r="U62" s="246">
        <v>9.1999999999999998E-2</v>
      </c>
      <c r="V62" s="246">
        <f>ROUND(E62*U62,2)</f>
        <v>13.16</v>
      </c>
      <c r="W62" s="246"/>
      <c r="X62" s="247" t="s">
        <v>141</v>
      </c>
      <c r="Y62" s="230" t="s">
        <v>142</v>
      </c>
      <c r="Z62" s="210"/>
      <c r="AA62" s="210"/>
      <c r="AB62" s="210"/>
      <c r="AC62" s="210"/>
      <c r="AD62" s="210"/>
      <c r="AE62" s="210"/>
      <c r="AF62" s="210"/>
      <c r="AG62" s="210" t="s">
        <v>143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27"/>
      <c r="B63" s="228"/>
      <c r="C63" s="259" t="s">
        <v>194</v>
      </c>
      <c r="D63" s="231"/>
      <c r="E63" s="232">
        <v>42.35</v>
      </c>
      <c r="F63" s="230"/>
      <c r="G63" s="230"/>
      <c r="H63" s="230"/>
      <c r="I63" s="230"/>
      <c r="J63" s="230"/>
      <c r="K63" s="230"/>
      <c r="L63" s="230"/>
      <c r="M63" s="230"/>
      <c r="N63" s="229"/>
      <c r="O63" s="229"/>
      <c r="P63" s="229"/>
      <c r="Q63" s="229"/>
      <c r="R63" s="230"/>
      <c r="S63" s="230"/>
      <c r="T63" s="230"/>
      <c r="U63" s="230"/>
      <c r="V63" s="230"/>
      <c r="W63" s="230"/>
      <c r="X63" s="230"/>
      <c r="Y63" s="230"/>
      <c r="Z63" s="210"/>
      <c r="AA63" s="210"/>
      <c r="AB63" s="210"/>
      <c r="AC63" s="210"/>
      <c r="AD63" s="210"/>
      <c r="AE63" s="210"/>
      <c r="AF63" s="210"/>
      <c r="AG63" s="210" t="s">
        <v>145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">
      <c r="A64" s="227"/>
      <c r="B64" s="228"/>
      <c r="C64" s="259" t="s">
        <v>195</v>
      </c>
      <c r="D64" s="231"/>
      <c r="E64" s="232">
        <v>55.2</v>
      </c>
      <c r="F64" s="230"/>
      <c r="G64" s="230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145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3" x14ac:dyDescent="0.2">
      <c r="A65" s="227"/>
      <c r="B65" s="228"/>
      <c r="C65" s="259" t="s">
        <v>196</v>
      </c>
      <c r="D65" s="231"/>
      <c r="E65" s="232">
        <v>18.899999999999999</v>
      </c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145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">
      <c r="A66" s="227"/>
      <c r="B66" s="228"/>
      <c r="C66" s="259" t="s">
        <v>197</v>
      </c>
      <c r="D66" s="231"/>
      <c r="E66" s="232">
        <v>18.899999999999999</v>
      </c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145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">
      <c r="A67" s="227"/>
      <c r="B67" s="228"/>
      <c r="C67" s="259" t="s">
        <v>198</v>
      </c>
      <c r="D67" s="231"/>
      <c r="E67" s="232">
        <v>7.69</v>
      </c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145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41">
        <v>17</v>
      </c>
      <c r="B68" s="242" t="s">
        <v>213</v>
      </c>
      <c r="C68" s="258" t="s">
        <v>214</v>
      </c>
      <c r="D68" s="243" t="s">
        <v>193</v>
      </c>
      <c r="E68" s="244">
        <v>68</v>
      </c>
      <c r="F68" s="245"/>
      <c r="G68" s="246">
        <f>ROUND(E68*F68,2)</f>
        <v>0</v>
      </c>
      <c r="H68" s="245"/>
      <c r="I68" s="246">
        <f>ROUND(E68*H68,2)</f>
        <v>0</v>
      </c>
      <c r="J68" s="245"/>
      <c r="K68" s="246">
        <f>ROUND(E68*J68,2)</f>
        <v>0</v>
      </c>
      <c r="L68" s="246">
        <v>21</v>
      </c>
      <c r="M68" s="246">
        <f>G68*(1+L68/100)</f>
        <v>0</v>
      </c>
      <c r="N68" s="244">
        <v>0</v>
      </c>
      <c r="O68" s="244">
        <f>ROUND(E68*N68,2)</f>
        <v>0</v>
      </c>
      <c r="P68" s="244">
        <v>2.8500000000000001E-3</v>
      </c>
      <c r="Q68" s="244">
        <f>ROUND(E68*P68,2)</f>
        <v>0.19</v>
      </c>
      <c r="R68" s="246"/>
      <c r="S68" s="246" t="s">
        <v>139</v>
      </c>
      <c r="T68" s="246" t="s">
        <v>140</v>
      </c>
      <c r="U68" s="246">
        <v>6.9000000000000006E-2</v>
      </c>
      <c r="V68" s="246">
        <f>ROUND(E68*U68,2)</f>
        <v>4.6900000000000004</v>
      </c>
      <c r="W68" s="246"/>
      <c r="X68" s="247" t="s">
        <v>141</v>
      </c>
      <c r="Y68" s="230" t="s">
        <v>142</v>
      </c>
      <c r="Z68" s="210"/>
      <c r="AA68" s="210"/>
      <c r="AB68" s="210"/>
      <c r="AC68" s="210"/>
      <c r="AD68" s="210"/>
      <c r="AE68" s="210"/>
      <c r="AF68" s="210"/>
      <c r="AG68" s="210" t="s">
        <v>143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27"/>
      <c r="B69" s="228"/>
      <c r="C69" s="259" t="s">
        <v>215</v>
      </c>
      <c r="D69" s="231"/>
      <c r="E69" s="232">
        <v>22</v>
      </c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145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27"/>
      <c r="B70" s="228"/>
      <c r="C70" s="259" t="s">
        <v>216</v>
      </c>
      <c r="D70" s="231"/>
      <c r="E70" s="232">
        <v>46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145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x14ac:dyDescent="0.2">
      <c r="A71" s="234" t="s">
        <v>134</v>
      </c>
      <c r="B71" s="235" t="s">
        <v>99</v>
      </c>
      <c r="C71" s="257" t="s">
        <v>100</v>
      </c>
      <c r="D71" s="236"/>
      <c r="E71" s="237"/>
      <c r="F71" s="238"/>
      <c r="G71" s="238">
        <f>SUMIF(AG72:AG73,"&lt;&gt;NOR",G72:G73)</f>
        <v>0</v>
      </c>
      <c r="H71" s="238"/>
      <c r="I71" s="238">
        <f>SUM(I72:I73)</f>
        <v>0</v>
      </c>
      <c r="J71" s="238"/>
      <c r="K71" s="238">
        <f>SUM(K72:K73)</f>
        <v>0</v>
      </c>
      <c r="L71" s="238"/>
      <c r="M71" s="238">
        <f>SUM(M72:M73)</f>
        <v>0</v>
      </c>
      <c r="N71" s="237"/>
      <c r="O71" s="237">
        <f>SUM(O72:O73)</f>
        <v>0</v>
      </c>
      <c r="P71" s="237"/>
      <c r="Q71" s="237">
        <f>SUM(Q72:Q73)</f>
        <v>0</v>
      </c>
      <c r="R71" s="238"/>
      <c r="S71" s="238"/>
      <c r="T71" s="238"/>
      <c r="U71" s="238"/>
      <c r="V71" s="238">
        <f>SUM(V72:V73)</f>
        <v>0</v>
      </c>
      <c r="W71" s="238"/>
      <c r="X71" s="239"/>
      <c r="Y71" s="233"/>
      <c r="AG71" t="s">
        <v>135</v>
      </c>
    </row>
    <row r="72" spans="1:60" ht="33.75" outlineLevel="1" x14ac:dyDescent="0.2">
      <c r="A72" s="248">
        <v>18</v>
      </c>
      <c r="B72" s="249" t="s">
        <v>217</v>
      </c>
      <c r="C72" s="260" t="s">
        <v>218</v>
      </c>
      <c r="D72" s="250" t="s">
        <v>219</v>
      </c>
      <c r="E72" s="251">
        <v>1</v>
      </c>
      <c r="F72" s="252"/>
      <c r="G72" s="253">
        <f>ROUND(E72*F72,2)</f>
        <v>0</v>
      </c>
      <c r="H72" s="252"/>
      <c r="I72" s="253">
        <f>ROUND(E72*H72,2)</f>
        <v>0</v>
      </c>
      <c r="J72" s="252"/>
      <c r="K72" s="253">
        <f>ROUND(E72*J72,2)</f>
        <v>0</v>
      </c>
      <c r="L72" s="253">
        <v>21</v>
      </c>
      <c r="M72" s="253">
        <f>G72*(1+L72/100)</f>
        <v>0</v>
      </c>
      <c r="N72" s="251">
        <v>0</v>
      </c>
      <c r="O72" s="251">
        <f>ROUND(E72*N72,2)</f>
        <v>0</v>
      </c>
      <c r="P72" s="251">
        <v>0</v>
      </c>
      <c r="Q72" s="251">
        <f>ROUND(E72*P72,2)</f>
        <v>0</v>
      </c>
      <c r="R72" s="253"/>
      <c r="S72" s="253" t="s">
        <v>220</v>
      </c>
      <c r="T72" s="253" t="s">
        <v>221</v>
      </c>
      <c r="U72" s="253">
        <v>0</v>
      </c>
      <c r="V72" s="253">
        <f>ROUND(E72*U72,2)</f>
        <v>0</v>
      </c>
      <c r="W72" s="253"/>
      <c r="X72" s="254" t="s">
        <v>141</v>
      </c>
      <c r="Y72" s="230" t="s">
        <v>142</v>
      </c>
      <c r="Z72" s="210"/>
      <c r="AA72" s="210"/>
      <c r="AB72" s="210"/>
      <c r="AC72" s="210"/>
      <c r="AD72" s="210"/>
      <c r="AE72" s="210"/>
      <c r="AF72" s="210"/>
      <c r="AG72" s="210" t="s">
        <v>143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ht="33.75" outlineLevel="1" x14ac:dyDescent="0.2">
      <c r="A73" s="248">
        <v>19</v>
      </c>
      <c r="B73" s="249" t="s">
        <v>222</v>
      </c>
      <c r="C73" s="260" t="s">
        <v>223</v>
      </c>
      <c r="D73" s="250" t="s">
        <v>219</v>
      </c>
      <c r="E73" s="251">
        <v>1</v>
      </c>
      <c r="F73" s="252"/>
      <c r="G73" s="253">
        <f>ROUND(E73*F73,2)</f>
        <v>0</v>
      </c>
      <c r="H73" s="252"/>
      <c r="I73" s="253">
        <f>ROUND(E73*H73,2)</f>
        <v>0</v>
      </c>
      <c r="J73" s="252"/>
      <c r="K73" s="253">
        <f>ROUND(E73*J73,2)</f>
        <v>0</v>
      </c>
      <c r="L73" s="253">
        <v>21</v>
      </c>
      <c r="M73" s="253">
        <f>G73*(1+L73/100)</f>
        <v>0</v>
      </c>
      <c r="N73" s="251">
        <v>0</v>
      </c>
      <c r="O73" s="251">
        <f>ROUND(E73*N73,2)</f>
        <v>0</v>
      </c>
      <c r="P73" s="251">
        <v>0</v>
      </c>
      <c r="Q73" s="251">
        <f>ROUND(E73*P73,2)</f>
        <v>0</v>
      </c>
      <c r="R73" s="253"/>
      <c r="S73" s="253" t="s">
        <v>220</v>
      </c>
      <c r="T73" s="253" t="s">
        <v>221</v>
      </c>
      <c r="U73" s="253">
        <v>0</v>
      </c>
      <c r="V73" s="253">
        <f>ROUND(E73*U73,2)</f>
        <v>0</v>
      </c>
      <c r="W73" s="253"/>
      <c r="X73" s="254" t="s">
        <v>141</v>
      </c>
      <c r="Y73" s="230" t="s">
        <v>142</v>
      </c>
      <c r="Z73" s="210"/>
      <c r="AA73" s="210"/>
      <c r="AB73" s="210"/>
      <c r="AC73" s="210"/>
      <c r="AD73" s="210"/>
      <c r="AE73" s="210"/>
      <c r="AF73" s="210"/>
      <c r="AG73" s="210" t="s">
        <v>143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x14ac:dyDescent="0.2">
      <c r="A74" s="234" t="s">
        <v>134</v>
      </c>
      <c r="B74" s="235" t="s">
        <v>103</v>
      </c>
      <c r="C74" s="257" t="s">
        <v>104</v>
      </c>
      <c r="D74" s="236"/>
      <c r="E74" s="237"/>
      <c r="F74" s="238"/>
      <c r="G74" s="238">
        <f>SUMIF(AG75:AG109,"&lt;&gt;NOR",G75:G109)</f>
        <v>0</v>
      </c>
      <c r="H74" s="238"/>
      <c r="I74" s="238">
        <f>SUM(I75:I109)</f>
        <v>0</v>
      </c>
      <c r="J74" s="238"/>
      <c r="K74" s="238">
        <f>SUM(K75:K109)</f>
        <v>0</v>
      </c>
      <c r="L74" s="238"/>
      <c r="M74" s="238">
        <f>SUM(M75:M109)</f>
        <v>0</v>
      </c>
      <c r="N74" s="237"/>
      <c r="O74" s="237">
        <f>SUM(O75:O109)</f>
        <v>0</v>
      </c>
      <c r="P74" s="237"/>
      <c r="Q74" s="237">
        <f>SUM(Q75:Q109)</f>
        <v>0</v>
      </c>
      <c r="R74" s="238"/>
      <c r="S74" s="238"/>
      <c r="T74" s="238"/>
      <c r="U74" s="238"/>
      <c r="V74" s="238">
        <f>SUM(V75:V109)</f>
        <v>192.13</v>
      </c>
      <c r="W74" s="238"/>
      <c r="X74" s="239"/>
      <c r="Y74" s="233"/>
      <c r="AG74" t="s">
        <v>135</v>
      </c>
    </row>
    <row r="75" spans="1:60" outlineLevel="1" x14ac:dyDescent="0.2">
      <c r="A75" s="241">
        <v>20</v>
      </c>
      <c r="B75" s="242" t="s">
        <v>224</v>
      </c>
      <c r="C75" s="258" t="s">
        <v>225</v>
      </c>
      <c r="D75" s="243" t="s">
        <v>226</v>
      </c>
      <c r="E75" s="244">
        <v>1.7324299999999999</v>
      </c>
      <c r="F75" s="245"/>
      <c r="G75" s="246">
        <f>ROUND(E75*F75,2)</f>
        <v>0</v>
      </c>
      <c r="H75" s="245"/>
      <c r="I75" s="246">
        <f>ROUND(E75*H75,2)</f>
        <v>0</v>
      </c>
      <c r="J75" s="245"/>
      <c r="K75" s="246">
        <f>ROUND(E75*J75,2)</f>
        <v>0</v>
      </c>
      <c r="L75" s="246">
        <v>21</v>
      </c>
      <c r="M75" s="246">
        <f>G75*(1+L75/100)</f>
        <v>0</v>
      </c>
      <c r="N75" s="244">
        <v>0</v>
      </c>
      <c r="O75" s="244">
        <f>ROUND(E75*N75,2)</f>
        <v>0</v>
      </c>
      <c r="P75" s="244">
        <v>0</v>
      </c>
      <c r="Q75" s="244">
        <f>ROUND(E75*P75,2)</f>
        <v>0</v>
      </c>
      <c r="R75" s="246"/>
      <c r="S75" s="246" t="s">
        <v>139</v>
      </c>
      <c r="T75" s="246" t="s">
        <v>140</v>
      </c>
      <c r="U75" s="246">
        <v>0</v>
      </c>
      <c r="V75" s="246">
        <f>ROUND(E75*U75,2)</f>
        <v>0</v>
      </c>
      <c r="W75" s="246"/>
      <c r="X75" s="247" t="s">
        <v>141</v>
      </c>
      <c r="Y75" s="230" t="s">
        <v>142</v>
      </c>
      <c r="Z75" s="210"/>
      <c r="AA75" s="210"/>
      <c r="AB75" s="210"/>
      <c r="AC75" s="210"/>
      <c r="AD75" s="210"/>
      <c r="AE75" s="210"/>
      <c r="AF75" s="210"/>
      <c r="AG75" s="210" t="s">
        <v>143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ht="22.5" outlineLevel="2" x14ac:dyDescent="0.2">
      <c r="A76" s="227"/>
      <c r="B76" s="228"/>
      <c r="C76" s="261" t="s">
        <v>227</v>
      </c>
      <c r="D76" s="256"/>
      <c r="E76" s="256"/>
      <c r="F76" s="256"/>
      <c r="G76" s="256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228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55" t="str">
        <f>C76</f>
        <v>Pro vyjádření výnosu ve prospěch zhotovitele je nutné jednotkovou cenu uvést se záporným znaménkem. (Získaná částka ponižuje náklad stavby.)</v>
      </c>
      <c r="BB76" s="210"/>
      <c r="BC76" s="210"/>
      <c r="BD76" s="210"/>
      <c r="BE76" s="210"/>
      <c r="BF76" s="210"/>
      <c r="BG76" s="210"/>
      <c r="BH76" s="210"/>
    </row>
    <row r="77" spans="1:60" outlineLevel="2" x14ac:dyDescent="0.2">
      <c r="A77" s="227"/>
      <c r="B77" s="228"/>
      <c r="C77" s="259" t="s">
        <v>229</v>
      </c>
      <c r="D77" s="231"/>
      <c r="E77" s="232">
        <v>0.6048</v>
      </c>
      <c r="F77" s="230"/>
      <c r="G77" s="230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30"/>
      <c r="Z77" s="210"/>
      <c r="AA77" s="210"/>
      <c r="AB77" s="210"/>
      <c r="AC77" s="210"/>
      <c r="AD77" s="210"/>
      <c r="AE77" s="210"/>
      <c r="AF77" s="210"/>
      <c r="AG77" s="210" t="s">
        <v>145</v>
      </c>
      <c r="AH77" s="210">
        <v>7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">
      <c r="A78" s="227"/>
      <c r="B78" s="228"/>
      <c r="C78" s="259" t="s">
        <v>230</v>
      </c>
      <c r="D78" s="231"/>
      <c r="E78" s="232">
        <v>0.32640000000000002</v>
      </c>
      <c r="F78" s="230"/>
      <c r="G78" s="230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145</v>
      </c>
      <c r="AH78" s="210">
        <v>7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3" x14ac:dyDescent="0.2">
      <c r="A79" s="227"/>
      <c r="B79" s="228"/>
      <c r="C79" s="259" t="s">
        <v>231</v>
      </c>
      <c r="D79" s="231"/>
      <c r="E79" s="232">
        <v>0.16569</v>
      </c>
      <c r="F79" s="230"/>
      <c r="G79" s="230"/>
      <c r="H79" s="230"/>
      <c r="I79" s="230"/>
      <c r="J79" s="230"/>
      <c r="K79" s="230"/>
      <c r="L79" s="230"/>
      <c r="M79" s="230"/>
      <c r="N79" s="229"/>
      <c r="O79" s="229"/>
      <c r="P79" s="229"/>
      <c r="Q79" s="229"/>
      <c r="R79" s="230"/>
      <c r="S79" s="230"/>
      <c r="T79" s="230"/>
      <c r="U79" s="230"/>
      <c r="V79" s="230"/>
      <c r="W79" s="230"/>
      <c r="X79" s="230"/>
      <c r="Y79" s="230"/>
      <c r="Z79" s="210"/>
      <c r="AA79" s="210"/>
      <c r="AB79" s="210"/>
      <c r="AC79" s="210"/>
      <c r="AD79" s="210"/>
      <c r="AE79" s="210"/>
      <c r="AF79" s="210"/>
      <c r="AG79" s="210" t="s">
        <v>145</v>
      </c>
      <c r="AH79" s="210">
        <v>7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">
      <c r="A80" s="227"/>
      <c r="B80" s="228"/>
      <c r="C80" s="259" t="s">
        <v>232</v>
      </c>
      <c r="D80" s="231"/>
      <c r="E80" s="232">
        <v>0.24864</v>
      </c>
      <c r="F80" s="230"/>
      <c r="G80" s="230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30"/>
      <c r="Z80" s="210"/>
      <c r="AA80" s="210"/>
      <c r="AB80" s="210"/>
      <c r="AC80" s="210"/>
      <c r="AD80" s="210"/>
      <c r="AE80" s="210"/>
      <c r="AF80" s="210"/>
      <c r="AG80" s="210" t="s">
        <v>145</v>
      </c>
      <c r="AH80" s="210">
        <v>7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3" x14ac:dyDescent="0.2">
      <c r="A81" s="227"/>
      <c r="B81" s="228"/>
      <c r="C81" s="259" t="s">
        <v>233</v>
      </c>
      <c r="D81" s="231"/>
      <c r="E81" s="232">
        <v>0.19309999999999999</v>
      </c>
      <c r="F81" s="230"/>
      <c r="G81" s="230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30"/>
      <c r="Z81" s="210"/>
      <c r="AA81" s="210"/>
      <c r="AB81" s="210"/>
      <c r="AC81" s="210"/>
      <c r="AD81" s="210"/>
      <c r="AE81" s="210"/>
      <c r="AF81" s="210"/>
      <c r="AG81" s="210" t="s">
        <v>145</v>
      </c>
      <c r="AH81" s="210">
        <v>7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3" x14ac:dyDescent="0.2">
      <c r="A82" s="227"/>
      <c r="B82" s="228"/>
      <c r="C82" s="259" t="s">
        <v>234</v>
      </c>
      <c r="D82" s="231"/>
      <c r="E82" s="232">
        <v>0.1938</v>
      </c>
      <c r="F82" s="230"/>
      <c r="G82" s="230"/>
      <c r="H82" s="230"/>
      <c r="I82" s="230"/>
      <c r="J82" s="230"/>
      <c r="K82" s="230"/>
      <c r="L82" s="230"/>
      <c r="M82" s="230"/>
      <c r="N82" s="229"/>
      <c r="O82" s="229"/>
      <c r="P82" s="229"/>
      <c r="Q82" s="229"/>
      <c r="R82" s="230"/>
      <c r="S82" s="230"/>
      <c r="T82" s="230"/>
      <c r="U82" s="230"/>
      <c r="V82" s="230"/>
      <c r="W82" s="230"/>
      <c r="X82" s="230"/>
      <c r="Y82" s="230"/>
      <c r="Z82" s="210"/>
      <c r="AA82" s="210"/>
      <c r="AB82" s="210"/>
      <c r="AC82" s="210"/>
      <c r="AD82" s="210"/>
      <c r="AE82" s="210"/>
      <c r="AF82" s="210"/>
      <c r="AG82" s="210" t="s">
        <v>145</v>
      </c>
      <c r="AH82" s="210">
        <v>7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ht="22.5" outlineLevel="1" x14ac:dyDescent="0.2">
      <c r="A83" s="241">
        <v>21</v>
      </c>
      <c r="B83" s="242" t="s">
        <v>235</v>
      </c>
      <c r="C83" s="258" t="s">
        <v>236</v>
      </c>
      <c r="D83" s="243" t="s">
        <v>226</v>
      </c>
      <c r="E83" s="244">
        <v>25.312000000000001</v>
      </c>
      <c r="F83" s="245"/>
      <c r="G83" s="246">
        <f>ROUND(E83*F83,2)</f>
        <v>0</v>
      </c>
      <c r="H83" s="245"/>
      <c r="I83" s="246">
        <f>ROUND(E83*H83,2)</f>
        <v>0</v>
      </c>
      <c r="J83" s="245"/>
      <c r="K83" s="246">
        <f>ROUND(E83*J83,2)</f>
        <v>0</v>
      </c>
      <c r="L83" s="246">
        <v>21</v>
      </c>
      <c r="M83" s="246">
        <f>G83*(1+L83/100)</f>
        <v>0</v>
      </c>
      <c r="N83" s="244">
        <v>0</v>
      </c>
      <c r="O83" s="244">
        <f>ROUND(E83*N83,2)</f>
        <v>0</v>
      </c>
      <c r="P83" s="244">
        <v>0</v>
      </c>
      <c r="Q83" s="244">
        <f>ROUND(E83*P83,2)</f>
        <v>0</v>
      </c>
      <c r="R83" s="246"/>
      <c r="S83" s="246" t="s">
        <v>139</v>
      </c>
      <c r="T83" s="246" t="s">
        <v>140</v>
      </c>
      <c r="U83" s="246">
        <v>0</v>
      </c>
      <c r="V83" s="246">
        <f>ROUND(E83*U83,2)</f>
        <v>0</v>
      </c>
      <c r="W83" s="246"/>
      <c r="X83" s="247" t="s">
        <v>141</v>
      </c>
      <c r="Y83" s="230" t="s">
        <v>142</v>
      </c>
      <c r="Z83" s="210"/>
      <c r="AA83" s="210"/>
      <c r="AB83" s="210"/>
      <c r="AC83" s="210"/>
      <c r="AD83" s="210"/>
      <c r="AE83" s="210"/>
      <c r="AF83" s="210"/>
      <c r="AG83" s="210" t="s">
        <v>143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2">
      <c r="A84" s="227"/>
      <c r="B84" s="228"/>
      <c r="C84" s="261" t="s">
        <v>237</v>
      </c>
      <c r="D84" s="256"/>
      <c r="E84" s="256"/>
      <c r="F84" s="256"/>
      <c r="G84" s="256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228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">
      <c r="A85" s="227"/>
      <c r="B85" s="228"/>
      <c r="C85" s="259" t="s">
        <v>238</v>
      </c>
      <c r="D85" s="231"/>
      <c r="E85" s="232">
        <v>25.312000000000001</v>
      </c>
      <c r="F85" s="230"/>
      <c r="G85" s="230"/>
      <c r="H85" s="230"/>
      <c r="I85" s="230"/>
      <c r="J85" s="230"/>
      <c r="K85" s="230"/>
      <c r="L85" s="230"/>
      <c r="M85" s="230"/>
      <c r="N85" s="229"/>
      <c r="O85" s="229"/>
      <c r="P85" s="229"/>
      <c r="Q85" s="229"/>
      <c r="R85" s="230"/>
      <c r="S85" s="230"/>
      <c r="T85" s="230"/>
      <c r="U85" s="230"/>
      <c r="V85" s="230"/>
      <c r="W85" s="230"/>
      <c r="X85" s="230"/>
      <c r="Y85" s="230"/>
      <c r="Z85" s="210"/>
      <c r="AA85" s="210"/>
      <c r="AB85" s="210"/>
      <c r="AC85" s="210"/>
      <c r="AD85" s="210"/>
      <c r="AE85" s="210"/>
      <c r="AF85" s="210"/>
      <c r="AG85" s="210" t="s">
        <v>145</v>
      </c>
      <c r="AH85" s="210">
        <v>7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ht="22.5" outlineLevel="1" x14ac:dyDescent="0.2">
      <c r="A86" s="241">
        <v>22</v>
      </c>
      <c r="B86" s="242" t="s">
        <v>239</v>
      </c>
      <c r="C86" s="258" t="s">
        <v>240</v>
      </c>
      <c r="D86" s="243" t="s">
        <v>226</v>
      </c>
      <c r="E86" s="244">
        <v>1.0824</v>
      </c>
      <c r="F86" s="245"/>
      <c r="G86" s="246">
        <f>ROUND(E86*F86,2)</f>
        <v>0</v>
      </c>
      <c r="H86" s="245"/>
      <c r="I86" s="246">
        <f>ROUND(E86*H86,2)</f>
        <v>0</v>
      </c>
      <c r="J86" s="245"/>
      <c r="K86" s="246">
        <f>ROUND(E86*J86,2)</f>
        <v>0</v>
      </c>
      <c r="L86" s="246">
        <v>21</v>
      </c>
      <c r="M86" s="246">
        <f>G86*(1+L86/100)</f>
        <v>0</v>
      </c>
      <c r="N86" s="244">
        <v>0</v>
      </c>
      <c r="O86" s="244">
        <f>ROUND(E86*N86,2)</f>
        <v>0</v>
      </c>
      <c r="P86" s="244">
        <v>0</v>
      </c>
      <c r="Q86" s="244">
        <f>ROUND(E86*P86,2)</f>
        <v>0</v>
      </c>
      <c r="R86" s="246"/>
      <c r="S86" s="246" t="s">
        <v>139</v>
      </c>
      <c r="T86" s="246" t="s">
        <v>140</v>
      </c>
      <c r="U86" s="246">
        <v>0</v>
      </c>
      <c r="V86" s="246">
        <f>ROUND(E86*U86,2)</f>
        <v>0</v>
      </c>
      <c r="W86" s="246"/>
      <c r="X86" s="247" t="s">
        <v>141</v>
      </c>
      <c r="Y86" s="230" t="s">
        <v>142</v>
      </c>
      <c r="Z86" s="210"/>
      <c r="AA86" s="210"/>
      <c r="AB86" s="210"/>
      <c r="AC86" s="210"/>
      <c r="AD86" s="210"/>
      <c r="AE86" s="210"/>
      <c r="AF86" s="210"/>
      <c r="AG86" s="210" t="s">
        <v>143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2" x14ac:dyDescent="0.2">
      <c r="A87" s="227"/>
      <c r="B87" s="228"/>
      <c r="C87" s="261" t="s">
        <v>237</v>
      </c>
      <c r="D87" s="256"/>
      <c r="E87" s="256"/>
      <c r="F87" s="256"/>
      <c r="G87" s="256"/>
      <c r="H87" s="230"/>
      <c r="I87" s="230"/>
      <c r="J87" s="230"/>
      <c r="K87" s="230"/>
      <c r="L87" s="230"/>
      <c r="M87" s="230"/>
      <c r="N87" s="229"/>
      <c r="O87" s="229"/>
      <c r="P87" s="229"/>
      <c r="Q87" s="229"/>
      <c r="R87" s="230"/>
      <c r="S87" s="230"/>
      <c r="T87" s="230"/>
      <c r="U87" s="230"/>
      <c r="V87" s="230"/>
      <c r="W87" s="230"/>
      <c r="X87" s="230"/>
      <c r="Y87" s="230"/>
      <c r="Z87" s="210"/>
      <c r="AA87" s="210"/>
      <c r="AB87" s="210"/>
      <c r="AC87" s="210"/>
      <c r="AD87" s="210"/>
      <c r="AE87" s="210"/>
      <c r="AF87" s="210"/>
      <c r="AG87" s="210" t="s">
        <v>228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27"/>
      <c r="B88" s="228"/>
      <c r="C88" s="259" t="s">
        <v>241</v>
      </c>
      <c r="D88" s="231"/>
      <c r="E88" s="232">
        <v>1.0824</v>
      </c>
      <c r="F88" s="230"/>
      <c r="G88" s="230"/>
      <c r="H88" s="230"/>
      <c r="I88" s="230"/>
      <c r="J88" s="230"/>
      <c r="K88" s="230"/>
      <c r="L88" s="230"/>
      <c r="M88" s="230"/>
      <c r="N88" s="229"/>
      <c r="O88" s="229"/>
      <c r="P88" s="229"/>
      <c r="Q88" s="229"/>
      <c r="R88" s="230"/>
      <c r="S88" s="230"/>
      <c r="T88" s="230"/>
      <c r="U88" s="230"/>
      <c r="V88" s="230"/>
      <c r="W88" s="230"/>
      <c r="X88" s="230"/>
      <c r="Y88" s="230"/>
      <c r="Z88" s="210"/>
      <c r="AA88" s="210"/>
      <c r="AB88" s="210"/>
      <c r="AC88" s="210"/>
      <c r="AD88" s="210"/>
      <c r="AE88" s="210"/>
      <c r="AF88" s="210"/>
      <c r="AG88" s="210" t="s">
        <v>145</v>
      </c>
      <c r="AH88" s="210">
        <v>7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">
      <c r="A89" s="241">
        <v>23</v>
      </c>
      <c r="B89" s="242" t="s">
        <v>242</v>
      </c>
      <c r="C89" s="258" t="s">
        <v>243</v>
      </c>
      <c r="D89" s="243" t="s">
        <v>226</v>
      </c>
      <c r="E89" s="244">
        <v>2.1556099999999998</v>
      </c>
      <c r="F89" s="245"/>
      <c r="G89" s="246">
        <f>ROUND(E89*F89,2)</f>
        <v>0</v>
      </c>
      <c r="H89" s="245"/>
      <c r="I89" s="246">
        <f>ROUND(E89*H89,2)</f>
        <v>0</v>
      </c>
      <c r="J89" s="245"/>
      <c r="K89" s="246">
        <f>ROUND(E89*J89,2)</f>
        <v>0</v>
      </c>
      <c r="L89" s="246">
        <v>21</v>
      </c>
      <c r="M89" s="246">
        <f>G89*(1+L89/100)</f>
        <v>0</v>
      </c>
      <c r="N89" s="244">
        <v>0</v>
      </c>
      <c r="O89" s="244">
        <f>ROUND(E89*N89,2)</f>
        <v>0</v>
      </c>
      <c r="P89" s="244">
        <v>0</v>
      </c>
      <c r="Q89" s="244">
        <f>ROUND(E89*P89,2)</f>
        <v>0</v>
      </c>
      <c r="R89" s="246"/>
      <c r="S89" s="246" t="s">
        <v>139</v>
      </c>
      <c r="T89" s="246" t="s">
        <v>140</v>
      </c>
      <c r="U89" s="246">
        <v>0</v>
      </c>
      <c r="V89" s="246">
        <f>ROUND(E89*U89,2)</f>
        <v>0</v>
      </c>
      <c r="W89" s="246"/>
      <c r="X89" s="247" t="s">
        <v>141</v>
      </c>
      <c r="Y89" s="230" t="s">
        <v>142</v>
      </c>
      <c r="Z89" s="210"/>
      <c r="AA89" s="210"/>
      <c r="AB89" s="210"/>
      <c r="AC89" s="210"/>
      <c r="AD89" s="210"/>
      <c r="AE89" s="210"/>
      <c r="AF89" s="210"/>
      <c r="AG89" s="210" t="s">
        <v>143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2" x14ac:dyDescent="0.2">
      <c r="A90" s="227"/>
      <c r="B90" s="228"/>
      <c r="C90" s="261" t="s">
        <v>244</v>
      </c>
      <c r="D90" s="256"/>
      <c r="E90" s="256"/>
      <c r="F90" s="256"/>
      <c r="G90" s="256"/>
      <c r="H90" s="230"/>
      <c r="I90" s="230"/>
      <c r="J90" s="230"/>
      <c r="K90" s="230"/>
      <c r="L90" s="230"/>
      <c r="M90" s="230"/>
      <c r="N90" s="229"/>
      <c r="O90" s="229"/>
      <c r="P90" s="229"/>
      <c r="Q90" s="229"/>
      <c r="R90" s="230"/>
      <c r="S90" s="230"/>
      <c r="T90" s="230"/>
      <c r="U90" s="230"/>
      <c r="V90" s="230"/>
      <c r="W90" s="230"/>
      <c r="X90" s="230"/>
      <c r="Y90" s="230"/>
      <c r="Z90" s="210"/>
      <c r="AA90" s="210"/>
      <c r="AB90" s="210"/>
      <c r="AC90" s="210"/>
      <c r="AD90" s="210"/>
      <c r="AE90" s="210"/>
      <c r="AF90" s="210"/>
      <c r="AG90" s="210" t="s">
        <v>228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27"/>
      <c r="B91" s="228"/>
      <c r="C91" s="259" t="s">
        <v>245</v>
      </c>
      <c r="D91" s="231"/>
      <c r="E91" s="232">
        <v>2.1556099999999998</v>
      </c>
      <c r="F91" s="230"/>
      <c r="G91" s="230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145</v>
      </c>
      <c r="AH91" s="210">
        <v>7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ht="22.5" outlineLevel="1" x14ac:dyDescent="0.2">
      <c r="A92" s="241">
        <v>24</v>
      </c>
      <c r="B92" s="242" t="s">
        <v>246</v>
      </c>
      <c r="C92" s="258" t="s">
        <v>247</v>
      </c>
      <c r="D92" s="243" t="s">
        <v>226</v>
      </c>
      <c r="E92" s="244">
        <v>14.38611</v>
      </c>
      <c r="F92" s="245"/>
      <c r="G92" s="246">
        <f>ROUND(E92*F92,2)</f>
        <v>0</v>
      </c>
      <c r="H92" s="245"/>
      <c r="I92" s="246">
        <f>ROUND(E92*H92,2)</f>
        <v>0</v>
      </c>
      <c r="J92" s="245"/>
      <c r="K92" s="246">
        <f>ROUND(E92*J92,2)</f>
        <v>0</v>
      </c>
      <c r="L92" s="246">
        <v>21</v>
      </c>
      <c r="M92" s="246">
        <f>G92*(1+L92/100)</f>
        <v>0</v>
      </c>
      <c r="N92" s="244">
        <v>0</v>
      </c>
      <c r="O92" s="244">
        <f>ROUND(E92*N92,2)</f>
        <v>0</v>
      </c>
      <c r="P92" s="244">
        <v>0</v>
      </c>
      <c r="Q92" s="244">
        <f>ROUND(E92*P92,2)</f>
        <v>0</v>
      </c>
      <c r="R92" s="246"/>
      <c r="S92" s="246" t="s">
        <v>139</v>
      </c>
      <c r="T92" s="246" t="s">
        <v>140</v>
      </c>
      <c r="U92" s="246">
        <v>0</v>
      </c>
      <c r="V92" s="246">
        <f>ROUND(E92*U92,2)</f>
        <v>0</v>
      </c>
      <c r="W92" s="246"/>
      <c r="X92" s="247" t="s">
        <v>141</v>
      </c>
      <c r="Y92" s="230" t="s">
        <v>142</v>
      </c>
      <c r="Z92" s="210"/>
      <c r="AA92" s="210"/>
      <c r="AB92" s="210"/>
      <c r="AC92" s="210"/>
      <c r="AD92" s="210"/>
      <c r="AE92" s="210"/>
      <c r="AF92" s="210"/>
      <c r="AG92" s="210" t="s">
        <v>143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27"/>
      <c r="B93" s="228"/>
      <c r="C93" s="261" t="s">
        <v>237</v>
      </c>
      <c r="D93" s="256"/>
      <c r="E93" s="256"/>
      <c r="F93" s="256"/>
      <c r="G93" s="256"/>
      <c r="H93" s="230"/>
      <c r="I93" s="230"/>
      <c r="J93" s="230"/>
      <c r="K93" s="230"/>
      <c r="L93" s="230"/>
      <c r="M93" s="230"/>
      <c r="N93" s="229"/>
      <c r="O93" s="229"/>
      <c r="P93" s="229"/>
      <c r="Q93" s="229"/>
      <c r="R93" s="230"/>
      <c r="S93" s="230"/>
      <c r="T93" s="230"/>
      <c r="U93" s="230"/>
      <c r="V93" s="230"/>
      <c r="W93" s="230"/>
      <c r="X93" s="230"/>
      <c r="Y93" s="230"/>
      <c r="Z93" s="210"/>
      <c r="AA93" s="210"/>
      <c r="AB93" s="210"/>
      <c r="AC93" s="210"/>
      <c r="AD93" s="210"/>
      <c r="AE93" s="210"/>
      <c r="AF93" s="210"/>
      <c r="AG93" s="210" t="s">
        <v>228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2">
      <c r="A94" s="227"/>
      <c r="B94" s="228"/>
      <c r="C94" s="259" t="s">
        <v>248</v>
      </c>
      <c r="D94" s="231"/>
      <c r="E94" s="232"/>
      <c r="F94" s="230"/>
      <c r="G94" s="230"/>
      <c r="H94" s="230"/>
      <c r="I94" s="230"/>
      <c r="J94" s="230"/>
      <c r="K94" s="230"/>
      <c r="L94" s="230"/>
      <c r="M94" s="230"/>
      <c r="N94" s="229"/>
      <c r="O94" s="229"/>
      <c r="P94" s="229"/>
      <c r="Q94" s="229"/>
      <c r="R94" s="230"/>
      <c r="S94" s="230"/>
      <c r="T94" s="230"/>
      <c r="U94" s="230"/>
      <c r="V94" s="230"/>
      <c r="W94" s="230"/>
      <c r="X94" s="230"/>
      <c r="Y94" s="230"/>
      <c r="Z94" s="210"/>
      <c r="AA94" s="210"/>
      <c r="AB94" s="210"/>
      <c r="AC94" s="210"/>
      <c r="AD94" s="210"/>
      <c r="AE94" s="210"/>
      <c r="AF94" s="210"/>
      <c r="AG94" s="210" t="s">
        <v>145</v>
      </c>
      <c r="AH94" s="210">
        <v>7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3" x14ac:dyDescent="0.2">
      <c r="A95" s="227"/>
      <c r="B95" s="228"/>
      <c r="C95" s="259" t="s">
        <v>249</v>
      </c>
      <c r="D95" s="231"/>
      <c r="E95" s="232"/>
      <c r="F95" s="230"/>
      <c r="G95" s="230"/>
      <c r="H95" s="230"/>
      <c r="I95" s="230"/>
      <c r="J95" s="230"/>
      <c r="K95" s="230"/>
      <c r="L95" s="230"/>
      <c r="M95" s="230"/>
      <c r="N95" s="229"/>
      <c r="O95" s="229"/>
      <c r="P95" s="229"/>
      <c r="Q95" s="229"/>
      <c r="R95" s="230"/>
      <c r="S95" s="230"/>
      <c r="T95" s="230"/>
      <c r="U95" s="230"/>
      <c r="V95" s="230"/>
      <c r="W95" s="230"/>
      <c r="X95" s="230"/>
      <c r="Y95" s="230"/>
      <c r="Z95" s="210"/>
      <c r="AA95" s="210"/>
      <c r="AB95" s="210"/>
      <c r="AC95" s="210"/>
      <c r="AD95" s="210"/>
      <c r="AE95" s="210"/>
      <c r="AF95" s="210"/>
      <c r="AG95" s="210" t="s">
        <v>145</v>
      </c>
      <c r="AH95" s="210">
        <v>7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2">
      <c r="A96" s="227"/>
      <c r="B96" s="228"/>
      <c r="C96" s="259" t="s">
        <v>250</v>
      </c>
      <c r="D96" s="231"/>
      <c r="E96" s="232">
        <v>0.1014</v>
      </c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145</v>
      </c>
      <c r="AH96" s="210">
        <v>7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">
      <c r="A97" s="227"/>
      <c r="B97" s="228"/>
      <c r="C97" s="259" t="s">
        <v>251</v>
      </c>
      <c r="D97" s="231"/>
      <c r="E97" s="232">
        <v>0.31428</v>
      </c>
      <c r="F97" s="230"/>
      <c r="G97" s="230"/>
      <c r="H97" s="230"/>
      <c r="I97" s="230"/>
      <c r="J97" s="230"/>
      <c r="K97" s="230"/>
      <c r="L97" s="230"/>
      <c r="M97" s="230"/>
      <c r="N97" s="229"/>
      <c r="O97" s="229"/>
      <c r="P97" s="229"/>
      <c r="Q97" s="229"/>
      <c r="R97" s="230"/>
      <c r="S97" s="230"/>
      <c r="T97" s="230"/>
      <c r="U97" s="230"/>
      <c r="V97" s="230"/>
      <c r="W97" s="230"/>
      <c r="X97" s="230"/>
      <c r="Y97" s="230"/>
      <c r="Z97" s="210"/>
      <c r="AA97" s="210"/>
      <c r="AB97" s="210"/>
      <c r="AC97" s="210"/>
      <c r="AD97" s="210"/>
      <c r="AE97" s="210"/>
      <c r="AF97" s="210"/>
      <c r="AG97" s="210" t="s">
        <v>145</v>
      </c>
      <c r="AH97" s="210">
        <v>7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">
      <c r="A98" s="227"/>
      <c r="B98" s="228"/>
      <c r="C98" s="259" t="s">
        <v>252</v>
      </c>
      <c r="D98" s="231"/>
      <c r="E98" s="232">
        <v>5.0961600000000002</v>
      </c>
      <c r="F98" s="230"/>
      <c r="G98" s="230"/>
      <c r="H98" s="230"/>
      <c r="I98" s="230"/>
      <c r="J98" s="230"/>
      <c r="K98" s="230"/>
      <c r="L98" s="230"/>
      <c r="M98" s="230"/>
      <c r="N98" s="229"/>
      <c r="O98" s="229"/>
      <c r="P98" s="229"/>
      <c r="Q98" s="229"/>
      <c r="R98" s="230"/>
      <c r="S98" s="230"/>
      <c r="T98" s="230"/>
      <c r="U98" s="230"/>
      <c r="V98" s="230"/>
      <c r="W98" s="230"/>
      <c r="X98" s="230"/>
      <c r="Y98" s="230"/>
      <c r="Z98" s="210"/>
      <c r="AA98" s="210"/>
      <c r="AB98" s="210"/>
      <c r="AC98" s="210"/>
      <c r="AD98" s="210"/>
      <c r="AE98" s="210"/>
      <c r="AF98" s="210"/>
      <c r="AG98" s="210" t="s">
        <v>145</v>
      </c>
      <c r="AH98" s="210">
        <v>7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">
      <c r="A99" s="227"/>
      <c r="B99" s="228"/>
      <c r="C99" s="259" t="s">
        <v>253</v>
      </c>
      <c r="D99" s="231"/>
      <c r="E99" s="232">
        <v>7.3269900000000003</v>
      </c>
      <c r="F99" s="230"/>
      <c r="G99" s="230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145</v>
      </c>
      <c r="AH99" s="210">
        <v>7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27"/>
      <c r="B100" s="228"/>
      <c r="C100" s="259" t="s">
        <v>254</v>
      </c>
      <c r="D100" s="231"/>
      <c r="E100" s="232">
        <v>1.43499</v>
      </c>
      <c r="F100" s="230"/>
      <c r="G100" s="230"/>
      <c r="H100" s="230"/>
      <c r="I100" s="230"/>
      <c r="J100" s="230"/>
      <c r="K100" s="230"/>
      <c r="L100" s="230"/>
      <c r="M100" s="230"/>
      <c r="N100" s="229"/>
      <c r="O100" s="229"/>
      <c r="P100" s="229"/>
      <c r="Q100" s="229"/>
      <c r="R100" s="230"/>
      <c r="S100" s="230"/>
      <c r="T100" s="230"/>
      <c r="U100" s="230"/>
      <c r="V100" s="230"/>
      <c r="W100" s="230"/>
      <c r="X100" s="230"/>
      <c r="Y100" s="230"/>
      <c r="Z100" s="210"/>
      <c r="AA100" s="210"/>
      <c r="AB100" s="210"/>
      <c r="AC100" s="210"/>
      <c r="AD100" s="210"/>
      <c r="AE100" s="210"/>
      <c r="AF100" s="210"/>
      <c r="AG100" s="210" t="s">
        <v>145</v>
      </c>
      <c r="AH100" s="210">
        <v>7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3" x14ac:dyDescent="0.2">
      <c r="A101" s="227"/>
      <c r="B101" s="228"/>
      <c r="C101" s="259" t="s">
        <v>255</v>
      </c>
      <c r="D101" s="231"/>
      <c r="E101" s="232">
        <v>0.11229</v>
      </c>
      <c r="F101" s="230"/>
      <c r="G101" s="230"/>
      <c r="H101" s="230"/>
      <c r="I101" s="230"/>
      <c r="J101" s="230"/>
      <c r="K101" s="230"/>
      <c r="L101" s="230"/>
      <c r="M101" s="230"/>
      <c r="N101" s="229"/>
      <c r="O101" s="229"/>
      <c r="P101" s="229"/>
      <c r="Q101" s="229"/>
      <c r="R101" s="230"/>
      <c r="S101" s="230"/>
      <c r="T101" s="230"/>
      <c r="U101" s="230"/>
      <c r="V101" s="230"/>
      <c r="W101" s="230"/>
      <c r="X101" s="230"/>
      <c r="Y101" s="230"/>
      <c r="Z101" s="210"/>
      <c r="AA101" s="210"/>
      <c r="AB101" s="210"/>
      <c r="AC101" s="210"/>
      <c r="AD101" s="210"/>
      <c r="AE101" s="210"/>
      <c r="AF101" s="210"/>
      <c r="AG101" s="210" t="s">
        <v>145</v>
      </c>
      <c r="AH101" s="210">
        <v>7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1" x14ac:dyDescent="0.2">
      <c r="A102" s="248">
        <v>25</v>
      </c>
      <c r="B102" s="249" t="s">
        <v>256</v>
      </c>
      <c r="C102" s="260" t="s">
        <v>257</v>
      </c>
      <c r="D102" s="250" t="s">
        <v>226</v>
      </c>
      <c r="E102" s="251">
        <v>44.668559999999999</v>
      </c>
      <c r="F102" s="252"/>
      <c r="G102" s="253">
        <f>ROUND(E102*F102,2)</f>
        <v>0</v>
      </c>
      <c r="H102" s="252"/>
      <c r="I102" s="253">
        <f>ROUND(E102*H102,2)</f>
        <v>0</v>
      </c>
      <c r="J102" s="252"/>
      <c r="K102" s="253">
        <f>ROUND(E102*J102,2)</f>
        <v>0</v>
      </c>
      <c r="L102" s="253">
        <v>21</v>
      </c>
      <c r="M102" s="253">
        <f>G102*(1+L102/100)</f>
        <v>0</v>
      </c>
      <c r="N102" s="251">
        <v>0</v>
      </c>
      <c r="O102" s="251">
        <f>ROUND(E102*N102,2)</f>
        <v>0</v>
      </c>
      <c r="P102" s="251">
        <v>0</v>
      </c>
      <c r="Q102" s="251">
        <f>ROUND(E102*P102,2)</f>
        <v>0</v>
      </c>
      <c r="R102" s="253"/>
      <c r="S102" s="253" t="s">
        <v>139</v>
      </c>
      <c r="T102" s="253" t="s">
        <v>140</v>
      </c>
      <c r="U102" s="253">
        <v>0.93300000000000005</v>
      </c>
      <c r="V102" s="253">
        <f>ROUND(E102*U102,2)</f>
        <v>41.68</v>
      </c>
      <c r="W102" s="253"/>
      <c r="X102" s="254" t="s">
        <v>258</v>
      </c>
      <c r="Y102" s="230" t="s">
        <v>142</v>
      </c>
      <c r="Z102" s="210"/>
      <c r="AA102" s="210"/>
      <c r="AB102" s="210"/>
      <c r="AC102" s="210"/>
      <c r="AD102" s="210"/>
      <c r="AE102" s="210"/>
      <c r="AF102" s="210"/>
      <c r="AG102" s="210" t="s">
        <v>259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1" x14ac:dyDescent="0.2">
      <c r="A103" s="248">
        <v>26</v>
      </c>
      <c r="B103" s="249" t="s">
        <v>260</v>
      </c>
      <c r="C103" s="260" t="s">
        <v>261</v>
      </c>
      <c r="D103" s="250" t="s">
        <v>226</v>
      </c>
      <c r="E103" s="251">
        <v>89.337109999999996</v>
      </c>
      <c r="F103" s="252"/>
      <c r="G103" s="253">
        <f>ROUND(E103*F103,2)</f>
        <v>0</v>
      </c>
      <c r="H103" s="252"/>
      <c r="I103" s="253">
        <f>ROUND(E103*H103,2)</f>
        <v>0</v>
      </c>
      <c r="J103" s="252"/>
      <c r="K103" s="253">
        <f>ROUND(E103*J103,2)</f>
        <v>0</v>
      </c>
      <c r="L103" s="253">
        <v>21</v>
      </c>
      <c r="M103" s="253">
        <f>G103*(1+L103/100)</f>
        <v>0</v>
      </c>
      <c r="N103" s="251">
        <v>0</v>
      </c>
      <c r="O103" s="251">
        <f>ROUND(E103*N103,2)</f>
        <v>0</v>
      </c>
      <c r="P103" s="251">
        <v>0</v>
      </c>
      <c r="Q103" s="251">
        <f>ROUND(E103*P103,2)</f>
        <v>0</v>
      </c>
      <c r="R103" s="253"/>
      <c r="S103" s="253" t="s">
        <v>139</v>
      </c>
      <c r="T103" s="253" t="s">
        <v>140</v>
      </c>
      <c r="U103" s="253">
        <v>0.65300000000000002</v>
      </c>
      <c r="V103" s="253">
        <f>ROUND(E103*U103,2)</f>
        <v>58.34</v>
      </c>
      <c r="W103" s="253"/>
      <c r="X103" s="254" t="s">
        <v>258</v>
      </c>
      <c r="Y103" s="230" t="s">
        <v>142</v>
      </c>
      <c r="Z103" s="210"/>
      <c r="AA103" s="210"/>
      <c r="AB103" s="210"/>
      <c r="AC103" s="210"/>
      <c r="AD103" s="210"/>
      <c r="AE103" s="210"/>
      <c r="AF103" s="210"/>
      <c r="AG103" s="210" t="s">
        <v>259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">
      <c r="A104" s="241">
        <v>27</v>
      </c>
      <c r="B104" s="242" t="s">
        <v>262</v>
      </c>
      <c r="C104" s="258" t="s">
        <v>263</v>
      </c>
      <c r="D104" s="243" t="s">
        <v>226</v>
      </c>
      <c r="E104" s="244">
        <v>44.668559999999999</v>
      </c>
      <c r="F104" s="245"/>
      <c r="G104" s="246">
        <f>ROUND(E104*F104,2)</f>
        <v>0</v>
      </c>
      <c r="H104" s="245"/>
      <c r="I104" s="246">
        <f>ROUND(E104*H104,2)</f>
        <v>0</v>
      </c>
      <c r="J104" s="245"/>
      <c r="K104" s="246">
        <f>ROUND(E104*J104,2)</f>
        <v>0</v>
      </c>
      <c r="L104" s="246">
        <v>21</v>
      </c>
      <c r="M104" s="246">
        <f>G104*(1+L104/100)</f>
        <v>0</v>
      </c>
      <c r="N104" s="244">
        <v>0</v>
      </c>
      <c r="O104" s="244">
        <f>ROUND(E104*N104,2)</f>
        <v>0</v>
      </c>
      <c r="P104" s="244">
        <v>0</v>
      </c>
      <c r="Q104" s="244">
        <f>ROUND(E104*P104,2)</f>
        <v>0</v>
      </c>
      <c r="R104" s="246"/>
      <c r="S104" s="246" t="s">
        <v>139</v>
      </c>
      <c r="T104" s="246" t="s">
        <v>140</v>
      </c>
      <c r="U104" s="246">
        <v>0.49</v>
      </c>
      <c r="V104" s="246">
        <f>ROUND(E104*U104,2)</f>
        <v>21.89</v>
      </c>
      <c r="W104" s="246"/>
      <c r="X104" s="247" t="s">
        <v>258</v>
      </c>
      <c r="Y104" s="230" t="s">
        <v>142</v>
      </c>
      <c r="Z104" s="210"/>
      <c r="AA104" s="210"/>
      <c r="AB104" s="210"/>
      <c r="AC104" s="210"/>
      <c r="AD104" s="210"/>
      <c r="AE104" s="210"/>
      <c r="AF104" s="210"/>
      <c r="AG104" s="210" t="s">
        <v>259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2">
      <c r="A105" s="227"/>
      <c r="B105" s="228"/>
      <c r="C105" s="261" t="s">
        <v>264</v>
      </c>
      <c r="D105" s="256"/>
      <c r="E105" s="256"/>
      <c r="F105" s="256"/>
      <c r="G105" s="256"/>
      <c r="H105" s="230"/>
      <c r="I105" s="230"/>
      <c r="J105" s="230"/>
      <c r="K105" s="230"/>
      <c r="L105" s="230"/>
      <c r="M105" s="230"/>
      <c r="N105" s="229"/>
      <c r="O105" s="229"/>
      <c r="P105" s="229"/>
      <c r="Q105" s="229"/>
      <c r="R105" s="230"/>
      <c r="S105" s="230"/>
      <c r="T105" s="230"/>
      <c r="U105" s="230"/>
      <c r="V105" s="230"/>
      <c r="W105" s="230"/>
      <c r="X105" s="230"/>
      <c r="Y105" s="230"/>
      <c r="Z105" s="210"/>
      <c r="AA105" s="210"/>
      <c r="AB105" s="210"/>
      <c r="AC105" s="210"/>
      <c r="AD105" s="210"/>
      <c r="AE105" s="210"/>
      <c r="AF105" s="210"/>
      <c r="AG105" s="210" t="s">
        <v>228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2">
      <c r="A106" s="241">
        <v>28</v>
      </c>
      <c r="B106" s="242" t="s">
        <v>265</v>
      </c>
      <c r="C106" s="258" t="s">
        <v>266</v>
      </c>
      <c r="D106" s="243" t="s">
        <v>226</v>
      </c>
      <c r="E106" s="244">
        <v>268.01134000000002</v>
      </c>
      <c r="F106" s="245"/>
      <c r="G106" s="246">
        <f>ROUND(E106*F106,2)</f>
        <v>0</v>
      </c>
      <c r="H106" s="245"/>
      <c r="I106" s="246">
        <f>ROUND(E106*H106,2)</f>
        <v>0</v>
      </c>
      <c r="J106" s="245"/>
      <c r="K106" s="246">
        <f>ROUND(E106*J106,2)</f>
        <v>0</v>
      </c>
      <c r="L106" s="246">
        <v>21</v>
      </c>
      <c r="M106" s="246">
        <f>G106*(1+L106/100)</f>
        <v>0</v>
      </c>
      <c r="N106" s="244">
        <v>0</v>
      </c>
      <c r="O106" s="244">
        <f>ROUND(E106*N106,2)</f>
        <v>0</v>
      </c>
      <c r="P106" s="244">
        <v>0</v>
      </c>
      <c r="Q106" s="244">
        <f>ROUND(E106*P106,2)</f>
        <v>0</v>
      </c>
      <c r="R106" s="246"/>
      <c r="S106" s="246" t="s">
        <v>139</v>
      </c>
      <c r="T106" s="246" t="s">
        <v>140</v>
      </c>
      <c r="U106" s="246">
        <v>0</v>
      </c>
      <c r="V106" s="246">
        <f>ROUND(E106*U106,2)</f>
        <v>0</v>
      </c>
      <c r="W106" s="246"/>
      <c r="X106" s="247" t="s">
        <v>258</v>
      </c>
      <c r="Y106" s="230" t="s">
        <v>142</v>
      </c>
      <c r="Z106" s="210"/>
      <c r="AA106" s="210"/>
      <c r="AB106" s="210"/>
      <c r="AC106" s="210"/>
      <c r="AD106" s="210"/>
      <c r="AE106" s="210"/>
      <c r="AF106" s="210"/>
      <c r="AG106" s="210" t="s">
        <v>259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2">
      <c r="A107" s="227"/>
      <c r="B107" s="228"/>
      <c r="C107" s="261" t="s">
        <v>267</v>
      </c>
      <c r="D107" s="256"/>
      <c r="E107" s="256"/>
      <c r="F107" s="256"/>
      <c r="G107" s="256"/>
      <c r="H107" s="230"/>
      <c r="I107" s="230"/>
      <c r="J107" s="230"/>
      <c r="K107" s="230"/>
      <c r="L107" s="230"/>
      <c r="M107" s="230"/>
      <c r="N107" s="229"/>
      <c r="O107" s="229"/>
      <c r="P107" s="229"/>
      <c r="Q107" s="229"/>
      <c r="R107" s="230"/>
      <c r="S107" s="230"/>
      <c r="T107" s="230"/>
      <c r="U107" s="230"/>
      <c r="V107" s="230"/>
      <c r="W107" s="230"/>
      <c r="X107" s="230"/>
      <c r="Y107" s="230"/>
      <c r="Z107" s="210"/>
      <c r="AA107" s="210"/>
      <c r="AB107" s="210"/>
      <c r="AC107" s="210"/>
      <c r="AD107" s="210"/>
      <c r="AE107" s="210"/>
      <c r="AF107" s="210"/>
      <c r="AG107" s="210" t="s">
        <v>228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2">
      <c r="A108" s="248">
        <v>29</v>
      </c>
      <c r="B108" s="249" t="s">
        <v>268</v>
      </c>
      <c r="C108" s="260" t="s">
        <v>269</v>
      </c>
      <c r="D108" s="250" t="s">
        <v>226</v>
      </c>
      <c r="E108" s="251">
        <v>44.668559999999999</v>
      </c>
      <c r="F108" s="252"/>
      <c r="G108" s="253">
        <f>ROUND(E108*F108,2)</f>
        <v>0</v>
      </c>
      <c r="H108" s="252"/>
      <c r="I108" s="253">
        <f>ROUND(E108*H108,2)</f>
        <v>0</v>
      </c>
      <c r="J108" s="252"/>
      <c r="K108" s="253">
        <f>ROUND(E108*J108,2)</f>
        <v>0</v>
      </c>
      <c r="L108" s="253">
        <v>21</v>
      </c>
      <c r="M108" s="253">
        <f>G108*(1+L108/100)</f>
        <v>0</v>
      </c>
      <c r="N108" s="251">
        <v>0</v>
      </c>
      <c r="O108" s="251">
        <f>ROUND(E108*N108,2)</f>
        <v>0</v>
      </c>
      <c r="P108" s="251">
        <v>0</v>
      </c>
      <c r="Q108" s="251">
        <f>ROUND(E108*P108,2)</f>
        <v>0</v>
      </c>
      <c r="R108" s="253"/>
      <c r="S108" s="253" t="s">
        <v>139</v>
      </c>
      <c r="T108" s="253" t="s">
        <v>140</v>
      </c>
      <c r="U108" s="253">
        <v>0.94199999999999995</v>
      </c>
      <c r="V108" s="253">
        <f>ROUND(E108*U108,2)</f>
        <v>42.08</v>
      </c>
      <c r="W108" s="253"/>
      <c r="X108" s="254" t="s">
        <v>258</v>
      </c>
      <c r="Y108" s="230" t="s">
        <v>142</v>
      </c>
      <c r="Z108" s="210"/>
      <c r="AA108" s="210"/>
      <c r="AB108" s="210"/>
      <c r="AC108" s="210"/>
      <c r="AD108" s="210"/>
      <c r="AE108" s="210"/>
      <c r="AF108" s="210"/>
      <c r="AG108" s="210" t="s">
        <v>259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">
      <c r="A109" s="241">
        <v>30</v>
      </c>
      <c r="B109" s="242" t="s">
        <v>270</v>
      </c>
      <c r="C109" s="258" t="s">
        <v>271</v>
      </c>
      <c r="D109" s="243" t="s">
        <v>226</v>
      </c>
      <c r="E109" s="244">
        <v>268.01134000000002</v>
      </c>
      <c r="F109" s="245"/>
      <c r="G109" s="246">
        <f>ROUND(E109*F109,2)</f>
        <v>0</v>
      </c>
      <c r="H109" s="245"/>
      <c r="I109" s="246">
        <f>ROUND(E109*H109,2)</f>
        <v>0</v>
      </c>
      <c r="J109" s="245"/>
      <c r="K109" s="246">
        <f>ROUND(E109*J109,2)</f>
        <v>0</v>
      </c>
      <c r="L109" s="246">
        <v>21</v>
      </c>
      <c r="M109" s="246">
        <f>G109*(1+L109/100)</f>
        <v>0</v>
      </c>
      <c r="N109" s="244">
        <v>0</v>
      </c>
      <c r="O109" s="244">
        <f>ROUND(E109*N109,2)</f>
        <v>0</v>
      </c>
      <c r="P109" s="244">
        <v>0</v>
      </c>
      <c r="Q109" s="244">
        <f>ROUND(E109*P109,2)</f>
        <v>0</v>
      </c>
      <c r="R109" s="246"/>
      <c r="S109" s="246" t="s">
        <v>139</v>
      </c>
      <c r="T109" s="246" t="s">
        <v>140</v>
      </c>
      <c r="U109" s="246">
        <v>0.105</v>
      </c>
      <c r="V109" s="246">
        <f>ROUND(E109*U109,2)</f>
        <v>28.14</v>
      </c>
      <c r="W109" s="246"/>
      <c r="X109" s="247" t="s">
        <v>258</v>
      </c>
      <c r="Y109" s="230" t="s">
        <v>142</v>
      </c>
      <c r="Z109" s="210"/>
      <c r="AA109" s="210"/>
      <c r="AB109" s="210"/>
      <c r="AC109" s="210"/>
      <c r="AD109" s="210"/>
      <c r="AE109" s="210"/>
      <c r="AF109" s="210"/>
      <c r="AG109" s="210" t="s">
        <v>259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x14ac:dyDescent="0.2">
      <c r="A110" s="3"/>
      <c r="B110" s="4"/>
      <c r="C110" s="262"/>
      <c r="D110" s="6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AE110">
        <v>12</v>
      </c>
      <c r="AF110">
        <v>21</v>
      </c>
      <c r="AG110" t="s">
        <v>120</v>
      </c>
    </row>
    <row r="111" spans="1:60" x14ac:dyDescent="0.2">
      <c r="A111" s="213"/>
      <c r="B111" s="214" t="s">
        <v>31</v>
      </c>
      <c r="C111" s="263"/>
      <c r="D111" s="215"/>
      <c r="E111" s="216"/>
      <c r="F111" s="216"/>
      <c r="G111" s="240">
        <f>G8+G53+G56+G71+G74</f>
        <v>0</v>
      </c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AE111">
        <f>SUMIF(L7:L109,AE110,G7:G109)</f>
        <v>0</v>
      </c>
      <c r="AF111">
        <f>SUMIF(L7:L109,AF110,G7:G109)</f>
        <v>0</v>
      </c>
      <c r="AG111" t="s">
        <v>272</v>
      </c>
    </row>
    <row r="112" spans="1:60" x14ac:dyDescent="0.2">
      <c r="A112" s="3"/>
      <c r="B112" s="4"/>
      <c r="C112" s="262"/>
      <c r="D112" s="6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1:33" x14ac:dyDescent="0.2">
      <c r="A113" s="3"/>
      <c r="B113" s="4"/>
      <c r="C113" s="262"/>
      <c r="D113" s="6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1:33" x14ac:dyDescent="0.2">
      <c r="A114" s="217" t="s">
        <v>273</v>
      </c>
      <c r="B114" s="217"/>
      <c r="C114" s="264"/>
      <c r="D114" s="6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</row>
    <row r="115" spans="1:33" x14ac:dyDescent="0.2">
      <c r="A115" s="218"/>
      <c r="B115" s="219"/>
      <c r="C115" s="265"/>
      <c r="D115" s="219"/>
      <c r="E115" s="219"/>
      <c r="F115" s="219"/>
      <c r="G115" s="220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AG115" t="s">
        <v>274</v>
      </c>
    </row>
    <row r="116" spans="1:33" x14ac:dyDescent="0.2">
      <c r="A116" s="221"/>
      <c r="B116" s="222"/>
      <c r="C116" s="266"/>
      <c r="D116" s="222"/>
      <c r="E116" s="222"/>
      <c r="F116" s="222"/>
      <c r="G116" s="22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1:33" x14ac:dyDescent="0.2">
      <c r="A117" s="221"/>
      <c r="B117" s="222"/>
      <c r="C117" s="266"/>
      <c r="D117" s="222"/>
      <c r="E117" s="222"/>
      <c r="F117" s="222"/>
      <c r="G117" s="22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33" x14ac:dyDescent="0.2">
      <c r="A118" s="221"/>
      <c r="B118" s="222"/>
      <c r="C118" s="266"/>
      <c r="D118" s="222"/>
      <c r="E118" s="222"/>
      <c r="F118" s="222"/>
      <c r="G118" s="22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1:33" x14ac:dyDescent="0.2">
      <c r="A119" s="224"/>
      <c r="B119" s="225"/>
      <c r="C119" s="267"/>
      <c r="D119" s="225"/>
      <c r="E119" s="225"/>
      <c r="F119" s="225"/>
      <c r="G119" s="226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1:33" x14ac:dyDescent="0.2">
      <c r="A120" s="3"/>
      <c r="B120" s="4"/>
      <c r="C120" s="262"/>
      <c r="D120" s="6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1:33" x14ac:dyDescent="0.2">
      <c r="C121" s="268"/>
      <c r="D121" s="10"/>
      <c r="AG121" t="s">
        <v>275</v>
      </c>
    </row>
    <row r="122" spans="1:33" x14ac:dyDescent="0.2">
      <c r="D122" s="10"/>
    </row>
    <row r="123" spans="1:33" x14ac:dyDescent="0.2">
      <c r="D123" s="10"/>
    </row>
    <row r="124" spans="1:33" x14ac:dyDescent="0.2">
      <c r="D124" s="10"/>
    </row>
    <row r="125" spans="1:33" x14ac:dyDescent="0.2">
      <c r="D125" s="10"/>
    </row>
    <row r="126" spans="1:33" x14ac:dyDescent="0.2">
      <c r="D126" s="10"/>
    </row>
    <row r="127" spans="1:33" x14ac:dyDescent="0.2">
      <c r="D127" s="10"/>
    </row>
    <row r="128" spans="1:33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3">
    <mergeCell ref="C93:G93"/>
    <mergeCell ref="C105:G105"/>
    <mergeCell ref="C107:G107"/>
    <mergeCell ref="A1:G1"/>
    <mergeCell ref="C2:G2"/>
    <mergeCell ref="C3:G3"/>
    <mergeCell ref="C4:G4"/>
    <mergeCell ref="A114:C114"/>
    <mergeCell ref="A115:G119"/>
    <mergeCell ref="C76:G76"/>
    <mergeCell ref="C84:G84"/>
    <mergeCell ref="C87:G87"/>
    <mergeCell ref="C90:G9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CEAF4-0643-4553-B65F-4D9DC167206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3" width="0" hidden="1" customWidth="1"/>
    <col min="24" max="24" width="15.7109375" customWidth="1"/>
    <col min="25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108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109</v>
      </c>
    </row>
    <row r="3" spans="1:60" ht="24.95" customHeight="1" x14ac:dyDescent="0.2">
      <c r="A3" s="196" t="s">
        <v>9</v>
      </c>
      <c r="B3" s="49" t="s">
        <v>46</v>
      </c>
      <c r="C3" s="199" t="s">
        <v>44</v>
      </c>
      <c r="D3" s="197"/>
      <c r="E3" s="197"/>
      <c r="F3" s="197"/>
      <c r="G3" s="198"/>
      <c r="AC3" s="174" t="s">
        <v>109</v>
      </c>
      <c r="AG3" t="s">
        <v>110</v>
      </c>
    </row>
    <row r="4" spans="1:60" ht="24.95" customHeight="1" x14ac:dyDescent="0.2">
      <c r="A4" s="200" t="s">
        <v>10</v>
      </c>
      <c r="B4" s="201" t="s">
        <v>49</v>
      </c>
      <c r="C4" s="202" t="s">
        <v>50</v>
      </c>
      <c r="D4" s="203"/>
      <c r="E4" s="203"/>
      <c r="F4" s="203"/>
      <c r="G4" s="204"/>
      <c r="AG4" t="s">
        <v>111</v>
      </c>
    </row>
    <row r="5" spans="1:60" x14ac:dyDescent="0.2">
      <c r="D5" s="10"/>
    </row>
    <row r="6" spans="1:60" ht="38.25" x14ac:dyDescent="0.2">
      <c r="A6" s="206" t="s">
        <v>112</v>
      </c>
      <c r="B6" s="208" t="s">
        <v>113</v>
      </c>
      <c r="C6" s="208" t="s">
        <v>114</v>
      </c>
      <c r="D6" s="207" t="s">
        <v>115</v>
      </c>
      <c r="E6" s="206" t="s">
        <v>116</v>
      </c>
      <c r="F6" s="205" t="s">
        <v>117</v>
      </c>
      <c r="G6" s="206" t="s">
        <v>31</v>
      </c>
      <c r="H6" s="209" t="s">
        <v>32</v>
      </c>
      <c r="I6" s="209" t="s">
        <v>118</v>
      </c>
      <c r="J6" s="209" t="s">
        <v>33</v>
      </c>
      <c r="K6" s="209" t="s">
        <v>119</v>
      </c>
      <c r="L6" s="209" t="s">
        <v>120</v>
      </c>
      <c r="M6" s="209" t="s">
        <v>121</v>
      </c>
      <c r="N6" s="209" t="s">
        <v>122</v>
      </c>
      <c r="O6" s="209" t="s">
        <v>123</v>
      </c>
      <c r="P6" s="209" t="s">
        <v>124</v>
      </c>
      <c r="Q6" s="209" t="s">
        <v>125</v>
      </c>
      <c r="R6" s="209" t="s">
        <v>126</v>
      </c>
      <c r="S6" s="209" t="s">
        <v>127</v>
      </c>
      <c r="T6" s="209" t="s">
        <v>128</v>
      </c>
      <c r="U6" s="209" t="s">
        <v>129</v>
      </c>
      <c r="V6" s="209" t="s">
        <v>130</v>
      </c>
      <c r="W6" s="209" t="s">
        <v>131</v>
      </c>
      <c r="X6" s="209" t="s">
        <v>132</v>
      </c>
      <c r="Y6" s="209" t="s">
        <v>133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4" t="s">
        <v>134</v>
      </c>
      <c r="B8" s="235" t="s">
        <v>72</v>
      </c>
      <c r="C8" s="257" t="s">
        <v>73</v>
      </c>
      <c r="D8" s="236"/>
      <c r="E8" s="237"/>
      <c r="F8" s="238"/>
      <c r="G8" s="238">
        <f>SUMIF(AG9:AG12,"&lt;&gt;NOR",G9:G12)</f>
        <v>0</v>
      </c>
      <c r="H8" s="238"/>
      <c r="I8" s="238">
        <f>SUM(I9:I12)</f>
        <v>0</v>
      </c>
      <c r="J8" s="238"/>
      <c r="K8" s="238">
        <f>SUM(K9:K12)</f>
        <v>0</v>
      </c>
      <c r="L8" s="238"/>
      <c r="M8" s="238">
        <f>SUM(M9:M12)</f>
        <v>0</v>
      </c>
      <c r="N8" s="237"/>
      <c r="O8" s="237">
        <f>SUM(O9:O12)</f>
        <v>0.16</v>
      </c>
      <c r="P8" s="237"/>
      <c r="Q8" s="237">
        <f>SUM(Q9:Q12)</f>
        <v>0</v>
      </c>
      <c r="R8" s="238"/>
      <c r="S8" s="238"/>
      <c r="T8" s="238"/>
      <c r="U8" s="238"/>
      <c r="V8" s="238">
        <f>SUM(V9:V12)</f>
        <v>16.53</v>
      </c>
      <c r="W8" s="238"/>
      <c r="X8" s="239"/>
      <c r="Y8" s="233"/>
      <c r="AG8" t="s">
        <v>135</v>
      </c>
    </row>
    <row r="9" spans="1:60" outlineLevel="1" x14ac:dyDescent="0.2">
      <c r="A9" s="241">
        <v>1</v>
      </c>
      <c r="B9" s="242" t="s">
        <v>276</v>
      </c>
      <c r="C9" s="258" t="s">
        <v>277</v>
      </c>
      <c r="D9" s="243" t="s">
        <v>138</v>
      </c>
      <c r="E9" s="244">
        <v>56.176949999999998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2.63E-3</v>
      </c>
      <c r="O9" s="244">
        <f>ROUND(E9*N9,2)</f>
        <v>0.15</v>
      </c>
      <c r="P9" s="244">
        <v>0</v>
      </c>
      <c r="Q9" s="244">
        <f>ROUND(E9*P9,2)</f>
        <v>0</v>
      </c>
      <c r="R9" s="246"/>
      <c r="S9" s="246" t="s">
        <v>139</v>
      </c>
      <c r="T9" s="246" t="s">
        <v>140</v>
      </c>
      <c r="U9" s="246">
        <v>0.24234</v>
      </c>
      <c r="V9" s="246">
        <f>ROUND(E9*U9,2)</f>
        <v>13.61</v>
      </c>
      <c r="W9" s="246"/>
      <c r="X9" s="247" t="s">
        <v>141</v>
      </c>
      <c r="Y9" s="230" t="s">
        <v>142</v>
      </c>
      <c r="Z9" s="210"/>
      <c r="AA9" s="210"/>
      <c r="AB9" s="210"/>
      <c r="AC9" s="210"/>
      <c r="AD9" s="210"/>
      <c r="AE9" s="210"/>
      <c r="AF9" s="210"/>
      <c r="AG9" s="210" t="s">
        <v>143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9" t="s">
        <v>278</v>
      </c>
      <c r="D10" s="231"/>
      <c r="E10" s="232">
        <v>56.176949999999998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145</v>
      </c>
      <c r="AH10" s="210">
        <v>5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1">
        <v>2</v>
      </c>
      <c r="B11" s="242" t="s">
        <v>279</v>
      </c>
      <c r="C11" s="258" t="s">
        <v>280</v>
      </c>
      <c r="D11" s="243" t="s">
        <v>138</v>
      </c>
      <c r="E11" s="244">
        <v>56.176949999999998</v>
      </c>
      <c r="F11" s="245"/>
      <c r="G11" s="246">
        <f>ROUND(E11*F11,2)</f>
        <v>0</v>
      </c>
      <c r="H11" s="245"/>
      <c r="I11" s="246">
        <f>ROUND(E11*H11,2)</f>
        <v>0</v>
      </c>
      <c r="J11" s="245"/>
      <c r="K11" s="246">
        <f>ROUND(E11*J11,2)</f>
        <v>0</v>
      </c>
      <c r="L11" s="246">
        <v>21</v>
      </c>
      <c r="M11" s="246">
        <f>G11*(1+L11/100)</f>
        <v>0</v>
      </c>
      <c r="N11" s="244">
        <v>1.9000000000000001E-4</v>
      </c>
      <c r="O11" s="244">
        <f>ROUND(E11*N11,2)</f>
        <v>0.01</v>
      </c>
      <c r="P11" s="244">
        <v>0</v>
      </c>
      <c r="Q11" s="244">
        <f>ROUND(E11*P11,2)</f>
        <v>0</v>
      </c>
      <c r="R11" s="246"/>
      <c r="S11" s="246" t="s">
        <v>139</v>
      </c>
      <c r="T11" s="246" t="s">
        <v>140</v>
      </c>
      <c r="U11" s="246">
        <v>5.1999999999999998E-2</v>
      </c>
      <c r="V11" s="246">
        <f>ROUND(E11*U11,2)</f>
        <v>2.92</v>
      </c>
      <c r="W11" s="246"/>
      <c r="X11" s="247" t="s">
        <v>141</v>
      </c>
      <c r="Y11" s="230" t="s">
        <v>142</v>
      </c>
      <c r="Z11" s="210"/>
      <c r="AA11" s="210"/>
      <c r="AB11" s="210"/>
      <c r="AC11" s="210"/>
      <c r="AD11" s="210"/>
      <c r="AE11" s="210"/>
      <c r="AF11" s="210"/>
      <c r="AG11" s="210" t="s">
        <v>143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59" t="s">
        <v>281</v>
      </c>
      <c r="D12" s="231"/>
      <c r="E12" s="232">
        <v>56.176949999999998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145</v>
      </c>
      <c r="AH12" s="210">
        <v>5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x14ac:dyDescent="0.2">
      <c r="A13" s="234" t="s">
        <v>134</v>
      </c>
      <c r="B13" s="235" t="s">
        <v>74</v>
      </c>
      <c r="C13" s="257" t="s">
        <v>75</v>
      </c>
      <c r="D13" s="236"/>
      <c r="E13" s="237"/>
      <c r="F13" s="238"/>
      <c r="G13" s="238">
        <f>SUMIF(AG14:AG22,"&lt;&gt;NOR",G14:G22)</f>
        <v>0</v>
      </c>
      <c r="H13" s="238"/>
      <c r="I13" s="238">
        <f>SUM(I14:I22)</f>
        <v>0</v>
      </c>
      <c r="J13" s="238"/>
      <c r="K13" s="238">
        <f>SUM(K14:K22)</f>
        <v>0</v>
      </c>
      <c r="L13" s="238"/>
      <c r="M13" s="238">
        <f>SUM(M14:M22)</f>
        <v>0</v>
      </c>
      <c r="N13" s="237"/>
      <c r="O13" s="237">
        <f>SUM(O14:O22)</f>
        <v>12.82</v>
      </c>
      <c r="P13" s="237"/>
      <c r="Q13" s="237">
        <f>SUM(Q14:Q22)</f>
        <v>0</v>
      </c>
      <c r="R13" s="238"/>
      <c r="S13" s="238"/>
      <c r="T13" s="238"/>
      <c r="U13" s="238"/>
      <c r="V13" s="238">
        <f>SUM(V14:V22)</f>
        <v>346.15</v>
      </c>
      <c r="W13" s="238"/>
      <c r="X13" s="239"/>
      <c r="Y13" s="233"/>
      <c r="AG13" t="s">
        <v>135</v>
      </c>
    </row>
    <row r="14" spans="1:60" outlineLevel="1" x14ac:dyDescent="0.2">
      <c r="A14" s="241">
        <v>3</v>
      </c>
      <c r="B14" s="242" t="s">
        <v>282</v>
      </c>
      <c r="C14" s="258" t="s">
        <v>283</v>
      </c>
      <c r="D14" s="243" t="s">
        <v>193</v>
      </c>
      <c r="E14" s="244">
        <v>647.07000000000005</v>
      </c>
      <c r="F14" s="245"/>
      <c r="G14" s="246">
        <f>ROUND(E14*F14,2)</f>
        <v>0</v>
      </c>
      <c r="H14" s="245"/>
      <c r="I14" s="246">
        <f>ROUND(E14*H14,2)</f>
        <v>0</v>
      </c>
      <c r="J14" s="245"/>
      <c r="K14" s="246">
        <f>ROUND(E14*J14,2)</f>
        <v>0</v>
      </c>
      <c r="L14" s="246">
        <v>21</v>
      </c>
      <c r="M14" s="246">
        <f>G14*(1+L14/100)</f>
        <v>0</v>
      </c>
      <c r="N14" s="244">
        <v>3.7100000000000002E-3</v>
      </c>
      <c r="O14" s="244">
        <f>ROUND(E14*N14,2)</f>
        <v>2.4</v>
      </c>
      <c r="P14" s="244">
        <v>0</v>
      </c>
      <c r="Q14" s="244">
        <f>ROUND(E14*P14,2)</f>
        <v>0</v>
      </c>
      <c r="R14" s="246"/>
      <c r="S14" s="246" t="s">
        <v>139</v>
      </c>
      <c r="T14" s="246" t="s">
        <v>140</v>
      </c>
      <c r="U14" s="246">
        <v>0.18179999999999999</v>
      </c>
      <c r="V14" s="246">
        <f>ROUND(E14*U14,2)</f>
        <v>117.64</v>
      </c>
      <c r="W14" s="246"/>
      <c r="X14" s="247" t="s">
        <v>141</v>
      </c>
      <c r="Y14" s="230" t="s">
        <v>142</v>
      </c>
      <c r="Z14" s="210"/>
      <c r="AA14" s="210"/>
      <c r="AB14" s="210"/>
      <c r="AC14" s="210"/>
      <c r="AD14" s="210"/>
      <c r="AE14" s="210"/>
      <c r="AF14" s="210"/>
      <c r="AG14" s="210" t="s">
        <v>143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33.75" outlineLevel="2" x14ac:dyDescent="0.2">
      <c r="A15" s="227"/>
      <c r="B15" s="228"/>
      <c r="C15" s="259" t="s">
        <v>284</v>
      </c>
      <c r="D15" s="231"/>
      <c r="E15" s="232">
        <v>168.9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145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45" outlineLevel="3" x14ac:dyDescent="0.2">
      <c r="A16" s="227"/>
      <c r="B16" s="228"/>
      <c r="C16" s="259" t="s">
        <v>285</v>
      </c>
      <c r="D16" s="231"/>
      <c r="E16" s="232">
        <v>55.77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145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">
      <c r="A17" s="227"/>
      <c r="B17" s="228"/>
      <c r="C17" s="259" t="s">
        <v>286</v>
      </c>
      <c r="D17" s="231"/>
      <c r="E17" s="232">
        <v>215.82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145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27"/>
      <c r="B18" s="228"/>
      <c r="C18" s="259" t="s">
        <v>287</v>
      </c>
      <c r="D18" s="231"/>
      <c r="E18" s="232">
        <v>84.6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145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59" t="s">
        <v>288</v>
      </c>
      <c r="D19" s="231"/>
      <c r="E19" s="232">
        <v>84.6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145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33.75" outlineLevel="3" x14ac:dyDescent="0.2">
      <c r="A20" s="227"/>
      <c r="B20" s="228"/>
      <c r="C20" s="259" t="s">
        <v>289</v>
      </c>
      <c r="D20" s="231"/>
      <c r="E20" s="232">
        <v>37.380000000000003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145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1">
        <v>4</v>
      </c>
      <c r="B21" s="242" t="s">
        <v>290</v>
      </c>
      <c r="C21" s="258" t="s">
        <v>291</v>
      </c>
      <c r="D21" s="243" t="s">
        <v>138</v>
      </c>
      <c r="E21" s="244">
        <v>194.12100000000001</v>
      </c>
      <c r="F21" s="245"/>
      <c r="G21" s="246">
        <f>ROUND(E21*F21,2)</f>
        <v>0</v>
      </c>
      <c r="H21" s="245"/>
      <c r="I21" s="246">
        <f>ROUND(E21*H21,2)</f>
        <v>0</v>
      </c>
      <c r="J21" s="245"/>
      <c r="K21" s="246">
        <f>ROUND(E21*J21,2)</f>
        <v>0</v>
      </c>
      <c r="L21" s="246">
        <v>21</v>
      </c>
      <c r="M21" s="246">
        <f>G21*(1+L21/100)</f>
        <v>0</v>
      </c>
      <c r="N21" s="244">
        <v>5.3690000000000002E-2</v>
      </c>
      <c r="O21" s="244">
        <f>ROUND(E21*N21,2)</f>
        <v>10.42</v>
      </c>
      <c r="P21" s="244">
        <v>0</v>
      </c>
      <c r="Q21" s="244">
        <f>ROUND(E21*P21,2)</f>
        <v>0</v>
      </c>
      <c r="R21" s="246"/>
      <c r="S21" s="246" t="s">
        <v>139</v>
      </c>
      <c r="T21" s="246" t="s">
        <v>140</v>
      </c>
      <c r="U21" s="246">
        <v>1.17717</v>
      </c>
      <c r="V21" s="246">
        <f>ROUND(E21*U21,2)</f>
        <v>228.51</v>
      </c>
      <c r="W21" s="246"/>
      <c r="X21" s="247" t="s">
        <v>141</v>
      </c>
      <c r="Y21" s="230" t="s">
        <v>142</v>
      </c>
      <c r="Z21" s="210"/>
      <c r="AA21" s="210"/>
      <c r="AB21" s="210"/>
      <c r="AC21" s="210"/>
      <c r="AD21" s="210"/>
      <c r="AE21" s="210"/>
      <c r="AF21" s="210"/>
      <c r="AG21" s="210" t="s">
        <v>143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27"/>
      <c r="B22" s="228"/>
      <c r="C22" s="259" t="s">
        <v>292</v>
      </c>
      <c r="D22" s="231"/>
      <c r="E22" s="232">
        <v>194.12100000000001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145</v>
      </c>
      <c r="AH22" s="210">
        <v>5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x14ac:dyDescent="0.2">
      <c r="A23" s="234" t="s">
        <v>134</v>
      </c>
      <c r="B23" s="235" t="s">
        <v>76</v>
      </c>
      <c r="C23" s="257" t="s">
        <v>77</v>
      </c>
      <c r="D23" s="236"/>
      <c r="E23" s="237"/>
      <c r="F23" s="238"/>
      <c r="G23" s="238">
        <f>SUMIF(AG24:AG135,"&lt;&gt;NOR",G24:G135)</f>
        <v>0</v>
      </c>
      <c r="H23" s="238"/>
      <c r="I23" s="238">
        <f>SUM(I24:I135)</f>
        <v>0</v>
      </c>
      <c r="J23" s="238"/>
      <c r="K23" s="238">
        <f>SUM(K24:K135)</f>
        <v>0</v>
      </c>
      <c r="L23" s="238"/>
      <c r="M23" s="238">
        <f>SUM(M24:M135)</f>
        <v>0</v>
      </c>
      <c r="N23" s="237"/>
      <c r="O23" s="237">
        <f>SUM(O24:O135)</f>
        <v>57.22</v>
      </c>
      <c r="P23" s="237"/>
      <c r="Q23" s="237">
        <f>SUM(Q24:Q135)</f>
        <v>0</v>
      </c>
      <c r="R23" s="238"/>
      <c r="S23" s="238"/>
      <c r="T23" s="238"/>
      <c r="U23" s="238"/>
      <c r="V23" s="238">
        <f>SUM(V24:V135)</f>
        <v>4033.24</v>
      </c>
      <c r="W23" s="238"/>
      <c r="X23" s="239"/>
      <c r="Y23" s="233"/>
      <c r="AG23" t="s">
        <v>135</v>
      </c>
    </row>
    <row r="24" spans="1:60" outlineLevel="1" x14ac:dyDescent="0.2">
      <c r="A24" s="241">
        <v>5</v>
      </c>
      <c r="B24" s="242" t="s">
        <v>293</v>
      </c>
      <c r="C24" s="258" t="s">
        <v>294</v>
      </c>
      <c r="D24" s="243" t="s">
        <v>138</v>
      </c>
      <c r="E24" s="244">
        <v>341.13490000000002</v>
      </c>
      <c r="F24" s="245"/>
      <c r="G24" s="246">
        <f>ROUND(E24*F24,2)</f>
        <v>0</v>
      </c>
      <c r="H24" s="245"/>
      <c r="I24" s="246">
        <f>ROUND(E24*H24,2)</f>
        <v>0</v>
      </c>
      <c r="J24" s="245"/>
      <c r="K24" s="246">
        <f>ROUND(E24*J24,2)</f>
        <v>0</v>
      </c>
      <c r="L24" s="246">
        <v>21</v>
      </c>
      <c r="M24" s="246">
        <f>G24*(1+L24/100)</f>
        <v>0</v>
      </c>
      <c r="N24" s="244">
        <v>4.0000000000000003E-5</v>
      </c>
      <c r="O24" s="244">
        <f>ROUND(E24*N24,2)</f>
        <v>0.01</v>
      </c>
      <c r="P24" s="244">
        <v>0</v>
      </c>
      <c r="Q24" s="244">
        <f>ROUND(E24*P24,2)</f>
        <v>0</v>
      </c>
      <c r="R24" s="246"/>
      <c r="S24" s="246" t="s">
        <v>139</v>
      </c>
      <c r="T24" s="246" t="s">
        <v>140</v>
      </c>
      <c r="U24" s="246">
        <v>7.8E-2</v>
      </c>
      <c r="V24" s="246">
        <f>ROUND(E24*U24,2)</f>
        <v>26.61</v>
      </c>
      <c r="W24" s="246"/>
      <c r="X24" s="247" t="s">
        <v>141</v>
      </c>
      <c r="Y24" s="230" t="s">
        <v>142</v>
      </c>
      <c r="Z24" s="210"/>
      <c r="AA24" s="210"/>
      <c r="AB24" s="210"/>
      <c r="AC24" s="210"/>
      <c r="AD24" s="210"/>
      <c r="AE24" s="210"/>
      <c r="AF24" s="210"/>
      <c r="AG24" s="210" t="s">
        <v>143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61" t="s">
        <v>295</v>
      </c>
      <c r="D25" s="256"/>
      <c r="E25" s="256"/>
      <c r="F25" s="256"/>
      <c r="G25" s="256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228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ht="33.75" outlineLevel="2" x14ac:dyDescent="0.2">
      <c r="A26" s="227"/>
      <c r="B26" s="228"/>
      <c r="C26" s="259" t="s">
        <v>296</v>
      </c>
      <c r="D26" s="231"/>
      <c r="E26" s="232">
        <v>96.96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145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33.75" outlineLevel="3" x14ac:dyDescent="0.2">
      <c r="A27" s="227"/>
      <c r="B27" s="228"/>
      <c r="C27" s="259" t="s">
        <v>297</v>
      </c>
      <c r="D27" s="231"/>
      <c r="E27" s="232">
        <v>38.599600000000002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145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27"/>
      <c r="B28" s="228"/>
      <c r="C28" s="259" t="s">
        <v>298</v>
      </c>
      <c r="D28" s="231"/>
      <c r="E28" s="232">
        <v>111.834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145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27"/>
      <c r="B29" s="228"/>
      <c r="C29" s="259" t="s">
        <v>299</v>
      </c>
      <c r="D29" s="231"/>
      <c r="E29" s="232">
        <v>36.54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145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27"/>
      <c r="B30" s="228"/>
      <c r="C30" s="259" t="s">
        <v>300</v>
      </c>
      <c r="D30" s="231"/>
      <c r="E30" s="232">
        <v>36.54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145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ht="22.5" outlineLevel="3" x14ac:dyDescent="0.2">
      <c r="A31" s="227"/>
      <c r="B31" s="228"/>
      <c r="C31" s="259" t="s">
        <v>301</v>
      </c>
      <c r="D31" s="231"/>
      <c r="E31" s="232">
        <v>20.661300000000001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145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1">
        <v>6</v>
      </c>
      <c r="B32" s="242" t="s">
        <v>302</v>
      </c>
      <c r="C32" s="258" t="s">
        <v>303</v>
      </c>
      <c r="D32" s="243" t="s">
        <v>138</v>
      </c>
      <c r="E32" s="244">
        <v>1884.1831</v>
      </c>
      <c r="F32" s="245"/>
      <c r="G32" s="246">
        <f>ROUND(E32*F32,2)</f>
        <v>0</v>
      </c>
      <c r="H32" s="245"/>
      <c r="I32" s="246">
        <f>ROUND(E32*H32,2)</f>
        <v>0</v>
      </c>
      <c r="J32" s="245"/>
      <c r="K32" s="246">
        <f>ROUND(E32*J32,2)</f>
        <v>0</v>
      </c>
      <c r="L32" s="246">
        <v>21</v>
      </c>
      <c r="M32" s="246">
        <f>G32*(1+L32/100)</f>
        <v>0</v>
      </c>
      <c r="N32" s="244">
        <v>3.5E-4</v>
      </c>
      <c r="O32" s="244">
        <f>ROUND(E32*N32,2)</f>
        <v>0.66</v>
      </c>
      <c r="P32" s="244">
        <v>0</v>
      </c>
      <c r="Q32" s="244">
        <f>ROUND(E32*P32,2)</f>
        <v>0</v>
      </c>
      <c r="R32" s="246"/>
      <c r="S32" s="246" t="s">
        <v>139</v>
      </c>
      <c r="T32" s="246" t="s">
        <v>140</v>
      </c>
      <c r="U32" s="246">
        <v>7.0000000000000007E-2</v>
      </c>
      <c r="V32" s="246">
        <f>ROUND(E32*U32,2)</f>
        <v>131.88999999999999</v>
      </c>
      <c r="W32" s="246"/>
      <c r="X32" s="247" t="s">
        <v>141</v>
      </c>
      <c r="Y32" s="230" t="s">
        <v>142</v>
      </c>
      <c r="Z32" s="210"/>
      <c r="AA32" s="210"/>
      <c r="AB32" s="210"/>
      <c r="AC32" s="210"/>
      <c r="AD32" s="210"/>
      <c r="AE32" s="210"/>
      <c r="AF32" s="210"/>
      <c r="AG32" s="210" t="s">
        <v>143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27"/>
      <c r="B33" s="228"/>
      <c r="C33" s="259" t="s">
        <v>304</v>
      </c>
      <c r="D33" s="231"/>
      <c r="E33" s="232">
        <v>1582.9419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145</v>
      </c>
      <c r="AH33" s="210">
        <v>5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27"/>
      <c r="B34" s="228"/>
      <c r="C34" s="259" t="s">
        <v>305</v>
      </c>
      <c r="D34" s="231"/>
      <c r="E34" s="232">
        <v>176.41050000000001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145</v>
      </c>
      <c r="AH34" s="210">
        <v>5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27"/>
      <c r="B35" s="228"/>
      <c r="C35" s="259" t="s">
        <v>306</v>
      </c>
      <c r="D35" s="231"/>
      <c r="E35" s="232">
        <v>1.9390000000000001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145</v>
      </c>
      <c r="AH35" s="210">
        <v>5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27"/>
      <c r="B36" s="228"/>
      <c r="C36" s="259" t="s">
        <v>307</v>
      </c>
      <c r="D36" s="231"/>
      <c r="E36" s="232">
        <v>50.064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145</v>
      </c>
      <c r="AH36" s="210">
        <v>5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27"/>
      <c r="B37" s="228"/>
      <c r="C37" s="259" t="s">
        <v>308</v>
      </c>
      <c r="D37" s="231"/>
      <c r="E37" s="232">
        <v>72.827699999999993</v>
      </c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145</v>
      </c>
      <c r="AH37" s="210">
        <v>5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2.5" outlineLevel="1" x14ac:dyDescent="0.2">
      <c r="A38" s="241">
        <v>7</v>
      </c>
      <c r="B38" s="242" t="s">
        <v>309</v>
      </c>
      <c r="C38" s="258" t="s">
        <v>310</v>
      </c>
      <c r="D38" s="243" t="s">
        <v>138</v>
      </c>
      <c r="E38" s="244">
        <v>176.41050000000001</v>
      </c>
      <c r="F38" s="245"/>
      <c r="G38" s="246">
        <f>ROUND(E38*F38,2)</f>
        <v>0</v>
      </c>
      <c r="H38" s="245"/>
      <c r="I38" s="246">
        <f>ROUND(E38*H38,2)</f>
        <v>0</v>
      </c>
      <c r="J38" s="245"/>
      <c r="K38" s="246">
        <f>ROUND(E38*J38,2)</f>
        <v>0</v>
      </c>
      <c r="L38" s="246">
        <v>21</v>
      </c>
      <c r="M38" s="246">
        <f>G38*(1+L38/100)</f>
        <v>0</v>
      </c>
      <c r="N38" s="244">
        <v>1.3610000000000001E-2</v>
      </c>
      <c r="O38" s="244">
        <f>ROUND(E38*N38,2)</f>
        <v>2.4</v>
      </c>
      <c r="P38" s="244">
        <v>0</v>
      </c>
      <c r="Q38" s="244">
        <f>ROUND(E38*P38,2)</f>
        <v>0</v>
      </c>
      <c r="R38" s="246"/>
      <c r="S38" s="246" t="s">
        <v>139</v>
      </c>
      <c r="T38" s="246" t="s">
        <v>140</v>
      </c>
      <c r="U38" s="246">
        <v>2.9020000000000001</v>
      </c>
      <c r="V38" s="246">
        <f>ROUND(E38*U38,2)</f>
        <v>511.94</v>
      </c>
      <c r="W38" s="246"/>
      <c r="X38" s="247" t="s">
        <v>141</v>
      </c>
      <c r="Y38" s="230" t="s">
        <v>142</v>
      </c>
      <c r="Z38" s="210"/>
      <c r="AA38" s="210"/>
      <c r="AB38" s="210"/>
      <c r="AC38" s="210"/>
      <c r="AD38" s="210"/>
      <c r="AE38" s="210"/>
      <c r="AF38" s="210"/>
      <c r="AG38" s="210" t="s">
        <v>143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33.75" outlineLevel="2" x14ac:dyDescent="0.2">
      <c r="A39" s="227"/>
      <c r="B39" s="228"/>
      <c r="C39" s="261" t="s">
        <v>311</v>
      </c>
      <c r="D39" s="256"/>
      <c r="E39" s="256"/>
      <c r="F39" s="256"/>
      <c r="G39" s="256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228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55" t="str">
        <f>C39</f>
        <v>Položka obsahuje: nanesení lepicího tmelu na izolační desky, nalepení desek, natažení stěrky, osazení lišt, přehlazení stěrky, kontaktní nátěr a povrchovou úpravu omítkou. V položce je obsaženo 3,3 m rohových lišt, 1,67 m lišt s okapničkou a 5 m napojovacích lišt na m2.</v>
      </c>
      <c r="BB39" s="210"/>
      <c r="BC39" s="210"/>
      <c r="BD39" s="210"/>
      <c r="BE39" s="210"/>
      <c r="BF39" s="210"/>
      <c r="BG39" s="210"/>
      <c r="BH39" s="210"/>
    </row>
    <row r="40" spans="1:60" ht="33.75" outlineLevel="2" x14ac:dyDescent="0.2">
      <c r="A40" s="227"/>
      <c r="B40" s="228"/>
      <c r="C40" s="259" t="s">
        <v>312</v>
      </c>
      <c r="D40" s="231"/>
      <c r="E40" s="232">
        <v>44.292499999999997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145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45" outlineLevel="3" x14ac:dyDescent="0.2">
      <c r="A41" s="227"/>
      <c r="B41" s="228"/>
      <c r="C41" s="259" t="s">
        <v>313</v>
      </c>
      <c r="D41" s="231"/>
      <c r="E41" s="232">
        <v>19.519500000000001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145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3" x14ac:dyDescent="0.2">
      <c r="A42" s="227"/>
      <c r="B42" s="228"/>
      <c r="C42" s="259" t="s">
        <v>314</v>
      </c>
      <c r="D42" s="231"/>
      <c r="E42" s="232">
        <v>56.216999999999999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145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3" x14ac:dyDescent="0.2">
      <c r="A43" s="227"/>
      <c r="B43" s="228"/>
      <c r="C43" s="259" t="s">
        <v>315</v>
      </c>
      <c r="D43" s="231"/>
      <c r="E43" s="232">
        <v>22.995000000000001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145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3" x14ac:dyDescent="0.2">
      <c r="A44" s="227"/>
      <c r="B44" s="228"/>
      <c r="C44" s="259" t="s">
        <v>316</v>
      </c>
      <c r="D44" s="231"/>
      <c r="E44" s="232">
        <v>22.995000000000001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145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33.75" outlineLevel="3" x14ac:dyDescent="0.2">
      <c r="A45" s="227"/>
      <c r="B45" s="228"/>
      <c r="C45" s="259" t="s">
        <v>317</v>
      </c>
      <c r="D45" s="231"/>
      <c r="E45" s="232">
        <v>10.391500000000001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145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1">
        <v>8</v>
      </c>
      <c r="B46" s="242" t="s">
        <v>318</v>
      </c>
      <c r="C46" s="258" t="s">
        <v>319</v>
      </c>
      <c r="D46" s="243" t="s">
        <v>138</v>
      </c>
      <c r="E46" s="244">
        <v>1.9390000000000001</v>
      </c>
      <c r="F46" s="245"/>
      <c r="G46" s="246">
        <f>ROUND(E46*F46,2)</f>
        <v>0</v>
      </c>
      <c r="H46" s="245"/>
      <c r="I46" s="246">
        <f>ROUND(E46*H46,2)</f>
        <v>0</v>
      </c>
      <c r="J46" s="245"/>
      <c r="K46" s="246">
        <f>ROUND(E46*J46,2)</f>
        <v>0</v>
      </c>
      <c r="L46" s="246">
        <v>21</v>
      </c>
      <c r="M46" s="246">
        <f>G46*(1+L46/100)</f>
        <v>0</v>
      </c>
      <c r="N46" s="244">
        <v>1.401E-2</v>
      </c>
      <c r="O46" s="244">
        <f>ROUND(E46*N46,2)</f>
        <v>0.03</v>
      </c>
      <c r="P46" s="244">
        <v>0</v>
      </c>
      <c r="Q46" s="244">
        <f>ROUND(E46*P46,2)</f>
        <v>0</v>
      </c>
      <c r="R46" s="246"/>
      <c r="S46" s="246" t="s">
        <v>139</v>
      </c>
      <c r="T46" s="246" t="s">
        <v>140</v>
      </c>
      <c r="U46" s="246">
        <v>2.9020000000000001</v>
      </c>
      <c r="V46" s="246">
        <f>ROUND(E46*U46,2)</f>
        <v>5.63</v>
      </c>
      <c r="W46" s="246"/>
      <c r="X46" s="247" t="s">
        <v>141</v>
      </c>
      <c r="Y46" s="230" t="s">
        <v>142</v>
      </c>
      <c r="Z46" s="210"/>
      <c r="AA46" s="210"/>
      <c r="AB46" s="210"/>
      <c r="AC46" s="210"/>
      <c r="AD46" s="210"/>
      <c r="AE46" s="210"/>
      <c r="AF46" s="210"/>
      <c r="AG46" s="210" t="s">
        <v>143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27"/>
      <c r="B47" s="228"/>
      <c r="C47" s="259" t="s">
        <v>320</v>
      </c>
      <c r="D47" s="231"/>
      <c r="E47" s="232">
        <v>0.7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145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27"/>
      <c r="B48" s="228"/>
      <c r="C48" s="259" t="s">
        <v>321</v>
      </c>
      <c r="D48" s="231"/>
      <c r="E48" s="232">
        <v>0.53900000000000003</v>
      </c>
      <c r="F48" s="230"/>
      <c r="G48" s="230"/>
      <c r="H48" s="230"/>
      <c r="I48" s="230"/>
      <c r="J48" s="230"/>
      <c r="K48" s="230"/>
      <c r="L48" s="230"/>
      <c r="M48" s="230"/>
      <c r="N48" s="229"/>
      <c r="O48" s="229"/>
      <c r="P48" s="229"/>
      <c r="Q48" s="229"/>
      <c r="R48" s="230"/>
      <c r="S48" s="230"/>
      <c r="T48" s="230"/>
      <c r="U48" s="230"/>
      <c r="V48" s="230"/>
      <c r="W48" s="230"/>
      <c r="X48" s="230"/>
      <c r="Y48" s="230"/>
      <c r="Z48" s="210"/>
      <c r="AA48" s="210"/>
      <c r="AB48" s="210"/>
      <c r="AC48" s="210"/>
      <c r="AD48" s="210"/>
      <c r="AE48" s="210"/>
      <c r="AF48" s="210"/>
      <c r="AG48" s="210" t="s">
        <v>145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">
      <c r="A49" s="227"/>
      <c r="B49" s="228"/>
      <c r="C49" s="259" t="s">
        <v>322</v>
      </c>
      <c r="D49" s="231"/>
      <c r="E49" s="232">
        <v>0.7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145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1">
        <v>9</v>
      </c>
      <c r="B50" s="242" t="s">
        <v>323</v>
      </c>
      <c r="C50" s="258" t="s">
        <v>324</v>
      </c>
      <c r="D50" s="243" t="s">
        <v>138</v>
      </c>
      <c r="E50" s="244">
        <v>50.064</v>
      </c>
      <c r="F50" s="245"/>
      <c r="G50" s="246">
        <f>ROUND(E50*F50,2)</f>
        <v>0</v>
      </c>
      <c r="H50" s="245"/>
      <c r="I50" s="246">
        <f>ROUND(E50*H50,2)</f>
        <v>0</v>
      </c>
      <c r="J50" s="245"/>
      <c r="K50" s="246">
        <f>ROUND(E50*J50,2)</f>
        <v>0</v>
      </c>
      <c r="L50" s="246">
        <v>21</v>
      </c>
      <c r="M50" s="246">
        <f>G50*(1+L50/100)</f>
        <v>0</v>
      </c>
      <c r="N50" s="244">
        <v>9.0200000000000002E-3</v>
      </c>
      <c r="O50" s="244">
        <f>ROUND(E50*N50,2)</f>
        <v>0.45</v>
      </c>
      <c r="P50" s="244">
        <v>0</v>
      </c>
      <c r="Q50" s="244">
        <f>ROUND(E50*P50,2)</f>
        <v>0</v>
      </c>
      <c r="R50" s="246"/>
      <c r="S50" s="246" t="s">
        <v>139</v>
      </c>
      <c r="T50" s="246" t="s">
        <v>140</v>
      </c>
      <c r="U50" s="246">
        <v>1.5620000000000001</v>
      </c>
      <c r="V50" s="246">
        <f>ROUND(E50*U50,2)</f>
        <v>78.2</v>
      </c>
      <c r="W50" s="246"/>
      <c r="X50" s="247" t="s">
        <v>141</v>
      </c>
      <c r="Y50" s="230" t="s">
        <v>142</v>
      </c>
      <c r="Z50" s="210"/>
      <c r="AA50" s="210"/>
      <c r="AB50" s="210"/>
      <c r="AC50" s="210"/>
      <c r="AD50" s="210"/>
      <c r="AE50" s="210"/>
      <c r="AF50" s="210"/>
      <c r="AG50" s="210" t="s">
        <v>143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ht="22.5" outlineLevel="2" x14ac:dyDescent="0.2">
      <c r="A51" s="227"/>
      <c r="B51" s="228"/>
      <c r="C51" s="261" t="s">
        <v>325</v>
      </c>
      <c r="D51" s="256"/>
      <c r="E51" s="256"/>
      <c r="F51" s="256"/>
      <c r="G51" s="256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228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55" t="str">
        <f>C51</f>
        <v>Položka obsahuje řezání desek, nanesení lepicího tmelu na izolační desky, nalepení desek, natažení stěrky, vtlačení výztužné tkaniny (1,68 m2), osazení parapetní lišty (5m/m2) a přehlazení stěrky.</v>
      </c>
      <c r="BB51" s="210"/>
      <c r="BC51" s="210"/>
      <c r="BD51" s="210"/>
      <c r="BE51" s="210"/>
      <c r="BF51" s="210"/>
      <c r="BG51" s="210"/>
      <c r="BH51" s="210"/>
    </row>
    <row r="52" spans="1:60" ht="22.5" outlineLevel="2" x14ac:dyDescent="0.2">
      <c r="A52" s="227"/>
      <c r="B52" s="228"/>
      <c r="C52" s="259" t="s">
        <v>326</v>
      </c>
      <c r="D52" s="231"/>
      <c r="E52" s="232">
        <v>14.8225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145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27"/>
      <c r="B53" s="228"/>
      <c r="C53" s="259" t="s">
        <v>327</v>
      </c>
      <c r="D53" s="231"/>
      <c r="E53" s="232">
        <v>19.32</v>
      </c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145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27"/>
      <c r="B54" s="228"/>
      <c r="C54" s="259" t="s">
        <v>328</v>
      </c>
      <c r="D54" s="231"/>
      <c r="E54" s="232">
        <v>6.6150000000000002</v>
      </c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145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2">
      <c r="A55" s="227"/>
      <c r="B55" s="228"/>
      <c r="C55" s="259" t="s">
        <v>329</v>
      </c>
      <c r="D55" s="231"/>
      <c r="E55" s="232">
        <v>6.6150000000000002</v>
      </c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145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">
      <c r="A56" s="227"/>
      <c r="B56" s="228"/>
      <c r="C56" s="259" t="s">
        <v>330</v>
      </c>
      <c r="D56" s="231"/>
      <c r="E56" s="232">
        <v>2.6915</v>
      </c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145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41">
        <v>10</v>
      </c>
      <c r="B57" s="242" t="s">
        <v>331</v>
      </c>
      <c r="C57" s="258" t="s">
        <v>332</v>
      </c>
      <c r="D57" s="243" t="s">
        <v>193</v>
      </c>
      <c r="E57" s="244">
        <v>134.01</v>
      </c>
      <c r="F57" s="245"/>
      <c r="G57" s="246">
        <f>ROUND(E57*F57,2)</f>
        <v>0</v>
      </c>
      <c r="H57" s="245"/>
      <c r="I57" s="246">
        <f>ROUND(E57*H57,2)</f>
        <v>0</v>
      </c>
      <c r="J57" s="245"/>
      <c r="K57" s="246">
        <f>ROUND(E57*J57,2)</f>
        <v>0</v>
      </c>
      <c r="L57" s="246">
        <v>21</v>
      </c>
      <c r="M57" s="246">
        <f>G57*(1+L57/100)</f>
        <v>0</v>
      </c>
      <c r="N57" s="244">
        <v>4.4000000000000002E-4</v>
      </c>
      <c r="O57" s="244">
        <f>ROUND(E57*N57,2)</f>
        <v>0.06</v>
      </c>
      <c r="P57" s="244">
        <v>0</v>
      </c>
      <c r="Q57" s="244">
        <f>ROUND(E57*P57,2)</f>
        <v>0</v>
      </c>
      <c r="R57" s="246"/>
      <c r="S57" s="246" t="s">
        <v>139</v>
      </c>
      <c r="T57" s="246" t="s">
        <v>140</v>
      </c>
      <c r="U57" s="246">
        <v>0.32</v>
      </c>
      <c r="V57" s="246">
        <f>ROUND(E57*U57,2)</f>
        <v>42.88</v>
      </c>
      <c r="W57" s="246"/>
      <c r="X57" s="247" t="s">
        <v>141</v>
      </c>
      <c r="Y57" s="230" t="s">
        <v>142</v>
      </c>
      <c r="Z57" s="210"/>
      <c r="AA57" s="210"/>
      <c r="AB57" s="210"/>
      <c r="AC57" s="210"/>
      <c r="AD57" s="210"/>
      <c r="AE57" s="210"/>
      <c r="AF57" s="210"/>
      <c r="AG57" s="210" t="s">
        <v>143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27"/>
      <c r="B58" s="228"/>
      <c r="C58" s="261" t="s">
        <v>333</v>
      </c>
      <c r="D58" s="256"/>
      <c r="E58" s="256"/>
      <c r="F58" s="256"/>
      <c r="G58" s="256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228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27"/>
      <c r="B59" s="228"/>
      <c r="C59" s="259" t="s">
        <v>334</v>
      </c>
      <c r="D59" s="231"/>
      <c r="E59" s="232">
        <v>24.8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145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">
      <c r="A60" s="227"/>
      <c r="B60" s="228"/>
      <c r="C60" s="259" t="s">
        <v>335</v>
      </c>
      <c r="D60" s="231"/>
      <c r="E60" s="232">
        <v>-3.64</v>
      </c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145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">
      <c r="A61" s="227"/>
      <c r="B61" s="228"/>
      <c r="C61" s="259" t="s">
        <v>336</v>
      </c>
      <c r="D61" s="231"/>
      <c r="E61" s="232">
        <v>130.47999999999999</v>
      </c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145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">
      <c r="A62" s="227"/>
      <c r="B62" s="228"/>
      <c r="C62" s="259" t="s">
        <v>337</v>
      </c>
      <c r="D62" s="231"/>
      <c r="E62" s="232">
        <v>-14.93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145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">
      <c r="A63" s="227"/>
      <c r="B63" s="228"/>
      <c r="C63" s="259" t="s">
        <v>338</v>
      </c>
      <c r="D63" s="231"/>
      <c r="E63" s="232">
        <v>-2.7</v>
      </c>
      <c r="F63" s="230"/>
      <c r="G63" s="230"/>
      <c r="H63" s="230"/>
      <c r="I63" s="230"/>
      <c r="J63" s="230"/>
      <c r="K63" s="230"/>
      <c r="L63" s="230"/>
      <c r="M63" s="230"/>
      <c r="N63" s="229"/>
      <c r="O63" s="229"/>
      <c r="P63" s="229"/>
      <c r="Q63" s="229"/>
      <c r="R63" s="230"/>
      <c r="S63" s="230"/>
      <c r="T63" s="230"/>
      <c r="U63" s="230"/>
      <c r="V63" s="230"/>
      <c r="W63" s="230"/>
      <c r="X63" s="230"/>
      <c r="Y63" s="230"/>
      <c r="Z63" s="210"/>
      <c r="AA63" s="210"/>
      <c r="AB63" s="210"/>
      <c r="AC63" s="210"/>
      <c r="AD63" s="210"/>
      <c r="AE63" s="210"/>
      <c r="AF63" s="210"/>
      <c r="AG63" s="210" t="s">
        <v>145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">
      <c r="A64" s="227"/>
      <c r="B64" s="228"/>
      <c r="C64" s="271" t="s">
        <v>339</v>
      </c>
      <c r="D64" s="269"/>
      <c r="E64" s="270">
        <v>134.01</v>
      </c>
      <c r="F64" s="230"/>
      <c r="G64" s="230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145</v>
      </c>
      <c r="AH64" s="210">
        <v>1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41">
        <v>11</v>
      </c>
      <c r="B65" s="242" t="s">
        <v>340</v>
      </c>
      <c r="C65" s="258" t="s">
        <v>341</v>
      </c>
      <c r="D65" s="243" t="s">
        <v>193</v>
      </c>
      <c r="E65" s="244">
        <v>273.52</v>
      </c>
      <c r="F65" s="245"/>
      <c r="G65" s="246">
        <f>ROUND(E65*F65,2)</f>
        <v>0</v>
      </c>
      <c r="H65" s="245"/>
      <c r="I65" s="246">
        <f>ROUND(E65*H65,2)</f>
        <v>0</v>
      </c>
      <c r="J65" s="245"/>
      <c r="K65" s="246">
        <f>ROUND(E65*J65,2)</f>
        <v>0</v>
      </c>
      <c r="L65" s="246">
        <v>21</v>
      </c>
      <c r="M65" s="246">
        <f>G65*(1+L65/100)</f>
        <v>0</v>
      </c>
      <c r="N65" s="244">
        <v>2.0000000000000002E-5</v>
      </c>
      <c r="O65" s="244">
        <f>ROUND(E65*N65,2)</f>
        <v>0.01</v>
      </c>
      <c r="P65" s="244">
        <v>0</v>
      </c>
      <c r="Q65" s="244">
        <f>ROUND(E65*P65,2)</f>
        <v>0</v>
      </c>
      <c r="R65" s="246"/>
      <c r="S65" s="246" t="s">
        <v>140</v>
      </c>
      <c r="T65" s="246" t="s">
        <v>140</v>
      </c>
      <c r="U65" s="246">
        <v>0.16</v>
      </c>
      <c r="V65" s="246">
        <f>ROUND(E65*U65,2)</f>
        <v>43.76</v>
      </c>
      <c r="W65" s="246"/>
      <c r="X65" s="247" t="s">
        <v>141</v>
      </c>
      <c r="Y65" s="230" t="s">
        <v>142</v>
      </c>
      <c r="Z65" s="210"/>
      <c r="AA65" s="210"/>
      <c r="AB65" s="210"/>
      <c r="AC65" s="210"/>
      <c r="AD65" s="210"/>
      <c r="AE65" s="210"/>
      <c r="AF65" s="210"/>
      <c r="AG65" s="210" t="s">
        <v>143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27"/>
      <c r="B66" s="228"/>
      <c r="C66" s="259" t="s">
        <v>336</v>
      </c>
      <c r="D66" s="231"/>
      <c r="E66" s="232">
        <v>130.47999999999999</v>
      </c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145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">
      <c r="A67" s="227"/>
      <c r="B67" s="228"/>
      <c r="C67" s="259" t="s">
        <v>342</v>
      </c>
      <c r="D67" s="231"/>
      <c r="E67" s="232">
        <v>42.35</v>
      </c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145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">
      <c r="A68" s="227"/>
      <c r="B68" s="228"/>
      <c r="C68" s="259" t="s">
        <v>343</v>
      </c>
      <c r="D68" s="231"/>
      <c r="E68" s="232">
        <v>55.2</v>
      </c>
      <c r="F68" s="230"/>
      <c r="G68" s="230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145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">
      <c r="A69" s="227"/>
      <c r="B69" s="228"/>
      <c r="C69" s="259" t="s">
        <v>344</v>
      </c>
      <c r="D69" s="231"/>
      <c r="E69" s="232">
        <v>18.899999999999999</v>
      </c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145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27"/>
      <c r="B70" s="228"/>
      <c r="C70" s="259" t="s">
        <v>345</v>
      </c>
      <c r="D70" s="231"/>
      <c r="E70" s="232">
        <v>18.899999999999999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145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3" x14ac:dyDescent="0.2">
      <c r="A71" s="227"/>
      <c r="B71" s="228"/>
      <c r="C71" s="259" t="s">
        <v>346</v>
      </c>
      <c r="D71" s="231"/>
      <c r="E71" s="232">
        <v>7.69</v>
      </c>
      <c r="F71" s="230"/>
      <c r="G71" s="230"/>
      <c r="H71" s="230"/>
      <c r="I71" s="230"/>
      <c r="J71" s="230"/>
      <c r="K71" s="230"/>
      <c r="L71" s="230"/>
      <c r="M71" s="230"/>
      <c r="N71" s="229"/>
      <c r="O71" s="229"/>
      <c r="P71" s="229"/>
      <c r="Q71" s="229"/>
      <c r="R71" s="230"/>
      <c r="S71" s="230"/>
      <c r="T71" s="230"/>
      <c r="U71" s="230"/>
      <c r="V71" s="230"/>
      <c r="W71" s="230"/>
      <c r="X71" s="230"/>
      <c r="Y71" s="230"/>
      <c r="Z71" s="210"/>
      <c r="AA71" s="210"/>
      <c r="AB71" s="210"/>
      <c r="AC71" s="210"/>
      <c r="AD71" s="210"/>
      <c r="AE71" s="210"/>
      <c r="AF71" s="210"/>
      <c r="AG71" s="210" t="s">
        <v>145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41">
        <v>12</v>
      </c>
      <c r="B72" s="242" t="s">
        <v>347</v>
      </c>
      <c r="C72" s="258" t="s">
        <v>348</v>
      </c>
      <c r="D72" s="243" t="s">
        <v>193</v>
      </c>
      <c r="E72" s="244">
        <v>143.04</v>
      </c>
      <c r="F72" s="245"/>
      <c r="G72" s="246">
        <f>ROUND(E72*F72,2)</f>
        <v>0</v>
      </c>
      <c r="H72" s="245"/>
      <c r="I72" s="246">
        <f>ROUND(E72*H72,2)</f>
        <v>0</v>
      </c>
      <c r="J72" s="245"/>
      <c r="K72" s="246">
        <f>ROUND(E72*J72,2)</f>
        <v>0</v>
      </c>
      <c r="L72" s="246">
        <v>21</v>
      </c>
      <c r="M72" s="246">
        <f>G72*(1+L72/100)</f>
        <v>0</v>
      </c>
      <c r="N72" s="244">
        <v>6.9999999999999994E-5</v>
      </c>
      <c r="O72" s="244">
        <f>ROUND(E72*N72,2)</f>
        <v>0.01</v>
      </c>
      <c r="P72" s="244">
        <v>0</v>
      </c>
      <c r="Q72" s="244">
        <f>ROUND(E72*P72,2)</f>
        <v>0</v>
      </c>
      <c r="R72" s="246"/>
      <c r="S72" s="246" t="s">
        <v>140</v>
      </c>
      <c r="T72" s="246" t="s">
        <v>140</v>
      </c>
      <c r="U72" s="246">
        <v>0.16</v>
      </c>
      <c r="V72" s="246">
        <f>ROUND(E72*U72,2)</f>
        <v>22.89</v>
      </c>
      <c r="W72" s="246"/>
      <c r="X72" s="247" t="s">
        <v>141</v>
      </c>
      <c r="Y72" s="230" t="s">
        <v>142</v>
      </c>
      <c r="Z72" s="210"/>
      <c r="AA72" s="210"/>
      <c r="AB72" s="210"/>
      <c r="AC72" s="210"/>
      <c r="AD72" s="210"/>
      <c r="AE72" s="210"/>
      <c r="AF72" s="210"/>
      <c r="AG72" s="210" t="s">
        <v>143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">
      <c r="A73" s="227"/>
      <c r="B73" s="228"/>
      <c r="C73" s="259" t="s">
        <v>342</v>
      </c>
      <c r="D73" s="231"/>
      <c r="E73" s="232">
        <v>42.35</v>
      </c>
      <c r="F73" s="230"/>
      <c r="G73" s="230"/>
      <c r="H73" s="230"/>
      <c r="I73" s="230"/>
      <c r="J73" s="230"/>
      <c r="K73" s="230"/>
      <c r="L73" s="230"/>
      <c r="M73" s="230"/>
      <c r="N73" s="229"/>
      <c r="O73" s="229"/>
      <c r="P73" s="229"/>
      <c r="Q73" s="229"/>
      <c r="R73" s="230"/>
      <c r="S73" s="230"/>
      <c r="T73" s="230"/>
      <c r="U73" s="230"/>
      <c r="V73" s="230"/>
      <c r="W73" s="230"/>
      <c r="X73" s="230"/>
      <c r="Y73" s="230"/>
      <c r="Z73" s="210"/>
      <c r="AA73" s="210"/>
      <c r="AB73" s="210"/>
      <c r="AC73" s="210"/>
      <c r="AD73" s="210"/>
      <c r="AE73" s="210"/>
      <c r="AF73" s="210"/>
      <c r="AG73" s="210" t="s">
        <v>145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3" x14ac:dyDescent="0.2">
      <c r="A74" s="227"/>
      <c r="B74" s="228"/>
      <c r="C74" s="259" t="s">
        <v>343</v>
      </c>
      <c r="D74" s="231"/>
      <c r="E74" s="232">
        <v>55.2</v>
      </c>
      <c r="F74" s="230"/>
      <c r="G74" s="230"/>
      <c r="H74" s="230"/>
      <c r="I74" s="230"/>
      <c r="J74" s="230"/>
      <c r="K74" s="230"/>
      <c r="L74" s="230"/>
      <c r="M74" s="230"/>
      <c r="N74" s="229"/>
      <c r="O74" s="229"/>
      <c r="P74" s="229"/>
      <c r="Q74" s="229"/>
      <c r="R74" s="230"/>
      <c r="S74" s="230"/>
      <c r="T74" s="230"/>
      <c r="U74" s="230"/>
      <c r="V74" s="230"/>
      <c r="W74" s="230"/>
      <c r="X74" s="230"/>
      <c r="Y74" s="230"/>
      <c r="Z74" s="210"/>
      <c r="AA74" s="210"/>
      <c r="AB74" s="210"/>
      <c r="AC74" s="210"/>
      <c r="AD74" s="210"/>
      <c r="AE74" s="210"/>
      <c r="AF74" s="210"/>
      <c r="AG74" s="210" t="s">
        <v>145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2">
      <c r="A75" s="227"/>
      <c r="B75" s="228"/>
      <c r="C75" s="259" t="s">
        <v>344</v>
      </c>
      <c r="D75" s="231"/>
      <c r="E75" s="232">
        <v>18.899999999999999</v>
      </c>
      <c r="F75" s="230"/>
      <c r="G75" s="230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145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">
      <c r="A76" s="227"/>
      <c r="B76" s="228"/>
      <c r="C76" s="259" t="s">
        <v>345</v>
      </c>
      <c r="D76" s="231"/>
      <c r="E76" s="232">
        <v>18.899999999999999</v>
      </c>
      <c r="F76" s="230"/>
      <c r="G76" s="230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145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3" x14ac:dyDescent="0.2">
      <c r="A77" s="227"/>
      <c r="B77" s="228"/>
      <c r="C77" s="259" t="s">
        <v>346</v>
      </c>
      <c r="D77" s="231"/>
      <c r="E77" s="232">
        <v>7.69</v>
      </c>
      <c r="F77" s="230"/>
      <c r="G77" s="230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30"/>
      <c r="Z77" s="210"/>
      <c r="AA77" s="210"/>
      <c r="AB77" s="210"/>
      <c r="AC77" s="210"/>
      <c r="AD77" s="210"/>
      <c r="AE77" s="210"/>
      <c r="AF77" s="210"/>
      <c r="AG77" s="210" t="s">
        <v>145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41">
        <v>13</v>
      </c>
      <c r="B78" s="242" t="s">
        <v>349</v>
      </c>
      <c r="C78" s="258" t="s">
        <v>350</v>
      </c>
      <c r="D78" s="243" t="s">
        <v>193</v>
      </c>
      <c r="E78" s="244">
        <v>557.51599999999996</v>
      </c>
      <c r="F78" s="245"/>
      <c r="G78" s="246">
        <f>ROUND(E78*F78,2)</f>
        <v>0</v>
      </c>
      <c r="H78" s="245"/>
      <c r="I78" s="246">
        <f>ROUND(E78*H78,2)</f>
        <v>0</v>
      </c>
      <c r="J78" s="245"/>
      <c r="K78" s="246">
        <f>ROUND(E78*J78,2)</f>
        <v>0</v>
      </c>
      <c r="L78" s="246">
        <v>21</v>
      </c>
      <c r="M78" s="246">
        <f>G78*(1+L78/100)</f>
        <v>0</v>
      </c>
      <c r="N78" s="244">
        <v>4.4999999999999999E-4</v>
      </c>
      <c r="O78" s="244">
        <f>ROUND(E78*N78,2)</f>
        <v>0.25</v>
      </c>
      <c r="P78" s="244">
        <v>0</v>
      </c>
      <c r="Q78" s="244">
        <f>ROUND(E78*P78,2)</f>
        <v>0</v>
      </c>
      <c r="R78" s="246"/>
      <c r="S78" s="246" t="s">
        <v>139</v>
      </c>
      <c r="T78" s="246" t="s">
        <v>140</v>
      </c>
      <c r="U78" s="246">
        <v>0</v>
      </c>
      <c r="V78" s="246">
        <f>ROUND(E78*U78,2)</f>
        <v>0</v>
      </c>
      <c r="W78" s="246"/>
      <c r="X78" s="247" t="s">
        <v>141</v>
      </c>
      <c r="Y78" s="230" t="s">
        <v>142</v>
      </c>
      <c r="Z78" s="210"/>
      <c r="AA78" s="210"/>
      <c r="AB78" s="210"/>
      <c r="AC78" s="210"/>
      <c r="AD78" s="210"/>
      <c r="AE78" s="210"/>
      <c r="AF78" s="210"/>
      <c r="AG78" s="210" t="s">
        <v>143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27"/>
      <c r="B79" s="228"/>
      <c r="C79" s="261" t="s">
        <v>351</v>
      </c>
      <c r="D79" s="256"/>
      <c r="E79" s="256"/>
      <c r="F79" s="256"/>
      <c r="G79" s="256"/>
      <c r="H79" s="230"/>
      <c r="I79" s="230"/>
      <c r="J79" s="230"/>
      <c r="K79" s="230"/>
      <c r="L79" s="230"/>
      <c r="M79" s="230"/>
      <c r="N79" s="229"/>
      <c r="O79" s="229"/>
      <c r="P79" s="229"/>
      <c r="Q79" s="229"/>
      <c r="R79" s="230"/>
      <c r="S79" s="230"/>
      <c r="T79" s="230"/>
      <c r="U79" s="230"/>
      <c r="V79" s="230"/>
      <c r="W79" s="230"/>
      <c r="X79" s="230"/>
      <c r="Y79" s="230"/>
      <c r="Z79" s="210"/>
      <c r="AA79" s="210"/>
      <c r="AB79" s="210"/>
      <c r="AC79" s="210"/>
      <c r="AD79" s="210"/>
      <c r="AE79" s="210"/>
      <c r="AF79" s="210"/>
      <c r="AG79" s="210" t="s">
        <v>228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ht="33.75" outlineLevel="2" x14ac:dyDescent="0.2">
      <c r="A80" s="227"/>
      <c r="B80" s="228"/>
      <c r="C80" s="259" t="s">
        <v>352</v>
      </c>
      <c r="D80" s="231"/>
      <c r="E80" s="232">
        <v>84.2</v>
      </c>
      <c r="F80" s="230"/>
      <c r="G80" s="230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30"/>
      <c r="Z80" s="210"/>
      <c r="AA80" s="210"/>
      <c r="AB80" s="210"/>
      <c r="AC80" s="210"/>
      <c r="AD80" s="210"/>
      <c r="AE80" s="210"/>
      <c r="AF80" s="210"/>
      <c r="AG80" s="210" t="s">
        <v>145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ht="33.75" outlineLevel="3" x14ac:dyDescent="0.2">
      <c r="A81" s="227"/>
      <c r="B81" s="228"/>
      <c r="C81" s="259" t="s">
        <v>353</v>
      </c>
      <c r="D81" s="231"/>
      <c r="E81" s="232">
        <v>38.14</v>
      </c>
      <c r="F81" s="230"/>
      <c r="G81" s="230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30"/>
      <c r="Z81" s="210"/>
      <c r="AA81" s="210"/>
      <c r="AB81" s="210"/>
      <c r="AC81" s="210"/>
      <c r="AD81" s="210"/>
      <c r="AE81" s="210"/>
      <c r="AF81" s="210"/>
      <c r="AG81" s="210" t="s">
        <v>145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3" x14ac:dyDescent="0.2">
      <c r="A82" s="227"/>
      <c r="B82" s="228"/>
      <c r="C82" s="259" t="s">
        <v>354</v>
      </c>
      <c r="D82" s="231"/>
      <c r="E82" s="232">
        <v>105.42</v>
      </c>
      <c r="F82" s="230"/>
      <c r="G82" s="230"/>
      <c r="H82" s="230"/>
      <c r="I82" s="230"/>
      <c r="J82" s="230"/>
      <c r="K82" s="230"/>
      <c r="L82" s="230"/>
      <c r="M82" s="230"/>
      <c r="N82" s="229"/>
      <c r="O82" s="229"/>
      <c r="P82" s="229"/>
      <c r="Q82" s="229"/>
      <c r="R82" s="230"/>
      <c r="S82" s="230"/>
      <c r="T82" s="230"/>
      <c r="U82" s="230"/>
      <c r="V82" s="230"/>
      <c r="W82" s="230"/>
      <c r="X82" s="230"/>
      <c r="Y82" s="230"/>
      <c r="Z82" s="210"/>
      <c r="AA82" s="210"/>
      <c r="AB82" s="210"/>
      <c r="AC82" s="210"/>
      <c r="AD82" s="210"/>
      <c r="AE82" s="210"/>
      <c r="AF82" s="210"/>
      <c r="AG82" s="210" t="s">
        <v>145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3" x14ac:dyDescent="0.2">
      <c r="A83" s="227"/>
      <c r="B83" s="228"/>
      <c r="C83" s="259" t="s">
        <v>355</v>
      </c>
      <c r="D83" s="231"/>
      <c r="E83" s="232">
        <v>46.8</v>
      </c>
      <c r="F83" s="230"/>
      <c r="G83" s="230"/>
      <c r="H83" s="230"/>
      <c r="I83" s="230"/>
      <c r="J83" s="230"/>
      <c r="K83" s="230"/>
      <c r="L83" s="230"/>
      <c r="M83" s="230"/>
      <c r="N83" s="229"/>
      <c r="O83" s="229"/>
      <c r="P83" s="229"/>
      <c r="Q83" s="229"/>
      <c r="R83" s="230"/>
      <c r="S83" s="230"/>
      <c r="T83" s="230"/>
      <c r="U83" s="230"/>
      <c r="V83" s="230"/>
      <c r="W83" s="230"/>
      <c r="X83" s="230"/>
      <c r="Y83" s="230"/>
      <c r="Z83" s="210"/>
      <c r="AA83" s="210"/>
      <c r="AB83" s="210"/>
      <c r="AC83" s="210"/>
      <c r="AD83" s="210"/>
      <c r="AE83" s="210"/>
      <c r="AF83" s="210"/>
      <c r="AG83" s="210" t="s">
        <v>145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">
      <c r="A84" s="227"/>
      <c r="B84" s="228"/>
      <c r="C84" s="259" t="s">
        <v>356</v>
      </c>
      <c r="D84" s="231"/>
      <c r="E84" s="232">
        <v>46.8</v>
      </c>
      <c r="F84" s="230"/>
      <c r="G84" s="230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145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3" x14ac:dyDescent="0.2">
      <c r="A85" s="227"/>
      <c r="B85" s="228"/>
      <c r="C85" s="259" t="s">
        <v>357</v>
      </c>
      <c r="D85" s="231"/>
      <c r="E85" s="232">
        <v>74.756</v>
      </c>
      <c r="F85" s="230"/>
      <c r="G85" s="230"/>
      <c r="H85" s="230"/>
      <c r="I85" s="230"/>
      <c r="J85" s="230"/>
      <c r="K85" s="230"/>
      <c r="L85" s="230"/>
      <c r="M85" s="230"/>
      <c r="N85" s="229"/>
      <c r="O85" s="229"/>
      <c r="P85" s="229"/>
      <c r="Q85" s="229"/>
      <c r="R85" s="230"/>
      <c r="S85" s="230"/>
      <c r="T85" s="230"/>
      <c r="U85" s="230"/>
      <c r="V85" s="230"/>
      <c r="W85" s="230"/>
      <c r="X85" s="230"/>
      <c r="Y85" s="230"/>
      <c r="Z85" s="210"/>
      <c r="AA85" s="210"/>
      <c r="AB85" s="210"/>
      <c r="AC85" s="210"/>
      <c r="AD85" s="210"/>
      <c r="AE85" s="210"/>
      <c r="AF85" s="210"/>
      <c r="AG85" s="210" t="s">
        <v>145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3" x14ac:dyDescent="0.2">
      <c r="A86" s="227"/>
      <c r="B86" s="228"/>
      <c r="C86" s="259" t="s">
        <v>358</v>
      </c>
      <c r="D86" s="231"/>
      <c r="E86" s="232">
        <v>75</v>
      </c>
      <c r="F86" s="230"/>
      <c r="G86" s="230"/>
      <c r="H86" s="230"/>
      <c r="I86" s="230"/>
      <c r="J86" s="230"/>
      <c r="K86" s="230"/>
      <c r="L86" s="230"/>
      <c r="M86" s="230"/>
      <c r="N86" s="229"/>
      <c r="O86" s="229"/>
      <c r="P86" s="229"/>
      <c r="Q86" s="229"/>
      <c r="R86" s="230"/>
      <c r="S86" s="230"/>
      <c r="T86" s="230"/>
      <c r="U86" s="230"/>
      <c r="V86" s="230"/>
      <c r="W86" s="230"/>
      <c r="X86" s="230"/>
      <c r="Y86" s="230"/>
      <c r="Z86" s="210"/>
      <c r="AA86" s="210"/>
      <c r="AB86" s="210"/>
      <c r="AC86" s="210"/>
      <c r="AD86" s="210"/>
      <c r="AE86" s="210"/>
      <c r="AF86" s="210"/>
      <c r="AG86" s="210" t="s">
        <v>145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3" x14ac:dyDescent="0.2">
      <c r="A87" s="227"/>
      <c r="B87" s="228"/>
      <c r="C87" s="259" t="s">
        <v>359</v>
      </c>
      <c r="D87" s="231"/>
      <c r="E87" s="232">
        <v>86.4</v>
      </c>
      <c r="F87" s="230"/>
      <c r="G87" s="230"/>
      <c r="H87" s="230"/>
      <c r="I87" s="230"/>
      <c r="J87" s="230"/>
      <c r="K87" s="230"/>
      <c r="L87" s="230"/>
      <c r="M87" s="230"/>
      <c r="N87" s="229"/>
      <c r="O87" s="229"/>
      <c r="P87" s="229"/>
      <c r="Q87" s="229"/>
      <c r="R87" s="230"/>
      <c r="S87" s="230"/>
      <c r="T87" s="230"/>
      <c r="U87" s="230"/>
      <c r="V87" s="230"/>
      <c r="W87" s="230"/>
      <c r="X87" s="230"/>
      <c r="Y87" s="230"/>
      <c r="Z87" s="210"/>
      <c r="AA87" s="210"/>
      <c r="AB87" s="210"/>
      <c r="AC87" s="210"/>
      <c r="AD87" s="210"/>
      <c r="AE87" s="210"/>
      <c r="AF87" s="210"/>
      <c r="AG87" s="210" t="s">
        <v>145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ht="22.5" outlineLevel="1" x14ac:dyDescent="0.2">
      <c r="A88" s="241">
        <v>14</v>
      </c>
      <c r="B88" s="242" t="s">
        <v>360</v>
      </c>
      <c r="C88" s="258" t="s">
        <v>361</v>
      </c>
      <c r="D88" s="243" t="s">
        <v>193</v>
      </c>
      <c r="E88" s="244">
        <v>647.07000000000005</v>
      </c>
      <c r="F88" s="245"/>
      <c r="G88" s="246">
        <f>ROUND(E88*F88,2)</f>
        <v>0</v>
      </c>
      <c r="H88" s="245"/>
      <c r="I88" s="246">
        <f>ROUND(E88*H88,2)</f>
        <v>0</v>
      </c>
      <c r="J88" s="245"/>
      <c r="K88" s="246">
        <f>ROUND(E88*J88,2)</f>
        <v>0</v>
      </c>
      <c r="L88" s="246">
        <v>21</v>
      </c>
      <c r="M88" s="246">
        <f>G88*(1+L88/100)</f>
        <v>0</v>
      </c>
      <c r="N88" s="244">
        <v>1.4999999999999999E-4</v>
      </c>
      <c r="O88" s="244">
        <f>ROUND(E88*N88,2)</f>
        <v>0.1</v>
      </c>
      <c r="P88" s="244">
        <v>0</v>
      </c>
      <c r="Q88" s="244">
        <f>ROUND(E88*P88,2)</f>
        <v>0</v>
      </c>
      <c r="R88" s="246"/>
      <c r="S88" s="246" t="s">
        <v>139</v>
      </c>
      <c r="T88" s="246" t="s">
        <v>140</v>
      </c>
      <c r="U88" s="246">
        <v>0.05</v>
      </c>
      <c r="V88" s="246">
        <f>ROUND(E88*U88,2)</f>
        <v>32.35</v>
      </c>
      <c r="W88" s="246"/>
      <c r="X88" s="247" t="s">
        <v>141</v>
      </c>
      <c r="Y88" s="230" t="s">
        <v>142</v>
      </c>
      <c r="Z88" s="210"/>
      <c r="AA88" s="210"/>
      <c r="AB88" s="210"/>
      <c r="AC88" s="210"/>
      <c r="AD88" s="210"/>
      <c r="AE88" s="210"/>
      <c r="AF88" s="210"/>
      <c r="AG88" s="210" t="s">
        <v>143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2">
      <c r="A89" s="227"/>
      <c r="B89" s="228"/>
      <c r="C89" s="261" t="s">
        <v>362</v>
      </c>
      <c r="D89" s="256"/>
      <c r="E89" s="256"/>
      <c r="F89" s="256"/>
      <c r="G89" s="256"/>
      <c r="H89" s="230"/>
      <c r="I89" s="230"/>
      <c r="J89" s="230"/>
      <c r="K89" s="230"/>
      <c r="L89" s="230"/>
      <c r="M89" s="230"/>
      <c r="N89" s="229"/>
      <c r="O89" s="229"/>
      <c r="P89" s="229"/>
      <c r="Q89" s="229"/>
      <c r="R89" s="230"/>
      <c r="S89" s="230"/>
      <c r="T89" s="230"/>
      <c r="U89" s="230"/>
      <c r="V89" s="230"/>
      <c r="W89" s="230"/>
      <c r="X89" s="230"/>
      <c r="Y89" s="230"/>
      <c r="Z89" s="210"/>
      <c r="AA89" s="210"/>
      <c r="AB89" s="210"/>
      <c r="AC89" s="210"/>
      <c r="AD89" s="210"/>
      <c r="AE89" s="210"/>
      <c r="AF89" s="210"/>
      <c r="AG89" s="210" t="s">
        <v>228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ht="33.75" outlineLevel="2" x14ac:dyDescent="0.2">
      <c r="A90" s="227"/>
      <c r="B90" s="228"/>
      <c r="C90" s="259" t="s">
        <v>284</v>
      </c>
      <c r="D90" s="231"/>
      <c r="E90" s="232">
        <v>168.9</v>
      </c>
      <c r="F90" s="230"/>
      <c r="G90" s="230"/>
      <c r="H90" s="230"/>
      <c r="I90" s="230"/>
      <c r="J90" s="230"/>
      <c r="K90" s="230"/>
      <c r="L90" s="230"/>
      <c r="M90" s="230"/>
      <c r="N90" s="229"/>
      <c r="O90" s="229"/>
      <c r="P90" s="229"/>
      <c r="Q90" s="229"/>
      <c r="R90" s="230"/>
      <c r="S90" s="230"/>
      <c r="T90" s="230"/>
      <c r="U90" s="230"/>
      <c r="V90" s="230"/>
      <c r="W90" s="230"/>
      <c r="X90" s="230"/>
      <c r="Y90" s="230"/>
      <c r="Z90" s="210"/>
      <c r="AA90" s="210"/>
      <c r="AB90" s="210"/>
      <c r="AC90" s="210"/>
      <c r="AD90" s="210"/>
      <c r="AE90" s="210"/>
      <c r="AF90" s="210"/>
      <c r="AG90" s="210" t="s">
        <v>145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ht="45" outlineLevel="3" x14ac:dyDescent="0.2">
      <c r="A91" s="227"/>
      <c r="B91" s="228"/>
      <c r="C91" s="259" t="s">
        <v>285</v>
      </c>
      <c r="D91" s="231"/>
      <c r="E91" s="232">
        <v>55.77</v>
      </c>
      <c r="F91" s="230"/>
      <c r="G91" s="230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145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2">
      <c r="A92" s="227"/>
      <c r="B92" s="228"/>
      <c r="C92" s="259" t="s">
        <v>286</v>
      </c>
      <c r="D92" s="231"/>
      <c r="E92" s="232">
        <v>215.82</v>
      </c>
      <c r="F92" s="230"/>
      <c r="G92" s="230"/>
      <c r="H92" s="230"/>
      <c r="I92" s="230"/>
      <c r="J92" s="230"/>
      <c r="K92" s="230"/>
      <c r="L92" s="230"/>
      <c r="M92" s="230"/>
      <c r="N92" s="229"/>
      <c r="O92" s="229"/>
      <c r="P92" s="229"/>
      <c r="Q92" s="229"/>
      <c r="R92" s="230"/>
      <c r="S92" s="230"/>
      <c r="T92" s="230"/>
      <c r="U92" s="230"/>
      <c r="V92" s="230"/>
      <c r="W92" s="230"/>
      <c r="X92" s="230"/>
      <c r="Y92" s="230"/>
      <c r="Z92" s="210"/>
      <c r="AA92" s="210"/>
      <c r="AB92" s="210"/>
      <c r="AC92" s="210"/>
      <c r="AD92" s="210"/>
      <c r="AE92" s="210"/>
      <c r="AF92" s="210"/>
      <c r="AG92" s="210" t="s">
        <v>145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3" x14ac:dyDescent="0.2">
      <c r="A93" s="227"/>
      <c r="B93" s="228"/>
      <c r="C93" s="259" t="s">
        <v>287</v>
      </c>
      <c r="D93" s="231"/>
      <c r="E93" s="232">
        <v>84.6</v>
      </c>
      <c r="F93" s="230"/>
      <c r="G93" s="230"/>
      <c r="H93" s="230"/>
      <c r="I93" s="230"/>
      <c r="J93" s="230"/>
      <c r="K93" s="230"/>
      <c r="L93" s="230"/>
      <c r="M93" s="230"/>
      <c r="N93" s="229"/>
      <c r="O93" s="229"/>
      <c r="P93" s="229"/>
      <c r="Q93" s="229"/>
      <c r="R93" s="230"/>
      <c r="S93" s="230"/>
      <c r="T93" s="230"/>
      <c r="U93" s="230"/>
      <c r="V93" s="230"/>
      <c r="W93" s="230"/>
      <c r="X93" s="230"/>
      <c r="Y93" s="230"/>
      <c r="Z93" s="210"/>
      <c r="AA93" s="210"/>
      <c r="AB93" s="210"/>
      <c r="AC93" s="210"/>
      <c r="AD93" s="210"/>
      <c r="AE93" s="210"/>
      <c r="AF93" s="210"/>
      <c r="AG93" s="210" t="s">
        <v>145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">
      <c r="A94" s="227"/>
      <c r="B94" s="228"/>
      <c r="C94" s="259" t="s">
        <v>288</v>
      </c>
      <c r="D94" s="231"/>
      <c r="E94" s="232">
        <v>84.6</v>
      </c>
      <c r="F94" s="230"/>
      <c r="G94" s="230"/>
      <c r="H94" s="230"/>
      <c r="I94" s="230"/>
      <c r="J94" s="230"/>
      <c r="K94" s="230"/>
      <c r="L94" s="230"/>
      <c r="M94" s="230"/>
      <c r="N94" s="229"/>
      <c r="O94" s="229"/>
      <c r="P94" s="229"/>
      <c r="Q94" s="229"/>
      <c r="R94" s="230"/>
      <c r="S94" s="230"/>
      <c r="T94" s="230"/>
      <c r="U94" s="230"/>
      <c r="V94" s="230"/>
      <c r="W94" s="230"/>
      <c r="X94" s="230"/>
      <c r="Y94" s="230"/>
      <c r="Z94" s="210"/>
      <c r="AA94" s="210"/>
      <c r="AB94" s="210"/>
      <c r="AC94" s="210"/>
      <c r="AD94" s="210"/>
      <c r="AE94" s="210"/>
      <c r="AF94" s="210"/>
      <c r="AG94" s="210" t="s">
        <v>145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ht="33.75" outlineLevel="3" x14ac:dyDescent="0.2">
      <c r="A95" s="227"/>
      <c r="B95" s="228"/>
      <c r="C95" s="259" t="s">
        <v>289</v>
      </c>
      <c r="D95" s="231"/>
      <c r="E95" s="232">
        <v>37.380000000000003</v>
      </c>
      <c r="F95" s="230"/>
      <c r="G95" s="230"/>
      <c r="H95" s="230"/>
      <c r="I95" s="230"/>
      <c r="J95" s="230"/>
      <c r="K95" s="230"/>
      <c r="L95" s="230"/>
      <c r="M95" s="230"/>
      <c r="N95" s="229"/>
      <c r="O95" s="229"/>
      <c r="P95" s="229"/>
      <c r="Q95" s="229"/>
      <c r="R95" s="230"/>
      <c r="S95" s="230"/>
      <c r="T95" s="230"/>
      <c r="U95" s="230"/>
      <c r="V95" s="230"/>
      <c r="W95" s="230"/>
      <c r="X95" s="230"/>
      <c r="Y95" s="230"/>
      <c r="Z95" s="210"/>
      <c r="AA95" s="210"/>
      <c r="AB95" s="210"/>
      <c r="AC95" s="210"/>
      <c r="AD95" s="210"/>
      <c r="AE95" s="210"/>
      <c r="AF95" s="210"/>
      <c r="AG95" s="210" t="s">
        <v>145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2">
      <c r="A96" s="241">
        <v>15</v>
      </c>
      <c r="B96" s="242" t="s">
        <v>363</v>
      </c>
      <c r="C96" s="258" t="s">
        <v>364</v>
      </c>
      <c r="D96" s="243" t="s">
        <v>138</v>
      </c>
      <c r="E96" s="244">
        <v>1884.1831</v>
      </c>
      <c r="F96" s="245"/>
      <c r="G96" s="246">
        <f>ROUND(E96*F96,2)</f>
        <v>0</v>
      </c>
      <c r="H96" s="245"/>
      <c r="I96" s="246">
        <f>ROUND(E96*H96,2)</f>
        <v>0</v>
      </c>
      <c r="J96" s="245"/>
      <c r="K96" s="246">
        <f>ROUND(E96*J96,2)</f>
        <v>0</v>
      </c>
      <c r="L96" s="246">
        <v>21</v>
      </c>
      <c r="M96" s="246">
        <f>G96*(1+L96/100)</f>
        <v>0</v>
      </c>
      <c r="N96" s="244">
        <v>1.456E-2</v>
      </c>
      <c r="O96" s="244">
        <f>ROUND(E96*N96,2)</f>
        <v>27.43</v>
      </c>
      <c r="P96" s="244">
        <v>0</v>
      </c>
      <c r="Q96" s="244">
        <f>ROUND(E96*P96,2)</f>
        <v>0</v>
      </c>
      <c r="R96" s="246"/>
      <c r="S96" s="246" t="s">
        <v>139</v>
      </c>
      <c r="T96" s="246" t="s">
        <v>140</v>
      </c>
      <c r="U96" s="246">
        <v>0.44059999999999999</v>
      </c>
      <c r="V96" s="246">
        <f>ROUND(E96*U96,2)</f>
        <v>830.17</v>
      </c>
      <c r="W96" s="246"/>
      <c r="X96" s="247" t="s">
        <v>141</v>
      </c>
      <c r="Y96" s="230" t="s">
        <v>142</v>
      </c>
      <c r="Z96" s="210"/>
      <c r="AA96" s="210"/>
      <c r="AB96" s="210"/>
      <c r="AC96" s="210"/>
      <c r="AD96" s="210"/>
      <c r="AE96" s="210"/>
      <c r="AF96" s="210"/>
      <c r="AG96" s="210" t="s">
        <v>143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2">
      <c r="A97" s="227"/>
      <c r="B97" s="228"/>
      <c r="C97" s="259" t="s">
        <v>304</v>
      </c>
      <c r="D97" s="231"/>
      <c r="E97" s="232">
        <v>1582.9419</v>
      </c>
      <c r="F97" s="230"/>
      <c r="G97" s="230"/>
      <c r="H97" s="230"/>
      <c r="I97" s="230"/>
      <c r="J97" s="230"/>
      <c r="K97" s="230"/>
      <c r="L97" s="230"/>
      <c r="M97" s="230"/>
      <c r="N97" s="229"/>
      <c r="O97" s="229"/>
      <c r="P97" s="229"/>
      <c r="Q97" s="229"/>
      <c r="R97" s="230"/>
      <c r="S97" s="230"/>
      <c r="T97" s="230"/>
      <c r="U97" s="230"/>
      <c r="V97" s="230"/>
      <c r="W97" s="230"/>
      <c r="X97" s="230"/>
      <c r="Y97" s="230"/>
      <c r="Z97" s="210"/>
      <c r="AA97" s="210"/>
      <c r="AB97" s="210"/>
      <c r="AC97" s="210"/>
      <c r="AD97" s="210"/>
      <c r="AE97" s="210"/>
      <c r="AF97" s="210"/>
      <c r="AG97" s="210" t="s">
        <v>145</v>
      </c>
      <c r="AH97" s="210">
        <v>5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">
      <c r="A98" s="227"/>
      <c r="B98" s="228"/>
      <c r="C98" s="259" t="s">
        <v>305</v>
      </c>
      <c r="D98" s="231"/>
      <c r="E98" s="232">
        <v>176.41050000000001</v>
      </c>
      <c r="F98" s="230"/>
      <c r="G98" s="230"/>
      <c r="H98" s="230"/>
      <c r="I98" s="230"/>
      <c r="J98" s="230"/>
      <c r="K98" s="230"/>
      <c r="L98" s="230"/>
      <c r="M98" s="230"/>
      <c r="N98" s="229"/>
      <c r="O98" s="229"/>
      <c r="P98" s="229"/>
      <c r="Q98" s="229"/>
      <c r="R98" s="230"/>
      <c r="S98" s="230"/>
      <c r="T98" s="230"/>
      <c r="U98" s="230"/>
      <c r="V98" s="230"/>
      <c r="W98" s="230"/>
      <c r="X98" s="230"/>
      <c r="Y98" s="230"/>
      <c r="Z98" s="210"/>
      <c r="AA98" s="210"/>
      <c r="AB98" s="210"/>
      <c r="AC98" s="210"/>
      <c r="AD98" s="210"/>
      <c r="AE98" s="210"/>
      <c r="AF98" s="210"/>
      <c r="AG98" s="210" t="s">
        <v>145</v>
      </c>
      <c r="AH98" s="210">
        <v>5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">
      <c r="A99" s="227"/>
      <c r="B99" s="228"/>
      <c r="C99" s="259" t="s">
        <v>306</v>
      </c>
      <c r="D99" s="231"/>
      <c r="E99" s="232">
        <v>1.9390000000000001</v>
      </c>
      <c r="F99" s="230"/>
      <c r="G99" s="230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145</v>
      </c>
      <c r="AH99" s="210">
        <v>5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27"/>
      <c r="B100" s="228"/>
      <c r="C100" s="259" t="s">
        <v>307</v>
      </c>
      <c r="D100" s="231"/>
      <c r="E100" s="232">
        <v>50.064</v>
      </c>
      <c r="F100" s="230"/>
      <c r="G100" s="230"/>
      <c r="H100" s="230"/>
      <c r="I100" s="230"/>
      <c r="J100" s="230"/>
      <c r="K100" s="230"/>
      <c r="L100" s="230"/>
      <c r="M100" s="230"/>
      <c r="N100" s="229"/>
      <c r="O100" s="229"/>
      <c r="P100" s="229"/>
      <c r="Q100" s="229"/>
      <c r="R100" s="230"/>
      <c r="S100" s="230"/>
      <c r="T100" s="230"/>
      <c r="U100" s="230"/>
      <c r="V100" s="230"/>
      <c r="W100" s="230"/>
      <c r="X100" s="230"/>
      <c r="Y100" s="230"/>
      <c r="Z100" s="210"/>
      <c r="AA100" s="210"/>
      <c r="AB100" s="210"/>
      <c r="AC100" s="210"/>
      <c r="AD100" s="210"/>
      <c r="AE100" s="210"/>
      <c r="AF100" s="210"/>
      <c r="AG100" s="210" t="s">
        <v>145</v>
      </c>
      <c r="AH100" s="210">
        <v>5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3" x14ac:dyDescent="0.2">
      <c r="A101" s="227"/>
      <c r="B101" s="228"/>
      <c r="C101" s="259" t="s">
        <v>308</v>
      </c>
      <c r="D101" s="231"/>
      <c r="E101" s="232">
        <v>72.827699999999993</v>
      </c>
      <c r="F101" s="230"/>
      <c r="G101" s="230"/>
      <c r="H101" s="230"/>
      <c r="I101" s="230"/>
      <c r="J101" s="230"/>
      <c r="K101" s="230"/>
      <c r="L101" s="230"/>
      <c r="M101" s="230"/>
      <c r="N101" s="229"/>
      <c r="O101" s="229"/>
      <c r="P101" s="229"/>
      <c r="Q101" s="229"/>
      <c r="R101" s="230"/>
      <c r="S101" s="230"/>
      <c r="T101" s="230"/>
      <c r="U101" s="230"/>
      <c r="V101" s="230"/>
      <c r="W101" s="230"/>
      <c r="X101" s="230"/>
      <c r="Y101" s="230"/>
      <c r="Z101" s="210"/>
      <c r="AA101" s="210"/>
      <c r="AB101" s="210"/>
      <c r="AC101" s="210"/>
      <c r="AD101" s="210"/>
      <c r="AE101" s="210"/>
      <c r="AF101" s="210"/>
      <c r="AG101" s="210" t="s">
        <v>145</v>
      </c>
      <c r="AH101" s="210">
        <v>5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ht="22.5" outlineLevel="1" x14ac:dyDescent="0.2">
      <c r="A102" s="241">
        <v>16</v>
      </c>
      <c r="B102" s="242" t="s">
        <v>365</v>
      </c>
      <c r="C102" s="258" t="s">
        <v>366</v>
      </c>
      <c r="D102" s="243" t="s">
        <v>138</v>
      </c>
      <c r="E102" s="244">
        <v>56.176949999999998</v>
      </c>
      <c r="F102" s="245"/>
      <c r="G102" s="246">
        <f>ROUND(E102*F102,2)</f>
        <v>0</v>
      </c>
      <c r="H102" s="245"/>
      <c r="I102" s="246">
        <f>ROUND(E102*H102,2)</f>
        <v>0</v>
      </c>
      <c r="J102" s="245"/>
      <c r="K102" s="246">
        <f>ROUND(E102*J102,2)</f>
        <v>0</v>
      </c>
      <c r="L102" s="246">
        <v>21</v>
      </c>
      <c r="M102" s="246">
        <f>G102*(1+L102/100)</f>
        <v>0</v>
      </c>
      <c r="N102" s="244">
        <v>4.9100000000000003E-3</v>
      </c>
      <c r="O102" s="244">
        <f>ROUND(E102*N102,2)</f>
        <v>0.28000000000000003</v>
      </c>
      <c r="P102" s="244">
        <v>0</v>
      </c>
      <c r="Q102" s="244">
        <f>ROUND(E102*P102,2)</f>
        <v>0</v>
      </c>
      <c r="R102" s="246"/>
      <c r="S102" s="246" t="s">
        <v>139</v>
      </c>
      <c r="T102" s="246" t="s">
        <v>140</v>
      </c>
      <c r="U102" s="246">
        <v>0.36199999999999999</v>
      </c>
      <c r="V102" s="246">
        <f>ROUND(E102*U102,2)</f>
        <v>20.34</v>
      </c>
      <c r="W102" s="246"/>
      <c r="X102" s="247" t="s">
        <v>141</v>
      </c>
      <c r="Y102" s="230" t="s">
        <v>142</v>
      </c>
      <c r="Z102" s="210"/>
      <c r="AA102" s="210"/>
      <c r="AB102" s="210"/>
      <c r="AC102" s="210"/>
      <c r="AD102" s="210"/>
      <c r="AE102" s="210"/>
      <c r="AF102" s="210"/>
      <c r="AG102" s="210" t="s">
        <v>143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2">
      <c r="A103" s="227"/>
      <c r="B103" s="228"/>
      <c r="C103" s="259" t="s">
        <v>367</v>
      </c>
      <c r="D103" s="231"/>
      <c r="E103" s="232">
        <v>43.880400000000002</v>
      </c>
      <c r="F103" s="230"/>
      <c r="G103" s="230"/>
      <c r="H103" s="230"/>
      <c r="I103" s="230"/>
      <c r="J103" s="230"/>
      <c r="K103" s="230"/>
      <c r="L103" s="230"/>
      <c r="M103" s="230"/>
      <c r="N103" s="229"/>
      <c r="O103" s="229"/>
      <c r="P103" s="229"/>
      <c r="Q103" s="229"/>
      <c r="R103" s="230"/>
      <c r="S103" s="230"/>
      <c r="T103" s="230"/>
      <c r="U103" s="230"/>
      <c r="V103" s="230"/>
      <c r="W103" s="230"/>
      <c r="X103" s="230"/>
      <c r="Y103" s="230"/>
      <c r="Z103" s="210"/>
      <c r="AA103" s="210"/>
      <c r="AB103" s="210"/>
      <c r="AC103" s="210"/>
      <c r="AD103" s="210"/>
      <c r="AE103" s="210"/>
      <c r="AF103" s="210"/>
      <c r="AG103" s="210" t="s">
        <v>145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">
      <c r="A104" s="227"/>
      <c r="B104" s="228"/>
      <c r="C104" s="259" t="s">
        <v>368</v>
      </c>
      <c r="D104" s="231"/>
      <c r="E104" s="232">
        <v>12.29655</v>
      </c>
      <c r="F104" s="230"/>
      <c r="G104" s="230"/>
      <c r="H104" s="230"/>
      <c r="I104" s="230"/>
      <c r="J104" s="230"/>
      <c r="K104" s="230"/>
      <c r="L104" s="230"/>
      <c r="M104" s="230"/>
      <c r="N104" s="229"/>
      <c r="O104" s="229"/>
      <c r="P104" s="229"/>
      <c r="Q104" s="229"/>
      <c r="R104" s="230"/>
      <c r="S104" s="230"/>
      <c r="T104" s="230"/>
      <c r="U104" s="230"/>
      <c r="V104" s="230"/>
      <c r="W104" s="230"/>
      <c r="X104" s="230"/>
      <c r="Y104" s="230"/>
      <c r="Z104" s="210"/>
      <c r="AA104" s="210"/>
      <c r="AB104" s="210"/>
      <c r="AC104" s="210"/>
      <c r="AD104" s="210"/>
      <c r="AE104" s="210"/>
      <c r="AF104" s="210"/>
      <c r="AG104" s="210" t="s">
        <v>145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1" x14ac:dyDescent="0.2">
      <c r="A105" s="241">
        <v>17</v>
      </c>
      <c r="B105" s="242" t="s">
        <v>369</v>
      </c>
      <c r="C105" s="258" t="s">
        <v>370</v>
      </c>
      <c r="D105" s="243" t="s">
        <v>138</v>
      </c>
      <c r="E105" s="244">
        <v>1884.1831</v>
      </c>
      <c r="F105" s="245"/>
      <c r="G105" s="246">
        <f>ROUND(E105*F105,2)</f>
        <v>0</v>
      </c>
      <c r="H105" s="245"/>
      <c r="I105" s="246">
        <f>ROUND(E105*H105,2)</f>
        <v>0</v>
      </c>
      <c r="J105" s="245"/>
      <c r="K105" s="246">
        <f>ROUND(E105*J105,2)</f>
        <v>0</v>
      </c>
      <c r="L105" s="246">
        <v>21</v>
      </c>
      <c r="M105" s="246">
        <f>G105*(1+L105/100)</f>
        <v>0</v>
      </c>
      <c r="N105" s="244">
        <v>2.0000000000000002E-5</v>
      </c>
      <c r="O105" s="244">
        <f>ROUND(E105*N105,2)</f>
        <v>0.04</v>
      </c>
      <c r="P105" s="244">
        <v>0</v>
      </c>
      <c r="Q105" s="244">
        <f>ROUND(E105*P105,2)</f>
        <v>0</v>
      </c>
      <c r="R105" s="246"/>
      <c r="S105" s="246" t="s">
        <v>139</v>
      </c>
      <c r="T105" s="246" t="s">
        <v>140</v>
      </c>
      <c r="U105" s="246">
        <v>0.11</v>
      </c>
      <c r="V105" s="246">
        <f>ROUND(E105*U105,2)</f>
        <v>207.26</v>
      </c>
      <c r="W105" s="246"/>
      <c r="X105" s="247" t="s">
        <v>141</v>
      </c>
      <c r="Y105" s="230" t="s">
        <v>142</v>
      </c>
      <c r="Z105" s="210"/>
      <c r="AA105" s="210"/>
      <c r="AB105" s="210"/>
      <c r="AC105" s="210"/>
      <c r="AD105" s="210"/>
      <c r="AE105" s="210"/>
      <c r="AF105" s="210"/>
      <c r="AG105" s="210" t="s">
        <v>143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2" x14ac:dyDescent="0.2">
      <c r="A106" s="227"/>
      <c r="B106" s="228"/>
      <c r="C106" s="259" t="s">
        <v>371</v>
      </c>
      <c r="D106" s="231"/>
      <c r="E106" s="232">
        <v>1884.1831</v>
      </c>
      <c r="F106" s="230"/>
      <c r="G106" s="230"/>
      <c r="H106" s="230"/>
      <c r="I106" s="230"/>
      <c r="J106" s="230"/>
      <c r="K106" s="230"/>
      <c r="L106" s="230"/>
      <c r="M106" s="230"/>
      <c r="N106" s="229"/>
      <c r="O106" s="229"/>
      <c r="P106" s="229"/>
      <c r="Q106" s="229"/>
      <c r="R106" s="230"/>
      <c r="S106" s="230"/>
      <c r="T106" s="230"/>
      <c r="U106" s="230"/>
      <c r="V106" s="230"/>
      <c r="W106" s="230"/>
      <c r="X106" s="230"/>
      <c r="Y106" s="230"/>
      <c r="Z106" s="210"/>
      <c r="AA106" s="210"/>
      <c r="AB106" s="210"/>
      <c r="AC106" s="210"/>
      <c r="AD106" s="210"/>
      <c r="AE106" s="210"/>
      <c r="AF106" s="210"/>
      <c r="AG106" s="210" t="s">
        <v>145</v>
      </c>
      <c r="AH106" s="210">
        <v>5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2">
      <c r="A107" s="241">
        <v>18</v>
      </c>
      <c r="B107" s="242" t="s">
        <v>372</v>
      </c>
      <c r="C107" s="258" t="s">
        <v>373</v>
      </c>
      <c r="D107" s="243" t="s">
        <v>138</v>
      </c>
      <c r="E107" s="244">
        <v>72.827699999999993</v>
      </c>
      <c r="F107" s="245"/>
      <c r="G107" s="246">
        <f>ROUND(E107*F107,2)</f>
        <v>0</v>
      </c>
      <c r="H107" s="245"/>
      <c r="I107" s="246">
        <f>ROUND(E107*H107,2)</f>
        <v>0</v>
      </c>
      <c r="J107" s="245"/>
      <c r="K107" s="246">
        <f>ROUND(E107*J107,2)</f>
        <v>0</v>
      </c>
      <c r="L107" s="246">
        <v>21</v>
      </c>
      <c r="M107" s="246">
        <f>G107*(1+L107/100)</f>
        <v>0</v>
      </c>
      <c r="N107" s="244">
        <v>1.7250000000000001E-2</v>
      </c>
      <c r="O107" s="244">
        <f>ROUND(E107*N107,2)</f>
        <v>1.26</v>
      </c>
      <c r="P107" s="244">
        <v>0</v>
      </c>
      <c r="Q107" s="244">
        <f>ROUND(E107*P107,2)</f>
        <v>0</v>
      </c>
      <c r="R107" s="246"/>
      <c r="S107" s="246" t="s">
        <v>220</v>
      </c>
      <c r="T107" s="246" t="s">
        <v>374</v>
      </c>
      <c r="U107" s="246">
        <v>1.2558</v>
      </c>
      <c r="V107" s="246">
        <f>ROUND(E107*U107,2)</f>
        <v>91.46</v>
      </c>
      <c r="W107" s="246"/>
      <c r="X107" s="247" t="s">
        <v>141</v>
      </c>
      <c r="Y107" s="230" t="s">
        <v>142</v>
      </c>
      <c r="Z107" s="210"/>
      <c r="AA107" s="210"/>
      <c r="AB107" s="210"/>
      <c r="AC107" s="210"/>
      <c r="AD107" s="210"/>
      <c r="AE107" s="210"/>
      <c r="AF107" s="210"/>
      <c r="AG107" s="210" t="s">
        <v>143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">
      <c r="A108" s="227"/>
      <c r="B108" s="228"/>
      <c r="C108" s="259" t="s">
        <v>375</v>
      </c>
      <c r="D108" s="231"/>
      <c r="E108" s="232">
        <v>12.4</v>
      </c>
      <c r="F108" s="230"/>
      <c r="G108" s="230"/>
      <c r="H108" s="230"/>
      <c r="I108" s="230"/>
      <c r="J108" s="230"/>
      <c r="K108" s="230"/>
      <c r="L108" s="230"/>
      <c r="M108" s="230"/>
      <c r="N108" s="229"/>
      <c r="O108" s="229"/>
      <c r="P108" s="229"/>
      <c r="Q108" s="229"/>
      <c r="R108" s="230"/>
      <c r="S108" s="230"/>
      <c r="T108" s="230"/>
      <c r="U108" s="230"/>
      <c r="V108" s="230"/>
      <c r="W108" s="230"/>
      <c r="X108" s="230"/>
      <c r="Y108" s="230"/>
      <c r="Z108" s="210"/>
      <c r="AA108" s="210"/>
      <c r="AB108" s="210"/>
      <c r="AC108" s="210"/>
      <c r="AD108" s="210"/>
      <c r="AE108" s="210"/>
      <c r="AF108" s="210"/>
      <c r="AG108" s="210" t="s">
        <v>145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3" x14ac:dyDescent="0.2">
      <c r="A109" s="227"/>
      <c r="B109" s="228"/>
      <c r="C109" s="259" t="s">
        <v>376</v>
      </c>
      <c r="D109" s="231"/>
      <c r="E109" s="232">
        <v>-1.82</v>
      </c>
      <c r="F109" s="230"/>
      <c r="G109" s="230"/>
      <c r="H109" s="230"/>
      <c r="I109" s="230"/>
      <c r="J109" s="230"/>
      <c r="K109" s="230"/>
      <c r="L109" s="230"/>
      <c r="M109" s="230"/>
      <c r="N109" s="229"/>
      <c r="O109" s="229"/>
      <c r="P109" s="229"/>
      <c r="Q109" s="229"/>
      <c r="R109" s="230"/>
      <c r="S109" s="230"/>
      <c r="T109" s="230"/>
      <c r="U109" s="230"/>
      <c r="V109" s="230"/>
      <c r="W109" s="230"/>
      <c r="X109" s="230"/>
      <c r="Y109" s="230"/>
      <c r="Z109" s="210"/>
      <c r="AA109" s="210"/>
      <c r="AB109" s="210"/>
      <c r="AC109" s="210"/>
      <c r="AD109" s="210"/>
      <c r="AE109" s="210"/>
      <c r="AF109" s="210"/>
      <c r="AG109" s="210" t="s">
        <v>145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">
      <c r="A110" s="227"/>
      <c r="B110" s="228"/>
      <c r="C110" s="259" t="s">
        <v>377</v>
      </c>
      <c r="D110" s="231"/>
      <c r="E110" s="232">
        <v>65.239999999999995</v>
      </c>
      <c r="F110" s="230"/>
      <c r="G110" s="230"/>
      <c r="H110" s="230"/>
      <c r="I110" s="230"/>
      <c r="J110" s="230"/>
      <c r="K110" s="230"/>
      <c r="L110" s="230"/>
      <c r="M110" s="230"/>
      <c r="N110" s="229"/>
      <c r="O110" s="229"/>
      <c r="P110" s="229"/>
      <c r="Q110" s="229"/>
      <c r="R110" s="230"/>
      <c r="S110" s="230"/>
      <c r="T110" s="230"/>
      <c r="U110" s="230"/>
      <c r="V110" s="230"/>
      <c r="W110" s="230"/>
      <c r="X110" s="230"/>
      <c r="Y110" s="230"/>
      <c r="Z110" s="210"/>
      <c r="AA110" s="210"/>
      <c r="AB110" s="210"/>
      <c r="AC110" s="210"/>
      <c r="AD110" s="210"/>
      <c r="AE110" s="210"/>
      <c r="AF110" s="210"/>
      <c r="AG110" s="210" t="s">
        <v>145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">
      <c r="A111" s="227"/>
      <c r="B111" s="228"/>
      <c r="C111" s="259" t="s">
        <v>378</v>
      </c>
      <c r="D111" s="231"/>
      <c r="E111" s="232">
        <v>-1.6423000000000001</v>
      </c>
      <c r="F111" s="230"/>
      <c r="G111" s="230"/>
      <c r="H111" s="230"/>
      <c r="I111" s="230"/>
      <c r="J111" s="230"/>
      <c r="K111" s="230"/>
      <c r="L111" s="230"/>
      <c r="M111" s="230"/>
      <c r="N111" s="229"/>
      <c r="O111" s="229"/>
      <c r="P111" s="229"/>
      <c r="Q111" s="229"/>
      <c r="R111" s="230"/>
      <c r="S111" s="230"/>
      <c r="T111" s="230"/>
      <c r="U111" s="230"/>
      <c r="V111" s="230"/>
      <c r="W111" s="230"/>
      <c r="X111" s="230"/>
      <c r="Y111" s="230"/>
      <c r="Z111" s="210"/>
      <c r="AA111" s="210"/>
      <c r="AB111" s="210"/>
      <c r="AC111" s="210"/>
      <c r="AD111" s="210"/>
      <c r="AE111" s="210"/>
      <c r="AF111" s="210"/>
      <c r="AG111" s="210" t="s">
        <v>145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">
      <c r="A112" s="227"/>
      <c r="B112" s="228"/>
      <c r="C112" s="259" t="s">
        <v>379</v>
      </c>
      <c r="D112" s="231"/>
      <c r="E112" s="232">
        <v>-1.35</v>
      </c>
      <c r="F112" s="230"/>
      <c r="G112" s="230"/>
      <c r="H112" s="230"/>
      <c r="I112" s="230"/>
      <c r="J112" s="230"/>
      <c r="K112" s="230"/>
      <c r="L112" s="230"/>
      <c r="M112" s="230"/>
      <c r="N112" s="229"/>
      <c r="O112" s="229"/>
      <c r="P112" s="229"/>
      <c r="Q112" s="229"/>
      <c r="R112" s="230"/>
      <c r="S112" s="230"/>
      <c r="T112" s="230"/>
      <c r="U112" s="230"/>
      <c r="V112" s="230"/>
      <c r="W112" s="230"/>
      <c r="X112" s="230"/>
      <c r="Y112" s="230"/>
      <c r="Z112" s="210"/>
      <c r="AA112" s="210"/>
      <c r="AB112" s="210"/>
      <c r="AC112" s="210"/>
      <c r="AD112" s="210"/>
      <c r="AE112" s="210"/>
      <c r="AF112" s="210"/>
      <c r="AG112" s="210" t="s">
        <v>145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">
      <c r="A113" s="227"/>
      <c r="B113" s="228"/>
      <c r="C113" s="271" t="s">
        <v>339</v>
      </c>
      <c r="D113" s="269"/>
      <c r="E113" s="270">
        <v>72.827699999999993</v>
      </c>
      <c r="F113" s="230"/>
      <c r="G113" s="230"/>
      <c r="H113" s="230"/>
      <c r="I113" s="230"/>
      <c r="J113" s="230"/>
      <c r="K113" s="230"/>
      <c r="L113" s="230"/>
      <c r="M113" s="230"/>
      <c r="N113" s="229"/>
      <c r="O113" s="229"/>
      <c r="P113" s="229"/>
      <c r="Q113" s="229"/>
      <c r="R113" s="230"/>
      <c r="S113" s="230"/>
      <c r="T113" s="230"/>
      <c r="U113" s="230"/>
      <c r="V113" s="230"/>
      <c r="W113" s="230"/>
      <c r="X113" s="230"/>
      <c r="Y113" s="230"/>
      <c r="Z113" s="210"/>
      <c r="AA113" s="210"/>
      <c r="AB113" s="210"/>
      <c r="AC113" s="210"/>
      <c r="AD113" s="210"/>
      <c r="AE113" s="210"/>
      <c r="AF113" s="210"/>
      <c r="AG113" s="210" t="s">
        <v>145</v>
      </c>
      <c r="AH113" s="210">
        <v>1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ht="22.5" outlineLevel="1" x14ac:dyDescent="0.2">
      <c r="A114" s="241">
        <v>19</v>
      </c>
      <c r="B114" s="242" t="s">
        <v>380</v>
      </c>
      <c r="C114" s="258" t="s">
        <v>381</v>
      </c>
      <c r="D114" s="243" t="s">
        <v>138</v>
      </c>
      <c r="E114" s="244">
        <v>1582.9419</v>
      </c>
      <c r="F114" s="245"/>
      <c r="G114" s="246">
        <f>ROUND(E114*F114,2)</f>
        <v>0</v>
      </c>
      <c r="H114" s="245"/>
      <c r="I114" s="246">
        <f>ROUND(E114*H114,2)</f>
        <v>0</v>
      </c>
      <c r="J114" s="245"/>
      <c r="K114" s="246">
        <f>ROUND(E114*J114,2)</f>
        <v>0</v>
      </c>
      <c r="L114" s="246">
        <v>21</v>
      </c>
      <c r="M114" s="246">
        <f>G114*(1+L114/100)</f>
        <v>0</v>
      </c>
      <c r="N114" s="244">
        <v>1.5310000000000001E-2</v>
      </c>
      <c r="O114" s="244">
        <f>ROUND(E114*N114,2)</f>
        <v>24.23</v>
      </c>
      <c r="P114" s="244">
        <v>0</v>
      </c>
      <c r="Q114" s="244">
        <f>ROUND(E114*P114,2)</f>
        <v>0</v>
      </c>
      <c r="R114" s="246"/>
      <c r="S114" s="246" t="s">
        <v>220</v>
      </c>
      <c r="T114" s="246" t="s">
        <v>140</v>
      </c>
      <c r="U114" s="246">
        <v>1.2558</v>
      </c>
      <c r="V114" s="246">
        <f>ROUND(E114*U114,2)</f>
        <v>1987.86</v>
      </c>
      <c r="W114" s="246"/>
      <c r="X114" s="247" t="s">
        <v>141</v>
      </c>
      <c r="Y114" s="230" t="s">
        <v>142</v>
      </c>
      <c r="Z114" s="210"/>
      <c r="AA114" s="210"/>
      <c r="AB114" s="210"/>
      <c r="AC114" s="210"/>
      <c r="AD114" s="210"/>
      <c r="AE114" s="210"/>
      <c r="AF114" s="210"/>
      <c r="AG114" s="210" t="s">
        <v>143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">
      <c r="A115" s="227"/>
      <c r="B115" s="228"/>
      <c r="C115" s="261" t="s">
        <v>382</v>
      </c>
      <c r="D115" s="256"/>
      <c r="E115" s="256"/>
      <c r="F115" s="256"/>
      <c r="G115" s="256"/>
      <c r="H115" s="230"/>
      <c r="I115" s="230"/>
      <c r="J115" s="230"/>
      <c r="K115" s="230"/>
      <c r="L115" s="230"/>
      <c r="M115" s="230"/>
      <c r="N115" s="229"/>
      <c r="O115" s="229"/>
      <c r="P115" s="229"/>
      <c r="Q115" s="229"/>
      <c r="R115" s="230"/>
      <c r="S115" s="230"/>
      <c r="T115" s="230"/>
      <c r="U115" s="230"/>
      <c r="V115" s="230"/>
      <c r="W115" s="230"/>
      <c r="X115" s="230"/>
      <c r="Y115" s="230"/>
      <c r="Z115" s="210"/>
      <c r="AA115" s="210"/>
      <c r="AB115" s="210"/>
      <c r="AC115" s="210"/>
      <c r="AD115" s="210"/>
      <c r="AE115" s="210"/>
      <c r="AF115" s="210"/>
      <c r="AG115" s="210" t="s">
        <v>228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2">
      <c r="A116" s="227"/>
      <c r="B116" s="228"/>
      <c r="C116" s="259" t="s">
        <v>383</v>
      </c>
      <c r="D116" s="231"/>
      <c r="E116" s="232">
        <v>65.596000000000004</v>
      </c>
      <c r="F116" s="230"/>
      <c r="G116" s="230"/>
      <c r="H116" s="230"/>
      <c r="I116" s="230"/>
      <c r="J116" s="230"/>
      <c r="K116" s="230"/>
      <c r="L116" s="230"/>
      <c r="M116" s="230"/>
      <c r="N116" s="229"/>
      <c r="O116" s="229"/>
      <c r="P116" s="229"/>
      <c r="Q116" s="229"/>
      <c r="R116" s="230"/>
      <c r="S116" s="230"/>
      <c r="T116" s="230"/>
      <c r="U116" s="230"/>
      <c r="V116" s="230"/>
      <c r="W116" s="230"/>
      <c r="X116" s="230"/>
      <c r="Y116" s="230"/>
      <c r="Z116" s="210"/>
      <c r="AA116" s="210"/>
      <c r="AB116" s="210"/>
      <c r="AC116" s="210"/>
      <c r="AD116" s="210"/>
      <c r="AE116" s="210"/>
      <c r="AF116" s="210"/>
      <c r="AG116" s="210" t="s">
        <v>145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">
      <c r="A117" s="227"/>
      <c r="B117" s="228"/>
      <c r="C117" s="259" t="s">
        <v>384</v>
      </c>
      <c r="D117" s="231"/>
      <c r="E117" s="232">
        <v>-18.894100000000002</v>
      </c>
      <c r="F117" s="230"/>
      <c r="G117" s="230"/>
      <c r="H117" s="230"/>
      <c r="I117" s="230"/>
      <c r="J117" s="230"/>
      <c r="K117" s="230"/>
      <c r="L117" s="230"/>
      <c r="M117" s="230"/>
      <c r="N117" s="229"/>
      <c r="O117" s="229"/>
      <c r="P117" s="229"/>
      <c r="Q117" s="229"/>
      <c r="R117" s="230"/>
      <c r="S117" s="230"/>
      <c r="T117" s="230"/>
      <c r="U117" s="230"/>
      <c r="V117" s="230"/>
      <c r="W117" s="230"/>
      <c r="X117" s="230"/>
      <c r="Y117" s="230"/>
      <c r="Z117" s="210"/>
      <c r="AA117" s="210"/>
      <c r="AB117" s="210"/>
      <c r="AC117" s="210"/>
      <c r="AD117" s="210"/>
      <c r="AE117" s="210"/>
      <c r="AF117" s="210"/>
      <c r="AG117" s="210" t="s">
        <v>145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">
      <c r="A118" s="227"/>
      <c r="B118" s="228"/>
      <c r="C118" s="271" t="s">
        <v>339</v>
      </c>
      <c r="D118" s="269"/>
      <c r="E118" s="270">
        <v>46.701900000000002</v>
      </c>
      <c r="F118" s="230"/>
      <c r="G118" s="230"/>
      <c r="H118" s="230"/>
      <c r="I118" s="230"/>
      <c r="J118" s="230"/>
      <c r="K118" s="230"/>
      <c r="L118" s="230"/>
      <c r="M118" s="230"/>
      <c r="N118" s="229"/>
      <c r="O118" s="229"/>
      <c r="P118" s="229"/>
      <c r="Q118" s="229"/>
      <c r="R118" s="230"/>
      <c r="S118" s="230"/>
      <c r="T118" s="230"/>
      <c r="U118" s="230"/>
      <c r="V118" s="230"/>
      <c r="W118" s="230"/>
      <c r="X118" s="230"/>
      <c r="Y118" s="230"/>
      <c r="Z118" s="210"/>
      <c r="AA118" s="210"/>
      <c r="AB118" s="210"/>
      <c r="AC118" s="210"/>
      <c r="AD118" s="210"/>
      <c r="AE118" s="210"/>
      <c r="AF118" s="210"/>
      <c r="AG118" s="210" t="s">
        <v>145</v>
      </c>
      <c r="AH118" s="210">
        <v>1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">
      <c r="A119" s="227"/>
      <c r="B119" s="228"/>
      <c r="C119" s="259" t="s">
        <v>385</v>
      </c>
      <c r="D119" s="231"/>
      <c r="E119" s="232">
        <v>173.7347</v>
      </c>
      <c r="F119" s="230"/>
      <c r="G119" s="230"/>
      <c r="H119" s="230"/>
      <c r="I119" s="230"/>
      <c r="J119" s="230"/>
      <c r="K119" s="230"/>
      <c r="L119" s="230"/>
      <c r="M119" s="230"/>
      <c r="N119" s="229"/>
      <c r="O119" s="229"/>
      <c r="P119" s="229"/>
      <c r="Q119" s="229"/>
      <c r="R119" s="230"/>
      <c r="S119" s="230"/>
      <c r="T119" s="230"/>
      <c r="U119" s="230"/>
      <c r="V119" s="230"/>
      <c r="W119" s="230"/>
      <c r="X119" s="230"/>
      <c r="Y119" s="230"/>
      <c r="Z119" s="210"/>
      <c r="AA119" s="210"/>
      <c r="AB119" s="210"/>
      <c r="AC119" s="210"/>
      <c r="AD119" s="210"/>
      <c r="AE119" s="210"/>
      <c r="AF119" s="210"/>
      <c r="AG119" s="210" t="s">
        <v>145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">
      <c r="A120" s="227"/>
      <c r="B120" s="228"/>
      <c r="C120" s="259" t="s">
        <v>386</v>
      </c>
      <c r="D120" s="231"/>
      <c r="E120" s="232">
        <v>30.015999999999998</v>
      </c>
      <c r="F120" s="230"/>
      <c r="G120" s="230"/>
      <c r="H120" s="230"/>
      <c r="I120" s="230"/>
      <c r="J120" s="230"/>
      <c r="K120" s="230"/>
      <c r="L120" s="230"/>
      <c r="M120" s="230"/>
      <c r="N120" s="229"/>
      <c r="O120" s="229"/>
      <c r="P120" s="229"/>
      <c r="Q120" s="229"/>
      <c r="R120" s="230"/>
      <c r="S120" s="230"/>
      <c r="T120" s="230"/>
      <c r="U120" s="230"/>
      <c r="V120" s="230"/>
      <c r="W120" s="230"/>
      <c r="X120" s="230"/>
      <c r="Y120" s="230"/>
      <c r="Z120" s="210"/>
      <c r="AA120" s="210"/>
      <c r="AB120" s="210"/>
      <c r="AC120" s="210"/>
      <c r="AD120" s="210"/>
      <c r="AE120" s="210"/>
      <c r="AF120" s="210"/>
      <c r="AG120" s="210" t="s">
        <v>145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2">
      <c r="A121" s="227"/>
      <c r="B121" s="228"/>
      <c r="C121" s="259" t="s">
        <v>387</v>
      </c>
      <c r="D121" s="231"/>
      <c r="E121" s="232">
        <v>-38.35</v>
      </c>
      <c r="F121" s="230"/>
      <c r="G121" s="230"/>
      <c r="H121" s="230"/>
      <c r="I121" s="230"/>
      <c r="J121" s="230"/>
      <c r="K121" s="230"/>
      <c r="L121" s="230"/>
      <c r="M121" s="230"/>
      <c r="N121" s="229"/>
      <c r="O121" s="229"/>
      <c r="P121" s="229"/>
      <c r="Q121" s="229"/>
      <c r="R121" s="230"/>
      <c r="S121" s="230"/>
      <c r="T121" s="230"/>
      <c r="U121" s="230"/>
      <c r="V121" s="230"/>
      <c r="W121" s="230"/>
      <c r="X121" s="230"/>
      <c r="Y121" s="230"/>
      <c r="Z121" s="210"/>
      <c r="AA121" s="210"/>
      <c r="AB121" s="210"/>
      <c r="AC121" s="210"/>
      <c r="AD121" s="210"/>
      <c r="AE121" s="210"/>
      <c r="AF121" s="210"/>
      <c r="AG121" s="210" t="s">
        <v>145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2">
      <c r="A122" s="227"/>
      <c r="B122" s="228"/>
      <c r="C122" s="271" t="s">
        <v>339</v>
      </c>
      <c r="D122" s="269"/>
      <c r="E122" s="270">
        <v>165.4007</v>
      </c>
      <c r="F122" s="230"/>
      <c r="G122" s="230"/>
      <c r="H122" s="230"/>
      <c r="I122" s="230"/>
      <c r="J122" s="230"/>
      <c r="K122" s="230"/>
      <c r="L122" s="230"/>
      <c r="M122" s="230"/>
      <c r="N122" s="229"/>
      <c r="O122" s="229"/>
      <c r="P122" s="229"/>
      <c r="Q122" s="229"/>
      <c r="R122" s="230"/>
      <c r="S122" s="230"/>
      <c r="T122" s="230"/>
      <c r="U122" s="230"/>
      <c r="V122" s="230"/>
      <c r="W122" s="230"/>
      <c r="X122" s="230"/>
      <c r="Y122" s="230"/>
      <c r="Z122" s="210"/>
      <c r="AA122" s="210"/>
      <c r="AB122" s="210"/>
      <c r="AC122" s="210"/>
      <c r="AD122" s="210"/>
      <c r="AE122" s="210"/>
      <c r="AF122" s="210"/>
      <c r="AG122" s="210" t="s">
        <v>145</v>
      </c>
      <c r="AH122" s="210">
        <v>1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3" x14ac:dyDescent="0.2">
      <c r="A123" s="227"/>
      <c r="B123" s="228"/>
      <c r="C123" s="259" t="s">
        <v>388</v>
      </c>
      <c r="D123" s="231"/>
      <c r="E123" s="232">
        <v>401.8784</v>
      </c>
      <c r="F123" s="230"/>
      <c r="G123" s="230"/>
      <c r="H123" s="230"/>
      <c r="I123" s="230"/>
      <c r="J123" s="230"/>
      <c r="K123" s="230"/>
      <c r="L123" s="230"/>
      <c r="M123" s="230"/>
      <c r="N123" s="229"/>
      <c r="O123" s="229"/>
      <c r="P123" s="229"/>
      <c r="Q123" s="229"/>
      <c r="R123" s="230"/>
      <c r="S123" s="230"/>
      <c r="T123" s="230"/>
      <c r="U123" s="230"/>
      <c r="V123" s="230"/>
      <c r="W123" s="230"/>
      <c r="X123" s="230"/>
      <c r="Y123" s="230"/>
      <c r="Z123" s="210"/>
      <c r="AA123" s="210"/>
      <c r="AB123" s="210"/>
      <c r="AC123" s="210"/>
      <c r="AD123" s="210"/>
      <c r="AE123" s="210"/>
      <c r="AF123" s="210"/>
      <c r="AG123" s="210" t="s">
        <v>145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ht="33.75" outlineLevel="3" x14ac:dyDescent="0.2">
      <c r="A124" s="227"/>
      <c r="B124" s="228"/>
      <c r="C124" s="259" t="s">
        <v>389</v>
      </c>
      <c r="D124" s="231"/>
      <c r="E124" s="232">
        <v>-31.638300000000001</v>
      </c>
      <c r="F124" s="230"/>
      <c r="G124" s="230"/>
      <c r="H124" s="230"/>
      <c r="I124" s="230"/>
      <c r="J124" s="230"/>
      <c r="K124" s="230"/>
      <c r="L124" s="230"/>
      <c r="M124" s="230"/>
      <c r="N124" s="229"/>
      <c r="O124" s="229"/>
      <c r="P124" s="229"/>
      <c r="Q124" s="229"/>
      <c r="R124" s="230"/>
      <c r="S124" s="230"/>
      <c r="T124" s="230"/>
      <c r="U124" s="230"/>
      <c r="V124" s="230"/>
      <c r="W124" s="230"/>
      <c r="X124" s="230"/>
      <c r="Y124" s="230"/>
      <c r="Z124" s="210"/>
      <c r="AA124" s="210"/>
      <c r="AB124" s="210"/>
      <c r="AC124" s="210"/>
      <c r="AD124" s="210"/>
      <c r="AE124" s="210"/>
      <c r="AF124" s="210"/>
      <c r="AG124" s="210" t="s">
        <v>145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2">
      <c r="A125" s="227"/>
      <c r="B125" s="228"/>
      <c r="C125" s="259" t="s">
        <v>390</v>
      </c>
      <c r="D125" s="231"/>
      <c r="E125" s="232">
        <v>-5.0220000000000002</v>
      </c>
      <c r="F125" s="230"/>
      <c r="G125" s="230"/>
      <c r="H125" s="230"/>
      <c r="I125" s="230"/>
      <c r="J125" s="230"/>
      <c r="K125" s="230"/>
      <c r="L125" s="230"/>
      <c r="M125" s="230"/>
      <c r="N125" s="229"/>
      <c r="O125" s="229"/>
      <c r="P125" s="229"/>
      <c r="Q125" s="229"/>
      <c r="R125" s="230"/>
      <c r="S125" s="230"/>
      <c r="T125" s="230"/>
      <c r="U125" s="230"/>
      <c r="V125" s="230"/>
      <c r="W125" s="230"/>
      <c r="X125" s="230"/>
      <c r="Y125" s="230"/>
      <c r="Z125" s="210"/>
      <c r="AA125" s="210"/>
      <c r="AB125" s="210"/>
      <c r="AC125" s="210"/>
      <c r="AD125" s="210"/>
      <c r="AE125" s="210"/>
      <c r="AF125" s="210"/>
      <c r="AG125" s="210" t="s">
        <v>145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ht="33.75" outlineLevel="3" x14ac:dyDescent="0.2">
      <c r="A126" s="227"/>
      <c r="B126" s="228"/>
      <c r="C126" s="259" t="s">
        <v>391</v>
      </c>
      <c r="D126" s="231"/>
      <c r="E126" s="232">
        <v>-95.16</v>
      </c>
      <c r="F126" s="230"/>
      <c r="G126" s="230"/>
      <c r="H126" s="230"/>
      <c r="I126" s="230"/>
      <c r="J126" s="230"/>
      <c r="K126" s="230"/>
      <c r="L126" s="230"/>
      <c r="M126" s="230"/>
      <c r="N126" s="229"/>
      <c r="O126" s="229"/>
      <c r="P126" s="229"/>
      <c r="Q126" s="229"/>
      <c r="R126" s="230"/>
      <c r="S126" s="230"/>
      <c r="T126" s="230"/>
      <c r="U126" s="230"/>
      <c r="V126" s="230"/>
      <c r="W126" s="230"/>
      <c r="X126" s="230"/>
      <c r="Y126" s="230"/>
      <c r="Z126" s="210"/>
      <c r="AA126" s="210"/>
      <c r="AB126" s="210"/>
      <c r="AC126" s="210"/>
      <c r="AD126" s="210"/>
      <c r="AE126" s="210"/>
      <c r="AF126" s="210"/>
      <c r="AG126" s="210" t="s">
        <v>145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3" x14ac:dyDescent="0.2">
      <c r="A127" s="227"/>
      <c r="B127" s="228"/>
      <c r="C127" s="271" t="s">
        <v>339</v>
      </c>
      <c r="D127" s="269"/>
      <c r="E127" s="270">
        <v>270.05810000000002</v>
      </c>
      <c r="F127" s="230"/>
      <c r="G127" s="230"/>
      <c r="H127" s="230"/>
      <c r="I127" s="230"/>
      <c r="J127" s="230"/>
      <c r="K127" s="230"/>
      <c r="L127" s="230"/>
      <c r="M127" s="230"/>
      <c r="N127" s="229"/>
      <c r="O127" s="229"/>
      <c r="P127" s="229"/>
      <c r="Q127" s="229"/>
      <c r="R127" s="230"/>
      <c r="S127" s="230"/>
      <c r="T127" s="230"/>
      <c r="U127" s="230"/>
      <c r="V127" s="230"/>
      <c r="W127" s="230"/>
      <c r="X127" s="230"/>
      <c r="Y127" s="230"/>
      <c r="Z127" s="210"/>
      <c r="AA127" s="210"/>
      <c r="AB127" s="210"/>
      <c r="AC127" s="210"/>
      <c r="AD127" s="210"/>
      <c r="AE127" s="210"/>
      <c r="AF127" s="210"/>
      <c r="AG127" s="210" t="s">
        <v>145</v>
      </c>
      <c r="AH127" s="210">
        <v>1</v>
      </c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3" x14ac:dyDescent="0.2">
      <c r="A128" s="227"/>
      <c r="B128" s="228"/>
      <c r="C128" s="259" t="s">
        <v>392</v>
      </c>
      <c r="D128" s="231"/>
      <c r="E128" s="232">
        <v>581.37360000000001</v>
      </c>
      <c r="F128" s="230"/>
      <c r="G128" s="230"/>
      <c r="H128" s="230"/>
      <c r="I128" s="230"/>
      <c r="J128" s="230"/>
      <c r="K128" s="230"/>
      <c r="L128" s="230"/>
      <c r="M128" s="230"/>
      <c r="N128" s="229"/>
      <c r="O128" s="229"/>
      <c r="P128" s="229"/>
      <c r="Q128" s="229"/>
      <c r="R128" s="230"/>
      <c r="S128" s="230"/>
      <c r="T128" s="230"/>
      <c r="U128" s="230"/>
      <c r="V128" s="230"/>
      <c r="W128" s="230"/>
      <c r="X128" s="230"/>
      <c r="Y128" s="230"/>
      <c r="Z128" s="210"/>
      <c r="AA128" s="210"/>
      <c r="AB128" s="210"/>
      <c r="AC128" s="210"/>
      <c r="AD128" s="210"/>
      <c r="AE128" s="210"/>
      <c r="AF128" s="210"/>
      <c r="AG128" s="210" t="s">
        <v>145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ht="22.5" outlineLevel="3" x14ac:dyDescent="0.2">
      <c r="A129" s="227"/>
      <c r="B129" s="228"/>
      <c r="C129" s="259" t="s">
        <v>393</v>
      </c>
      <c r="D129" s="231"/>
      <c r="E129" s="232">
        <v>440.5874</v>
      </c>
      <c r="F129" s="230"/>
      <c r="G129" s="230"/>
      <c r="H129" s="230"/>
      <c r="I129" s="230"/>
      <c r="J129" s="230"/>
      <c r="K129" s="230"/>
      <c r="L129" s="230"/>
      <c r="M129" s="230"/>
      <c r="N129" s="229"/>
      <c r="O129" s="229"/>
      <c r="P129" s="229"/>
      <c r="Q129" s="229"/>
      <c r="R129" s="230"/>
      <c r="S129" s="230"/>
      <c r="T129" s="230"/>
      <c r="U129" s="230"/>
      <c r="V129" s="230"/>
      <c r="W129" s="230"/>
      <c r="X129" s="230"/>
      <c r="Y129" s="230"/>
      <c r="Z129" s="210"/>
      <c r="AA129" s="210"/>
      <c r="AB129" s="210"/>
      <c r="AC129" s="210"/>
      <c r="AD129" s="210"/>
      <c r="AE129" s="210"/>
      <c r="AF129" s="210"/>
      <c r="AG129" s="210" t="s">
        <v>145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3" x14ac:dyDescent="0.2">
      <c r="A130" s="227"/>
      <c r="B130" s="228"/>
      <c r="C130" s="259" t="s">
        <v>394</v>
      </c>
      <c r="D130" s="231"/>
      <c r="E130" s="232">
        <v>97.939800000000005</v>
      </c>
      <c r="F130" s="230"/>
      <c r="G130" s="230"/>
      <c r="H130" s="230"/>
      <c r="I130" s="230"/>
      <c r="J130" s="230"/>
      <c r="K130" s="230"/>
      <c r="L130" s="230"/>
      <c r="M130" s="230"/>
      <c r="N130" s="229"/>
      <c r="O130" s="229"/>
      <c r="P130" s="229"/>
      <c r="Q130" s="229"/>
      <c r="R130" s="230"/>
      <c r="S130" s="230"/>
      <c r="T130" s="230"/>
      <c r="U130" s="230"/>
      <c r="V130" s="230"/>
      <c r="W130" s="230"/>
      <c r="X130" s="230"/>
      <c r="Y130" s="230"/>
      <c r="Z130" s="210"/>
      <c r="AA130" s="210"/>
      <c r="AB130" s="210"/>
      <c r="AC130" s="210"/>
      <c r="AD130" s="210"/>
      <c r="AE130" s="210"/>
      <c r="AF130" s="210"/>
      <c r="AG130" s="210" t="s">
        <v>145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3" x14ac:dyDescent="0.2">
      <c r="A131" s="227"/>
      <c r="B131" s="228"/>
      <c r="C131" s="259" t="s">
        <v>395</v>
      </c>
      <c r="D131" s="231"/>
      <c r="E131" s="232">
        <v>48.043799999999997</v>
      </c>
      <c r="F131" s="230"/>
      <c r="G131" s="230"/>
      <c r="H131" s="230"/>
      <c r="I131" s="230"/>
      <c r="J131" s="230"/>
      <c r="K131" s="230"/>
      <c r="L131" s="230"/>
      <c r="M131" s="230"/>
      <c r="N131" s="229"/>
      <c r="O131" s="229"/>
      <c r="P131" s="229"/>
      <c r="Q131" s="229"/>
      <c r="R131" s="230"/>
      <c r="S131" s="230"/>
      <c r="T131" s="230"/>
      <c r="U131" s="230"/>
      <c r="V131" s="230"/>
      <c r="W131" s="230"/>
      <c r="X131" s="230"/>
      <c r="Y131" s="230"/>
      <c r="Z131" s="210"/>
      <c r="AA131" s="210"/>
      <c r="AB131" s="210"/>
      <c r="AC131" s="210"/>
      <c r="AD131" s="210"/>
      <c r="AE131" s="210"/>
      <c r="AF131" s="210"/>
      <c r="AG131" s="210" t="s">
        <v>145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3" x14ac:dyDescent="0.2">
      <c r="A132" s="227"/>
      <c r="B132" s="228"/>
      <c r="C132" s="259" t="s">
        <v>396</v>
      </c>
      <c r="D132" s="231"/>
      <c r="E132" s="232">
        <v>117.75060000000001</v>
      </c>
      <c r="F132" s="230"/>
      <c r="G132" s="230"/>
      <c r="H132" s="230"/>
      <c r="I132" s="230"/>
      <c r="J132" s="230"/>
      <c r="K132" s="230"/>
      <c r="L132" s="230"/>
      <c r="M132" s="230"/>
      <c r="N132" s="229"/>
      <c r="O132" s="229"/>
      <c r="P132" s="229"/>
      <c r="Q132" s="229"/>
      <c r="R132" s="230"/>
      <c r="S132" s="230"/>
      <c r="T132" s="230"/>
      <c r="U132" s="230"/>
      <c r="V132" s="230"/>
      <c r="W132" s="230"/>
      <c r="X132" s="230"/>
      <c r="Y132" s="230"/>
      <c r="Z132" s="210"/>
      <c r="AA132" s="210"/>
      <c r="AB132" s="210"/>
      <c r="AC132" s="210"/>
      <c r="AD132" s="210"/>
      <c r="AE132" s="210"/>
      <c r="AF132" s="210"/>
      <c r="AG132" s="210" t="s">
        <v>145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3" x14ac:dyDescent="0.2">
      <c r="A133" s="227"/>
      <c r="B133" s="228"/>
      <c r="C133" s="259" t="s">
        <v>397</v>
      </c>
      <c r="D133" s="231"/>
      <c r="E133" s="232">
        <v>-111.834</v>
      </c>
      <c r="F133" s="230"/>
      <c r="G133" s="230"/>
      <c r="H133" s="230"/>
      <c r="I133" s="230"/>
      <c r="J133" s="230"/>
      <c r="K133" s="230"/>
      <c r="L133" s="230"/>
      <c r="M133" s="230"/>
      <c r="N133" s="229"/>
      <c r="O133" s="229"/>
      <c r="P133" s="229"/>
      <c r="Q133" s="229"/>
      <c r="R133" s="230"/>
      <c r="S133" s="230"/>
      <c r="T133" s="230"/>
      <c r="U133" s="230"/>
      <c r="V133" s="230"/>
      <c r="W133" s="230"/>
      <c r="X133" s="230"/>
      <c r="Y133" s="230"/>
      <c r="Z133" s="210"/>
      <c r="AA133" s="210"/>
      <c r="AB133" s="210"/>
      <c r="AC133" s="210"/>
      <c r="AD133" s="210"/>
      <c r="AE133" s="210"/>
      <c r="AF133" s="210"/>
      <c r="AG133" s="210" t="s">
        <v>145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">
      <c r="A134" s="227"/>
      <c r="B134" s="228"/>
      <c r="C134" s="259" t="s">
        <v>398</v>
      </c>
      <c r="D134" s="231"/>
      <c r="E134" s="232">
        <v>-73.08</v>
      </c>
      <c r="F134" s="230"/>
      <c r="G134" s="230"/>
      <c r="H134" s="230"/>
      <c r="I134" s="230"/>
      <c r="J134" s="230"/>
      <c r="K134" s="230"/>
      <c r="L134" s="230"/>
      <c r="M134" s="230"/>
      <c r="N134" s="229"/>
      <c r="O134" s="229"/>
      <c r="P134" s="229"/>
      <c r="Q134" s="229"/>
      <c r="R134" s="230"/>
      <c r="S134" s="230"/>
      <c r="T134" s="230"/>
      <c r="U134" s="230"/>
      <c r="V134" s="230"/>
      <c r="W134" s="230"/>
      <c r="X134" s="230"/>
      <c r="Y134" s="230"/>
      <c r="Z134" s="210"/>
      <c r="AA134" s="210"/>
      <c r="AB134" s="210"/>
      <c r="AC134" s="210"/>
      <c r="AD134" s="210"/>
      <c r="AE134" s="210"/>
      <c r="AF134" s="210"/>
      <c r="AG134" s="210" t="s">
        <v>145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">
      <c r="A135" s="227"/>
      <c r="B135" s="228"/>
      <c r="C135" s="271" t="s">
        <v>339</v>
      </c>
      <c r="D135" s="269"/>
      <c r="E135" s="270">
        <v>1100.7811999999999</v>
      </c>
      <c r="F135" s="230"/>
      <c r="G135" s="230"/>
      <c r="H135" s="230"/>
      <c r="I135" s="230"/>
      <c r="J135" s="230"/>
      <c r="K135" s="230"/>
      <c r="L135" s="230"/>
      <c r="M135" s="230"/>
      <c r="N135" s="229"/>
      <c r="O135" s="229"/>
      <c r="P135" s="229"/>
      <c r="Q135" s="229"/>
      <c r="R135" s="230"/>
      <c r="S135" s="230"/>
      <c r="T135" s="230"/>
      <c r="U135" s="230"/>
      <c r="V135" s="230"/>
      <c r="W135" s="230"/>
      <c r="X135" s="230"/>
      <c r="Y135" s="230"/>
      <c r="Z135" s="210"/>
      <c r="AA135" s="210"/>
      <c r="AB135" s="210"/>
      <c r="AC135" s="210"/>
      <c r="AD135" s="210"/>
      <c r="AE135" s="210"/>
      <c r="AF135" s="210"/>
      <c r="AG135" s="210" t="s">
        <v>145</v>
      </c>
      <c r="AH135" s="210">
        <v>1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x14ac:dyDescent="0.2">
      <c r="A136" s="234" t="s">
        <v>134</v>
      </c>
      <c r="B136" s="235" t="s">
        <v>78</v>
      </c>
      <c r="C136" s="257" t="s">
        <v>79</v>
      </c>
      <c r="D136" s="236"/>
      <c r="E136" s="237"/>
      <c r="F136" s="238"/>
      <c r="G136" s="238">
        <f>SUMIF(AG137:AG158,"&lt;&gt;NOR",G137:G158)</f>
        <v>0</v>
      </c>
      <c r="H136" s="238"/>
      <c r="I136" s="238">
        <f>SUM(I137:I158)</f>
        <v>0</v>
      </c>
      <c r="J136" s="238"/>
      <c r="K136" s="238">
        <f>SUM(K137:K158)</f>
        <v>0</v>
      </c>
      <c r="L136" s="238"/>
      <c r="M136" s="238">
        <f>SUM(M137:M158)</f>
        <v>0</v>
      </c>
      <c r="N136" s="237"/>
      <c r="O136" s="237">
        <f>SUM(O137:O158)</f>
        <v>38.67</v>
      </c>
      <c r="P136" s="237"/>
      <c r="Q136" s="237">
        <f>SUM(Q137:Q158)</f>
        <v>0</v>
      </c>
      <c r="R136" s="238"/>
      <c r="S136" s="238"/>
      <c r="T136" s="238"/>
      <c r="U136" s="238"/>
      <c r="V136" s="238">
        <f>SUM(V137:V158)</f>
        <v>637.45000000000005</v>
      </c>
      <c r="W136" s="238"/>
      <c r="X136" s="239"/>
      <c r="Y136" s="233"/>
      <c r="AG136" t="s">
        <v>135</v>
      </c>
    </row>
    <row r="137" spans="1:60" outlineLevel="1" x14ac:dyDescent="0.2">
      <c r="A137" s="241">
        <v>20</v>
      </c>
      <c r="B137" s="242" t="s">
        <v>399</v>
      </c>
      <c r="C137" s="258" t="s">
        <v>400</v>
      </c>
      <c r="D137" s="243" t="s">
        <v>138</v>
      </c>
      <c r="E137" s="244">
        <v>1908</v>
      </c>
      <c r="F137" s="245"/>
      <c r="G137" s="246">
        <f>ROUND(E137*F137,2)</f>
        <v>0</v>
      </c>
      <c r="H137" s="245"/>
      <c r="I137" s="246">
        <f>ROUND(E137*H137,2)</f>
        <v>0</v>
      </c>
      <c r="J137" s="245"/>
      <c r="K137" s="246">
        <f>ROUND(E137*J137,2)</f>
        <v>0</v>
      </c>
      <c r="L137" s="246">
        <v>21</v>
      </c>
      <c r="M137" s="246">
        <f>G137*(1+L137/100)</f>
        <v>0</v>
      </c>
      <c r="N137" s="244">
        <v>1.8380000000000001E-2</v>
      </c>
      <c r="O137" s="244">
        <f>ROUND(E137*N137,2)</f>
        <v>35.07</v>
      </c>
      <c r="P137" s="244">
        <v>0</v>
      </c>
      <c r="Q137" s="244">
        <f>ROUND(E137*P137,2)</f>
        <v>0</v>
      </c>
      <c r="R137" s="246"/>
      <c r="S137" s="246" t="s">
        <v>139</v>
      </c>
      <c r="T137" s="246" t="s">
        <v>140</v>
      </c>
      <c r="U137" s="246">
        <v>0.13900000000000001</v>
      </c>
      <c r="V137" s="246">
        <f>ROUND(E137*U137,2)</f>
        <v>265.20999999999998</v>
      </c>
      <c r="W137" s="246"/>
      <c r="X137" s="247" t="s">
        <v>141</v>
      </c>
      <c r="Y137" s="230" t="s">
        <v>142</v>
      </c>
      <c r="Z137" s="210"/>
      <c r="AA137" s="210"/>
      <c r="AB137" s="210"/>
      <c r="AC137" s="210"/>
      <c r="AD137" s="210"/>
      <c r="AE137" s="210"/>
      <c r="AF137" s="210"/>
      <c r="AG137" s="210" t="s">
        <v>143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2" x14ac:dyDescent="0.2">
      <c r="A138" s="227"/>
      <c r="B138" s="228"/>
      <c r="C138" s="261" t="s">
        <v>401</v>
      </c>
      <c r="D138" s="256"/>
      <c r="E138" s="256"/>
      <c r="F138" s="256"/>
      <c r="G138" s="256"/>
      <c r="H138" s="230"/>
      <c r="I138" s="230"/>
      <c r="J138" s="230"/>
      <c r="K138" s="230"/>
      <c r="L138" s="230"/>
      <c r="M138" s="230"/>
      <c r="N138" s="229"/>
      <c r="O138" s="229"/>
      <c r="P138" s="229"/>
      <c r="Q138" s="229"/>
      <c r="R138" s="230"/>
      <c r="S138" s="230"/>
      <c r="T138" s="230"/>
      <c r="U138" s="230"/>
      <c r="V138" s="230"/>
      <c r="W138" s="230"/>
      <c r="X138" s="230"/>
      <c r="Y138" s="230"/>
      <c r="Z138" s="210"/>
      <c r="AA138" s="210"/>
      <c r="AB138" s="210"/>
      <c r="AC138" s="210"/>
      <c r="AD138" s="210"/>
      <c r="AE138" s="210"/>
      <c r="AF138" s="210"/>
      <c r="AG138" s="210" t="s">
        <v>228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2" x14ac:dyDescent="0.2">
      <c r="A139" s="227"/>
      <c r="B139" s="228"/>
      <c r="C139" s="259" t="s">
        <v>402</v>
      </c>
      <c r="D139" s="231"/>
      <c r="E139" s="232">
        <v>1728</v>
      </c>
      <c r="F139" s="230"/>
      <c r="G139" s="230"/>
      <c r="H139" s="230"/>
      <c r="I139" s="230"/>
      <c r="J139" s="230"/>
      <c r="K139" s="230"/>
      <c r="L139" s="230"/>
      <c r="M139" s="230"/>
      <c r="N139" s="229"/>
      <c r="O139" s="229"/>
      <c r="P139" s="229"/>
      <c r="Q139" s="229"/>
      <c r="R139" s="230"/>
      <c r="S139" s="230"/>
      <c r="T139" s="230"/>
      <c r="U139" s="230"/>
      <c r="V139" s="230"/>
      <c r="W139" s="230"/>
      <c r="X139" s="230"/>
      <c r="Y139" s="230"/>
      <c r="Z139" s="210"/>
      <c r="AA139" s="210"/>
      <c r="AB139" s="210"/>
      <c r="AC139" s="210"/>
      <c r="AD139" s="210"/>
      <c r="AE139" s="210"/>
      <c r="AF139" s="210"/>
      <c r="AG139" s="210" t="s">
        <v>145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">
      <c r="A140" s="227"/>
      <c r="B140" s="228"/>
      <c r="C140" s="259" t="s">
        <v>403</v>
      </c>
      <c r="D140" s="231"/>
      <c r="E140" s="232">
        <v>180</v>
      </c>
      <c r="F140" s="230"/>
      <c r="G140" s="230"/>
      <c r="H140" s="230"/>
      <c r="I140" s="230"/>
      <c r="J140" s="230"/>
      <c r="K140" s="230"/>
      <c r="L140" s="230"/>
      <c r="M140" s="230"/>
      <c r="N140" s="229"/>
      <c r="O140" s="229"/>
      <c r="P140" s="229"/>
      <c r="Q140" s="229"/>
      <c r="R140" s="230"/>
      <c r="S140" s="230"/>
      <c r="T140" s="230"/>
      <c r="U140" s="230"/>
      <c r="V140" s="230"/>
      <c r="W140" s="230"/>
      <c r="X140" s="230"/>
      <c r="Y140" s="230"/>
      <c r="Z140" s="210"/>
      <c r="AA140" s="210"/>
      <c r="AB140" s="210"/>
      <c r="AC140" s="210"/>
      <c r="AD140" s="210"/>
      <c r="AE140" s="210"/>
      <c r="AF140" s="210"/>
      <c r="AG140" s="210" t="s">
        <v>145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1" x14ac:dyDescent="0.2">
      <c r="A141" s="241">
        <v>21</v>
      </c>
      <c r="B141" s="242" t="s">
        <v>404</v>
      </c>
      <c r="C141" s="258" t="s">
        <v>405</v>
      </c>
      <c r="D141" s="243" t="s">
        <v>138</v>
      </c>
      <c r="E141" s="244">
        <v>2862</v>
      </c>
      <c r="F141" s="245"/>
      <c r="G141" s="246">
        <f>ROUND(E141*F141,2)</f>
        <v>0</v>
      </c>
      <c r="H141" s="245"/>
      <c r="I141" s="246">
        <f>ROUND(E141*H141,2)</f>
        <v>0</v>
      </c>
      <c r="J141" s="245"/>
      <c r="K141" s="246">
        <f>ROUND(E141*J141,2)</f>
        <v>0</v>
      </c>
      <c r="L141" s="246">
        <v>21</v>
      </c>
      <c r="M141" s="246">
        <f>G141*(1+L141/100)</f>
        <v>0</v>
      </c>
      <c r="N141" s="244">
        <v>9.5E-4</v>
      </c>
      <c r="O141" s="244">
        <f>ROUND(E141*N141,2)</f>
        <v>2.72</v>
      </c>
      <c r="P141" s="244">
        <v>0</v>
      </c>
      <c r="Q141" s="244">
        <f>ROUND(E141*P141,2)</f>
        <v>0</v>
      </c>
      <c r="R141" s="246"/>
      <c r="S141" s="246" t="s">
        <v>139</v>
      </c>
      <c r="T141" s="246" t="s">
        <v>140</v>
      </c>
      <c r="U141" s="246">
        <v>7.0000000000000001E-3</v>
      </c>
      <c r="V141" s="246">
        <f>ROUND(E141*U141,2)</f>
        <v>20.03</v>
      </c>
      <c r="W141" s="246"/>
      <c r="X141" s="247" t="s">
        <v>141</v>
      </c>
      <c r="Y141" s="230" t="s">
        <v>142</v>
      </c>
      <c r="Z141" s="210"/>
      <c r="AA141" s="210"/>
      <c r="AB141" s="210"/>
      <c r="AC141" s="210"/>
      <c r="AD141" s="210"/>
      <c r="AE141" s="210"/>
      <c r="AF141" s="210"/>
      <c r="AG141" s="210" t="s">
        <v>143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2" x14ac:dyDescent="0.2">
      <c r="A142" s="227"/>
      <c r="B142" s="228"/>
      <c r="C142" s="261" t="s">
        <v>406</v>
      </c>
      <c r="D142" s="256"/>
      <c r="E142" s="256"/>
      <c r="F142" s="256"/>
      <c r="G142" s="256"/>
      <c r="H142" s="230"/>
      <c r="I142" s="230"/>
      <c r="J142" s="230"/>
      <c r="K142" s="230"/>
      <c r="L142" s="230"/>
      <c r="M142" s="230"/>
      <c r="N142" s="229"/>
      <c r="O142" s="229"/>
      <c r="P142" s="229"/>
      <c r="Q142" s="229"/>
      <c r="R142" s="230"/>
      <c r="S142" s="230"/>
      <c r="T142" s="230"/>
      <c r="U142" s="230"/>
      <c r="V142" s="230"/>
      <c r="W142" s="230"/>
      <c r="X142" s="230"/>
      <c r="Y142" s="230"/>
      <c r="Z142" s="210"/>
      <c r="AA142" s="210"/>
      <c r="AB142" s="210"/>
      <c r="AC142" s="210"/>
      <c r="AD142" s="210"/>
      <c r="AE142" s="210"/>
      <c r="AF142" s="210"/>
      <c r="AG142" s="210" t="s">
        <v>228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2" x14ac:dyDescent="0.2">
      <c r="A143" s="227"/>
      <c r="B143" s="228"/>
      <c r="C143" s="259" t="s">
        <v>407</v>
      </c>
      <c r="D143" s="231"/>
      <c r="E143" s="232">
        <v>2862</v>
      </c>
      <c r="F143" s="230"/>
      <c r="G143" s="230"/>
      <c r="H143" s="230"/>
      <c r="I143" s="230"/>
      <c r="J143" s="230"/>
      <c r="K143" s="230"/>
      <c r="L143" s="230"/>
      <c r="M143" s="230"/>
      <c r="N143" s="229"/>
      <c r="O143" s="229"/>
      <c r="P143" s="229"/>
      <c r="Q143" s="229"/>
      <c r="R143" s="230"/>
      <c r="S143" s="230"/>
      <c r="T143" s="230"/>
      <c r="U143" s="230"/>
      <c r="V143" s="230"/>
      <c r="W143" s="230"/>
      <c r="X143" s="230"/>
      <c r="Y143" s="230"/>
      <c r="Z143" s="210"/>
      <c r="AA143" s="210"/>
      <c r="AB143" s="210"/>
      <c r="AC143" s="210"/>
      <c r="AD143" s="210"/>
      <c r="AE143" s="210"/>
      <c r="AF143" s="210"/>
      <c r="AG143" s="210" t="s">
        <v>145</v>
      </c>
      <c r="AH143" s="210">
        <v>5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1" x14ac:dyDescent="0.2">
      <c r="A144" s="241">
        <v>22</v>
      </c>
      <c r="B144" s="242" t="s">
        <v>408</v>
      </c>
      <c r="C144" s="258" t="s">
        <v>409</v>
      </c>
      <c r="D144" s="243" t="s">
        <v>138</v>
      </c>
      <c r="E144" s="244">
        <v>1908</v>
      </c>
      <c r="F144" s="245"/>
      <c r="G144" s="246">
        <f>ROUND(E144*F144,2)</f>
        <v>0</v>
      </c>
      <c r="H144" s="245"/>
      <c r="I144" s="246">
        <f>ROUND(E144*H144,2)</f>
        <v>0</v>
      </c>
      <c r="J144" s="245"/>
      <c r="K144" s="246">
        <f>ROUND(E144*J144,2)</f>
        <v>0</v>
      </c>
      <c r="L144" s="246">
        <v>21</v>
      </c>
      <c r="M144" s="246">
        <f>G144*(1+L144/100)</f>
        <v>0</v>
      </c>
      <c r="N144" s="244">
        <v>0</v>
      </c>
      <c r="O144" s="244">
        <f>ROUND(E144*N144,2)</f>
        <v>0</v>
      </c>
      <c r="P144" s="244">
        <v>0</v>
      </c>
      <c r="Q144" s="244">
        <f>ROUND(E144*P144,2)</f>
        <v>0</v>
      </c>
      <c r="R144" s="246"/>
      <c r="S144" s="246" t="s">
        <v>139</v>
      </c>
      <c r="T144" s="246" t="s">
        <v>140</v>
      </c>
      <c r="U144" s="246">
        <v>0.11700000000000001</v>
      </c>
      <c r="V144" s="246">
        <f>ROUND(E144*U144,2)</f>
        <v>223.24</v>
      </c>
      <c r="W144" s="246"/>
      <c r="X144" s="247" t="s">
        <v>141</v>
      </c>
      <c r="Y144" s="230" t="s">
        <v>142</v>
      </c>
      <c r="Z144" s="210"/>
      <c r="AA144" s="210"/>
      <c r="AB144" s="210"/>
      <c r="AC144" s="210"/>
      <c r="AD144" s="210"/>
      <c r="AE144" s="210"/>
      <c r="AF144" s="210"/>
      <c r="AG144" s="210" t="s">
        <v>143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2" x14ac:dyDescent="0.2">
      <c r="A145" s="227"/>
      <c r="B145" s="228"/>
      <c r="C145" s="259" t="s">
        <v>410</v>
      </c>
      <c r="D145" s="231"/>
      <c r="E145" s="232">
        <v>1908</v>
      </c>
      <c r="F145" s="230"/>
      <c r="G145" s="230"/>
      <c r="H145" s="230"/>
      <c r="I145" s="230"/>
      <c r="J145" s="230"/>
      <c r="K145" s="230"/>
      <c r="L145" s="230"/>
      <c r="M145" s="230"/>
      <c r="N145" s="229"/>
      <c r="O145" s="229"/>
      <c r="P145" s="229"/>
      <c r="Q145" s="229"/>
      <c r="R145" s="230"/>
      <c r="S145" s="230"/>
      <c r="T145" s="230"/>
      <c r="U145" s="230"/>
      <c r="V145" s="230"/>
      <c r="W145" s="230"/>
      <c r="X145" s="230"/>
      <c r="Y145" s="230"/>
      <c r="Z145" s="210"/>
      <c r="AA145" s="210"/>
      <c r="AB145" s="210"/>
      <c r="AC145" s="210"/>
      <c r="AD145" s="210"/>
      <c r="AE145" s="210"/>
      <c r="AF145" s="210"/>
      <c r="AG145" s="210" t="s">
        <v>145</v>
      </c>
      <c r="AH145" s="210">
        <v>5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1" x14ac:dyDescent="0.2">
      <c r="A146" s="248">
        <v>23</v>
      </c>
      <c r="B146" s="249" t="s">
        <v>411</v>
      </c>
      <c r="C146" s="260" t="s">
        <v>412</v>
      </c>
      <c r="D146" s="250" t="s">
        <v>138</v>
      </c>
      <c r="E146" s="251">
        <v>165</v>
      </c>
      <c r="F146" s="252"/>
      <c r="G146" s="253">
        <f>ROUND(E146*F146,2)</f>
        <v>0</v>
      </c>
      <c r="H146" s="252"/>
      <c r="I146" s="253">
        <f>ROUND(E146*H146,2)</f>
        <v>0</v>
      </c>
      <c r="J146" s="252"/>
      <c r="K146" s="253">
        <f>ROUND(E146*J146,2)</f>
        <v>0</v>
      </c>
      <c r="L146" s="253">
        <v>21</v>
      </c>
      <c r="M146" s="253">
        <f>G146*(1+L146/100)</f>
        <v>0</v>
      </c>
      <c r="N146" s="251">
        <v>1.2099999999999999E-3</v>
      </c>
      <c r="O146" s="251">
        <f>ROUND(E146*N146,2)</f>
        <v>0.2</v>
      </c>
      <c r="P146" s="251">
        <v>0</v>
      </c>
      <c r="Q146" s="251">
        <f>ROUND(E146*P146,2)</f>
        <v>0</v>
      </c>
      <c r="R146" s="253"/>
      <c r="S146" s="253" t="s">
        <v>139</v>
      </c>
      <c r="T146" s="253" t="s">
        <v>140</v>
      </c>
      <c r="U146" s="253">
        <v>0.17699999999999999</v>
      </c>
      <c r="V146" s="253">
        <f>ROUND(E146*U146,2)</f>
        <v>29.21</v>
      </c>
      <c r="W146" s="253"/>
      <c r="X146" s="254" t="s">
        <v>141</v>
      </c>
      <c r="Y146" s="230" t="s">
        <v>142</v>
      </c>
      <c r="Z146" s="210"/>
      <c r="AA146" s="210"/>
      <c r="AB146" s="210"/>
      <c r="AC146" s="210"/>
      <c r="AD146" s="210"/>
      <c r="AE146" s="210"/>
      <c r="AF146" s="210"/>
      <c r="AG146" s="210" t="s">
        <v>143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1" x14ac:dyDescent="0.2">
      <c r="A147" s="241">
        <v>24</v>
      </c>
      <c r="B147" s="242" t="s">
        <v>413</v>
      </c>
      <c r="C147" s="258" t="s">
        <v>414</v>
      </c>
      <c r="D147" s="243" t="s">
        <v>138</v>
      </c>
      <c r="E147" s="244">
        <v>1908</v>
      </c>
      <c r="F147" s="245"/>
      <c r="G147" s="246">
        <f>ROUND(E147*F147,2)</f>
        <v>0</v>
      </c>
      <c r="H147" s="245"/>
      <c r="I147" s="246">
        <f>ROUND(E147*H147,2)</f>
        <v>0</v>
      </c>
      <c r="J147" s="245"/>
      <c r="K147" s="246">
        <f>ROUND(E147*J147,2)</f>
        <v>0</v>
      </c>
      <c r="L147" s="246">
        <v>21</v>
      </c>
      <c r="M147" s="246">
        <f>G147*(1+L147/100)</f>
        <v>0</v>
      </c>
      <c r="N147" s="244">
        <v>0</v>
      </c>
      <c r="O147" s="244">
        <f>ROUND(E147*N147,2)</f>
        <v>0</v>
      </c>
      <c r="P147" s="244">
        <v>0</v>
      </c>
      <c r="Q147" s="244">
        <f>ROUND(E147*P147,2)</f>
        <v>0</v>
      </c>
      <c r="R147" s="246"/>
      <c r="S147" s="246" t="s">
        <v>139</v>
      </c>
      <c r="T147" s="246" t="s">
        <v>140</v>
      </c>
      <c r="U147" s="246">
        <v>3.0300000000000001E-2</v>
      </c>
      <c r="V147" s="246">
        <f>ROUND(E147*U147,2)</f>
        <v>57.81</v>
      </c>
      <c r="W147" s="246"/>
      <c r="X147" s="247" t="s">
        <v>141</v>
      </c>
      <c r="Y147" s="230" t="s">
        <v>142</v>
      </c>
      <c r="Z147" s="210"/>
      <c r="AA147" s="210"/>
      <c r="AB147" s="210"/>
      <c r="AC147" s="210"/>
      <c r="AD147" s="210"/>
      <c r="AE147" s="210"/>
      <c r="AF147" s="210"/>
      <c r="AG147" s="210" t="s">
        <v>143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2" x14ac:dyDescent="0.2">
      <c r="A148" s="227"/>
      <c r="B148" s="228"/>
      <c r="C148" s="259" t="s">
        <v>410</v>
      </c>
      <c r="D148" s="231"/>
      <c r="E148" s="232">
        <v>1908</v>
      </c>
      <c r="F148" s="230"/>
      <c r="G148" s="230"/>
      <c r="H148" s="230"/>
      <c r="I148" s="230"/>
      <c r="J148" s="230"/>
      <c r="K148" s="230"/>
      <c r="L148" s="230"/>
      <c r="M148" s="230"/>
      <c r="N148" s="229"/>
      <c r="O148" s="229"/>
      <c r="P148" s="229"/>
      <c r="Q148" s="229"/>
      <c r="R148" s="230"/>
      <c r="S148" s="230"/>
      <c r="T148" s="230"/>
      <c r="U148" s="230"/>
      <c r="V148" s="230"/>
      <c r="W148" s="230"/>
      <c r="X148" s="230"/>
      <c r="Y148" s="230"/>
      <c r="Z148" s="210"/>
      <c r="AA148" s="210"/>
      <c r="AB148" s="210"/>
      <c r="AC148" s="210"/>
      <c r="AD148" s="210"/>
      <c r="AE148" s="210"/>
      <c r="AF148" s="210"/>
      <c r="AG148" s="210" t="s">
        <v>145</v>
      </c>
      <c r="AH148" s="210">
        <v>5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1" x14ac:dyDescent="0.2">
      <c r="A149" s="241">
        <v>25</v>
      </c>
      <c r="B149" s="242" t="s">
        <v>415</v>
      </c>
      <c r="C149" s="258" t="s">
        <v>416</v>
      </c>
      <c r="D149" s="243" t="s">
        <v>138</v>
      </c>
      <c r="E149" s="244">
        <v>2862</v>
      </c>
      <c r="F149" s="245"/>
      <c r="G149" s="246">
        <f>ROUND(E149*F149,2)</f>
        <v>0</v>
      </c>
      <c r="H149" s="245"/>
      <c r="I149" s="246">
        <f>ROUND(E149*H149,2)</f>
        <v>0</v>
      </c>
      <c r="J149" s="245"/>
      <c r="K149" s="246">
        <f>ROUND(E149*J149,2)</f>
        <v>0</v>
      </c>
      <c r="L149" s="246">
        <v>21</v>
      </c>
      <c r="M149" s="246">
        <f>G149*(1+L149/100)</f>
        <v>0</v>
      </c>
      <c r="N149" s="244">
        <v>5.0000000000000002E-5</v>
      </c>
      <c r="O149" s="244">
        <f>ROUND(E149*N149,2)</f>
        <v>0.14000000000000001</v>
      </c>
      <c r="P149" s="244">
        <v>0</v>
      </c>
      <c r="Q149" s="244">
        <f>ROUND(E149*P149,2)</f>
        <v>0</v>
      </c>
      <c r="R149" s="246"/>
      <c r="S149" s="246" t="s">
        <v>139</v>
      </c>
      <c r="T149" s="246" t="s">
        <v>140</v>
      </c>
      <c r="U149" s="246">
        <v>0</v>
      </c>
      <c r="V149" s="246">
        <f>ROUND(E149*U149,2)</f>
        <v>0</v>
      </c>
      <c r="W149" s="246"/>
      <c r="X149" s="247" t="s">
        <v>141</v>
      </c>
      <c r="Y149" s="230" t="s">
        <v>142</v>
      </c>
      <c r="Z149" s="210"/>
      <c r="AA149" s="210"/>
      <c r="AB149" s="210"/>
      <c r="AC149" s="210"/>
      <c r="AD149" s="210"/>
      <c r="AE149" s="210"/>
      <c r="AF149" s="210"/>
      <c r="AG149" s="210" t="s">
        <v>143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2" x14ac:dyDescent="0.2">
      <c r="A150" s="227"/>
      <c r="B150" s="228"/>
      <c r="C150" s="259" t="s">
        <v>417</v>
      </c>
      <c r="D150" s="231"/>
      <c r="E150" s="232">
        <v>2862</v>
      </c>
      <c r="F150" s="230"/>
      <c r="G150" s="230"/>
      <c r="H150" s="230"/>
      <c r="I150" s="230"/>
      <c r="J150" s="230"/>
      <c r="K150" s="230"/>
      <c r="L150" s="230"/>
      <c r="M150" s="230"/>
      <c r="N150" s="229"/>
      <c r="O150" s="229"/>
      <c r="P150" s="229"/>
      <c r="Q150" s="229"/>
      <c r="R150" s="230"/>
      <c r="S150" s="230"/>
      <c r="T150" s="230"/>
      <c r="U150" s="230"/>
      <c r="V150" s="230"/>
      <c r="W150" s="230"/>
      <c r="X150" s="230"/>
      <c r="Y150" s="230"/>
      <c r="Z150" s="210"/>
      <c r="AA150" s="210"/>
      <c r="AB150" s="210"/>
      <c r="AC150" s="210"/>
      <c r="AD150" s="210"/>
      <c r="AE150" s="210"/>
      <c r="AF150" s="210"/>
      <c r="AG150" s="210" t="s">
        <v>145</v>
      </c>
      <c r="AH150" s="210">
        <v>5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1" x14ac:dyDescent="0.2">
      <c r="A151" s="241">
        <v>26</v>
      </c>
      <c r="B151" s="242" t="s">
        <v>418</v>
      </c>
      <c r="C151" s="258" t="s">
        <v>419</v>
      </c>
      <c r="D151" s="243" t="s">
        <v>138</v>
      </c>
      <c r="E151" s="244">
        <v>1908</v>
      </c>
      <c r="F151" s="245"/>
      <c r="G151" s="246">
        <f>ROUND(E151*F151,2)</f>
        <v>0</v>
      </c>
      <c r="H151" s="245"/>
      <c r="I151" s="246">
        <f>ROUND(E151*H151,2)</f>
        <v>0</v>
      </c>
      <c r="J151" s="245"/>
      <c r="K151" s="246">
        <f>ROUND(E151*J151,2)</f>
        <v>0</v>
      </c>
      <c r="L151" s="246">
        <v>21</v>
      </c>
      <c r="M151" s="246">
        <f>G151*(1+L151/100)</f>
        <v>0</v>
      </c>
      <c r="N151" s="244">
        <v>0</v>
      </c>
      <c r="O151" s="244">
        <f>ROUND(E151*N151,2)</f>
        <v>0</v>
      </c>
      <c r="P151" s="244">
        <v>0</v>
      </c>
      <c r="Q151" s="244">
        <f>ROUND(E151*P151,2)</f>
        <v>0</v>
      </c>
      <c r="R151" s="246"/>
      <c r="S151" s="246" t="s">
        <v>139</v>
      </c>
      <c r="T151" s="246" t="s">
        <v>140</v>
      </c>
      <c r="U151" s="246">
        <v>1.7999999999999999E-2</v>
      </c>
      <c r="V151" s="246">
        <f>ROUND(E151*U151,2)</f>
        <v>34.340000000000003</v>
      </c>
      <c r="W151" s="246"/>
      <c r="X151" s="247" t="s">
        <v>141</v>
      </c>
      <c r="Y151" s="230" t="s">
        <v>142</v>
      </c>
      <c r="Z151" s="210"/>
      <c r="AA151" s="210"/>
      <c r="AB151" s="210"/>
      <c r="AC151" s="210"/>
      <c r="AD151" s="210"/>
      <c r="AE151" s="210"/>
      <c r="AF151" s="210"/>
      <c r="AG151" s="210" t="s">
        <v>143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2" x14ac:dyDescent="0.2">
      <c r="A152" s="227"/>
      <c r="B152" s="228"/>
      <c r="C152" s="259" t="s">
        <v>420</v>
      </c>
      <c r="D152" s="231"/>
      <c r="E152" s="232">
        <v>1908</v>
      </c>
      <c r="F152" s="230"/>
      <c r="G152" s="230"/>
      <c r="H152" s="230"/>
      <c r="I152" s="230"/>
      <c r="J152" s="230"/>
      <c r="K152" s="230"/>
      <c r="L152" s="230"/>
      <c r="M152" s="230"/>
      <c r="N152" s="229"/>
      <c r="O152" s="229"/>
      <c r="P152" s="229"/>
      <c r="Q152" s="229"/>
      <c r="R152" s="230"/>
      <c r="S152" s="230"/>
      <c r="T152" s="230"/>
      <c r="U152" s="230"/>
      <c r="V152" s="230"/>
      <c r="W152" s="230"/>
      <c r="X152" s="230"/>
      <c r="Y152" s="230"/>
      <c r="Z152" s="210"/>
      <c r="AA152" s="210"/>
      <c r="AB152" s="210"/>
      <c r="AC152" s="210"/>
      <c r="AD152" s="210"/>
      <c r="AE152" s="210"/>
      <c r="AF152" s="210"/>
      <c r="AG152" s="210" t="s">
        <v>145</v>
      </c>
      <c r="AH152" s="210">
        <v>5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1" x14ac:dyDescent="0.2">
      <c r="A153" s="241">
        <v>27</v>
      </c>
      <c r="B153" s="242" t="s">
        <v>421</v>
      </c>
      <c r="C153" s="258" t="s">
        <v>422</v>
      </c>
      <c r="D153" s="243" t="s">
        <v>193</v>
      </c>
      <c r="E153" s="244">
        <v>22</v>
      </c>
      <c r="F153" s="245"/>
      <c r="G153" s="246">
        <f>ROUND(E153*F153,2)</f>
        <v>0</v>
      </c>
      <c r="H153" s="245"/>
      <c r="I153" s="246">
        <f>ROUND(E153*H153,2)</f>
        <v>0</v>
      </c>
      <c r="J153" s="245"/>
      <c r="K153" s="246">
        <f>ROUND(E153*J153,2)</f>
        <v>0</v>
      </c>
      <c r="L153" s="246">
        <v>21</v>
      </c>
      <c r="M153" s="246">
        <f>G153*(1+L153/100)</f>
        <v>0</v>
      </c>
      <c r="N153" s="244">
        <v>2.1909999999999999E-2</v>
      </c>
      <c r="O153" s="244">
        <f>ROUND(E153*N153,2)</f>
        <v>0.48</v>
      </c>
      <c r="P153" s="244">
        <v>0</v>
      </c>
      <c r="Q153" s="244">
        <f>ROUND(E153*P153,2)</f>
        <v>0</v>
      </c>
      <c r="R153" s="246"/>
      <c r="S153" s="246" t="s">
        <v>139</v>
      </c>
      <c r="T153" s="246" t="s">
        <v>140</v>
      </c>
      <c r="U153" s="246">
        <v>0.20300000000000001</v>
      </c>
      <c r="V153" s="246">
        <f>ROUND(E153*U153,2)</f>
        <v>4.47</v>
      </c>
      <c r="W153" s="246"/>
      <c r="X153" s="247" t="s">
        <v>141</v>
      </c>
      <c r="Y153" s="230" t="s">
        <v>142</v>
      </c>
      <c r="Z153" s="210"/>
      <c r="AA153" s="210"/>
      <c r="AB153" s="210"/>
      <c r="AC153" s="210"/>
      <c r="AD153" s="210"/>
      <c r="AE153" s="210"/>
      <c r="AF153" s="210"/>
      <c r="AG153" s="210" t="s">
        <v>143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2" x14ac:dyDescent="0.2">
      <c r="A154" s="227"/>
      <c r="B154" s="228"/>
      <c r="C154" s="259" t="s">
        <v>423</v>
      </c>
      <c r="D154" s="231"/>
      <c r="E154" s="232">
        <v>22</v>
      </c>
      <c r="F154" s="230"/>
      <c r="G154" s="230"/>
      <c r="H154" s="230"/>
      <c r="I154" s="230"/>
      <c r="J154" s="230"/>
      <c r="K154" s="230"/>
      <c r="L154" s="230"/>
      <c r="M154" s="230"/>
      <c r="N154" s="229"/>
      <c r="O154" s="229"/>
      <c r="P154" s="229"/>
      <c r="Q154" s="229"/>
      <c r="R154" s="230"/>
      <c r="S154" s="230"/>
      <c r="T154" s="230"/>
      <c r="U154" s="230"/>
      <c r="V154" s="230"/>
      <c r="W154" s="230"/>
      <c r="X154" s="230"/>
      <c r="Y154" s="230"/>
      <c r="Z154" s="210"/>
      <c r="AA154" s="210"/>
      <c r="AB154" s="210"/>
      <c r="AC154" s="210"/>
      <c r="AD154" s="210"/>
      <c r="AE154" s="210"/>
      <c r="AF154" s="210"/>
      <c r="AG154" s="210" t="s">
        <v>145</v>
      </c>
      <c r="AH154" s="210">
        <v>0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1" x14ac:dyDescent="0.2">
      <c r="A155" s="241">
        <v>28</v>
      </c>
      <c r="B155" s="242" t="s">
        <v>424</v>
      </c>
      <c r="C155" s="258" t="s">
        <v>425</v>
      </c>
      <c r="D155" s="243" t="s">
        <v>193</v>
      </c>
      <c r="E155" s="244">
        <v>33</v>
      </c>
      <c r="F155" s="245"/>
      <c r="G155" s="246">
        <f>ROUND(E155*F155,2)</f>
        <v>0</v>
      </c>
      <c r="H155" s="245"/>
      <c r="I155" s="246">
        <f>ROUND(E155*H155,2)</f>
        <v>0</v>
      </c>
      <c r="J155" s="245"/>
      <c r="K155" s="246">
        <f>ROUND(E155*J155,2)</f>
        <v>0</v>
      </c>
      <c r="L155" s="246">
        <v>21</v>
      </c>
      <c r="M155" s="246">
        <f>G155*(1+L155/100)</f>
        <v>0</v>
      </c>
      <c r="N155" s="244">
        <v>1.7600000000000001E-3</v>
      </c>
      <c r="O155" s="244">
        <f>ROUND(E155*N155,2)</f>
        <v>0.06</v>
      </c>
      <c r="P155" s="244">
        <v>0</v>
      </c>
      <c r="Q155" s="244">
        <f>ROUND(E155*P155,2)</f>
        <v>0</v>
      </c>
      <c r="R155" s="246"/>
      <c r="S155" s="246" t="s">
        <v>139</v>
      </c>
      <c r="T155" s="246" t="s">
        <v>140</v>
      </c>
      <c r="U155" s="246">
        <v>8.0000000000000002E-3</v>
      </c>
      <c r="V155" s="246">
        <f>ROUND(E155*U155,2)</f>
        <v>0.26</v>
      </c>
      <c r="W155" s="246"/>
      <c r="X155" s="247" t="s">
        <v>141</v>
      </c>
      <c r="Y155" s="230" t="s">
        <v>142</v>
      </c>
      <c r="Z155" s="210"/>
      <c r="AA155" s="210"/>
      <c r="AB155" s="210"/>
      <c r="AC155" s="210"/>
      <c r="AD155" s="210"/>
      <c r="AE155" s="210"/>
      <c r="AF155" s="210"/>
      <c r="AG155" s="210" t="s">
        <v>143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2" x14ac:dyDescent="0.2">
      <c r="A156" s="227"/>
      <c r="B156" s="228"/>
      <c r="C156" s="259" t="s">
        <v>426</v>
      </c>
      <c r="D156" s="231"/>
      <c r="E156" s="232">
        <v>33</v>
      </c>
      <c r="F156" s="230"/>
      <c r="G156" s="230"/>
      <c r="H156" s="230"/>
      <c r="I156" s="230"/>
      <c r="J156" s="230"/>
      <c r="K156" s="230"/>
      <c r="L156" s="230"/>
      <c r="M156" s="230"/>
      <c r="N156" s="229"/>
      <c r="O156" s="229"/>
      <c r="P156" s="229"/>
      <c r="Q156" s="229"/>
      <c r="R156" s="230"/>
      <c r="S156" s="230"/>
      <c r="T156" s="230"/>
      <c r="U156" s="230"/>
      <c r="V156" s="230"/>
      <c r="W156" s="230"/>
      <c r="X156" s="230"/>
      <c r="Y156" s="230"/>
      <c r="Z156" s="210"/>
      <c r="AA156" s="210"/>
      <c r="AB156" s="210"/>
      <c r="AC156" s="210"/>
      <c r="AD156" s="210"/>
      <c r="AE156" s="210"/>
      <c r="AF156" s="210"/>
      <c r="AG156" s="210" t="s">
        <v>145</v>
      </c>
      <c r="AH156" s="210">
        <v>5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1" x14ac:dyDescent="0.2">
      <c r="A157" s="241">
        <v>29</v>
      </c>
      <c r="B157" s="242" t="s">
        <v>427</v>
      </c>
      <c r="C157" s="258" t="s">
        <v>428</v>
      </c>
      <c r="D157" s="243" t="s">
        <v>193</v>
      </c>
      <c r="E157" s="244">
        <v>22</v>
      </c>
      <c r="F157" s="245"/>
      <c r="G157" s="246">
        <f>ROUND(E157*F157,2)</f>
        <v>0</v>
      </c>
      <c r="H157" s="245"/>
      <c r="I157" s="246">
        <f>ROUND(E157*H157,2)</f>
        <v>0</v>
      </c>
      <c r="J157" s="245"/>
      <c r="K157" s="246">
        <f>ROUND(E157*J157,2)</f>
        <v>0</v>
      </c>
      <c r="L157" s="246">
        <v>21</v>
      </c>
      <c r="M157" s="246">
        <f>G157*(1+L157/100)</f>
        <v>0</v>
      </c>
      <c r="N157" s="244">
        <v>0</v>
      </c>
      <c r="O157" s="244">
        <f>ROUND(E157*N157,2)</f>
        <v>0</v>
      </c>
      <c r="P157" s="244">
        <v>0</v>
      </c>
      <c r="Q157" s="244">
        <f>ROUND(E157*P157,2)</f>
        <v>0</v>
      </c>
      <c r="R157" s="246"/>
      <c r="S157" s="246" t="s">
        <v>139</v>
      </c>
      <c r="T157" s="246" t="s">
        <v>140</v>
      </c>
      <c r="U157" s="246">
        <v>0.13100000000000001</v>
      </c>
      <c r="V157" s="246">
        <f>ROUND(E157*U157,2)</f>
        <v>2.88</v>
      </c>
      <c r="W157" s="246"/>
      <c r="X157" s="247" t="s">
        <v>141</v>
      </c>
      <c r="Y157" s="230" t="s">
        <v>142</v>
      </c>
      <c r="Z157" s="210"/>
      <c r="AA157" s="210"/>
      <c r="AB157" s="210"/>
      <c r="AC157" s="210"/>
      <c r="AD157" s="210"/>
      <c r="AE157" s="210"/>
      <c r="AF157" s="210"/>
      <c r="AG157" s="210" t="s">
        <v>143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2" x14ac:dyDescent="0.2">
      <c r="A158" s="227"/>
      <c r="B158" s="228"/>
      <c r="C158" s="259" t="s">
        <v>429</v>
      </c>
      <c r="D158" s="231"/>
      <c r="E158" s="232">
        <v>22</v>
      </c>
      <c r="F158" s="230"/>
      <c r="G158" s="230"/>
      <c r="H158" s="230"/>
      <c r="I158" s="230"/>
      <c r="J158" s="230"/>
      <c r="K158" s="230"/>
      <c r="L158" s="230"/>
      <c r="M158" s="230"/>
      <c r="N158" s="229"/>
      <c r="O158" s="229"/>
      <c r="P158" s="229"/>
      <c r="Q158" s="229"/>
      <c r="R158" s="230"/>
      <c r="S158" s="230"/>
      <c r="T158" s="230"/>
      <c r="U158" s="230"/>
      <c r="V158" s="230"/>
      <c r="W158" s="230"/>
      <c r="X158" s="230"/>
      <c r="Y158" s="230"/>
      <c r="Z158" s="210"/>
      <c r="AA158" s="210"/>
      <c r="AB158" s="210"/>
      <c r="AC158" s="210"/>
      <c r="AD158" s="210"/>
      <c r="AE158" s="210"/>
      <c r="AF158" s="210"/>
      <c r="AG158" s="210" t="s">
        <v>145</v>
      </c>
      <c r="AH158" s="210">
        <v>5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x14ac:dyDescent="0.2">
      <c r="A159" s="234" t="s">
        <v>134</v>
      </c>
      <c r="B159" s="235" t="s">
        <v>82</v>
      </c>
      <c r="C159" s="257" t="s">
        <v>83</v>
      </c>
      <c r="D159" s="236"/>
      <c r="E159" s="237"/>
      <c r="F159" s="238"/>
      <c r="G159" s="238">
        <f>SUMIF(AG160:AG160,"&lt;&gt;NOR",G160:G160)</f>
        <v>0</v>
      </c>
      <c r="H159" s="238"/>
      <c r="I159" s="238">
        <f>SUM(I160:I160)</f>
        <v>0</v>
      </c>
      <c r="J159" s="238"/>
      <c r="K159" s="238">
        <f>SUM(K160:K160)</f>
        <v>0</v>
      </c>
      <c r="L159" s="238"/>
      <c r="M159" s="238">
        <f>SUM(M160:M160)</f>
        <v>0</v>
      </c>
      <c r="N159" s="237"/>
      <c r="O159" s="237">
        <f>SUM(O160:O160)</f>
        <v>0</v>
      </c>
      <c r="P159" s="237"/>
      <c r="Q159" s="237">
        <f>SUM(Q160:Q160)</f>
        <v>0</v>
      </c>
      <c r="R159" s="238"/>
      <c r="S159" s="238"/>
      <c r="T159" s="238"/>
      <c r="U159" s="238"/>
      <c r="V159" s="238">
        <f>SUM(V160:V160)</f>
        <v>203.8</v>
      </c>
      <c r="W159" s="238"/>
      <c r="X159" s="239"/>
      <c r="Y159" s="233"/>
      <c r="AG159" t="s">
        <v>135</v>
      </c>
    </row>
    <row r="160" spans="1:60" outlineLevel="1" x14ac:dyDescent="0.2">
      <c r="A160" s="248">
        <v>30</v>
      </c>
      <c r="B160" s="249" t="s">
        <v>430</v>
      </c>
      <c r="C160" s="260" t="s">
        <v>431</v>
      </c>
      <c r="D160" s="250" t="s">
        <v>226</v>
      </c>
      <c r="E160" s="251">
        <v>108.86572</v>
      </c>
      <c r="F160" s="252"/>
      <c r="G160" s="253">
        <f>ROUND(E160*F160,2)</f>
        <v>0</v>
      </c>
      <c r="H160" s="252"/>
      <c r="I160" s="253">
        <f>ROUND(E160*H160,2)</f>
        <v>0</v>
      </c>
      <c r="J160" s="252"/>
      <c r="K160" s="253">
        <f>ROUND(E160*J160,2)</f>
        <v>0</v>
      </c>
      <c r="L160" s="253">
        <v>21</v>
      </c>
      <c r="M160" s="253">
        <f>G160*(1+L160/100)</f>
        <v>0</v>
      </c>
      <c r="N160" s="251">
        <v>0</v>
      </c>
      <c r="O160" s="251">
        <f>ROUND(E160*N160,2)</f>
        <v>0</v>
      </c>
      <c r="P160" s="251">
        <v>0</v>
      </c>
      <c r="Q160" s="251">
        <f>ROUND(E160*P160,2)</f>
        <v>0</v>
      </c>
      <c r="R160" s="253"/>
      <c r="S160" s="253" t="s">
        <v>139</v>
      </c>
      <c r="T160" s="253" t="s">
        <v>140</v>
      </c>
      <c r="U160" s="253">
        <v>1.8720000000000001</v>
      </c>
      <c r="V160" s="253">
        <f>ROUND(E160*U160,2)</f>
        <v>203.8</v>
      </c>
      <c r="W160" s="253"/>
      <c r="X160" s="254" t="s">
        <v>432</v>
      </c>
      <c r="Y160" s="230" t="s">
        <v>142</v>
      </c>
      <c r="Z160" s="210"/>
      <c r="AA160" s="210"/>
      <c r="AB160" s="210"/>
      <c r="AC160" s="210"/>
      <c r="AD160" s="210"/>
      <c r="AE160" s="210"/>
      <c r="AF160" s="210"/>
      <c r="AG160" s="210" t="s">
        <v>433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x14ac:dyDescent="0.2">
      <c r="A161" s="234" t="s">
        <v>134</v>
      </c>
      <c r="B161" s="235" t="s">
        <v>84</v>
      </c>
      <c r="C161" s="257" t="s">
        <v>85</v>
      </c>
      <c r="D161" s="236"/>
      <c r="E161" s="237"/>
      <c r="F161" s="238"/>
      <c r="G161" s="238">
        <f>SUMIF(AG162:AG166,"&lt;&gt;NOR",G162:G166)</f>
        <v>0</v>
      </c>
      <c r="H161" s="238"/>
      <c r="I161" s="238">
        <f>SUM(I162:I166)</f>
        <v>0</v>
      </c>
      <c r="J161" s="238"/>
      <c r="K161" s="238">
        <f>SUM(K162:K166)</f>
        <v>0</v>
      </c>
      <c r="L161" s="238"/>
      <c r="M161" s="238">
        <f>SUM(M162:M166)</f>
        <v>0</v>
      </c>
      <c r="N161" s="237"/>
      <c r="O161" s="237">
        <f>SUM(O162:O166)</f>
        <v>2.29</v>
      </c>
      <c r="P161" s="237"/>
      <c r="Q161" s="237">
        <f>SUM(Q162:Q166)</f>
        <v>0</v>
      </c>
      <c r="R161" s="238"/>
      <c r="S161" s="238"/>
      <c r="T161" s="238"/>
      <c r="U161" s="238"/>
      <c r="V161" s="238">
        <f>SUM(V162:V166)</f>
        <v>121.89</v>
      </c>
      <c r="W161" s="238"/>
      <c r="X161" s="239"/>
      <c r="Y161" s="233"/>
      <c r="AG161" t="s">
        <v>135</v>
      </c>
    </row>
    <row r="162" spans="1:60" ht="22.5" outlineLevel="1" x14ac:dyDescent="0.2">
      <c r="A162" s="241">
        <v>31</v>
      </c>
      <c r="B162" s="242" t="s">
        <v>434</v>
      </c>
      <c r="C162" s="258" t="s">
        <v>435</v>
      </c>
      <c r="D162" s="243" t="s">
        <v>138</v>
      </c>
      <c r="E162" s="244">
        <v>543.46</v>
      </c>
      <c r="F162" s="245"/>
      <c r="G162" s="246">
        <f>ROUND(E162*F162,2)</f>
        <v>0</v>
      </c>
      <c r="H162" s="245"/>
      <c r="I162" s="246">
        <f>ROUND(E162*H162,2)</f>
        <v>0</v>
      </c>
      <c r="J162" s="245"/>
      <c r="K162" s="246">
        <f>ROUND(E162*J162,2)</f>
        <v>0</v>
      </c>
      <c r="L162" s="246">
        <v>21</v>
      </c>
      <c r="M162" s="246">
        <f>G162*(1+L162/100)</f>
        <v>0</v>
      </c>
      <c r="N162" s="244">
        <v>4.0299999999999997E-3</v>
      </c>
      <c r="O162" s="244">
        <f>ROUND(E162*N162,2)</f>
        <v>2.19</v>
      </c>
      <c r="P162" s="244">
        <v>0</v>
      </c>
      <c r="Q162" s="244">
        <f>ROUND(E162*P162,2)</f>
        <v>0</v>
      </c>
      <c r="R162" s="246"/>
      <c r="S162" s="246" t="s">
        <v>139</v>
      </c>
      <c r="T162" s="246" t="s">
        <v>140</v>
      </c>
      <c r="U162" s="246">
        <v>0.20699999999999999</v>
      </c>
      <c r="V162" s="246">
        <f>ROUND(E162*U162,2)</f>
        <v>112.5</v>
      </c>
      <c r="W162" s="246"/>
      <c r="X162" s="247" t="s">
        <v>141</v>
      </c>
      <c r="Y162" s="230" t="s">
        <v>142</v>
      </c>
      <c r="Z162" s="210"/>
      <c r="AA162" s="210"/>
      <c r="AB162" s="210"/>
      <c r="AC162" s="210"/>
      <c r="AD162" s="210"/>
      <c r="AE162" s="210"/>
      <c r="AF162" s="210"/>
      <c r="AG162" s="210" t="s">
        <v>143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2" x14ac:dyDescent="0.2">
      <c r="A163" s="227"/>
      <c r="B163" s="228"/>
      <c r="C163" s="259" t="s">
        <v>436</v>
      </c>
      <c r="D163" s="231"/>
      <c r="E163" s="232">
        <v>543.46</v>
      </c>
      <c r="F163" s="230"/>
      <c r="G163" s="230"/>
      <c r="H163" s="230"/>
      <c r="I163" s="230"/>
      <c r="J163" s="230"/>
      <c r="K163" s="230"/>
      <c r="L163" s="230"/>
      <c r="M163" s="230"/>
      <c r="N163" s="229"/>
      <c r="O163" s="229"/>
      <c r="P163" s="229"/>
      <c r="Q163" s="229"/>
      <c r="R163" s="230"/>
      <c r="S163" s="230"/>
      <c r="T163" s="230"/>
      <c r="U163" s="230"/>
      <c r="V163" s="230"/>
      <c r="W163" s="230"/>
      <c r="X163" s="230"/>
      <c r="Y163" s="230"/>
      <c r="Z163" s="210"/>
      <c r="AA163" s="210"/>
      <c r="AB163" s="210"/>
      <c r="AC163" s="210"/>
      <c r="AD163" s="210"/>
      <c r="AE163" s="210"/>
      <c r="AF163" s="210"/>
      <c r="AG163" s="210" t="s">
        <v>145</v>
      </c>
      <c r="AH163" s="210">
        <v>5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ht="22.5" outlineLevel="1" x14ac:dyDescent="0.2">
      <c r="A164" s="241">
        <v>32</v>
      </c>
      <c r="B164" s="242" t="s">
        <v>437</v>
      </c>
      <c r="C164" s="258" t="s">
        <v>438</v>
      </c>
      <c r="D164" s="243" t="s">
        <v>138</v>
      </c>
      <c r="E164" s="244">
        <v>23.724</v>
      </c>
      <c r="F164" s="245"/>
      <c r="G164" s="246">
        <f>ROUND(E164*F164,2)</f>
        <v>0</v>
      </c>
      <c r="H164" s="245"/>
      <c r="I164" s="246">
        <f>ROUND(E164*H164,2)</f>
        <v>0</v>
      </c>
      <c r="J164" s="245"/>
      <c r="K164" s="246">
        <f>ROUND(E164*J164,2)</f>
        <v>0</v>
      </c>
      <c r="L164" s="246">
        <v>21</v>
      </c>
      <c r="M164" s="246">
        <f>G164*(1+L164/100)</f>
        <v>0</v>
      </c>
      <c r="N164" s="244">
        <v>4.3699999999999998E-3</v>
      </c>
      <c r="O164" s="244">
        <f>ROUND(E164*N164,2)</f>
        <v>0.1</v>
      </c>
      <c r="P164" s="244">
        <v>0</v>
      </c>
      <c r="Q164" s="244">
        <f>ROUND(E164*P164,2)</f>
        <v>0</v>
      </c>
      <c r="R164" s="246"/>
      <c r="S164" s="246" t="s">
        <v>139</v>
      </c>
      <c r="T164" s="246" t="s">
        <v>140</v>
      </c>
      <c r="U164" s="246">
        <v>0.24099999999999999</v>
      </c>
      <c r="V164" s="246">
        <f>ROUND(E164*U164,2)</f>
        <v>5.72</v>
      </c>
      <c r="W164" s="246"/>
      <c r="X164" s="247" t="s">
        <v>141</v>
      </c>
      <c r="Y164" s="230" t="s">
        <v>142</v>
      </c>
      <c r="Z164" s="210"/>
      <c r="AA164" s="210"/>
      <c r="AB164" s="210"/>
      <c r="AC164" s="210"/>
      <c r="AD164" s="210"/>
      <c r="AE164" s="210"/>
      <c r="AF164" s="210"/>
      <c r="AG164" s="210" t="s">
        <v>143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2" x14ac:dyDescent="0.2">
      <c r="A165" s="227"/>
      <c r="B165" s="228"/>
      <c r="C165" s="259" t="s">
        <v>439</v>
      </c>
      <c r="D165" s="231"/>
      <c r="E165" s="232">
        <v>23.724</v>
      </c>
      <c r="F165" s="230"/>
      <c r="G165" s="230"/>
      <c r="H165" s="230"/>
      <c r="I165" s="230"/>
      <c r="J165" s="230"/>
      <c r="K165" s="230"/>
      <c r="L165" s="230"/>
      <c r="M165" s="230"/>
      <c r="N165" s="229"/>
      <c r="O165" s="229"/>
      <c r="P165" s="229"/>
      <c r="Q165" s="229"/>
      <c r="R165" s="230"/>
      <c r="S165" s="230"/>
      <c r="T165" s="230"/>
      <c r="U165" s="230"/>
      <c r="V165" s="230"/>
      <c r="W165" s="230"/>
      <c r="X165" s="230"/>
      <c r="Y165" s="230"/>
      <c r="Z165" s="210"/>
      <c r="AA165" s="210"/>
      <c r="AB165" s="210"/>
      <c r="AC165" s="210"/>
      <c r="AD165" s="210"/>
      <c r="AE165" s="210"/>
      <c r="AF165" s="210"/>
      <c r="AG165" s="210" t="s">
        <v>145</v>
      </c>
      <c r="AH165" s="210">
        <v>5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1" x14ac:dyDescent="0.2">
      <c r="A166" s="248">
        <v>33</v>
      </c>
      <c r="B166" s="249" t="s">
        <v>440</v>
      </c>
      <c r="C166" s="260" t="s">
        <v>441</v>
      </c>
      <c r="D166" s="250" t="s">
        <v>226</v>
      </c>
      <c r="E166" s="251">
        <v>2.2938200000000002</v>
      </c>
      <c r="F166" s="252"/>
      <c r="G166" s="253">
        <f>ROUND(E166*F166,2)</f>
        <v>0</v>
      </c>
      <c r="H166" s="252"/>
      <c r="I166" s="253">
        <f>ROUND(E166*H166,2)</f>
        <v>0</v>
      </c>
      <c r="J166" s="252"/>
      <c r="K166" s="253">
        <f>ROUND(E166*J166,2)</f>
        <v>0</v>
      </c>
      <c r="L166" s="253">
        <v>21</v>
      </c>
      <c r="M166" s="253">
        <f>G166*(1+L166/100)</f>
        <v>0</v>
      </c>
      <c r="N166" s="251">
        <v>0</v>
      </c>
      <c r="O166" s="251">
        <f>ROUND(E166*N166,2)</f>
        <v>0</v>
      </c>
      <c r="P166" s="251">
        <v>0</v>
      </c>
      <c r="Q166" s="251">
        <f>ROUND(E166*P166,2)</f>
        <v>0</v>
      </c>
      <c r="R166" s="253"/>
      <c r="S166" s="253" t="s">
        <v>139</v>
      </c>
      <c r="T166" s="253" t="s">
        <v>140</v>
      </c>
      <c r="U166" s="253">
        <v>1.5980000000000001</v>
      </c>
      <c r="V166" s="253">
        <f>ROUND(E166*U166,2)</f>
        <v>3.67</v>
      </c>
      <c r="W166" s="253"/>
      <c r="X166" s="254" t="s">
        <v>432</v>
      </c>
      <c r="Y166" s="230" t="s">
        <v>142</v>
      </c>
      <c r="Z166" s="210"/>
      <c r="AA166" s="210"/>
      <c r="AB166" s="210"/>
      <c r="AC166" s="210"/>
      <c r="AD166" s="210"/>
      <c r="AE166" s="210"/>
      <c r="AF166" s="210"/>
      <c r="AG166" s="210" t="s">
        <v>433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x14ac:dyDescent="0.2">
      <c r="A167" s="234" t="s">
        <v>134</v>
      </c>
      <c r="B167" s="235" t="s">
        <v>86</v>
      </c>
      <c r="C167" s="257" t="s">
        <v>87</v>
      </c>
      <c r="D167" s="236"/>
      <c r="E167" s="237"/>
      <c r="F167" s="238"/>
      <c r="G167" s="238">
        <f>SUMIF(AG168:AG171,"&lt;&gt;NOR",G168:G171)</f>
        <v>0</v>
      </c>
      <c r="H167" s="238"/>
      <c r="I167" s="238">
        <f>SUM(I168:I171)</f>
        <v>0</v>
      </c>
      <c r="J167" s="238"/>
      <c r="K167" s="238">
        <f>SUM(K168:K171)</f>
        <v>0</v>
      </c>
      <c r="L167" s="238"/>
      <c r="M167" s="238">
        <f>SUM(M168:M171)</f>
        <v>0</v>
      </c>
      <c r="N167" s="237"/>
      <c r="O167" s="237">
        <f>SUM(O168:O171)</f>
        <v>3.33</v>
      </c>
      <c r="P167" s="237"/>
      <c r="Q167" s="237">
        <f>SUM(Q168:Q171)</f>
        <v>0</v>
      </c>
      <c r="R167" s="238"/>
      <c r="S167" s="238"/>
      <c r="T167" s="238"/>
      <c r="U167" s="238"/>
      <c r="V167" s="238">
        <f>SUM(V168:V171)</f>
        <v>119.05</v>
      </c>
      <c r="W167" s="238"/>
      <c r="X167" s="239"/>
      <c r="Y167" s="233"/>
      <c r="AG167" t="s">
        <v>135</v>
      </c>
    </row>
    <row r="168" spans="1:60" ht="33.75" outlineLevel="1" x14ac:dyDescent="0.2">
      <c r="A168" s="241">
        <v>34</v>
      </c>
      <c r="B168" s="242" t="s">
        <v>442</v>
      </c>
      <c r="C168" s="258" t="s">
        <v>443</v>
      </c>
      <c r="D168" s="243" t="s">
        <v>138</v>
      </c>
      <c r="E168" s="244">
        <v>567.18399999999997</v>
      </c>
      <c r="F168" s="245"/>
      <c r="G168" s="246">
        <f>ROUND(E168*F168,2)</f>
        <v>0</v>
      </c>
      <c r="H168" s="245"/>
      <c r="I168" s="246">
        <f>ROUND(E168*H168,2)</f>
        <v>0</v>
      </c>
      <c r="J168" s="245"/>
      <c r="K168" s="246">
        <f>ROUND(E168*J168,2)</f>
        <v>0</v>
      </c>
      <c r="L168" s="246">
        <v>21</v>
      </c>
      <c r="M168" s="246">
        <f>G168*(1+L168/100)</f>
        <v>0</v>
      </c>
      <c r="N168" s="244">
        <v>5.8700000000000002E-3</v>
      </c>
      <c r="O168" s="244">
        <f>ROUND(E168*N168,2)</f>
        <v>3.33</v>
      </c>
      <c r="P168" s="244">
        <v>0</v>
      </c>
      <c r="Q168" s="244">
        <f>ROUND(E168*P168,2)</f>
        <v>0</v>
      </c>
      <c r="R168" s="246"/>
      <c r="S168" s="246" t="s">
        <v>139</v>
      </c>
      <c r="T168" s="246" t="s">
        <v>140</v>
      </c>
      <c r="U168" s="246">
        <v>0.2</v>
      </c>
      <c r="V168" s="246">
        <f>ROUND(E168*U168,2)</f>
        <v>113.44</v>
      </c>
      <c r="W168" s="246"/>
      <c r="X168" s="247" t="s">
        <v>141</v>
      </c>
      <c r="Y168" s="230" t="s">
        <v>142</v>
      </c>
      <c r="Z168" s="210"/>
      <c r="AA168" s="210"/>
      <c r="AB168" s="210"/>
      <c r="AC168" s="210"/>
      <c r="AD168" s="210"/>
      <c r="AE168" s="210"/>
      <c r="AF168" s="210"/>
      <c r="AG168" s="210" t="s">
        <v>143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2" x14ac:dyDescent="0.2">
      <c r="A169" s="227"/>
      <c r="B169" s="228"/>
      <c r="C169" s="259" t="s">
        <v>439</v>
      </c>
      <c r="D169" s="231"/>
      <c r="E169" s="232">
        <v>23.724</v>
      </c>
      <c r="F169" s="230"/>
      <c r="G169" s="230"/>
      <c r="H169" s="230"/>
      <c r="I169" s="230"/>
      <c r="J169" s="230"/>
      <c r="K169" s="230"/>
      <c r="L169" s="230"/>
      <c r="M169" s="230"/>
      <c r="N169" s="229"/>
      <c r="O169" s="229"/>
      <c r="P169" s="229"/>
      <c r="Q169" s="229"/>
      <c r="R169" s="230"/>
      <c r="S169" s="230"/>
      <c r="T169" s="230"/>
      <c r="U169" s="230"/>
      <c r="V169" s="230"/>
      <c r="W169" s="230"/>
      <c r="X169" s="230"/>
      <c r="Y169" s="230"/>
      <c r="Z169" s="210"/>
      <c r="AA169" s="210"/>
      <c r="AB169" s="210"/>
      <c r="AC169" s="210"/>
      <c r="AD169" s="210"/>
      <c r="AE169" s="210"/>
      <c r="AF169" s="210"/>
      <c r="AG169" s="210" t="s">
        <v>145</v>
      </c>
      <c r="AH169" s="210">
        <v>5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3" x14ac:dyDescent="0.2">
      <c r="A170" s="227"/>
      <c r="B170" s="228"/>
      <c r="C170" s="259" t="s">
        <v>436</v>
      </c>
      <c r="D170" s="231"/>
      <c r="E170" s="232">
        <v>543.46</v>
      </c>
      <c r="F170" s="230"/>
      <c r="G170" s="230"/>
      <c r="H170" s="230"/>
      <c r="I170" s="230"/>
      <c r="J170" s="230"/>
      <c r="K170" s="230"/>
      <c r="L170" s="230"/>
      <c r="M170" s="230"/>
      <c r="N170" s="229"/>
      <c r="O170" s="229"/>
      <c r="P170" s="229"/>
      <c r="Q170" s="229"/>
      <c r="R170" s="230"/>
      <c r="S170" s="230"/>
      <c r="T170" s="230"/>
      <c r="U170" s="230"/>
      <c r="V170" s="230"/>
      <c r="W170" s="230"/>
      <c r="X170" s="230"/>
      <c r="Y170" s="230"/>
      <c r="Z170" s="210"/>
      <c r="AA170" s="210"/>
      <c r="AB170" s="210"/>
      <c r="AC170" s="210"/>
      <c r="AD170" s="210"/>
      <c r="AE170" s="210"/>
      <c r="AF170" s="210"/>
      <c r="AG170" s="210" t="s">
        <v>145</v>
      </c>
      <c r="AH170" s="210">
        <v>5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1" x14ac:dyDescent="0.2">
      <c r="A171" s="248">
        <v>35</v>
      </c>
      <c r="B171" s="249" t="s">
        <v>444</v>
      </c>
      <c r="C171" s="260" t="s">
        <v>445</v>
      </c>
      <c r="D171" s="250" t="s">
        <v>226</v>
      </c>
      <c r="E171" s="251">
        <v>3.3293699999999999</v>
      </c>
      <c r="F171" s="252"/>
      <c r="G171" s="253">
        <f>ROUND(E171*F171,2)</f>
        <v>0</v>
      </c>
      <c r="H171" s="252"/>
      <c r="I171" s="253">
        <f>ROUND(E171*H171,2)</f>
        <v>0</v>
      </c>
      <c r="J171" s="252"/>
      <c r="K171" s="253">
        <f>ROUND(E171*J171,2)</f>
        <v>0</v>
      </c>
      <c r="L171" s="253">
        <v>21</v>
      </c>
      <c r="M171" s="253">
        <f>G171*(1+L171/100)</f>
        <v>0</v>
      </c>
      <c r="N171" s="251">
        <v>0</v>
      </c>
      <c r="O171" s="251">
        <f>ROUND(E171*N171,2)</f>
        <v>0</v>
      </c>
      <c r="P171" s="251">
        <v>0</v>
      </c>
      <c r="Q171" s="251">
        <f>ROUND(E171*P171,2)</f>
        <v>0</v>
      </c>
      <c r="R171" s="253"/>
      <c r="S171" s="253" t="s">
        <v>139</v>
      </c>
      <c r="T171" s="253" t="s">
        <v>140</v>
      </c>
      <c r="U171" s="253">
        <v>1.6850000000000001</v>
      </c>
      <c r="V171" s="253">
        <f>ROUND(E171*U171,2)</f>
        <v>5.61</v>
      </c>
      <c r="W171" s="253"/>
      <c r="X171" s="254" t="s">
        <v>432</v>
      </c>
      <c r="Y171" s="230" t="s">
        <v>142</v>
      </c>
      <c r="Z171" s="210"/>
      <c r="AA171" s="210"/>
      <c r="AB171" s="210"/>
      <c r="AC171" s="210"/>
      <c r="AD171" s="210"/>
      <c r="AE171" s="210"/>
      <c r="AF171" s="210"/>
      <c r="AG171" s="210" t="s">
        <v>433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x14ac:dyDescent="0.2">
      <c r="A172" s="234" t="s">
        <v>134</v>
      </c>
      <c r="B172" s="235" t="s">
        <v>88</v>
      </c>
      <c r="C172" s="257" t="s">
        <v>89</v>
      </c>
      <c r="D172" s="236"/>
      <c r="E172" s="237"/>
      <c r="F172" s="238"/>
      <c r="G172" s="238">
        <f>SUMIF(AG173:AG194,"&lt;&gt;NOR",G173:G194)</f>
        <v>0</v>
      </c>
      <c r="H172" s="238"/>
      <c r="I172" s="238">
        <f>SUM(I173:I194)</f>
        <v>0</v>
      </c>
      <c r="J172" s="238"/>
      <c r="K172" s="238">
        <f>SUM(K173:K194)</f>
        <v>0</v>
      </c>
      <c r="L172" s="238"/>
      <c r="M172" s="238">
        <f>SUM(M173:M194)</f>
        <v>0</v>
      </c>
      <c r="N172" s="237"/>
      <c r="O172" s="237">
        <f>SUM(O173:O194)</f>
        <v>4.79</v>
      </c>
      <c r="P172" s="237"/>
      <c r="Q172" s="237">
        <f>SUM(Q173:Q194)</f>
        <v>0</v>
      </c>
      <c r="R172" s="238"/>
      <c r="S172" s="238"/>
      <c r="T172" s="238"/>
      <c r="U172" s="238"/>
      <c r="V172" s="238">
        <f>SUM(V173:V194)</f>
        <v>142.70000000000002</v>
      </c>
      <c r="W172" s="238"/>
      <c r="X172" s="239"/>
      <c r="Y172" s="233"/>
      <c r="AG172" t="s">
        <v>135</v>
      </c>
    </row>
    <row r="173" spans="1:60" outlineLevel="1" x14ac:dyDescent="0.2">
      <c r="A173" s="241">
        <v>36</v>
      </c>
      <c r="B173" s="242" t="s">
        <v>446</v>
      </c>
      <c r="C173" s="258" t="s">
        <v>447</v>
      </c>
      <c r="D173" s="243" t="s">
        <v>138</v>
      </c>
      <c r="E173" s="244">
        <v>23.724</v>
      </c>
      <c r="F173" s="245"/>
      <c r="G173" s="246">
        <f>ROUND(E173*F173,2)</f>
        <v>0</v>
      </c>
      <c r="H173" s="245"/>
      <c r="I173" s="246">
        <f>ROUND(E173*H173,2)</f>
        <v>0</v>
      </c>
      <c r="J173" s="245"/>
      <c r="K173" s="246">
        <f>ROUND(E173*J173,2)</f>
        <v>0</v>
      </c>
      <c r="L173" s="246">
        <v>21</v>
      </c>
      <c r="M173" s="246">
        <f>G173*(1+L173/100)</f>
        <v>0</v>
      </c>
      <c r="N173" s="244">
        <v>3.0000000000000001E-3</v>
      </c>
      <c r="O173" s="244">
        <f>ROUND(E173*N173,2)</f>
        <v>7.0000000000000007E-2</v>
      </c>
      <c r="P173" s="244">
        <v>0</v>
      </c>
      <c r="Q173" s="244">
        <f>ROUND(E173*P173,2)</f>
        <v>0</v>
      </c>
      <c r="R173" s="246"/>
      <c r="S173" s="246" t="s">
        <v>139</v>
      </c>
      <c r="T173" s="246" t="s">
        <v>140</v>
      </c>
      <c r="U173" s="246">
        <v>0.28000000000000003</v>
      </c>
      <c r="V173" s="246">
        <f>ROUND(E173*U173,2)</f>
        <v>6.64</v>
      </c>
      <c r="W173" s="246"/>
      <c r="X173" s="247" t="s">
        <v>141</v>
      </c>
      <c r="Y173" s="230" t="s">
        <v>142</v>
      </c>
      <c r="Z173" s="210"/>
      <c r="AA173" s="210"/>
      <c r="AB173" s="210"/>
      <c r="AC173" s="210"/>
      <c r="AD173" s="210"/>
      <c r="AE173" s="210"/>
      <c r="AF173" s="210"/>
      <c r="AG173" s="210" t="s">
        <v>143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ht="22.5" outlineLevel="2" x14ac:dyDescent="0.2">
      <c r="A174" s="227"/>
      <c r="B174" s="228"/>
      <c r="C174" s="261" t="s">
        <v>448</v>
      </c>
      <c r="D174" s="256"/>
      <c r="E174" s="256"/>
      <c r="F174" s="256"/>
      <c r="G174" s="256"/>
      <c r="H174" s="230"/>
      <c r="I174" s="230"/>
      <c r="J174" s="230"/>
      <c r="K174" s="230"/>
      <c r="L174" s="230"/>
      <c r="M174" s="230"/>
      <c r="N174" s="229"/>
      <c r="O174" s="229"/>
      <c r="P174" s="229"/>
      <c r="Q174" s="229"/>
      <c r="R174" s="230"/>
      <c r="S174" s="230"/>
      <c r="T174" s="230"/>
      <c r="U174" s="230"/>
      <c r="V174" s="230"/>
      <c r="W174" s="230"/>
      <c r="X174" s="230"/>
      <c r="Y174" s="230"/>
      <c r="Z174" s="210"/>
      <c r="AA174" s="210"/>
      <c r="AB174" s="210"/>
      <c r="AC174" s="210"/>
      <c r="AD174" s="210"/>
      <c r="AE174" s="210"/>
      <c r="AF174" s="210"/>
      <c r="AG174" s="210" t="s">
        <v>228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55" t="str">
        <f>C174</f>
        <v>Očištění povrchu stěny od prachu, nařezání izolačních desek na požadovaný rozměr, nanesení lepicího tmelu, osazení desek.</v>
      </c>
      <c r="BB174" s="210"/>
      <c r="BC174" s="210"/>
      <c r="BD174" s="210"/>
      <c r="BE174" s="210"/>
      <c r="BF174" s="210"/>
      <c r="BG174" s="210"/>
      <c r="BH174" s="210"/>
    </row>
    <row r="175" spans="1:60" outlineLevel="2" x14ac:dyDescent="0.2">
      <c r="A175" s="227"/>
      <c r="B175" s="228"/>
      <c r="C175" s="259" t="s">
        <v>449</v>
      </c>
      <c r="D175" s="231"/>
      <c r="E175" s="232">
        <v>12.654</v>
      </c>
      <c r="F175" s="230"/>
      <c r="G175" s="230"/>
      <c r="H175" s="230"/>
      <c r="I175" s="230"/>
      <c r="J175" s="230"/>
      <c r="K175" s="230"/>
      <c r="L175" s="230"/>
      <c r="M175" s="230"/>
      <c r="N175" s="229"/>
      <c r="O175" s="229"/>
      <c r="P175" s="229"/>
      <c r="Q175" s="229"/>
      <c r="R175" s="230"/>
      <c r="S175" s="230"/>
      <c r="T175" s="230"/>
      <c r="U175" s="230"/>
      <c r="V175" s="230"/>
      <c r="W175" s="230"/>
      <c r="X175" s="230"/>
      <c r="Y175" s="230"/>
      <c r="Z175" s="210"/>
      <c r="AA175" s="210"/>
      <c r="AB175" s="210"/>
      <c r="AC175" s="210"/>
      <c r="AD175" s="210"/>
      <c r="AE175" s="210"/>
      <c r="AF175" s="210"/>
      <c r="AG175" s="210" t="s">
        <v>145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3" x14ac:dyDescent="0.2">
      <c r="A176" s="227"/>
      <c r="B176" s="228"/>
      <c r="C176" s="259" t="s">
        <v>450</v>
      </c>
      <c r="D176" s="231"/>
      <c r="E176" s="232">
        <v>11.07</v>
      </c>
      <c r="F176" s="230"/>
      <c r="G176" s="230"/>
      <c r="H176" s="230"/>
      <c r="I176" s="230"/>
      <c r="J176" s="230"/>
      <c r="K176" s="230"/>
      <c r="L176" s="230"/>
      <c r="M176" s="230"/>
      <c r="N176" s="229"/>
      <c r="O176" s="229"/>
      <c r="P176" s="229"/>
      <c r="Q176" s="229"/>
      <c r="R176" s="230"/>
      <c r="S176" s="230"/>
      <c r="T176" s="230"/>
      <c r="U176" s="230"/>
      <c r="V176" s="230"/>
      <c r="W176" s="230"/>
      <c r="X176" s="230"/>
      <c r="Y176" s="230"/>
      <c r="Z176" s="210"/>
      <c r="AA176" s="210"/>
      <c r="AB176" s="210"/>
      <c r="AC176" s="210"/>
      <c r="AD176" s="210"/>
      <c r="AE176" s="210"/>
      <c r="AF176" s="210"/>
      <c r="AG176" s="210" t="s">
        <v>145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1" x14ac:dyDescent="0.2">
      <c r="A177" s="241">
        <v>37</v>
      </c>
      <c r="B177" s="242" t="s">
        <v>451</v>
      </c>
      <c r="C177" s="258" t="s">
        <v>452</v>
      </c>
      <c r="D177" s="243" t="s">
        <v>138</v>
      </c>
      <c r="E177" s="244">
        <v>543.46</v>
      </c>
      <c r="F177" s="245"/>
      <c r="G177" s="246">
        <f>ROUND(E177*F177,2)</f>
        <v>0</v>
      </c>
      <c r="H177" s="245"/>
      <c r="I177" s="246">
        <f>ROUND(E177*H177,2)</f>
        <v>0</v>
      </c>
      <c r="J177" s="245"/>
      <c r="K177" s="246">
        <f>ROUND(E177*J177,2)</f>
        <v>0</v>
      </c>
      <c r="L177" s="246">
        <v>21</v>
      </c>
      <c r="M177" s="246">
        <f>G177*(1+L177/100)</f>
        <v>0</v>
      </c>
      <c r="N177" s="244">
        <v>3.3E-4</v>
      </c>
      <c r="O177" s="244">
        <f>ROUND(E177*N177,2)</f>
        <v>0.18</v>
      </c>
      <c r="P177" s="244">
        <v>0</v>
      </c>
      <c r="Q177" s="244">
        <f>ROUND(E177*P177,2)</f>
        <v>0</v>
      </c>
      <c r="R177" s="246"/>
      <c r="S177" s="246" t="s">
        <v>453</v>
      </c>
      <c r="T177" s="246" t="s">
        <v>453</v>
      </c>
      <c r="U177" s="246">
        <v>0.16</v>
      </c>
      <c r="V177" s="246">
        <f>ROUND(E177*U177,2)</f>
        <v>86.95</v>
      </c>
      <c r="W177" s="246"/>
      <c r="X177" s="247" t="s">
        <v>141</v>
      </c>
      <c r="Y177" s="230" t="s">
        <v>142</v>
      </c>
      <c r="Z177" s="210"/>
      <c r="AA177" s="210"/>
      <c r="AB177" s="210"/>
      <c r="AC177" s="210"/>
      <c r="AD177" s="210"/>
      <c r="AE177" s="210"/>
      <c r="AF177" s="210"/>
      <c r="AG177" s="210" t="s">
        <v>143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2" x14ac:dyDescent="0.2">
      <c r="A178" s="227"/>
      <c r="B178" s="228"/>
      <c r="C178" s="261" t="s">
        <v>454</v>
      </c>
      <c r="D178" s="256"/>
      <c r="E178" s="256"/>
      <c r="F178" s="256"/>
      <c r="G178" s="256"/>
      <c r="H178" s="230"/>
      <c r="I178" s="230"/>
      <c r="J178" s="230"/>
      <c r="K178" s="230"/>
      <c r="L178" s="230"/>
      <c r="M178" s="230"/>
      <c r="N178" s="229"/>
      <c r="O178" s="229"/>
      <c r="P178" s="229"/>
      <c r="Q178" s="229"/>
      <c r="R178" s="230"/>
      <c r="S178" s="230"/>
      <c r="T178" s="230"/>
      <c r="U178" s="230"/>
      <c r="V178" s="230"/>
      <c r="W178" s="230"/>
      <c r="X178" s="230"/>
      <c r="Y178" s="230"/>
      <c r="Z178" s="210"/>
      <c r="AA178" s="210"/>
      <c r="AB178" s="210"/>
      <c r="AC178" s="210"/>
      <c r="AD178" s="210"/>
      <c r="AE178" s="210"/>
      <c r="AF178" s="210"/>
      <c r="AG178" s="210" t="s">
        <v>228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2" x14ac:dyDescent="0.2">
      <c r="A179" s="227"/>
      <c r="B179" s="228"/>
      <c r="C179" s="259" t="s">
        <v>455</v>
      </c>
      <c r="D179" s="231"/>
      <c r="E179" s="232">
        <v>220.47200000000001</v>
      </c>
      <c r="F179" s="230"/>
      <c r="G179" s="230"/>
      <c r="H179" s="230"/>
      <c r="I179" s="230"/>
      <c r="J179" s="230"/>
      <c r="K179" s="230"/>
      <c r="L179" s="230"/>
      <c r="M179" s="230"/>
      <c r="N179" s="229"/>
      <c r="O179" s="229"/>
      <c r="P179" s="229"/>
      <c r="Q179" s="229"/>
      <c r="R179" s="230"/>
      <c r="S179" s="230"/>
      <c r="T179" s="230"/>
      <c r="U179" s="230"/>
      <c r="V179" s="230"/>
      <c r="W179" s="230"/>
      <c r="X179" s="230"/>
      <c r="Y179" s="230"/>
      <c r="Z179" s="210"/>
      <c r="AA179" s="210"/>
      <c r="AB179" s="210"/>
      <c r="AC179" s="210"/>
      <c r="AD179" s="210"/>
      <c r="AE179" s="210"/>
      <c r="AF179" s="210"/>
      <c r="AG179" s="210" t="s">
        <v>145</v>
      </c>
      <c r="AH179" s="210">
        <v>0</v>
      </c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3" x14ac:dyDescent="0.2">
      <c r="A180" s="227"/>
      <c r="B180" s="228"/>
      <c r="C180" s="259" t="s">
        <v>456</v>
      </c>
      <c r="D180" s="231"/>
      <c r="E180" s="232">
        <v>41.286999999999999</v>
      </c>
      <c r="F180" s="230"/>
      <c r="G180" s="230"/>
      <c r="H180" s="230"/>
      <c r="I180" s="230"/>
      <c r="J180" s="230"/>
      <c r="K180" s="230"/>
      <c r="L180" s="230"/>
      <c r="M180" s="230"/>
      <c r="N180" s="229"/>
      <c r="O180" s="229"/>
      <c r="P180" s="229"/>
      <c r="Q180" s="229"/>
      <c r="R180" s="230"/>
      <c r="S180" s="230"/>
      <c r="T180" s="230"/>
      <c r="U180" s="230"/>
      <c r="V180" s="230"/>
      <c r="W180" s="230"/>
      <c r="X180" s="230"/>
      <c r="Y180" s="230"/>
      <c r="Z180" s="210"/>
      <c r="AA180" s="210"/>
      <c r="AB180" s="210"/>
      <c r="AC180" s="210"/>
      <c r="AD180" s="210"/>
      <c r="AE180" s="210"/>
      <c r="AF180" s="210"/>
      <c r="AG180" s="210" t="s">
        <v>145</v>
      </c>
      <c r="AH180" s="210">
        <v>0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3" x14ac:dyDescent="0.2">
      <c r="A181" s="227"/>
      <c r="B181" s="228"/>
      <c r="C181" s="259" t="s">
        <v>457</v>
      </c>
      <c r="D181" s="231"/>
      <c r="E181" s="232">
        <v>245.791</v>
      </c>
      <c r="F181" s="230"/>
      <c r="G181" s="230"/>
      <c r="H181" s="230"/>
      <c r="I181" s="230"/>
      <c r="J181" s="230"/>
      <c r="K181" s="230"/>
      <c r="L181" s="230"/>
      <c r="M181" s="230"/>
      <c r="N181" s="229"/>
      <c r="O181" s="229"/>
      <c r="P181" s="229"/>
      <c r="Q181" s="229"/>
      <c r="R181" s="230"/>
      <c r="S181" s="230"/>
      <c r="T181" s="230"/>
      <c r="U181" s="230"/>
      <c r="V181" s="230"/>
      <c r="W181" s="230"/>
      <c r="X181" s="230"/>
      <c r="Y181" s="230"/>
      <c r="Z181" s="210"/>
      <c r="AA181" s="210"/>
      <c r="AB181" s="210"/>
      <c r="AC181" s="210"/>
      <c r="AD181" s="210"/>
      <c r="AE181" s="210"/>
      <c r="AF181" s="210"/>
      <c r="AG181" s="210" t="s">
        <v>145</v>
      </c>
      <c r="AH181" s="210">
        <v>0</v>
      </c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3" x14ac:dyDescent="0.2">
      <c r="A182" s="227"/>
      <c r="B182" s="228"/>
      <c r="C182" s="259" t="s">
        <v>458</v>
      </c>
      <c r="D182" s="231"/>
      <c r="E182" s="232">
        <v>35.909999999999997</v>
      </c>
      <c r="F182" s="230"/>
      <c r="G182" s="230"/>
      <c r="H182" s="230"/>
      <c r="I182" s="230"/>
      <c r="J182" s="230"/>
      <c r="K182" s="230"/>
      <c r="L182" s="230"/>
      <c r="M182" s="230"/>
      <c r="N182" s="229"/>
      <c r="O182" s="229"/>
      <c r="P182" s="229"/>
      <c r="Q182" s="229"/>
      <c r="R182" s="230"/>
      <c r="S182" s="230"/>
      <c r="T182" s="230"/>
      <c r="U182" s="230"/>
      <c r="V182" s="230"/>
      <c r="W182" s="230"/>
      <c r="X182" s="230"/>
      <c r="Y182" s="230"/>
      <c r="Z182" s="210"/>
      <c r="AA182" s="210"/>
      <c r="AB182" s="210"/>
      <c r="AC182" s="210"/>
      <c r="AD182" s="210"/>
      <c r="AE182" s="210"/>
      <c r="AF182" s="210"/>
      <c r="AG182" s="210" t="s">
        <v>145</v>
      </c>
      <c r="AH182" s="210">
        <v>0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1" x14ac:dyDescent="0.2">
      <c r="A183" s="241">
        <v>38</v>
      </c>
      <c r="B183" s="242" t="s">
        <v>459</v>
      </c>
      <c r="C183" s="258" t="s">
        <v>460</v>
      </c>
      <c r="D183" s="243" t="s">
        <v>138</v>
      </c>
      <c r="E183" s="244">
        <v>567.18399999999997</v>
      </c>
      <c r="F183" s="245"/>
      <c r="G183" s="246">
        <f>ROUND(E183*F183,2)</f>
        <v>0</v>
      </c>
      <c r="H183" s="245"/>
      <c r="I183" s="246">
        <f>ROUND(E183*H183,2)</f>
        <v>0</v>
      </c>
      <c r="J183" s="245"/>
      <c r="K183" s="246">
        <f>ROUND(E183*J183,2)</f>
        <v>0</v>
      </c>
      <c r="L183" s="246">
        <v>21</v>
      </c>
      <c r="M183" s="246">
        <f>G183*(1+L183/100)</f>
        <v>0</v>
      </c>
      <c r="N183" s="244">
        <v>3.0000000000000001E-5</v>
      </c>
      <c r="O183" s="244">
        <f>ROUND(E183*N183,2)</f>
        <v>0.02</v>
      </c>
      <c r="P183" s="244">
        <v>0</v>
      </c>
      <c r="Q183" s="244">
        <f>ROUND(E183*P183,2)</f>
        <v>0</v>
      </c>
      <c r="R183" s="246"/>
      <c r="S183" s="246" t="s">
        <v>139</v>
      </c>
      <c r="T183" s="246" t="s">
        <v>140</v>
      </c>
      <c r="U183" s="246">
        <v>7.0000000000000007E-2</v>
      </c>
      <c r="V183" s="246">
        <f>ROUND(E183*U183,2)</f>
        <v>39.700000000000003</v>
      </c>
      <c r="W183" s="246"/>
      <c r="X183" s="247" t="s">
        <v>141</v>
      </c>
      <c r="Y183" s="230" t="s">
        <v>142</v>
      </c>
      <c r="Z183" s="210"/>
      <c r="AA183" s="210"/>
      <c r="AB183" s="210"/>
      <c r="AC183" s="210"/>
      <c r="AD183" s="210"/>
      <c r="AE183" s="210"/>
      <c r="AF183" s="210"/>
      <c r="AG183" s="210" t="s">
        <v>143</v>
      </c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2" x14ac:dyDescent="0.2">
      <c r="A184" s="227"/>
      <c r="B184" s="228"/>
      <c r="C184" s="259" t="s">
        <v>439</v>
      </c>
      <c r="D184" s="231"/>
      <c r="E184" s="232">
        <v>23.724</v>
      </c>
      <c r="F184" s="230"/>
      <c r="G184" s="230"/>
      <c r="H184" s="230"/>
      <c r="I184" s="230"/>
      <c r="J184" s="230"/>
      <c r="K184" s="230"/>
      <c r="L184" s="230"/>
      <c r="M184" s="230"/>
      <c r="N184" s="229"/>
      <c r="O184" s="229"/>
      <c r="P184" s="229"/>
      <c r="Q184" s="229"/>
      <c r="R184" s="230"/>
      <c r="S184" s="230"/>
      <c r="T184" s="230"/>
      <c r="U184" s="230"/>
      <c r="V184" s="230"/>
      <c r="W184" s="230"/>
      <c r="X184" s="230"/>
      <c r="Y184" s="230"/>
      <c r="Z184" s="210"/>
      <c r="AA184" s="210"/>
      <c r="AB184" s="210"/>
      <c r="AC184" s="210"/>
      <c r="AD184" s="210"/>
      <c r="AE184" s="210"/>
      <c r="AF184" s="210"/>
      <c r="AG184" s="210" t="s">
        <v>145</v>
      </c>
      <c r="AH184" s="210">
        <v>5</v>
      </c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3" x14ac:dyDescent="0.2">
      <c r="A185" s="227"/>
      <c r="B185" s="228"/>
      <c r="C185" s="259" t="s">
        <v>436</v>
      </c>
      <c r="D185" s="231"/>
      <c r="E185" s="232">
        <v>543.46</v>
      </c>
      <c r="F185" s="230"/>
      <c r="G185" s="230"/>
      <c r="H185" s="230"/>
      <c r="I185" s="230"/>
      <c r="J185" s="230"/>
      <c r="K185" s="230"/>
      <c r="L185" s="230"/>
      <c r="M185" s="230"/>
      <c r="N185" s="229"/>
      <c r="O185" s="229"/>
      <c r="P185" s="229"/>
      <c r="Q185" s="229"/>
      <c r="R185" s="230"/>
      <c r="S185" s="230"/>
      <c r="T185" s="230"/>
      <c r="U185" s="230"/>
      <c r="V185" s="230"/>
      <c r="W185" s="230"/>
      <c r="X185" s="230"/>
      <c r="Y185" s="230"/>
      <c r="Z185" s="210"/>
      <c r="AA185" s="210"/>
      <c r="AB185" s="210"/>
      <c r="AC185" s="210"/>
      <c r="AD185" s="210"/>
      <c r="AE185" s="210"/>
      <c r="AF185" s="210"/>
      <c r="AG185" s="210" t="s">
        <v>145</v>
      </c>
      <c r="AH185" s="210">
        <v>5</v>
      </c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1" x14ac:dyDescent="0.2">
      <c r="A186" s="241">
        <v>39</v>
      </c>
      <c r="B186" s="242" t="s">
        <v>461</v>
      </c>
      <c r="C186" s="258" t="s">
        <v>462</v>
      </c>
      <c r="D186" s="243" t="s">
        <v>138</v>
      </c>
      <c r="E186" s="244">
        <v>84.916700000000006</v>
      </c>
      <c r="F186" s="245"/>
      <c r="G186" s="246">
        <f>ROUND(E186*F186,2)</f>
        <v>0</v>
      </c>
      <c r="H186" s="245"/>
      <c r="I186" s="246">
        <f>ROUND(E186*H186,2)</f>
        <v>0</v>
      </c>
      <c r="J186" s="245"/>
      <c r="K186" s="246">
        <f>ROUND(E186*J186,2)</f>
        <v>0</v>
      </c>
      <c r="L186" s="246">
        <v>21</v>
      </c>
      <c r="M186" s="246">
        <f>G186*(1+L186/100)</f>
        <v>0</v>
      </c>
      <c r="N186" s="244">
        <v>5.5999999999999999E-3</v>
      </c>
      <c r="O186" s="244">
        <f>ROUND(E186*N186,2)</f>
        <v>0.48</v>
      </c>
      <c r="P186" s="244">
        <v>0</v>
      </c>
      <c r="Q186" s="244">
        <f>ROUND(E186*P186,2)</f>
        <v>0</v>
      </c>
      <c r="R186" s="246" t="s">
        <v>463</v>
      </c>
      <c r="S186" s="246" t="s">
        <v>139</v>
      </c>
      <c r="T186" s="246" t="s">
        <v>140</v>
      </c>
      <c r="U186" s="246">
        <v>0</v>
      </c>
      <c r="V186" s="246">
        <f>ROUND(E186*U186,2)</f>
        <v>0</v>
      </c>
      <c r="W186" s="246"/>
      <c r="X186" s="247" t="s">
        <v>464</v>
      </c>
      <c r="Y186" s="230" t="s">
        <v>142</v>
      </c>
      <c r="Z186" s="210"/>
      <c r="AA186" s="210"/>
      <c r="AB186" s="210"/>
      <c r="AC186" s="210"/>
      <c r="AD186" s="210"/>
      <c r="AE186" s="210"/>
      <c r="AF186" s="210"/>
      <c r="AG186" s="210" t="s">
        <v>465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2" x14ac:dyDescent="0.2">
      <c r="A187" s="227"/>
      <c r="B187" s="228"/>
      <c r="C187" s="259" t="s">
        <v>466</v>
      </c>
      <c r="D187" s="231"/>
      <c r="E187" s="232">
        <v>45.415700000000001</v>
      </c>
      <c r="F187" s="230"/>
      <c r="G187" s="230"/>
      <c r="H187" s="230"/>
      <c r="I187" s="230"/>
      <c r="J187" s="230"/>
      <c r="K187" s="230"/>
      <c r="L187" s="230"/>
      <c r="M187" s="230"/>
      <c r="N187" s="229"/>
      <c r="O187" s="229"/>
      <c r="P187" s="229"/>
      <c r="Q187" s="229"/>
      <c r="R187" s="230"/>
      <c r="S187" s="230"/>
      <c r="T187" s="230"/>
      <c r="U187" s="230"/>
      <c r="V187" s="230"/>
      <c r="W187" s="230"/>
      <c r="X187" s="230"/>
      <c r="Y187" s="230"/>
      <c r="Z187" s="210"/>
      <c r="AA187" s="210"/>
      <c r="AB187" s="210"/>
      <c r="AC187" s="210"/>
      <c r="AD187" s="210"/>
      <c r="AE187" s="210"/>
      <c r="AF187" s="210"/>
      <c r="AG187" s="210" t="s">
        <v>145</v>
      </c>
      <c r="AH187" s="210">
        <v>0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3" x14ac:dyDescent="0.2">
      <c r="A188" s="227"/>
      <c r="B188" s="228"/>
      <c r="C188" s="259" t="s">
        <v>467</v>
      </c>
      <c r="D188" s="231"/>
      <c r="E188" s="232">
        <v>39.500999999999998</v>
      </c>
      <c r="F188" s="230"/>
      <c r="G188" s="230"/>
      <c r="H188" s="230"/>
      <c r="I188" s="230"/>
      <c r="J188" s="230"/>
      <c r="K188" s="230"/>
      <c r="L188" s="230"/>
      <c r="M188" s="230"/>
      <c r="N188" s="229"/>
      <c r="O188" s="229"/>
      <c r="P188" s="229"/>
      <c r="Q188" s="229"/>
      <c r="R188" s="230"/>
      <c r="S188" s="230"/>
      <c r="T188" s="230"/>
      <c r="U188" s="230"/>
      <c r="V188" s="230"/>
      <c r="W188" s="230"/>
      <c r="X188" s="230"/>
      <c r="Y188" s="230"/>
      <c r="Z188" s="210"/>
      <c r="AA188" s="210"/>
      <c r="AB188" s="210"/>
      <c r="AC188" s="210"/>
      <c r="AD188" s="210"/>
      <c r="AE188" s="210"/>
      <c r="AF188" s="210"/>
      <c r="AG188" s="210" t="s">
        <v>145</v>
      </c>
      <c r="AH188" s="210">
        <v>0</v>
      </c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1" x14ac:dyDescent="0.2">
      <c r="A189" s="241">
        <v>40</v>
      </c>
      <c r="B189" s="242" t="s">
        <v>468</v>
      </c>
      <c r="C189" s="258" t="s">
        <v>469</v>
      </c>
      <c r="D189" s="243" t="s">
        <v>470</v>
      </c>
      <c r="E189" s="244">
        <v>161.69570999999999</v>
      </c>
      <c r="F189" s="245"/>
      <c r="G189" s="246">
        <f>ROUND(E189*F189,2)</f>
        <v>0</v>
      </c>
      <c r="H189" s="245"/>
      <c r="I189" s="246">
        <f>ROUND(E189*H189,2)</f>
        <v>0</v>
      </c>
      <c r="J189" s="245"/>
      <c r="K189" s="246">
        <f>ROUND(E189*J189,2)</f>
        <v>0</v>
      </c>
      <c r="L189" s="246">
        <v>21</v>
      </c>
      <c r="M189" s="246">
        <f>G189*(1+L189/100)</f>
        <v>0</v>
      </c>
      <c r="N189" s="244">
        <v>2.5000000000000001E-2</v>
      </c>
      <c r="O189" s="244">
        <f>ROUND(E189*N189,2)</f>
        <v>4.04</v>
      </c>
      <c r="P189" s="244">
        <v>0</v>
      </c>
      <c r="Q189" s="244">
        <f>ROUND(E189*P189,2)</f>
        <v>0</v>
      </c>
      <c r="R189" s="246" t="s">
        <v>463</v>
      </c>
      <c r="S189" s="246" t="s">
        <v>471</v>
      </c>
      <c r="T189" s="246" t="s">
        <v>140</v>
      </c>
      <c r="U189" s="246">
        <v>0</v>
      </c>
      <c r="V189" s="246">
        <f>ROUND(E189*U189,2)</f>
        <v>0</v>
      </c>
      <c r="W189" s="246"/>
      <c r="X189" s="247" t="s">
        <v>464</v>
      </c>
      <c r="Y189" s="230" t="s">
        <v>142</v>
      </c>
      <c r="Z189" s="210"/>
      <c r="AA189" s="210"/>
      <c r="AB189" s="210"/>
      <c r="AC189" s="210"/>
      <c r="AD189" s="210"/>
      <c r="AE189" s="210"/>
      <c r="AF189" s="210"/>
      <c r="AG189" s="210" t="s">
        <v>465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2" x14ac:dyDescent="0.2">
      <c r="A190" s="227"/>
      <c r="B190" s="228"/>
      <c r="C190" s="259" t="s">
        <v>472</v>
      </c>
      <c r="D190" s="231"/>
      <c r="E190" s="232">
        <v>4.1758199999999999</v>
      </c>
      <c r="F190" s="230"/>
      <c r="G190" s="230"/>
      <c r="H190" s="230"/>
      <c r="I190" s="230"/>
      <c r="J190" s="230"/>
      <c r="K190" s="230"/>
      <c r="L190" s="230"/>
      <c r="M190" s="230"/>
      <c r="N190" s="229"/>
      <c r="O190" s="229"/>
      <c r="P190" s="229"/>
      <c r="Q190" s="229"/>
      <c r="R190" s="230"/>
      <c r="S190" s="230"/>
      <c r="T190" s="230"/>
      <c r="U190" s="230"/>
      <c r="V190" s="230"/>
      <c r="W190" s="230"/>
      <c r="X190" s="230"/>
      <c r="Y190" s="230"/>
      <c r="Z190" s="210"/>
      <c r="AA190" s="210"/>
      <c r="AB190" s="210"/>
      <c r="AC190" s="210"/>
      <c r="AD190" s="210"/>
      <c r="AE190" s="210"/>
      <c r="AF190" s="210"/>
      <c r="AG190" s="210" t="s">
        <v>145</v>
      </c>
      <c r="AH190" s="210">
        <v>0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3" x14ac:dyDescent="0.2">
      <c r="A191" s="227"/>
      <c r="B191" s="228"/>
      <c r="C191" s="259" t="s">
        <v>473</v>
      </c>
      <c r="D191" s="231"/>
      <c r="E191" s="232">
        <v>3.6530999999999998</v>
      </c>
      <c r="F191" s="230"/>
      <c r="G191" s="230"/>
      <c r="H191" s="230"/>
      <c r="I191" s="230"/>
      <c r="J191" s="230"/>
      <c r="K191" s="230"/>
      <c r="L191" s="230"/>
      <c r="M191" s="230"/>
      <c r="N191" s="229"/>
      <c r="O191" s="229"/>
      <c r="P191" s="229"/>
      <c r="Q191" s="229"/>
      <c r="R191" s="230"/>
      <c r="S191" s="230"/>
      <c r="T191" s="230"/>
      <c r="U191" s="230"/>
      <c r="V191" s="230"/>
      <c r="W191" s="230"/>
      <c r="X191" s="230"/>
      <c r="Y191" s="230"/>
      <c r="Z191" s="210"/>
      <c r="AA191" s="210"/>
      <c r="AB191" s="210"/>
      <c r="AC191" s="210"/>
      <c r="AD191" s="210"/>
      <c r="AE191" s="210"/>
      <c r="AF191" s="210"/>
      <c r="AG191" s="210" t="s">
        <v>145</v>
      </c>
      <c r="AH191" s="210">
        <v>0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3" x14ac:dyDescent="0.2">
      <c r="A192" s="227"/>
      <c r="B192" s="228"/>
      <c r="C192" s="259" t="s">
        <v>474</v>
      </c>
      <c r="D192" s="231"/>
      <c r="E192" s="232">
        <v>72.755759999999995</v>
      </c>
      <c r="F192" s="230"/>
      <c r="G192" s="230"/>
      <c r="H192" s="230"/>
      <c r="I192" s="230"/>
      <c r="J192" s="230"/>
      <c r="K192" s="230"/>
      <c r="L192" s="230"/>
      <c r="M192" s="230"/>
      <c r="N192" s="229"/>
      <c r="O192" s="229"/>
      <c r="P192" s="229"/>
      <c r="Q192" s="229"/>
      <c r="R192" s="230"/>
      <c r="S192" s="230"/>
      <c r="T192" s="230"/>
      <c r="U192" s="230"/>
      <c r="V192" s="230"/>
      <c r="W192" s="230"/>
      <c r="X192" s="230"/>
      <c r="Y192" s="230"/>
      <c r="Z192" s="210"/>
      <c r="AA192" s="210"/>
      <c r="AB192" s="210"/>
      <c r="AC192" s="210"/>
      <c r="AD192" s="210"/>
      <c r="AE192" s="210"/>
      <c r="AF192" s="210"/>
      <c r="AG192" s="210" t="s">
        <v>145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3" x14ac:dyDescent="0.2">
      <c r="A193" s="227"/>
      <c r="B193" s="228"/>
      <c r="C193" s="259" t="s">
        <v>475</v>
      </c>
      <c r="D193" s="231"/>
      <c r="E193" s="232">
        <v>81.11103</v>
      </c>
      <c r="F193" s="230"/>
      <c r="G193" s="230"/>
      <c r="H193" s="230"/>
      <c r="I193" s="230"/>
      <c r="J193" s="230"/>
      <c r="K193" s="230"/>
      <c r="L193" s="230"/>
      <c r="M193" s="230"/>
      <c r="N193" s="229"/>
      <c r="O193" s="229"/>
      <c r="P193" s="229"/>
      <c r="Q193" s="229"/>
      <c r="R193" s="230"/>
      <c r="S193" s="230"/>
      <c r="T193" s="230"/>
      <c r="U193" s="230"/>
      <c r="V193" s="230"/>
      <c r="W193" s="230"/>
      <c r="X193" s="230"/>
      <c r="Y193" s="230"/>
      <c r="Z193" s="210"/>
      <c r="AA193" s="210"/>
      <c r="AB193" s="210"/>
      <c r="AC193" s="210"/>
      <c r="AD193" s="210"/>
      <c r="AE193" s="210"/>
      <c r="AF193" s="210"/>
      <c r="AG193" s="210" t="s">
        <v>145</v>
      </c>
      <c r="AH193" s="210">
        <v>0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1" x14ac:dyDescent="0.2">
      <c r="A194" s="248">
        <v>41</v>
      </c>
      <c r="B194" s="249" t="s">
        <v>476</v>
      </c>
      <c r="C194" s="260" t="s">
        <v>477</v>
      </c>
      <c r="D194" s="250" t="s">
        <v>226</v>
      </c>
      <c r="E194" s="251">
        <v>4.7854599999999996</v>
      </c>
      <c r="F194" s="252"/>
      <c r="G194" s="253">
        <f>ROUND(E194*F194,2)</f>
        <v>0</v>
      </c>
      <c r="H194" s="252"/>
      <c r="I194" s="253">
        <f>ROUND(E194*H194,2)</f>
        <v>0</v>
      </c>
      <c r="J194" s="252"/>
      <c r="K194" s="253">
        <f>ROUND(E194*J194,2)</f>
        <v>0</v>
      </c>
      <c r="L194" s="253">
        <v>21</v>
      </c>
      <c r="M194" s="253">
        <f>G194*(1+L194/100)</f>
        <v>0</v>
      </c>
      <c r="N194" s="251">
        <v>0</v>
      </c>
      <c r="O194" s="251">
        <f>ROUND(E194*N194,2)</f>
        <v>0</v>
      </c>
      <c r="P194" s="251">
        <v>0</v>
      </c>
      <c r="Q194" s="251">
        <f>ROUND(E194*P194,2)</f>
        <v>0</v>
      </c>
      <c r="R194" s="253"/>
      <c r="S194" s="253" t="s">
        <v>139</v>
      </c>
      <c r="T194" s="253" t="s">
        <v>140</v>
      </c>
      <c r="U194" s="253">
        <v>1.966</v>
      </c>
      <c r="V194" s="253">
        <f>ROUND(E194*U194,2)</f>
        <v>9.41</v>
      </c>
      <c r="W194" s="253"/>
      <c r="X194" s="254" t="s">
        <v>432</v>
      </c>
      <c r="Y194" s="230" t="s">
        <v>142</v>
      </c>
      <c r="Z194" s="210"/>
      <c r="AA194" s="210"/>
      <c r="AB194" s="210"/>
      <c r="AC194" s="210"/>
      <c r="AD194" s="210"/>
      <c r="AE194" s="210"/>
      <c r="AF194" s="210"/>
      <c r="AG194" s="210" t="s">
        <v>433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x14ac:dyDescent="0.2">
      <c r="A195" s="234" t="s">
        <v>134</v>
      </c>
      <c r="B195" s="235" t="s">
        <v>90</v>
      </c>
      <c r="C195" s="257" t="s">
        <v>91</v>
      </c>
      <c r="D195" s="236"/>
      <c r="E195" s="237"/>
      <c r="F195" s="238"/>
      <c r="G195" s="238">
        <f>SUMIF(AG196:AG199,"&lt;&gt;NOR",G196:G199)</f>
        <v>0</v>
      </c>
      <c r="H195" s="238"/>
      <c r="I195" s="238">
        <f>SUM(I196:I199)</f>
        <v>0</v>
      </c>
      <c r="J195" s="238"/>
      <c r="K195" s="238">
        <f>SUM(K196:K199)</f>
        <v>0</v>
      </c>
      <c r="L195" s="238"/>
      <c r="M195" s="238">
        <f>SUM(M196:M199)</f>
        <v>0</v>
      </c>
      <c r="N195" s="237"/>
      <c r="O195" s="237">
        <f>SUM(O196:O199)</f>
        <v>1.08</v>
      </c>
      <c r="P195" s="237"/>
      <c r="Q195" s="237">
        <f>SUM(Q196:Q199)</f>
        <v>0</v>
      </c>
      <c r="R195" s="238"/>
      <c r="S195" s="238"/>
      <c r="T195" s="238"/>
      <c r="U195" s="238"/>
      <c r="V195" s="238">
        <f>SUM(V196:V199)</f>
        <v>27.88</v>
      </c>
      <c r="W195" s="238"/>
      <c r="X195" s="239"/>
      <c r="Y195" s="233"/>
      <c r="AG195" t="s">
        <v>135</v>
      </c>
    </row>
    <row r="196" spans="1:60" ht="33.75" outlineLevel="1" x14ac:dyDescent="0.2">
      <c r="A196" s="241">
        <v>42</v>
      </c>
      <c r="B196" s="242" t="s">
        <v>478</v>
      </c>
      <c r="C196" s="258" t="s">
        <v>479</v>
      </c>
      <c r="D196" s="243" t="s">
        <v>138</v>
      </c>
      <c r="E196" s="244">
        <v>77.197000000000003</v>
      </c>
      <c r="F196" s="245"/>
      <c r="G196" s="246">
        <f>ROUND(E196*F196,2)</f>
        <v>0</v>
      </c>
      <c r="H196" s="245"/>
      <c r="I196" s="246">
        <f>ROUND(E196*H196,2)</f>
        <v>0</v>
      </c>
      <c r="J196" s="245"/>
      <c r="K196" s="246">
        <f>ROUND(E196*J196,2)</f>
        <v>0</v>
      </c>
      <c r="L196" s="246">
        <v>21</v>
      </c>
      <c r="M196" s="246">
        <f>G196*(1+L196/100)</f>
        <v>0</v>
      </c>
      <c r="N196" s="244">
        <v>1.404E-2</v>
      </c>
      <c r="O196" s="244">
        <f>ROUND(E196*N196,2)</f>
        <v>1.08</v>
      </c>
      <c r="P196" s="244">
        <v>0</v>
      </c>
      <c r="Q196" s="244">
        <f>ROUND(E196*P196,2)</f>
        <v>0</v>
      </c>
      <c r="R196" s="246"/>
      <c r="S196" s="246" t="s">
        <v>139</v>
      </c>
      <c r="T196" s="246" t="s">
        <v>140</v>
      </c>
      <c r="U196" s="246">
        <v>0.33500000000000002</v>
      </c>
      <c r="V196" s="246">
        <f>ROUND(E196*U196,2)</f>
        <v>25.86</v>
      </c>
      <c r="W196" s="246"/>
      <c r="X196" s="247" t="s">
        <v>141</v>
      </c>
      <c r="Y196" s="230" t="s">
        <v>142</v>
      </c>
      <c r="Z196" s="210"/>
      <c r="AA196" s="210"/>
      <c r="AB196" s="210"/>
      <c r="AC196" s="210"/>
      <c r="AD196" s="210"/>
      <c r="AE196" s="210"/>
      <c r="AF196" s="210"/>
      <c r="AG196" s="210" t="s">
        <v>143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2" x14ac:dyDescent="0.2">
      <c r="A197" s="227"/>
      <c r="B197" s="228"/>
      <c r="C197" s="259" t="s">
        <v>456</v>
      </c>
      <c r="D197" s="231"/>
      <c r="E197" s="232">
        <v>41.286999999999999</v>
      </c>
      <c r="F197" s="230"/>
      <c r="G197" s="230"/>
      <c r="H197" s="230"/>
      <c r="I197" s="230"/>
      <c r="J197" s="230"/>
      <c r="K197" s="230"/>
      <c r="L197" s="230"/>
      <c r="M197" s="230"/>
      <c r="N197" s="229"/>
      <c r="O197" s="229"/>
      <c r="P197" s="229"/>
      <c r="Q197" s="229"/>
      <c r="R197" s="230"/>
      <c r="S197" s="230"/>
      <c r="T197" s="230"/>
      <c r="U197" s="230"/>
      <c r="V197" s="230"/>
      <c r="W197" s="230"/>
      <c r="X197" s="230"/>
      <c r="Y197" s="230"/>
      <c r="Z197" s="210"/>
      <c r="AA197" s="210"/>
      <c r="AB197" s="210"/>
      <c r="AC197" s="210"/>
      <c r="AD197" s="210"/>
      <c r="AE197" s="210"/>
      <c r="AF197" s="210"/>
      <c r="AG197" s="210" t="s">
        <v>145</v>
      </c>
      <c r="AH197" s="210">
        <v>0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3" x14ac:dyDescent="0.2">
      <c r="A198" s="227"/>
      <c r="B198" s="228"/>
      <c r="C198" s="259" t="s">
        <v>458</v>
      </c>
      <c r="D198" s="231"/>
      <c r="E198" s="232">
        <v>35.909999999999997</v>
      </c>
      <c r="F198" s="230"/>
      <c r="G198" s="230"/>
      <c r="H198" s="230"/>
      <c r="I198" s="230"/>
      <c r="J198" s="230"/>
      <c r="K198" s="230"/>
      <c r="L198" s="230"/>
      <c r="M198" s="230"/>
      <c r="N198" s="229"/>
      <c r="O198" s="229"/>
      <c r="P198" s="229"/>
      <c r="Q198" s="229"/>
      <c r="R198" s="230"/>
      <c r="S198" s="230"/>
      <c r="T198" s="230"/>
      <c r="U198" s="230"/>
      <c r="V198" s="230"/>
      <c r="W198" s="230"/>
      <c r="X198" s="230"/>
      <c r="Y198" s="230"/>
      <c r="Z198" s="210"/>
      <c r="AA198" s="210"/>
      <c r="AB198" s="210"/>
      <c r="AC198" s="210"/>
      <c r="AD198" s="210"/>
      <c r="AE198" s="210"/>
      <c r="AF198" s="210"/>
      <c r="AG198" s="210" t="s">
        <v>145</v>
      </c>
      <c r="AH198" s="210">
        <v>0</v>
      </c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ht="22.5" outlineLevel="1" x14ac:dyDescent="0.2">
      <c r="A199" s="248">
        <v>43</v>
      </c>
      <c r="B199" s="249" t="s">
        <v>480</v>
      </c>
      <c r="C199" s="260" t="s">
        <v>481</v>
      </c>
      <c r="D199" s="250" t="s">
        <v>226</v>
      </c>
      <c r="E199" s="251">
        <v>1.08385</v>
      </c>
      <c r="F199" s="252"/>
      <c r="G199" s="253">
        <f>ROUND(E199*F199,2)</f>
        <v>0</v>
      </c>
      <c r="H199" s="252"/>
      <c r="I199" s="253">
        <f>ROUND(E199*H199,2)</f>
        <v>0</v>
      </c>
      <c r="J199" s="252"/>
      <c r="K199" s="253">
        <f>ROUND(E199*J199,2)</f>
        <v>0</v>
      </c>
      <c r="L199" s="253">
        <v>21</v>
      </c>
      <c r="M199" s="253">
        <f>G199*(1+L199/100)</f>
        <v>0</v>
      </c>
      <c r="N199" s="251">
        <v>0</v>
      </c>
      <c r="O199" s="251">
        <f>ROUND(E199*N199,2)</f>
        <v>0</v>
      </c>
      <c r="P199" s="251">
        <v>0</v>
      </c>
      <c r="Q199" s="251">
        <f>ROUND(E199*P199,2)</f>
        <v>0</v>
      </c>
      <c r="R199" s="253"/>
      <c r="S199" s="253" t="s">
        <v>139</v>
      </c>
      <c r="T199" s="253" t="s">
        <v>140</v>
      </c>
      <c r="U199" s="253">
        <v>1.863</v>
      </c>
      <c r="V199" s="253">
        <f>ROUND(E199*U199,2)</f>
        <v>2.02</v>
      </c>
      <c r="W199" s="253"/>
      <c r="X199" s="254" t="s">
        <v>432</v>
      </c>
      <c r="Y199" s="230" t="s">
        <v>142</v>
      </c>
      <c r="Z199" s="210"/>
      <c r="AA199" s="210"/>
      <c r="AB199" s="210"/>
      <c r="AC199" s="210"/>
      <c r="AD199" s="210"/>
      <c r="AE199" s="210"/>
      <c r="AF199" s="210"/>
      <c r="AG199" s="210" t="s">
        <v>433</v>
      </c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x14ac:dyDescent="0.2">
      <c r="A200" s="234" t="s">
        <v>134</v>
      </c>
      <c r="B200" s="235" t="s">
        <v>92</v>
      </c>
      <c r="C200" s="257" t="s">
        <v>93</v>
      </c>
      <c r="D200" s="236"/>
      <c r="E200" s="237"/>
      <c r="F200" s="238"/>
      <c r="G200" s="238">
        <f>SUMIF(AG201:AG216,"&lt;&gt;NOR",G201:G216)</f>
        <v>0</v>
      </c>
      <c r="H200" s="238"/>
      <c r="I200" s="238">
        <f>SUM(I201:I216)</f>
        <v>0</v>
      </c>
      <c r="J200" s="238"/>
      <c r="K200" s="238">
        <f>SUM(K201:K216)</f>
        <v>0</v>
      </c>
      <c r="L200" s="238"/>
      <c r="M200" s="238">
        <f>SUM(M201:M216)</f>
        <v>0</v>
      </c>
      <c r="N200" s="237"/>
      <c r="O200" s="237">
        <f>SUM(O201:O216)</f>
        <v>1.7199999999999998</v>
      </c>
      <c r="P200" s="237"/>
      <c r="Q200" s="237">
        <f>SUM(Q201:Q216)</f>
        <v>0</v>
      </c>
      <c r="R200" s="238"/>
      <c r="S200" s="238"/>
      <c r="T200" s="238"/>
      <c r="U200" s="238"/>
      <c r="V200" s="238">
        <f>SUM(V201:V216)</f>
        <v>169.48999999999998</v>
      </c>
      <c r="W200" s="238"/>
      <c r="X200" s="239"/>
      <c r="Y200" s="233"/>
      <c r="AG200" t="s">
        <v>135</v>
      </c>
    </row>
    <row r="201" spans="1:60" outlineLevel="1" x14ac:dyDescent="0.2">
      <c r="A201" s="241">
        <v>44</v>
      </c>
      <c r="B201" s="242" t="s">
        <v>482</v>
      </c>
      <c r="C201" s="258" t="s">
        <v>483</v>
      </c>
      <c r="D201" s="243" t="s">
        <v>193</v>
      </c>
      <c r="E201" s="244">
        <v>81.260000000000005</v>
      </c>
      <c r="F201" s="245"/>
      <c r="G201" s="246">
        <f>ROUND(E201*F201,2)</f>
        <v>0</v>
      </c>
      <c r="H201" s="245"/>
      <c r="I201" s="246">
        <f>ROUND(E201*H201,2)</f>
        <v>0</v>
      </c>
      <c r="J201" s="245"/>
      <c r="K201" s="246">
        <f>ROUND(E201*J201,2)</f>
        <v>0</v>
      </c>
      <c r="L201" s="246">
        <v>21</v>
      </c>
      <c r="M201" s="246">
        <f>G201*(1+L201/100)</f>
        <v>0</v>
      </c>
      <c r="N201" s="244">
        <v>4.9899999999999996E-3</v>
      </c>
      <c r="O201" s="244">
        <f>ROUND(E201*N201,2)</f>
        <v>0.41</v>
      </c>
      <c r="P201" s="244">
        <v>0</v>
      </c>
      <c r="Q201" s="244">
        <f>ROUND(E201*P201,2)</f>
        <v>0</v>
      </c>
      <c r="R201" s="246"/>
      <c r="S201" s="246" t="s">
        <v>139</v>
      </c>
      <c r="T201" s="246" t="s">
        <v>140</v>
      </c>
      <c r="U201" s="246">
        <v>0.39615</v>
      </c>
      <c r="V201" s="246">
        <f>ROUND(E201*U201,2)</f>
        <v>32.19</v>
      </c>
      <c r="W201" s="246"/>
      <c r="X201" s="247" t="s">
        <v>141</v>
      </c>
      <c r="Y201" s="230" t="s">
        <v>142</v>
      </c>
      <c r="Z201" s="210"/>
      <c r="AA201" s="210"/>
      <c r="AB201" s="210"/>
      <c r="AC201" s="210"/>
      <c r="AD201" s="210"/>
      <c r="AE201" s="210"/>
      <c r="AF201" s="210"/>
      <c r="AG201" s="210" t="s">
        <v>143</v>
      </c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2" x14ac:dyDescent="0.2">
      <c r="A202" s="227"/>
      <c r="B202" s="228"/>
      <c r="C202" s="259" t="s">
        <v>484</v>
      </c>
      <c r="D202" s="231"/>
      <c r="E202" s="232">
        <v>43.46</v>
      </c>
      <c r="F202" s="230"/>
      <c r="G202" s="230"/>
      <c r="H202" s="230"/>
      <c r="I202" s="230"/>
      <c r="J202" s="230"/>
      <c r="K202" s="230"/>
      <c r="L202" s="230"/>
      <c r="M202" s="230"/>
      <c r="N202" s="229"/>
      <c r="O202" s="229"/>
      <c r="P202" s="229"/>
      <c r="Q202" s="229"/>
      <c r="R202" s="230"/>
      <c r="S202" s="230"/>
      <c r="T202" s="230"/>
      <c r="U202" s="230"/>
      <c r="V202" s="230"/>
      <c r="W202" s="230"/>
      <c r="X202" s="230"/>
      <c r="Y202" s="230"/>
      <c r="Z202" s="210"/>
      <c r="AA202" s="210"/>
      <c r="AB202" s="210"/>
      <c r="AC202" s="210"/>
      <c r="AD202" s="210"/>
      <c r="AE202" s="210"/>
      <c r="AF202" s="210"/>
      <c r="AG202" s="210" t="s">
        <v>145</v>
      </c>
      <c r="AH202" s="210">
        <v>0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3" x14ac:dyDescent="0.2">
      <c r="A203" s="227"/>
      <c r="B203" s="228"/>
      <c r="C203" s="259" t="s">
        <v>485</v>
      </c>
      <c r="D203" s="231"/>
      <c r="E203" s="232">
        <v>37.799999999999997</v>
      </c>
      <c r="F203" s="230"/>
      <c r="G203" s="230"/>
      <c r="H203" s="230"/>
      <c r="I203" s="230"/>
      <c r="J203" s="230"/>
      <c r="K203" s="230"/>
      <c r="L203" s="230"/>
      <c r="M203" s="230"/>
      <c r="N203" s="229"/>
      <c r="O203" s="229"/>
      <c r="P203" s="229"/>
      <c r="Q203" s="229"/>
      <c r="R203" s="230"/>
      <c r="S203" s="230"/>
      <c r="T203" s="230"/>
      <c r="U203" s="230"/>
      <c r="V203" s="230"/>
      <c r="W203" s="230"/>
      <c r="X203" s="230"/>
      <c r="Y203" s="230"/>
      <c r="Z203" s="210"/>
      <c r="AA203" s="210"/>
      <c r="AB203" s="210"/>
      <c r="AC203" s="210"/>
      <c r="AD203" s="210"/>
      <c r="AE203" s="210"/>
      <c r="AF203" s="210"/>
      <c r="AG203" s="210" t="s">
        <v>145</v>
      </c>
      <c r="AH203" s="210">
        <v>0</v>
      </c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1" x14ac:dyDescent="0.2">
      <c r="A204" s="241">
        <v>45</v>
      </c>
      <c r="B204" s="242" t="s">
        <v>486</v>
      </c>
      <c r="C204" s="258" t="s">
        <v>487</v>
      </c>
      <c r="D204" s="243" t="s">
        <v>193</v>
      </c>
      <c r="E204" s="244">
        <v>68</v>
      </c>
      <c r="F204" s="245"/>
      <c r="G204" s="246">
        <f>ROUND(E204*F204,2)</f>
        <v>0</v>
      </c>
      <c r="H204" s="245"/>
      <c r="I204" s="246">
        <f>ROUND(E204*H204,2)</f>
        <v>0</v>
      </c>
      <c r="J204" s="245"/>
      <c r="K204" s="246">
        <f>ROUND(E204*J204,2)</f>
        <v>0</v>
      </c>
      <c r="L204" s="246">
        <v>21</v>
      </c>
      <c r="M204" s="246">
        <f>G204*(1+L204/100)</f>
        <v>0</v>
      </c>
      <c r="N204" s="244">
        <v>3.5400000000000002E-3</v>
      </c>
      <c r="O204" s="244">
        <f>ROUND(E204*N204,2)</f>
        <v>0.24</v>
      </c>
      <c r="P204" s="244">
        <v>0</v>
      </c>
      <c r="Q204" s="244">
        <f>ROUND(E204*P204,2)</f>
        <v>0</v>
      </c>
      <c r="R204" s="246"/>
      <c r="S204" s="246" t="s">
        <v>139</v>
      </c>
      <c r="T204" s="246" t="s">
        <v>140</v>
      </c>
      <c r="U204" s="246">
        <v>0.219</v>
      </c>
      <c r="V204" s="246">
        <f>ROUND(E204*U204,2)</f>
        <v>14.89</v>
      </c>
      <c r="W204" s="246"/>
      <c r="X204" s="247" t="s">
        <v>141</v>
      </c>
      <c r="Y204" s="230" t="s">
        <v>142</v>
      </c>
      <c r="Z204" s="210"/>
      <c r="AA204" s="210"/>
      <c r="AB204" s="210"/>
      <c r="AC204" s="210"/>
      <c r="AD204" s="210"/>
      <c r="AE204" s="210"/>
      <c r="AF204" s="210"/>
      <c r="AG204" s="210" t="s">
        <v>143</v>
      </c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2" x14ac:dyDescent="0.2">
      <c r="A205" s="227"/>
      <c r="B205" s="228"/>
      <c r="C205" s="261" t="s">
        <v>488</v>
      </c>
      <c r="D205" s="256"/>
      <c r="E205" s="256"/>
      <c r="F205" s="256"/>
      <c r="G205" s="256"/>
      <c r="H205" s="230"/>
      <c r="I205" s="230"/>
      <c r="J205" s="230"/>
      <c r="K205" s="230"/>
      <c r="L205" s="230"/>
      <c r="M205" s="230"/>
      <c r="N205" s="229"/>
      <c r="O205" s="229"/>
      <c r="P205" s="229"/>
      <c r="Q205" s="229"/>
      <c r="R205" s="230"/>
      <c r="S205" s="230"/>
      <c r="T205" s="230"/>
      <c r="U205" s="230"/>
      <c r="V205" s="230"/>
      <c r="W205" s="230"/>
      <c r="X205" s="230"/>
      <c r="Y205" s="230"/>
      <c r="Z205" s="210"/>
      <c r="AA205" s="210"/>
      <c r="AB205" s="210"/>
      <c r="AC205" s="210"/>
      <c r="AD205" s="210"/>
      <c r="AE205" s="210"/>
      <c r="AF205" s="210"/>
      <c r="AG205" s="210" t="s">
        <v>228</v>
      </c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1" x14ac:dyDescent="0.2">
      <c r="A206" s="241">
        <v>46</v>
      </c>
      <c r="B206" s="242" t="s">
        <v>489</v>
      </c>
      <c r="C206" s="258" t="s">
        <v>490</v>
      </c>
      <c r="D206" s="243" t="s">
        <v>193</v>
      </c>
      <c r="E206" s="244">
        <v>74</v>
      </c>
      <c r="F206" s="245"/>
      <c r="G206" s="246">
        <f>ROUND(E206*F206,2)</f>
        <v>0</v>
      </c>
      <c r="H206" s="245"/>
      <c r="I206" s="246">
        <f>ROUND(E206*H206,2)</f>
        <v>0</v>
      </c>
      <c r="J206" s="245"/>
      <c r="K206" s="246">
        <f>ROUND(E206*J206,2)</f>
        <v>0</v>
      </c>
      <c r="L206" s="246">
        <v>21</v>
      </c>
      <c r="M206" s="246">
        <f>G206*(1+L206/100)</f>
        <v>0</v>
      </c>
      <c r="N206" s="244">
        <v>2.3999999999999998E-3</v>
      </c>
      <c r="O206" s="244">
        <f>ROUND(E206*N206,2)</f>
        <v>0.18</v>
      </c>
      <c r="P206" s="244">
        <v>0</v>
      </c>
      <c r="Q206" s="244">
        <f>ROUND(E206*P206,2)</f>
        <v>0</v>
      </c>
      <c r="R206" s="246"/>
      <c r="S206" s="246" t="s">
        <v>139</v>
      </c>
      <c r="T206" s="246" t="s">
        <v>140</v>
      </c>
      <c r="U206" s="246">
        <v>0.26</v>
      </c>
      <c r="V206" s="246">
        <f>ROUND(E206*U206,2)</f>
        <v>19.239999999999998</v>
      </c>
      <c r="W206" s="246"/>
      <c r="X206" s="247" t="s">
        <v>141</v>
      </c>
      <c r="Y206" s="230" t="s">
        <v>142</v>
      </c>
      <c r="Z206" s="210"/>
      <c r="AA206" s="210"/>
      <c r="AB206" s="210"/>
      <c r="AC206" s="210"/>
      <c r="AD206" s="210"/>
      <c r="AE206" s="210"/>
      <c r="AF206" s="210"/>
      <c r="AG206" s="210" t="s">
        <v>143</v>
      </c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2" x14ac:dyDescent="0.2">
      <c r="A207" s="227"/>
      <c r="B207" s="228"/>
      <c r="C207" s="261" t="s">
        <v>491</v>
      </c>
      <c r="D207" s="256"/>
      <c r="E207" s="256"/>
      <c r="F207" s="256"/>
      <c r="G207" s="256"/>
      <c r="H207" s="230"/>
      <c r="I207" s="230"/>
      <c r="J207" s="230"/>
      <c r="K207" s="230"/>
      <c r="L207" s="230"/>
      <c r="M207" s="230"/>
      <c r="N207" s="229"/>
      <c r="O207" s="229"/>
      <c r="P207" s="229"/>
      <c r="Q207" s="229"/>
      <c r="R207" s="230"/>
      <c r="S207" s="230"/>
      <c r="T207" s="230"/>
      <c r="U207" s="230"/>
      <c r="V207" s="230"/>
      <c r="W207" s="230"/>
      <c r="X207" s="230"/>
      <c r="Y207" s="230"/>
      <c r="Z207" s="210"/>
      <c r="AA207" s="210"/>
      <c r="AB207" s="210"/>
      <c r="AC207" s="210"/>
      <c r="AD207" s="210"/>
      <c r="AE207" s="210"/>
      <c r="AF207" s="210"/>
      <c r="AG207" s="210" t="s">
        <v>228</v>
      </c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ht="22.5" outlineLevel="1" x14ac:dyDescent="0.2">
      <c r="A208" s="241">
        <v>47</v>
      </c>
      <c r="B208" s="242" t="s">
        <v>492</v>
      </c>
      <c r="C208" s="258" t="s">
        <v>493</v>
      </c>
      <c r="D208" s="243" t="s">
        <v>193</v>
      </c>
      <c r="E208" s="244">
        <v>143.04</v>
      </c>
      <c r="F208" s="245"/>
      <c r="G208" s="246">
        <f>ROUND(E208*F208,2)</f>
        <v>0</v>
      </c>
      <c r="H208" s="245"/>
      <c r="I208" s="246">
        <f>ROUND(E208*H208,2)</f>
        <v>0</v>
      </c>
      <c r="J208" s="245"/>
      <c r="K208" s="246">
        <f>ROUND(E208*J208,2)</f>
        <v>0</v>
      </c>
      <c r="L208" s="246">
        <v>21</v>
      </c>
      <c r="M208" s="246">
        <f>G208*(1+L208/100)</f>
        <v>0</v>
      </c>
      <c r="N208" s="244">
        <v>4.8399999999999997E-3</v>
      </c>
      <c r="O208" s="244">
        <f>ROUND(E208*N208,2)</f>
        <v>0.69</v>
      </c>
      <c r="P208" s="244">
        <v>0</v>
      </c>
      <c r="Q208" s="244">
        <f>ROUND(E208*P208,2)</f>
        <v>0</v>
      </c>
      <c r="R208" s="246"/>
      <c r="S208" s="246" t="s">
        <v>139</v>
      </c>
      <c r="T208" s="246" t="s">
        <v>140</v>
      </c>
      <c r="U208" s="246">
        <v>0.42342999999999997</v>
      </c>
      <c r="V208" s="246">
        <f>ROUND(E208*U208,2)</f>
        <v>60.57</v>
      </c>
      <c r="W208" s="246"/>
      <c r="X208" s="247" t="s">
        <v>141</v>
      </c>
      <c r="Y208" s="230" t="s">
        <v>142</v>
      </c>
      <c r="Z208" s="210"/>
      <c r="AA208" s="210"/>
      <c r="AB208" s="210"/>
      <c r="AC208" s="210"/>
      <c r="AD208" s="210"/>
      <c r="AE208" s="210"/>
      <c r="AF208" s="210"/>
      <c r="AG208" s="210" t="s">
        <v>143</v>
      </c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2" x14ac:dyDescent="0.2">
      <c r="A209" s="227"/>
      <c r="B209" s="228"/>
      <c r="C209" s="259" t="s">
        <v>342</v>
      </c>
      <c r="D209" s="231"/>
      <c r="E209" s="232">
        <v>42.35</v>
      </c>
      <c r="F209" s="230"/>
      <c r="G209" s="230"/>
      <c r="H209" s="230"/>
      <c r="I209" s="230"/>
      <c r="J209" s="230"/>
      <c r="K209" s="230"/>
      <c r="L209" s="230"/>
      <c r="M209" s="230"/>
      <c r="N209" s="229"/>
      <c r="O209" s="229"/>
      <c r="P209" s="229"/>
      <c r="Q209" s="229"/>
      <c r="R209" s="230"/>
      <c r="S209" s="230"/>
      <c r="T209" s="230"/>
      <c r="U209" s="230"/>
      <c r="V209" s="230"/>
      <c r="W209" s="230"/>
      <c r="X209" s="230"/>
      <c r="Y209" s="230"/>
      <c r="Z209" s="210"/>
      <c r="AA209" s="210"/>
      <c r="AB209" s="210"/>
      <c r="AC209" s="210"/>
      <c r="AD209" s="210"/>
      <c r="AE209" s="210"/>
      <c r="AF209" s="210"/>
      <c r="AG209" s="210" t="s">
        <v>145</v>
      </c>
      <c r="AH209" s="210">
        <v>0</v>
      </c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3" x14ac:dyDescent="0.2">
      <c r="A210" s="227"/>
      <c r="B210" s="228"/>
      <c r="C210" s="259" t="s">
        <v>343</v>
      </c>
      <c r="D210" s="231"/>
      <c r="E210" s="232">
        <v>55.2</v>
      </c>
      <c r="F210" s="230"/>
      <c r="G210" s="230"/>
      <c r="H210" s="230"/>
      <c r="I210" s="230"/>
      <c r="J210" s="230"/>
      <c r="K210" s="230"/>
      <c r="L210" s="230"/>
      <c r="M210" s="230"/>
      <c r="N210" s="229"/>
      <c r="O210" s="229"/>
      <c r="P210" s="229"/>
      <c r="Q210" s="229"/>
      <c r="R210" s="230"/>
      <c r="S210" s="230"/>
      <c r="T210" s="230"/>
      <c r="U210" s="230"/>
      <c r="V210" s="230"/>
      <c r="W210" s="230"/>
      <c r="X210" s="230"/>
      <c r="Y210" s="230"/>
      <c r="Z210" s="210"/>
      <c r="AA210" s="210"/>
      <c r="AB210" s="210"/>
      <c r="AC210" s="210"/>
      <c r="AD210" s="210"/>
      <c r="AE210" s="210"/>
      <c r="AF210" s="210"/>
      <c r="AG210" s="210" t="s">
        <v>145</v>
      </c>
      <c r="AH210" s="210">
        <v>0</v>
      </c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3" x14ac:dyDescent="0.2">
      <c r="A211" s="227"/>
      <c r="B211" s="228"/>
      <c r="C211" s="259" t="s">
        <v>344</v>
      </c>
      <c r="D211" s="231"/>
      <c r="E211" s="232">
        <v>18.899999999999999</v>
      </c>
      <c r="F211" s="230"/>
      <c r="G211" s="230"/>
      <c r="H211" s="230"/>
      <c r="I211" s="230"/>
      <c r="J211" s="230"/>
      <c r="K211" s="230"/>
      <c r="L211" s="230"/>
      <c r="M211" s="230"/>
      <c r="N211" s="229"/>
      <c r="O211" s="229"/>
      <c r="P211" s="229"/>
      <c r="Q211" s="229"/>
      <c r="R211" s="230"/>
      <c r="S211" s="230"/>
      <c r="T211" s="230"/>
      <c r="U211" s="230"/>
      <c r="V211" s="230"/>
      <c r="W211" s="230"/>
      <c r="X211" s="230"/>
      <c r="Y211" s="230"/>
      <c r="Z211" s="210"/>
      <c r="AA211" s="210"/>
      <c r="AB211" s="210"/>
      <c r="AC211" s="210"/>
      <c r="AD211" s="210"/>
      <c r="AE211" s="210"/>
      <c r="AF211" s="210"/>
      <c r="AG211" s="210" t="s">
        <v>145</v>
      </c>
      <c r="AH211" s="210">
        <v>0</v>
      </c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3" x14ac:dyDescent="0.2">
      <c r="A212" s="227"/>
      <c r="B212" s="228"/>
      <c r="C212" s="259" t="s">
        <v>345</v>
      </c>
      <c r="D212" s="231"/>
      <c r="E212" s="232">
        <v>18.899999999999999</v>
      </c>
      <c r="F212" s="230"/>
      <c r="G212" s="230"/>
      <c r="H212" s="230"/>
      <c r="I212" s="230"/>
      <c r="J212" s="230"/>
      <c r="K212" s="230"/>
      <c r="L212" s="230"/>
      <c r="M212" s="230"/>
      <c r="N212" s="229"/>
      <c r="O212" s="229"/>
      <c r="P212" s="229"/>
      <c r="Q212" s="229"/>
      <c r="R212" s="230"/>
      <c r="S212" s="230"/>
      <c r="T212" s="230"/>
      <c r="U212" s="230"/>
      <c r="V212" s="230"/>
      <c r="W212" s="230"/>
      <c r="X212" s="230"/>
      <c r="Y212" s="230"/>
      <c r="Z212" s="210"/>
      <c r="AA212" s="210"/>
      <c r="AB212" s="210"/>
      <c r="AC212" s="210"/>
      <c r="AD212" s="210"/>
      <c r="AE212" s="210"/>
      <c r="AF212" s="210"/>
      <c r="AG212" s="210" t="s">
        <v>145</v>
      </c>
      <c r="AH212" s="210">
        <v>0</v>
      </c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3" x14ac:dyDescent="0.2">
      <c r="A213" s="227"/>
      <c r="B213" s="228"/>
      <c r="C213" s="259" t="s">
        <v>346</v>
      </c>
      <c r="D213" s="231"/>
      <c r="E213" s="232">
        <v>7.69</v>
      </c>
      <c r="F213" s="230"/>
      <c r="G213" s="230"/>
      <c r="H213" s="230"/>
      <c r="I213" s="230"/>
      <c r="J213" s="230"/>
      <c r="K213" s="230"/>
      <c r="L213" s="230"/>
      <c r="M213" s="230"/>
      <c r="N213" s="229"/>
      <c r="O213" s="229"/>
      <c r="P213" s="229"/>
      <c r="Q213" s="229"/>
      <c r="R213" s="230"/>
      <c r="S213" s="230"/>
      <c r="T213" s="230"/>
      <c r="U213" s="230"/>
      <c r="V213" s="230"/>
      <c r="W213" s="230"/>
      <c r="X213" s="230"/>
      <c r="Y213" s="230"/>
      <c r="Z213" s="210"/>
      <c r="AA213" s="210"/>
      <c r="AB213" s="210"/>
      <c r="AC213" s="210"/>
      <c r="AD213" s="210"/>
      <c r="AE213" s="210"/>
      <c r="AF213" s="210"/>
      <c r="AG213" s="210" t="s">
        <v>145</v>
      </c>
      <c r="AH213" s="210">
        <v>0</v>
      </c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1" x14ac:dyDescent="0.2">
      <c r="A214" s="241">
        <v>48</v>
      </c>
      <c r="B214" s="242" t="s">
        <v>494</v>
      </c>
      <c r="C214" s="258" t="s">
        <v>495</v>
      </c>
      <c r="D214" s="243" t="s">
        <v>193</v>
      </c>
      <c r="E214" s="244">
        <v>162.52000000000001</v>
      </c>
      <c r="F214" s="245"/>
      <c r="G214" s="246">
        <f>ROUND(E214*F214,2)</f>
        <v>0</v>
      </c>
      <c r="H214" s="245"/>
      <c r="I214" s="246">
        <f>ROUND(E214*H214,2)</f>
        <v>0</v>
      </c>
      <c r="J214" s="245"/>
      <c r="K214" s="246">
        <f>ROUND(E214*J214,2)</f>
        <v>0</v>
      </c>
      <c r="L214" s="246">
        <v>21</v>
      </c>
      <c r="M214" s="246">
        <f>G214*(1+L214/100)</f>
        <v>0</v>
      </c>
      <c r="N214" s="244">
        <v>1.1999999999999999E-3</v>
      </c>
      <c r="O214" s="244">
        <f>ROUND(E214*N214,2)</f>
        <v>0.2</v>
      </c>
      <c r="P214" s="244">
        <v>0</v>
      </c>
      <c r="Q214" s="244">
        <f>ROUND(E214*P214,2)</f>
        <v>0</v>
      </c>
      <c r="R214" s="246"/>
      <c r="S214" s="246" t="s">
        <v>220</v>
      </c>
      <c r="T214" s="246" t="s">
        <v>374</v>
      </c>
      <c r="U214" s="246">
        <v>0.21</v>
      </c>
      <c r="V214" s="246">
        <f>ROUND(E214*U214,2)</f>
        <v>34.130000000000003</v>
      </c>
      <c r="W214" s="246"/>
      <c r="X214" s="247" t="s">
        <v>141</v>
      </c>
      <c r="Y214" s="230" t="s">
        <v>142</v>
      </c>
      <c r="Z214" s="210"/>
      <c r="AA214" s="210"/>
      <c r="AB214" s="210"/>
      <c r="AC214" s="210"/>
      <c r="AD214" s="210"/>
      <c r="AE214" s="210"/>
      <c r="AF214" s="210"/>
      <c r="AG214" s="210" t="s">
        <v>143</v>
      </c>
      <c r="AH214" s="210"/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2" x14ac:dyDescent="0.2">
      <c r="A215" s="227"/>
      <c r="B215" s="228"/>
      <c r="C215" s="259" t="s">
        <v>496</v>
      </c>
      <c r="D215" s="231"/>
      <c r="E215" s="232">
        <v>162.52000000000001</v>
      </c>
      <c r="F215" s="230"/>
      <c r="G215" s="230"/>
      <c r="H215" s="230"/>
      <c r="I215" s="230"/>
      <c r="J215" s="230"/>
      <c r="K215" s="230"/>
      <c r="L215" s="230"/>
      <c r="M215" s="230"/>
      <c r="N215" s="229"/>
      <c r="O215" s="229"/>
      <c r="P215" s="229"/>
      <c r="Q215" s="229"/>
      <c r="R215" s="230"/>
      <c r="S215" s="230"/>
      <c r="T215" s="230"/>
      <c r="U215" s="230"/>
      <c r="V215" s="230"/>
      <c r="W215" s="230"/>
      <c r="X215" s="230"/>
      <c r="Y215" s="230"/>
      <c r="Z215" s="210"/>
      <c r="AA215" s="210"/>
      <c r="AB215" s="210"/>
      <c r="AC215" s="210"/>
      <c r="AD215" s="210"/>
      <c r="AE215" s="210"/>
      <c r="AF215" s="210"/>
      <c r="AG215" s="210" t="s">
        <v>145</v>
      </c>
      <c r="AH215" s="210">
        <v>5</v>
      </c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1" x14ac:dyDescent="0.2">
      <c r="A216" s="248">
        <v>49</v>
      </c>
      <c r="B216" s="249" t="s">
        <v>497</v>
      </c>
      <c r="C216" s="260" t="s">
        <v>498</v>
      </c>
      <c r="D216" s="250" t="s">
        <v>226</v>
      </c>
      <c r="E216" s="251">
        <v>1.7111499999999999</v>
      </c>
      <c r="F216" s="252"/>
      <c r="G216" s="253">
        <f>ROUND(E216*F216,2)</f>
        <v>0</v>
      </c>
      <c r="H216" s="252"/>
      <c r="I216" s="253">
        <f>ROUND(E216*H216,2)</f>
        <v>0</v>
      </c>
      <c r="J216" s="252"/>
      <c r="K216" s="253">
        <f>ROUND(E216*J216,2)</f>
        <v>0</v>
      </c>
      <c r="L216" s="253">
        <v>21</v>
      </c>
      <c r="M216" s="253">
        <f>G216*(1+L216/100)</f>
        <v>0</v>
      </c>
      <c r="N216" s="251">
        <v>0</v>
      </c>
      <c r="O216" s="251">
        <f>ROUND(E216*N216,2)</f>
        <v>0</v>
      </c>
      <c r="P216" s="251">
        <v>0</v>
      </c>
      <c r="Q216" s="251">
        <f>ROUND(E216*P216,2)</f>
        <v>0</v>
      </c>
      <c r="R216" s="253"/>
      <c r="S216" s="253" t="s">
        <v>139</v>
      </c>
      <c r="T216" s="253" t="s">
        <v>140</v>
      </c>
      <c r="U216" s="253">
        <v>4.9470000000000001</v>
      </c>
      <c r="V216" s="253">
        <f>ROUND(E216*U216,2)</f>
        <v>8.4700000000000006</v>
      </c>
      <c r="W216" s="253"/>
      <c r="X216" s="254" t="s">
        <v>432</v>
      </c>
      <c r="Y216" s="230" t="s">
        <v>142</v>
      </c>
      <c r="Z216" s="210"/>
      <c r="AA216" s="210"/>
      <c r="AB216" s="210"/>
      <c r="AC216" s="210"/>
      <c r="AD216" s="210"/>
      <c r="AE216" s="210"/>
      <c r="AF216" s="210"/>
      <c r="AG216" s="210" t="s">
        <v>433</v>
      </c>
      <c r="AH216" s="210"/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x14ac:dyDescent="0.2">
      <c r="A217" s="234" t="s">
        <v>134</v>
      </c>
      <c r="B217" s="235" t="s">
        <v>94</v>
      </c>
      <c r="C217" s="257" t="s">
        <v>95</v>
      </c>
      <c r="D217" s="236"/>
      <c r="E217" s="237"/>
      <c r="F217" s="238"/>
      <c r="G217" s="238">
        <f>SUMIF(AG218:AG291,"&lt;&gt;NOR",G218:G291)</f>
        <v>0</v>
      </c>
      <c r="H217" s="238"/>
      <c r="I217" s="238">
        <f>SUM(I218:I291)</f>
        <v>0</v>
      </c>
      <c r="J217" s="238"/>
      <c r="K217" s="238">
        <f>SUM(K218:K291)</f>
        <v>0</v>
      </c>
      <c r="L217" s="238"/>
      <c r="M217" s="238">
        <f>SUM(M218:M291)</f>
        <v>0</v>
      </c>
      <c r="N217" s="237"/>
      <c r="O217" s="237">
        <f>SUM(O218:O291)</f>
        <v>4.0600000000000005</v>
      </c>
      <c r="P217" s="237"/>
      <c r="Q217" s="237">
        <f>SUM(Q218:Q291)</f>
        <v>0</v>
      </c>
      <c r="R217" s="238"/>
      <c r="S217" s="238"/>
      <c r="T217" s="238"/>
      <c r="U217" s="238"/>
      <c r="V217" s="238">
        <f>SUM(V218:V291)</f>
        <v>622.99</v>
      </c>
      <c r="W217" s="238"/>
      <c r="X217" s="239"/>
      <c r="Y217" s="233"/>
      <c r="AG217" t="s">
        <v>135</v>
      </c>
    </row>
    <row r="218" spans="1:60" outlineLevel="1" x14ac:dyDescent="0.2">
      <c r="A218" s="241">
        <v>50</v>
      </c>
      <c r="B218" s="242" t="s">
        <v>499</v>
      </c>
      <c r="C218" s="258" t="s">
        <v>500</v>
      </c>
      <c r="D218" s="243" t="s">
        <v>193</v>
      </c>
      <c r="E218" s="244">
        <v>504.03</v>
      </c>
      <c r="F218" s="245"/>
      <c r="G218" s="246">
        <f>ROUND(E218*F218,2)</f>
        <v>0</v>
      </c>
      <c r="H218" s="245"/>
      <c r="I218" s="246">
        <f>ROUND(E218*H218,2)</f>
        <v>0</v>
      </c>
      <c r="J218" s="245"/>
      <c r="K218" s="246">
        <f>ROUND(E218*J218,2)</f>
        <v>0</v>
      </c>
      <c r="L218" s="246">
        <v>21</v>
      </c>
      <c r="M218" s="246">
        <f>G218*(1+L218/100)</f>
        <v>0</v>
      </c>
      <c r="N218" s="244">
        <v>0</v>
      </c>
      <c r="O218" s="244">
        <f>ROUND(E218*N218,2)</f>
        <v>0</v>
      </c>
      <c r="P218" s="244">
        <v>0</v>
      </c>
      <c r="Q218" s="244">
        <f>ROUND(E218*P218,2)</f>
        <v>0</v>
      </c>
      <c r="R218" s="246"/>
      <c r="S218" s="246" t="s">
        <v>139</v>
      </c>
      <c r="T218" s="246" t="s">
        <v>140</v>
      </c>
      <c r="U218" s="246">
        <v>0.18</v>
      </c>
      <c r="V218" s="246">
        <f>ROUND(E218*U218,2)</f>
        <v>90.73</v>
      </c>
      <c r="W218" s="246"/>
      <c r="X218" s="247" t="s">
        <v>141</v>
      </c>
      <c r="Y218" s="230" t="s">
        <v>142</v>
      </c>
      <c r="Z218" s="210"/>
      <c r="AA218" s="210"/>
      <c r="AB218" s="210"/>
      <c r="AC218" s="210"/>
      <c r="AD218" s="210"/>
      <c r="AE218" s="210"/>
      <c r="AF218" s="210"/>
      <c r="AG218" s="210" t="s">
        <v>143</v>
      </c>
      <c r="AH218" s="210"/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2" x14ac:dyDescent="0.2">
      <c r="A219" s="227"/>
      <c r="B219" s="228"/>
      <c r="C219" s="261" t="s">
        <v>501</v>
      </c>
      <c r="D219" s="256"/>
      <c r="E219" s="256"/>
      <c r="F219" s="256"/>
      <c r="G219" s="256"/>
      <c r="H219" s="230"/>
      <c r="I219" s="230"/>
      <c r="J219" s="230"/>
      <c r="K219" s="230"/>
      <c r="L219" s="230"/>
      <c r="M219" s="230"/>
      <c r="N219" s="229"/>
      <c r="O219" s="229"/>
      <c r="P219" s="229"/>
      <c r="Q219" s="229"/>
      <c r="R219" s="230"/>
      <c r="S219" s="230"/>
      <c r="T219" s="230"/>
      <c r="U219" s="230"/>
      <c r="V219" s="230"/>
      <c r="W219" s="230"/>
      <c r="X219" s="230"/>
      <c r="Y219" s="230"/>
      <c r="Z219" s="210"/>
      <c r="AA219" s="210"/>
      <c r="AB219" s="210"/>
      <c r="AC219" s="210"/>
      <c r="AD219" s="210"/>
      <c r="AE219" s="210"/>
      <c r="AF219" s="210"/>
      <c r="AG219" s="210" t="s">
        <v>228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ht="33.75" outlineLevel="2" x14ac:dyDescent="0.2">
      <c r="A220" s="227"/>
      <c r="B220" s="228"/>
      <c r="C220" s="259" t="s">
        <v>502</v>
      </c>
      <c r="D220" s="231"/>
      <c r="E220" s="232">
        <v>126.55</v>
      </c>
      <c r="F220" s="230"/>
      <c r="G220" s="230"/>
      <c r="H220" s="230"/>
      <c r="I220" s="230"/>
      <c r="J220" s="230"/>
      <c r="K220" s="230"/>
      <c r="L220" s="230"/>
      <c r="M220" s="230"/>
      <c r="N220" s="229"/>
      <c r="O220" s="229"/>
      <c r="P220" s="229"/>
      <c r="Q220" s="229"/>
      <c r="R220" s="230"/>
      <c r="S220" s="230"/>
      <c r="T220" s="230"/>
      <c r="U220" s="230"/>
      <c r="V220" s="230"/>
      <c r="W220" s="230"/>
      <c r="X220" s="230"/>
      <c r="Y220" s="230"/>
      <c r="Z220" s="210"/>
      <c r="AA220" s="210"/>
      <c r="AB220" s="210"/>
      <c r="AC220" s="210"/>
      <c r="AD220" s="210"/>
      <c r="AE220" s="210"/>
      <c r="AF220" s="210"/>
      <c r="AG220" s="210" t="s">
        <v>145</v>
      </c>
      <c r="AH220" s="210">
        <v>0</v>
      </c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ht="45" outlineLevel="3" x14ac:dyDescent="0.2">
      <c r="A221" s="227"/>
      <c r="B221" s="228"/>
      <c r="C221" s="259" t="s">
        <v>285</v>
      </c>
      <c r="D221" s="231"/>
      <c r="E221" s="232">
        <v>55.77</v>
      </c>
      <c r="F221" s="230"/>
      <c r="G221" s="230"/>
      <c r="H221" s="230"/>
      <c r="I221" s="230"/>
      <c r="J221" s="230"/>
      <c r="K221" s="230"/>
      <c r="L221" s="230"/>
      <c r="M221" s="230"/>
      <c r="N221" s="229"/>
      <c r="O221" s="229"/>
      <c r="P221" s="229"/>
      <c r="Q221" s="229"/>
      <c r="R221" s="230"/>
      <c r="S221" s="230"/>
      <c r="T221" s="230"/>
      <c r="U221" s="230"/>
      <c r="V221" s="230"/>
      <c r="W221" s="230"/>
      <c r="X221" s="230"/>
      <c r="Y221" s="230"/>
      <c r="Z221" s="210"/>
      <c r="AA221" s="210"/>
      <c r="AB221" s="210"/>
      <c r="AC221" s="210"/>
      <c r="AD221" s="210"/>
      <c r="AE221" s="210"/>
      <c r="AF221" s="210"/>
      <c r="AG221" s="210" t="s">
        <v>145</v>
      </c>
      <c r="AH221" s="210">
        <v>0</v>
      </c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3" x14ac:dyDescent="0.2">
      <c r="A222" s="227"/>
      <c r="B222" s="228"/>
      <c r="C222" s="259" t="s">
        <v>503</v>
      </c>
      <c r="D222" s="231"/>
      <c r="E222" s="232">
        <v>160.62</v>
      </c>
      <c r="F222" s="230"/>
      <c r="G222" s="230"/>
      <c r="H222" s="230"/>
      <c r="I222" s="230"/>
      <c r="J222" s="230"/>
      <c r="K222" s="230"/>
      <c r="L222" s="230"/>
      <c r="M222" s="230"/>
      <c r="N222" s="229"/>
      <c r="O222" s="229"/>
      <c r="P222" s="229"/>
      <c r="Q222" s="229"/>
      <c r="R222" s="230"/>
      <c r="S222" s="230"/>
      <c r="T222" s="230"/>
      <c r="U222" s="230"/>
      <c r="V222" s="230"/>
      <c r="W222" s="230"/>
      <c r="X222" s="230"/>
      <c r="Y222" s="230"/>
      <c r="Z222" s="210"/>
      <c r="AA222" s="210"/>
      <c r="AB222" s="210"/>
      <c r="AC222" s="210"/>
      <c r="AD222" s="210"/>
      <c r="AE222" s="210"/>
      <c r="AF222" s="210"/>
      <c r="AG222" s="210" t="s">
        <v>145</v>
      </c>
      <c r="AH222" s="210">
        <v>0</v>
      </c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3" x14ac:dyDescent="0.2">
      <c r="A223" s="227"/>
      <c r="B223" s="228"/>
      <c r="C223" s="259" t="s">
        <v>504</v>
      </c>
      <c r="D223" s="231"/>
      <c r="E223" s="232">
        <v>65.7</v>
      </c>
      <c r="F223" s="230"/>
      <c r="G223" s="230"/>
      <c r="H223" s="230"/>
      <c r="I223" s="230"/>
      <c r="J223" s="230"/>
      <c r="K223" s="230"/>
      <c r="L223" s="230"/>
      <c r="M223" s="230"/>
      <c r="N223" s="229"/>
      <c r="O223" s="229"/>
      <c r="P223" s="229"/>
      <c r="Q223" s="229"/>
      <c r="R223" s="230"/>
      <c r="S223" s="230"/>
      <c r="T223" s="230"/>
      <c r="U223" s="230"/>
      <c r="V223" s="230"/>
      <c r="W223" s="230"/>
      <c r="X223" s="230"/>
      <c r="Y223" s="230"/>
      <c r="Z223" s="210"/>
      <c r="AA223" s="210"/>
      <c r="AB223" s="210"/>
      <c r="AC223" s="210"/>
      <c r="AD223" s="210"/>
      <c r="AE223" s="210"/>
      <c r="AF223" s="210"/>
      <c r="AG223" s="210" t="s">
        <v>145</v>
      </c>
      <c r="AH223" s="210">
        <v>0</v>
      </c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3" x14ac:dyDescent="0.2">
      <c r="A224" s="227"/>
      <c r="B224" s="228"/>
      <c r="C224" s="259" t="s">
        <v>505</v>
      </c>
      <c r="D224" s="231"/>
      <c r="E224" s="232">
        <v>65.7</v>
      </c>
      <c r="F224" s="230"/>
      <c r="G224" s="230"/>
      <c r="H224" s="230"/>
      <c r="I224" s="230"/>
      <c r="J224" s="230"/>
      <c r="K224" s="230"/>
      <c r="L224" s="230"/>
      <c r="M224" s="230"/>
      <c r="N224" s="229"/>
      <c r="O224" s="229"/>
      <c r="P224" s="229"/>
      <c r="Q224" s="229"/>
      <c r="R224" s="230"/>
      <c r="S224" s="230"/>
      <c r="T224" s="230"/>
      <c r="U224" s="230"/>
      <c r="V224" s="230"/>
      <c r="W224" s="230"/>
      <c r="X224" s="230"/>
      <c r="Y224" s="230"/>
      <c r="Z224" s="210"/>
      <c r="AA224" s="210"/>
      <c r="AB224" s="210"/>
      <c r="AC224" s="210"/>
      <c r="AD224" s="210"/>
      <c r="AE224" s="210"/>
      <c r="AF224" s="210"/>
      <c r="AG224" s="210" t="s">
        <v>145</v>
      </c>
      <c r="AH224" s="210">
        <v>0</v>
      </c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ht="33.75" outlineLevel="3" x14ac:dyDescent="0.2">
      <c r="A225" s="227"/>
      <c r="B225" s="228"/>
      <c r="C225" s="259" t="s">
        <v>506</v>
      </c>
      <c r="D225" s="231"/>
      <c r="E225" s="232">
        <v>29.69</v>
      </c>
      <c r="F225" s="230"/>
      <c r="G225" s="230"/>
      <c r="H225" s="230"/>
      <c r="I225" s="230"/>
      <c r="J225" s="230"/>
      <c r="K225" s="230"/>
      <c r="L225" s="230"/>
      <c r="M225" s="230"/>
      <c r="N225" s="229"/>
      <c r="O225" s="229"/>
      <c r="P225" s="229"/>
      <c r="Q225" s="229"/>
      <c r="R225" s="230"/>
      <c r="S225" s="230"/>
      <c r="T225" s="230"/>
      <c r="U225" s="230"/>
      <c r="V225" s="230"/>
      <c r="W225" s="230"/>
      <c r="X225" s="230"/>
      <c r="Y225" s="230"/>
      <c r="Z225" s="210"/>
      <c r="AA225" s="210"/>
      <c r="AB225" s="210"/>
      <c r="AC225" s="210"/>
      <c r="AD225" s="210"/>
      <c r="AE225" s="210"/>
      <c r="AF225" s="210"/>
      <c r="AG225" s="210" t="s">
        <v>145</v>
      </c>
      <c r="AH225" s="210">
        <v>0</v>
      </c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1" x14ac:dyDescent="0.2">
      <c r="A226" s="241">
        <v>51</v>
      </c>
      <c r="B226" s="242" t="s">
        <v>507</v>
      </c>
      <c r="C226" s="258" t="s">
        <v>508</v>
      </c>
      <c r="D226" s="243" t="s">
        <v>193</v>
      </c>
      <c r="E226" s="244">
        <v>143.04</v>
      </c>
      <c r="F226" s="245"/>
      <c r="G226" s="246">
        <f>ROUND(E226*F226,2)</f>
        <v>0</v>
      </c>
      <c r="H226" s="245"/>
      <c r="I226" s="246">
        <f>ROUND(E226*H226,2)</f>
        <v>0</v>
      </c>
      <c r="J226" s="245"/>
      <c r="K226" s="246">
        <f>ROUND(E226*J226,2)</f>
        <v>0</v>
      </c>
      <c r="L226" s="246">
        <v>21</v>
      </c>
      <c r="M226" s="246">
        <f>G226*(1+L226/100)</f>
        <v>0</v>
      </c>
      <c r="N226" s="244">
        <v>1.2E-4</v>
      </c>
      <c r="O226" s="244">
        <f>ROUND(E226*N226,2)</f>
        <v>0.02</v>
      </c>
      <c r="P226" s="244">
        <v>0</v>
      </c>
      <c r="Q226" s="244">
        <f>ROUND(E226*P226,2)</f>
        <v>0</v>
      </c>
      <c r="R226" s="246"/>
      <c r="S226" s="246" t="s">
        <v>139</v>
      </c>
      <c r="T226" s="246" t="s">
        <v>140</v>
      </c>
      <c r="U226" s="246">
        <v>0.64</v>
      </c>
      <c r="V226" s="246">
        <f>ROUND(E226*U226,2)</f>
        <v>91.55</v>
      </c>
      <c r="W226" s="246"/>
      <c r="X226" s="247" t="s">
        <v>141</v>
      </c>
      <c r="Y226" s="230" t="s">
        <v>142</v>
      </c>
      <c r="Z226" s="210"/>
      <c r="AA226" s="210"/>
      <c r="AB226" s="210"/>
      <c r="AC226" s="210"/>
      <c r="AD226" s="210"/>
      <c r="AE226" s="210"/>
      <c r="AF226" s="210"/>
      <c r="AG226" s="210" t="s">
        <v>143</v>
      </c>
      <c r="AH226" s="210"/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ht="22.5" outlineLevel="2" x14ac:dyDescent="0.2">
      <c r="A227" s="227"/>
      <c r="B227" s="228"/>
      <c r="C227" s="261" t="s">
        <v>509</v>
      </c>
      <c r="D227" s="256"/>
      <c r="E227" s="256"/>
      <c r="F227" s="256"/>
      <c r="G227" s="256"/>
      <c r="H227" s="230"/>
      <c r="I227" s="230"/>
      <c r="J227" s="230"/>
      <c r="K227" s="230"/>
      <c r="L227" s="230"/>
      <c r="M227" s="230"/>
      <c r="N227" s="229"/>
      <c r="O227" s="229"/>
      <c r="P227" s="229"/>
      <c r="Q227" s="229"/>
      <c r="R227" s="230"/>
      <c r="S227" s="230"/>
      <c r="T227" s="230"/>
      <c r="U227" s="230"/>
      <c r="V227" s="230"/>
      <c r="W227" s="230"/>
      <c r="X227" s="230"/>
      <c r="Y227" s="230"/>
      <c r="Z227" s="210"/>
      <c r="AA227" s="210"/>
      <c r="AB227" s="210"/>
      <c r="AC227" s="210"/>
      <c r="AD227" s="210"/>
      <c r="AE227" s="210"/>
      <c r="AF227" s="210"/>
      <c r="AG227" s="210" t="s">
        <v>228</v>
      </c>
      <c r="AH227" s="210"/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55" t="str">
        <f>C227</f>
        <v>Dodávka a aplikace parotěsné a paropropustné fólie, těsnicí pásky pod rám a pod vnější parapet, vymezovacího provazce pod vnitřní parapet a silikonového tmelu.</v>
      </c>
      <c r="BB227" s="210"/>
      <c r="BC227" s="210"/>
      <c r="BD227" s="210"/>
      <c r="BE227" s="210"/>
      <c r="BF227" s="210"/>
      <c r="BG227" s="210"/>
      <c r="BH227" s="210"/>
    </row>
    <row r="228" spans="1:60" outlineLevel="2" x14ac:dyDescent="0.2">
      <c r="A228" s="227"/>
      <c r="B228" s="228"/>
      <c r="C228" s="259" t="s">
        <v>342</v>
      </c>
      <c r="D228" s="231"/>
      <c r="E228" s="232">
        <v>42.35</v>
      </c>
      <c r="F228" s="230"/>
      <c r="G228" s="230"/>
      <c r="H228" s="230"/>
      <c r="I228" s="230"/>
      <c r="J228" s="230"/>
      <c r="K228" s="230"/>
      <c r="L228" s="230"/>
      <c r="M228" s="230"/>
      <c r="N228" s="229"/>
      <c r="O228" s="229"/>
      <c r="P228" s="229"/>
      <c r="Q228" s="229"/>
      <c r="R228" s="230"/>
      <c r="S228" s="230"/>
      <c r="T228" s="230"/>
      <c r="U228" s="230"/>
      <c r="V228" s="230"/>
      <c r="W228" s="230"/>
      <c r="X228" s="230"/>
      <c r="Y228" s="230"/>
      <c r="Z228" s="210"/>
      <c r="AA228" s="210"/>
      <c r="AB228" s="210"/>
      <c r="AC228" s="210"/>
      <c r="AD228" s="210"/>
      <c r="AE228" s="210"/>
      <c r="AF228" s="210"/>
      <c r="AG228" s="210" t="s">
        <v>145</v>
      </c>
      <c r="AH228" s="210">
        <v>0</v>
      </c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outlineLevel="3" x14ac:dyDescent="0.2">
      <c r="A229" s="227"/>
      <c r="B229" s="228"/>
      <c r="C229" s="259" t="s">
        <v>343</v>
      </c>
      <c r="D229" s="231"/>
      <c r="E229" s="232">
        <v>55.2</v>
      </c>
      <c r="F229" s="230"/>
      <c r="G229" s="230"/>
      <c r="H229" s="230"/>
      <c r="I229" s="230"/>
      <c r="J229" s="230"/>
      <c r="K229" s="230"/>
      <c r="L229" s="230"/>
      <c r="M229" s="230"/>
      <c r="N229" s="229"/>
      <c r="O229" s="229"/>
      <c r="P229" s="229"/>
      <c r="Q229" s="229"/>
      <c r="R229" s="230"/>
      <c r="S229" s="230"/>
      <c r="T229" s="230"/>
      <c r="U229" s="230"/>
      <c r="V229" s="230"/>
      <c r="W229" s="230"/>
      <c r="X229" s="230"/>
      <c r="Y229" s="230"/>
      <c r="Z229" s="210"/>
      <c r="AA229" s="210"/>
      <c r="AB229" s="210"/>
      <c r="AC229" s="210"/>
      <c r="AD229" s="210"/>
      <c r="AE229" s="210"/>
      <c r="AF229" s="210"/>
      <c r="AG229" s="210" t="s">
        <v>145</v>
      </c>
      <c r="AH229" s="210">
        <v>0</v>
      </c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3" x14ac:dyDescent="0.2">
      <c r="A230" s="227"/>
      <c r="B230" s="228"/>
      <c r="C230" s="259" t="s">
        <v>344</v>
      </c>
      <c r="D230" s="231"/>
      <c r="E230" s="232">
        <v>18.899999999999999</v>
      </c>
      <c r="F230" s="230"/>
      <c r="G230" s="230"/>
      <c r="H230" s="230"/>
      <c r="I230" s="230"/>
      <c r="J230" s="230"/>
      <c r="K230" s="230"/>
      <c r="L230" s="230"/>
      <c r="M230" s="230"/>
      <c r="N230" s="229"/>
      <c r="O230" s="229"/>
      <c r="P230" s="229"/>
      <c r="Q230" s="229"/>
      <c r="R230" s="230"/>
      <c r="S230" s="230"/>
      <c r="T230" s="230"/>
      <c r="U230" s="230"/>
      <c r="V230" s="230"/>
      <c r="W230" s="230"/>
      <c r="X230" s="230"/>
      <c r="Y230" s="230"/>
      <c r="Z230" s="210"/>
      <c r="AA230" s="210"/>
      <c r="AB230" s="210"/>
      <c r="AC230" s="210"/>
      <c r="AD230" s="210"/>
      <c r="AE230" s="210"/>
      <c r="AF230" s="210"/>
      <c r="AG230" s="210" t="s">
        <v>145</v>
      </c>
      <c r="AH230" s="210">
        <v>0</v>
      </c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3" x14ac:dyDescent="0.2">
      <c r="A231" s="227"/>
      <c r="B231" s="228"/>
      <c r="C231" s="259" t="s">
        <v>345</v>
      </c>
      <c r="D231" s="231"/>
      <c r="E231" s="232">
        <v>18.899999999999999</v>
      </c>
      <c r="F231" s="230"/>
      <c r="G231" s="230"/>
      <c r="H231" s="230"/>
      <c r="I231" s="230"/>
      <c r="J231" s="230"/>
      <c r="K231" s="230"/>
      <c r="L231" s="230"/>
      <c r="M231" s="230"/>
      <c r="N231" s="229"/>
      <c r="O231" s="229"/>
      <c r="P231" s="229"/>
      <c r="Q231" s="229"/>
      <c r="R231" s="230"/>
      <c r="S231" s="230"/>
      <c r="T231" s="230"/>
      <c r="U231" s="230"/>
      <c r="V231" s="230"/>
      <c r="W231" s="230"/>
      <c r="X231" s="230"/>
      <c r="Y231" s="230"/>
      <c r="Z231" s="210"/>
      <c r="AA231" s="210"/>
      <c r="AB231" s="210"/>
      <c r="AC231" s="210"/>
      <c r="AD231" s="210"/>
      <c r="AE231" s="210"/>
      <c r="AF231" s="210"/>
      <c r="AG231" s="210" t="s">
        <v>145</v>
      </c>
      <c r="AH231" s="210">
        <v>0</v>
      </c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3" x14ac:dyDescent="0.2">
      <c r="A232" s="227"/>
      <c r="B232" s="228"/>
      <c r="C232" s="259" t="s">
        <v>346</v>
      </c>
      <c r="D232" s="231"/>
      <c r="E232" s="232">
        <v>7.69</v>
      </c>
      <c r="F232" s="230"/>
      <c r="G232" s="230"/>
      <c r="H232" s="230"/>
      <c r="I232" s="230"/>
      <c r="J232" s="230"/>
      <c r="K232" s="230"/>
      <c r="L232" s="230"/>
      <c r="M232" s="230"/>
      <c r="N232" s="229"/>
      <c r="O232" s="229"/>
      <c r="P232" s="229"/>
      <c r="Q232" s="229"/>
      <c r="R232" s="230"/>
      <c r="S232" s="230"/>
      <c r="T232" s="230"/>
      <c r="U232" s="230"/>
      <c r="V232" s="230"/>
      <c r="W232" s="230"/>
      <c r="X232" s="230"/>
      <c r="Y232" s="230"/>
      <c r="Z232" s="210"/>
      <c r="AA232" s="210"/>
      <c r="AB232" s="210"/>
      <c r="AC232" s="210"/>
      <c r="AD232" s="210"/>
      <c r="AE232" s="210"/>
      <c r="AF232" s="210"/>
      <c r="AG232" s="210" t="s">
        <v>145</v>
      </c>
      <c r="AH232" s="210">
        <v>0</v>
      </c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1" x14ac:dyDescent="0.2">
      <c r="A233" s="241">
        <v>52</v>
      </c>
      <c r="B233" s="242" t="s">
        <v>510</v>
      </c>
      <c r="C233" s="258" t="s">
        <v>511</v>
      </c>
      <c r="D233" s="243" t="s">
        <v>148</v>
      </c>
      <c r="E233" s="244">
        <v>15</v>
      </c>
      <c r="F233" s="245"/>
      <c r="G233" s="246">
        <f>ROUND(E233*F233,2)</f>
        <v>0</v>
      </c>
      <c r="H233" s="245"/>
      <c r="I233" s="246">
        <f>ROUND(E233*H233,2)</f>
        <v>0</v>
      </c>
      <c r="J233" s="245"/>
      <c r="K233" s="246">
        <f>ROUND(E233*J233,2)</f>
        <v>0</v>
      </c>
      <c r="L233" s="246">
        <v>21</v>
      </c>
      <c r="M233" s="246">
        <f>G233*(1+L233/100)</f>
        <v>0</v>
      </c>
      <c r="N233" s="244">
        <v>8.9999999999999998E-4</v>
      </c>
      <c r="O233" s="244">
        <f>ROUND(E233*N233,2)</f>
        <v>0.01</v>
      </c>
      <c r="P233" s="244">
        <v>0</v>
      </c>
      <c r="Q233" s="244">
        <f>ROUND(E233*P233,2)</f>
        <v>0</v>
      </c>
      <c r="R233" s="246"/>
      <c r="S233" s="246" t="s">
        <v>139</v>
      </c>
      <c r="T233" s="246" t="s">
        <v>140</v>
      </c>
      <c r="U233" s="246">
        <v>2.29</v>
      </c>
      <c r="V233" s="246">
        <f>ROUND(E233*U233,2)</f>
        <v>34.35</v>
      </c>
      <c r="W233" s="246"/>
      <c r="X233" s="247" t="s">
        <v>141</v>
      </c>
      <c r="Y233" s="230" t="s">
        <v>142</v>
      </c>
      <c r="Z233" s="210"/>
      <c r="AA233" s="210"/>
      <c r="AB233" s="210"/>
      <c r="AC233" s="210"/>
      <c r="AD233" s="210"/>
      <c r="AE233" s="210"/>
      <c r="AF233" s="210"/>
      <c r="AG233" s="210" t="s">
        <v>143</v>
      </c>
      <c r="AH233" s="210"/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2" x14ac:dyDescent="0.2">
      <c r="A234" s="227"/>
      <c r="B234" s="228"/>
      <c r="C234" s="259" t="s">
        <v>512</v>
      </c>
      <c r="D234" s="231"/>
      <c r="E234" s="232">
        <v>11</v>
      </c>
      <c r="F234" s="230"/>
      <c r="G234" s="230"/>
      <c r="H234" s="230"/>
      <c r="I234" s="230"/>
      <c r="J234" s="230"/>
      <c r="K234" s="230"/>
      <c r="L234" s="230"/>
      <c r="M234" s="230"/>
      <c r="N234" s="229"/>
      <c r="O234" s="229"/>
      <c r="P234" s="229"/>
      <c r="Q234" s="229"/>
      <c r="R234" s="230"/>
      <c r="S234" s="230"/>
      <c r="T234" s="230"/>
      <c r="U234" s="230"/>
      <c r="V234" s="230"/>
      <c r="W234" s="230"/>
      <c r="X234" s="230"/>
      <c r="Y234" s="230"/>
      <c r="Z234" s="210"/>
      <c r="AA234" s="210"/>
      <c r="AB234" s="210"/>
      <c r="AC234" s="210"/>
      <c r="AD234" s="210"/>
      <c r="AE234" s="210"/>
      <c r="AF234" s="210"/>
      <c r="AG234" s="210" t="s">
        <v>145</v>
      </c>
      <c r="AH234" s="210">
        <v>0</v>
      </c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3" x14ac:dyDescent="0.2">
      <c r="A235" s="227"/>
      <c r="B235" s="228"/>
      <c r="C235" s="259" t="s">
        <v>513</v>
      </c>
      <c r="D235" s="231"/>
      <c r="E235" s="232">
        <v>2</v>
      </c>
      <c r="F235" s="230"/>
      <c r="G235" s="230"/>
      <c r="H235" s="230"/>
      <c r="I235" s="230"/>
      <c r="J235" s="230"/>
      <c r="K235" s="230"/>
      <c r="L235" s="230"/>
      <c r="M235" s="230"/>
      <c r="N235" s="229"/>
      <c r="O235" s="229"/>
      <c r="P235" s="229"/>
      <c r="Q235" s="229"/>
      <c r="R235" s="230"/>
      <c r="S235" s="230"/>
      <c r="T235" s="230"/>
      <c r="U235" s="230"/>
      <c r="V235" s="230"/>
      <c r="W235" s="230"/>
      <c r="X235" s="230"/>
      <c r="Y235" s="230"/>
      <c r="Z235" s="210"/>
      <c r="AA235" s="210"/>
      <c r="AB235" s="210"/>
      <c r="AC235" s="210"/>
      <c r="AD235" s="210"/>
      <c r="AE235" s="210"/>
      <c r="AF235" s="210"/>
      <c r="AG235" s="210" t="s">
        <v>145</v>
      </c>
      <c r="AH235" s="210">
        <v>0</v>
      </c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3" x14ac:dyDescent="0.2">
      <c r="A236" s="227"/>
      <c r="B236" s="228"/>
      <c r="C236" s="259" t="s">
        <v>514</v>
      </c>
      <c r="D236" s="231"/>
      <c r="E236" s="232">
        <v>2</v>
      </c>
      <c r="F236" s="230"/>
      <c r="G236" s="230"/>
      <c r="H236" s="230"/>
      <c r="I236" s="230"/>
      <c r="J236" s="230"/>
      <c r="K236" s="230"/>
      <c r="L236" s="230"/>
      <c r="M236" s="230"/>
      <c r="N236" s="229"/>
      <c r="O236" s="229"/>
      <c r="P236" s="229"/>
      <c r="Q236" s="229"/>
      <c r="R236" s="230"/>
      <c r="S236" s="230"/>
      <c r="T236" s="230"/>
      <c r="U236" s="230"/>
      <c r="V236" s="230"/>
      <c r="W236" s="230"/>
      <c r="X236" s="230"/>
      <c r="Y236" s="230"/>
      <c r="Z236" s="210"/>
      <c r="AA236" s="210"/>
      <c r="AB236" s="210"/>
      <c r="AC236" s="210"/>
      <c r="AD236" s="210"/>
      <c r="AE236" s="210"/>
      <c r="AF236" s="210"/>
      <c r="AG236" s="210" t="s">
        <v>145</v>
      </c>
      <c r="AH236" s="210">
        <v>0</v>
      </c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outlineLevel="1" x14ac:dyDescent="0.2">
      <c r="A237" s="241">
        <v>53</v>
      </c>
      <c r="B237" s="242" t="s">
        <v>515</v>
      </c>
      <c r="C237" s="258" t="s">
        <v>516</v>
      </c>
      <c r="D237" s="243" t="s">
        <v>148</v>
      </c>
      <c r="E237" s="244">
        <v>50</v>
      </c>
      <c r="F237" s="245"/>
      <c r="G237" s="246">
        <f>ROUND(E237*F237,2)</f>
        <v>0</v>
      </c>
      <c r="H237" s="245"/>
      <c r="I237" s="246">
        <f>ROUND(E237*H237,2)</f>
        <v>0</v>
      </c>
      <c r="J237" s="245"/>
      <c r="K237" s="246">
        <f>ROUND(E237*J237,2)</f>
        <v>0</v>
      </c>
      <c r="L237" s="246">
        <v>21</v>
      </c>
      <c r="M237" s="246">
        <f>G237*(1+L237/100)</f>
        <v>0</v>
      </c>
      <c r="N237" s="244">
        <v>1.1999999999999999E-3</v>
      </c>
      <c r="O237" s="244">
        <f>ROUND(E237*N237,2)</f>
        <v>0.06</v>
      </c>
      <c r="P237" s="244">
        <v>0</v>
      </c>
      <c r="Q237" s="244">
        <f>ROUND(E237*P237,2)</f>
        <v>0</v>
      </c>
      <c r="R237" s="246"/>
      <c r="S237" s="246" t="s">
        <v>139</v>
      </c>
      <c r="T237" s="246" t="s">
        <v>140</v>
      </c>
      <c r="U237" s="246">
        <v>2.72</v>
      </c>
      <c r="V237" s="246">
        <f>ROUND(E237*U237,2)</f>
        <v>136</v>
      </c>
      <c r="W237" s="246"/>
      <c r="X237" s="247" t="s">
        <v>141</v>
      </c>
      <c r="Y237" s="230" t="s">
        <v>142</v>
      </c>
      <c r="Z237" s="210"/>
      <c r="AA237" s="210"/>
      <c r="AB237" s="210"/>
      <c r="AC237" s="210"/>
      <c r="AD237" s="210"/>
      <c r="AE237" s="210"/>
      <c r="AF237" s="210"/>
      <c r="AG237" s="210" t="s">
        <v>143</v>
      </c>
      <c r="AH237" s="210"/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2" x14ac:dyDescent="0.2">
      <c r="A238" s="227"/>
      <c r="B238" s="228"/>
      <c r="C238" s="259" t="s">
        <v>517</v>
      </c>
      <c r="D238" s="231"/>
      <c r="E238" s="232">
        <v>5</v>
      </c>
      <c r="F238" s="230"/>
      <c r="G238" s="230"/>
      <c r="H238" s="230"/>
      <c r="I238" s="230"/>
      <c r="J238" s="230"/>
      <c r="K238" s="230"/>
      <c r="L238" s="230"/>
      <c r="M238" s="230"/>
      <c r="N238" s="229"/>
      <c r="O238" s="229"/>
      <c r="P238" s="229"/>
      <c r="Q238" s="229"/>
      <c r="R238" s="230"/>
      <c r="S238" s="230"/>
      <c r="T238" s="230"/>
      <c r="U238" s="230"/>
      <c r="V238" s="230"/>
      <c r="W238" s="230"/>
      <c r="X238" s="230"/>
      <c r="Y238" s="230"/>
      <c r="Z238" s="210"/>
      <c r="AA238" s="210"/>
      <c r="AB238" s="210"/>
      <c r="AC238" s="210"/>
      <c r="AD238" s="210"/>
      <c r="AE238" s="210"/>
      <c r="AF238" s="210"/>
      <c r="AG238" s="210" t="s">
        <v>145</v>
      </c>
      <c r="AH238" s="210">
        <v>0</v>
      </c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outlineLevel="3" x14ac:dyDescent="0.2">
      <c r="A239" s="227"/>
      <c r="B239" s="228"/>
      <c r="C239" s="259" t="s">
        <v>518</v>
      </c>
      <c r="D239" s="231"/>
      <c r="E239" s="232">
        <v>24</v>
      </c>
      <c r="F239" s="230"/>
      <c r="G239" s="230"/>
      <c r="H239" s="230"/>
      <c r="I239" s="230"/>
      <c r="J239" s="230"/>
      <c r="K239" s="230"/>
      <c r="L239" s="230"/>
      <c r="M239" s="230"/>
      <c r="N239" s="229"/>
      <c r="O239" s="229"/>
      <c r="P239" s="229"/>
      <c r="Q239" s="229"/>
      <c r="R239" s="230"/>
      <c r="S239" s="230"/>
      <c r="T239" s="230"/>
      <c r="U239" s="230"/>
      <c r="V239" s="230"/>
      <c r="W239" s="230"/>
      <c r="X239" s="230"/>
      <c r="Y239" s="230"/>
      <c r="Z239" s="210"/>
      <c r="AA239" s="210"/>
      <c r="AB239" s="210"/>
      <c r="AC239" s="210"/>
      <c r="AD239" s="210"/>
      <c r="AE239" s="210"/>
      <c r="AF239" s="210"/>
      <c r="AG239" s="210" t="s">
        <v>145</v>
      </c>
      <c r="AH239" s="210">
        <v>0</v>
      </c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outlineLevel="3" x14ac:dyDescent="0.2">
      <c r="A240" s="227"/>
      <c r="B240" s="228"/>
      <c r="C240" s="259" t="s">
        <v>519</v>
      </c>
      <c r="D240" s="231"/>
      <c r="E240" s="232">
        <v>10</v>
      </c>
      <c r="F240" s="230"/>
      <c r="G240" s="230"/>
      <c r="H240" s="230"/>
      <c r="I240" s="230"/>
      <c r="J240" s="230"/>
      <c r="K240" s="230"/>
      <c r="L240" s="230"/>
      <c r="M240" s="230"/>
      <c r="N240" s="229"/>
      <c r="O240" s="229"/>
      <c r="P240" s="229"/>
      <c r="Q240" s="229"/>
      <c r="R240" s="230"/>
      <c r="S240" s="230"/>
      <c r="T240" s="230"/>
      <c r="U240" s="230"/>
      <c r="V240" s="230"/>
      <c r="W240" s="230"/>
      <c r="X240" s="230"/>
      <c r="Y240" s="230"/>
      <c r="Z240" s="210"/>
      <c r="AA240" s="210"/>
      <c r="AB240" s="210"/>
      <c r="AC240" s="210"/>
      <c r="AD240" s="210"/>
      <c r="AE240" s="210"/>
      <c r="AF240" s="210"/>
      <c r="AG240" s="210" t="s">
        <v>145</v>
      </c>
      <c r="AH240" s="210">
        <v>0</v>
      </c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3" x14ac:dyDescent="0.2">
      <c r="A241" s="227"/>
      <c r="B241" s="228"/>
      <c r="C241" s="259" t="s">
        <v>520</v>
      </c>
      <c r="D241" s="231"/>
      <c r="E241" s="232">
        <v>10</v>
      </c>
      <c r="F241" s="230"/>
      <c r="G241" s="230"/>
      <c r="H241" s="230"/>
      <c r="I241" s="230"/>
      <c r="J241" s="230"/>
      <c r="K241" s="230"/>
      <c r="L241" s="230"/>
      <c r="M241" s="230"/>
      <c r="N241" s="229"/>
      <c r="O241" s="229"/>
      <c r="P241" s="229"/>
      <c r="Q241" s="229"/>
      <c r="R241" s="230"/>
      <c r="S241" s="230"/>
      <c r="T241" s="230"/>
      <c r="U241" s="230"/>
      <c r="V241" s="230"/>
      <c r="W241" s="230"/>
      <c r="X241" s="230"/>
      <c r="Y241" s="230"/>
      <c r="Z241" s="210"/>
      <c r="AA241" s="210"/>
      <c r="AB241" s="210"/>
      <c r="AC241" s="210"/>
      <c r="AD241" s="210"/>
      <c r="AE241" s="210"/>
      <c r="AF241" s="210"/>
      <c r="AG241" s="210" t="s">
        <v>145</v>
      </c>
      <c r="AH241" s="210">
        <v>0</v>
      </c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3" x14ac:dyDescent="0.2">
      <c r="A242" s="227"/>
      <c r="B242" s="228"/>
      <c r="C242" s="259" t="s">
        <v>521</v>
      </c>
      <c r="D242" s="231"/>
      <c r="E242" s="232">
        <v>1</v>
      </c>
      <c r="F242" s="230"/>
      <c r="G242" s="230"/>
      <c r="H242" s="230"/>
      <c r="I242" s="230"/>
      <c r="J242" s="230"/>
      <c r="K242" s="230"/>
      <c r="L242" s="230"/>
      <c r="M242" s="230"/>
      <c r="N242" s="229"/>
      <c r="O242" s="229"/>
      <c r="P242" s="229"/>
      <c r="Q242" s="229"/>
      <c r="R242" s="230"/>
      <c r="S242" s="230"/>
      <c r="T242" s="230"/>
      <c r="U242" s="230"/>
      <c r="V242" s="230"/>
      <c r="W242" s="230"/>
      <c r="X242" s="230"/>
      <c r="Y242" s="230"/>
      <c r="Z242" s="210"/>
      <c r="AA242" s="210"/>
      <c r="AB242" s="210"/>
      <c r="AC242" s="210"/>
      <c r="AD242" s="210"/>
      <c r="AE242" s="210"/>
      <c r="AF242" s="210"/>
      <c r="AG242" s="210" t="s">
        <v>145</v>
      </c>
      <c r="AH242" s="210">
        <v>0</v>
      </c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outlineLevel="1" x14ac:dyDescent="0.2">
      <c r="A243" s="241">
        <v>54</v>
      </c>
      <c r="B243" s="242" t="s">
        <v>522</v>
      </c>
      <c r="C243" s="258" t="s">
        <v>523</v>
      </c>
      <c r="D243" s="243" t="s">
        <v>148</v>
      </c>
      <c r="E243" s="244">
        <v>5</v>
      </c>
      <c r="F243" s="245"/>
      <c r="G243" s="246">
        <f>ROUND(E243*F243,2)</f>
        <v>0</v>
      </c>
      <c r="H243" s="245"/>
      <c r="I243" s="246">
        <f>ROUND(E243*H243,2)</f>
        <v>0</v>
      </c>
      <c r="J243" s="245"/>
      <c r="K243" s="246">
        <f>ROUND(E243*J243,2)</f>
        <v>0</v>
      </c>
      <c r="L243" s="246">
        <v>21</v>
      </c>
      <c r="M243" s="246">
        <f>G243*(1+L243/100)</f>
        <v>0</v>
      </c>
      <c r="N243" s="244">
        <v>1.65E-3</v>
      </c>
      <c r="O243" s="244">
        <f>ROUND(E243*N243,2)</f>
        <v>0.01</v>
      </c>
      <c r="P243" s="244">
        <v>0</v>
      </c>
      <c r="Q243" s="244">
        <f>ROUND(E243*P243,2)</f>
        <v>0</v>
      </c>
      <c r="R243" s="246"/>
      <c r="S243" s="246" t="s">
        <v>139</v>
      </c>
      <c r="T243" s="246" t="s">
        <v>140</v>
      </c>
      <c r="U243" s="246">
        <v>3.05</v>
      </c>
      <c r="V243" s="246">
        <f>ROUND(E243*U243,2)</f>
        <v>15.25</v>
      </c>
      <c r="W243" s="246"/>
      <c r="X243" s="247" t="s">
        <v>141</v>
      </c>
      <c r="Y243" s="230" t="s">
        <v>142</v>
      </c>
      <c r="Z243" s="210"/>
      <c r="AA243" s="210"/>
      <c r="AB243" s="210"/>
      <c r="AC243" s="210"/>
      <c r="AD243" s="210"/>
      <c r="AE243" s="210"/>
      <c r="AF243" s="210"/>
      <c r="AG243" s="210" t="s">
        <v>143</v>
      </c>
      <c r="AH243" s="210"/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2" x14ac:dyDescent="0.2">
      <c r="A244" s="227"/>
      <c r="B244" s="228"/>
      <c r="C244" s="259" t="s">
        <v>524</v>
      </c>
      <c r="D244" s="231"/>
      <c r="E244" s="232">
        <v>4</v>
      </c>
      <c r="F244" s="230"/>
      <c r="G244" s="230"/>
      <c r="H244" s="230"/>
      <c r="I244" s="230"/>
      <c r="J244" s="230"/>
      <c r="K244" s="230"/>
      <c r="L244" s="230"/>
      <c r="M244" s="230"/>
      <c r="N244" s="229"/>
      <c r="O244" s="229"/>
      <c r="P244" s="229"/>
      <c r="Q244" s="229"/>
      <c r="R244" s="230"/>
      <c r="S244" s="230"/>
      <c r="T244" s="230"/>
      <c r="U244" s="230"/>
      <c r="V244" s="230"/>
      <c r="W244" s="230"/>
      <c r="X244" s="230"/>
      <c r="Y244" s="230"/>
      <c r="Z244" s="210"/>
      <c r="AA244" s="210"/>
      <c r="AB244" s="210"/>
      <c r="AC244" s="210"/>
      <c r="AD244" s="210"/>
      <c r="AE244" s="210"/>
      <c r="AF244" s="210"/>
      <c r="AG244" s="210" t="s">
        <v>145</v>
      </c>
      <c r="AH244" s="210">
        <v>0</v>
      </c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3" x14ac:dyDescent="0.2">
      <c r="A245" s="227"/>
      <c r="B245" s="228"/>
      <c r="C245" s="259" t="s">
        <v>521</v>
      </c>
      <c r="D245" s="231"/>
      <c r="E245" s="232">
        <v>1</v>
      </c>
      <c r="F245" s="230"/>
      <c r="G245" s="230"/>
      <c r="H245" s="230"/>
      <c r="I245" s="230"/>
      <c r="J245" s="230"/>
      <c r="K245" s="230"/>
      <c r="L245" s="230"/>
      <c r="M245" s="230"/>
      <c r="N245" s="229"/>
      <c r="O245" s="229"/>
      <c r="P245" s="229"/>
      <c r="Q245" s="229"/>
      <c r="R245" s="230"/>
      <c r="S245" s="230"/>
      <c r="T245" s="230"/>
      <c r="U245" s="230"/>
      <c r="V245" s="230"/>
      <c r="W245" s="230"/>
      <c r="X245" s="230"/>
      <c r="Y245" s="230"/>
      <c r="Z245" s="210"/>
      <c r="AA245" s="210"/>
      <c r="AB245" s="210"/>
      <c r="AC245" s="210"/>
      <c r="AD245" s="210"/>
      <c r="AE245" s="210"/>
      <c r="AF245" s="210"/>
      <c r="AG245" s="210" t="s">
        <v>145</v>
      </c>
      <c r="AH245" s="210">
        <v>0</v>
      </c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outlineLevel="1" x14ac:dyDescent="0.2">
      <c r="A246" s="241">
        <v>55</v>
      </c>
      <c r="B246" s="242" t="s">
        <v>525</v>
      </c>
      <c r="C246" s="258" t="s">
        <v>526</v>
      </c>
      <c r="D246" s="243" t="s">
        <v>138</v>
      </c>
      <c r="E246" s="244">
        <v>140.8212</v>
      </c>
      <c r="F246" s="245"/>
      <c r="G246" s="246">
        <f>ROUND(E246*F246,2)</f>
        <v>0</v>
      </c>
      <c r="H246" s="245"/>
      <c r="I246" s="246">
        <f>ROUND(E246*H246,2)</f>
        <v>0</v>
      </c>
      <c r="J246" s="245"/>
      <c r="K246" s="246">
        <f>ROUND(E246*J246,2)</f>
        <v>0</v>
      </c>
      <c r="L246" s="246">
        <v>21</v>
      </c>
      <c r="M246" s="246">
        <f>G246*(1+L246/100)</f>
        <v>0</v>
      </c>
      <c r="N246" s="244">
        <v>3.2000000000000003E-4</v>
      </c>
      <c r="O246" s="244">
        <f>ROUND(E246*N246,2)</f>
        <v>0.05</v>
      </c>
      <c r="P246" s="244">
        <v>0</v>
      </c>
      <c r="Q246" s="244">
        <f>ROUND(E246*P246,2)</f>
        <v>0</v>
      </c>
      <c r="R246" s="246"/>
      <c r="S246" s="246" t="s">
        <v>139</v>
      </c>
      <c r="T246" s="246" t="s">
        <v>140</v>
      </c>
      <c r="U246" s="246">
        <v>0.96099999999999997</v>
      </c>
      <c r="V246" s="246">
        <f>ROUND(E246*U246,2)</f>
        <v>135.33000000000001</v>
      </c>
      <c r="W246" s="246"/>
      <c r="X246" s="247" t="s">
        <v>141</v>
      </c>
      <c r="Y246" s="230" t="s">
        <v>142</v>
      </c>
      <c r="Z246" s="210"/>
      <c r="AA246" s="210"/>
      <c r="AB246" s="210"/>
      <c r="AC246" s="210"/>
      <c r="AD246" s="210"/>
      <c r="AE246" s="210"/>
      <c r="AF246" s="210"/>
      <c r="AG246" s="210" t="s">
        <v>143</v>
      </c>
      <c r="AH246" s="210"/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2" x14ac:dyDescent="0.2">
      <c r="A247" s="227"/>
      <c r="B247" s="228"/>
      <c r="C247" s="259" t="s">
        <v>527</v>
      </c>
      <c r="D247" s="231"/>
      <c r="E247" s="232">
        <v>64.8</v>
      </c>
      <c r="F247" s="230"/>
      <c r="G247" s="230"/>
      <c r="H247" s="230"/>
      <c r="I247" s="230"/>
      <c r="J247" s="230"/>
      <c r="K247" s="230"/>
      <c r="L247" s="230"/>
      <c r="M247" s="230"/>
      <c r="N247" s="229"/>
      <c r="O247" s="229"/>
      <c r="P247" s="229"/>
      <c r="Q247" s="229"/>
      <c r="R247" s="230"/>
      <c r="S247" s="230"/>
      <c r="T247" s="230"/>
      <c r="U247" s="230"/>
      <c r="V247" s="230"/>
      <c r="W247" s="230"/>
      <c r="X247" s="230"/>
      <c r="Y247" s="230"/>
      <c r="Z247" s="210"/>
      <c r="AA247" s="210"/>
      <c r="AB247" s="210"/>
      <c r="AC247" s="210"/>
      <c r="AD247" s="210"/>
      <c r="AE247" s="210"/>
      <c r="AF247" s="210"/>
      <c r="AG247" s="210" t="s">
        <v>145</v>
      </c>
      <c r="AH247" s="210">
        <v>0</v>
      </c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3" x14ac:dyDescent="0.2">
      <c r="A248" s="227"/>
      <c r="B248" s="228"/>
      <c r="C248" s="259" t="s">
        <v>528</v>
      </c>
      <c r="D248" s="231"/>
      <c r="E248" s="232">
        <v>47.033999999999999</v>
      </c>
      <c r="F248" s="230"/>
      <c r="G248" s="230"/>
      <c r="H248" s="230"/>
      <c r="I248" s="230"/>
      <c r="J248" s="230"/>
      <c r="K248" s="230"/>
      <c r="L248" s="230"/>
      <c r="M248" s="230"/>
      <c r="N248" s="229"/>
      <c r="O248" s="229"/>
      <c r="P248" s="229"/>
      <c r="Q248" s="229"/>
      <c r="R248" s="230"/>
      <c r="S248" s="230"/>
      <c r="T248" s="230"/>
      <c r="U248" s="230"/>
      <c r="V248" s="230"/>
      <c r="W248" s="230"/>
      <c r="X248" s="230"/>
      <c r="Y248" s="230"/>
      <c r="Z248" s="210"/>
      <c r="AA248" s="210"/>
      <c r="AB248" s="210"/>
      <c r="AC248" s="210"/>
      <c r="AD248" s="210"/>
      <c r="AE248" s="210"/>
      <c r="AF248" s="210"/>
      <c r="AG248" s="210" t="s">
        <v>145</v>
      </c>
      <c r="AH248" s="210">
        <v>0</v>
      </c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outlineLevel="3" x14ac:dyDescent="0.2">
      <c r="A249" s="227"/>
      <c r="B249" s="228"/>
      <c r="C249" s="259" t="s">
        <v>529</v>
      </c>
      <c r="D249" s="231"/>
      <c r="E249" s="232">
        <v>8.1</v>
      </c>
      <c r="F249" s="230"/>
      <c r="G249" s="230"/>
      <c r="H249" s="230"/>
      <c r="I249" s="230"/>
      <c r="J249" s="230"/>
      <c r="K249" s="230"/>
      <c r="L249" s="230"/>
      <c r="M249" s="230"/>
      <c r="N249" s="229"/>
      <c r="O249" s="229"/>
      <c r="P249" s="229"/>
      <c r="Q249" s="229"/>
      <c r="R249" s="230"/>
      <c r="S249" s="230"/>
      <c r="T249" s="230"/>
      <c r="U249" s="230"/>
      <c r="V249" s="230"/>
      <c r="W249" s="230"/>
      <c r="X249" s="230"/>
      <c r="Y249" s="230"/>
      <c r="Z249" s="210"/>
      <c r="AA249" s="210"/>
      <c r="AB249" s="210"/>
      <c r="AC249" s="210"/>
      <c r="AD249" s="210"/>
      <c r="AE249" s="210"/>
      <c r="AF249" s="210"/>
      <c r="AG249" s="210" t="s">
        <v>145</v>
      </c>
      <c r="AH249" s="210">
        <v>0</v>
      </c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outlineLevel="3" x14ac:dyDescent="0.2">
      <c r="A250" s="227"/>
      <c r="B250" s="228"/>
      <c r="C250" s="259" t="s">
        <v>530</v>
      </c>
      <c r="D250" s="231"/>
      <c r="E250" s="232">
        <v>8.1</v>
      </c>
      <c r="F250" s="230"/>
      <c r="G250" s="230"/>
      <c r="H250" s="230"/>
      <c r="I250" s="230"/>
      <c r="J250" s="230"/>
      <c r="K250" s="230"/>
      <c r="L250" s="230"/>
      <c r="M250" s="230"/>
      <c r="N250" s="229"/>
      <c r="O250" s="229"/>
      <c r="P250" s="229"/>
      <c r="Q250" s="229"/>
      <c r="R250" s="230"/>
      <c r="S250" s="230"/>
      <c r="T250" s="230"/>
      <c r="U250" s="230"/>
      <c r="V250" s="230"/>
      <c r="W250" s="230"/>
      <c r="X250" s="230"/>
      <c r="Y250" s="230"/>
      <c r="Z250" s="210"/>
      <c r="AA250" s="210"/>
      <c r="AB250" s="210"/>
      <c r="AC250" s="210"/>
      <c r="AD250" s="210"/>
      <c r="AE250" s="210"/>
      <c r="AF250" s="210"/>
      <c r="AG250" s="210" t="s">
        <v>145</v>
      </c>
      <c r="AH250" s="210">
        <v>0</v>
      </c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3" x14ac:dyDescent="0.2">
      <c r="A251" s="227"/>
      <c r="B251" s="228"/>
      <c r="C251" s="259" t="s">
        <v>531</v>
      </c>
      <c r="D251" s="231"/>
      <c r="E251" s="232">
        <v>12.7872</v>
      </c>
      <c r="F251" s="230"/>
      <c r="G251" s="230"/>
      <c r="H251" s="230"/>
      <c r="I251" s="230"/>
      <c r="J251" s="230"/>
      <c r="K251" s="230"/>
      <c r="L251" s="230"/>
      <c r="M251" s="230"/>
      <c r="N251" s="229"/>
      <c r="O251" s="229"/>
      <c r="P251" s="229"/>
      <c r="Q251" s="229"/>
      <c r="R251" s="230"/>
      <c r="S251" s="230"/>
      <c r="T251" s="230"/>
      <c r="U251" s="230"/>
      <c r="V251" s="230"/>
      <c r="W251" s="230"/>
      <c r="X251" s="230"/>
      <c r="Y251" s="230"/>
      <c r="Z251" s="210"/>
      <c r="AA251" s="210"/>
      <c r="AB251" s="210"/>
      <c r="AC251" s="210"/>
      <c r="AD251" s="210"/>
      <c r="AE251" s="210"/>
      <c r="AF251" s="210"/>
      <c r="AG251" s="210" t="s">
        <v>145</v>
      </c>
      <c r="AH251" s="210">
        <v>0</v>
      </c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ht="22.5" outlineLevel="1" x14ac:dyDescent="0.2">
      <c r="A252" s="241">
        <v>56</v>
      </c>
      <c r="B252" s="242" t="s">
        <v>532</v>
      </c>
      <c r="C252" s="258" t="s">
        <v>533</v>
      </c>
      <c r="D252" s="243" t="s">
        <v>193</v>
      </c>
      <c r="E252" s="244">
        <v>66.94</v>
      </c>
      <c r="F252" s="245"/>
      <c r="G252" s="246">
        <f>ROUND(E252*F252,2)</f>
        <v>0</v>
      </c>
      <c r="H252" s="245"/>
      <c r="I252" s="246">
        <f>ROUND(E252*H252,2)</f>
        <v>0</v>
      </c>
      <c r="J252" s="245"/>
      <c r="K252" s="246">
        <f>ROUND(E252*J252,2)</f>
        <v>0</v>
      </c>
      <c r="L252" s="246">
        <v>21</v>
      </c>
      <c r="M252" s="246">
        <f>G252*(1+L252/100)</f>
        <v>0</v>
      </c>
      <c r="N252" s="244">
        <v>1.0000000000000001E-5</v>
      </c>
      <c r="O252" s="244">
        <f>ROUND(E252*N252,2)</f>
        <v>0</v>
      </c>
      <c r="P252" s="244">
        <v>0</v>
      </c>
      <c r="Q252" s="244">
        <f>ROUND(E252*P252,2)</f>
        <v>0</v>
      </c>
      <c r="R252" s="246"/>
      <c r="S252" s="246" t="s">
        <v>139</v>
      </c>
      <c r="T252" s="246" t="s">
        <v>140</v>
      </c>
      <c r="U252" s="246">
        <v>0.90900000000000003</v>
      </c>
      <c r="V252" s="246">
        <f>ROUND(E252*U252,2)</f>
        <v>60.85</v>
      </c>
      <c r="W252" s="246"/>
      <c r="X252" s="247" t="s">
        <v>141</v>
      </c>
      <c r="Y252" s="230" t="s">
        <v>142</v>
      </c>
      <c r="Z252" s="210"/>
      <c r="AA252" s="210"/>
      <c r="AB252" s="210"/>
      <c r="AC252" s="210"/>
      <c r="AD252" s="210"/>
      <c r="AE252" s="210"/>
      <c r="AF252" s="210"/>
      <c r="AG252" s="210" t="s">
        <v>143</v>
      </c>
      <c r="AH252" s="210"/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outlineLevel="2" x14ac:dyDescent="0.2">
      <c r="A253" s="227"/>
      <c r="B253" s="228"/>
      <c r="C253" s="261" t="s">
        <v>534</v>
      </c>
      <c r="D253" s="256"/>
      <c r="E253" s="256"/>
      <c r="F253" s="256"/>
      <c r="G253" s="256"/>
      <c r="H253" s="230"/>
      <c r="I253" s="230"/>
      <c r="J253" s="230"/>
      <c r="K253" s="230"/>
      <c r="L253" s="230"/>
      <c r="M253" s="230"/>
      <c r="N253" s="229"/>
      <c r="O253" s="229"/>
      <c r="P253" s="229"/>
      <c r="Q253" s="229"/>
      <c r="R253" s="230"/>
      <c r="S253" s="230"/>
      <c r="T253" s="230"/>
      <c r="U253" s="230"/>
      <c r="V253" s="230"/>
      <c r="W253" s="230"/>
      <c r="X253" s="230"/>
      <c r="Y253" s="230"/>
      <c r="Z253" s="210"/>
      <c r="AA253" s="210"/>
      <c r="AB253" s="210"/>
      <c r="AC253" s="210"/>
      <c r="AD253" s="210"/>
      <c r="AE253" s="210"/>
      <c r="AF253" s="210"/>
      <c r="AG253" s="210" t="s">
        <v>228</v>
      </c>
      <c r="AH253" s="210"/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ht="33.75" outlineLevel="2" x14ac:dyDescent="0.2">
      <c r="A254" s="227"/>
      <c r="B254" s="228"/>
      <c r="C254" s="259" t="s">
        <v>535</v>
      </c>
      <c r="D254" s="231"/>
      <c r="E254" s="232">
        <v>61</v>
      </c>
      <c r="F254" s="230"/>
      <c r="G254" s="230"/>
      <c r="H254" s="230"/>
      <c r="I254" s="230"/>
      <c r="J254" s="230"/>
      <c r="K254" s="230"/>
      <c r="L254" s="230"/>
      <c r="M254" s="230"/>
      <c r="N254" s="229"/>
      <c r="O254" s="229"/>
      <c r="P254" s="229"/>
      <c r="Q254" s="229"/>
      <c r="R254" s="230"/>
      <c r="S254" s="230"/>
      <c r="T254" s="230"/>
      <c r="U254" s="230"/>
      <c r="V254" s="230"/>
      <c r="W254" s="230"/>
      <c r="X254" s="230"/>
      <c r="Y254" s="230"/>
      <c r="Z254" s="210"/>
      <c r="AA254" s="210"/>
      <c r="AB254" s="210"/>
      <c r="AC254" s="210"/>
      <c r="AD254" s="210"/>
      <c r="AE254" s="210"/>
      <c r="AF254" s="210"/>
      <c r="AG254" s="210" t="s">
        <v>145</v>
      </c>
      <c r="AH254" s="210">
        <v>0</v>
      </c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3" x14ac:dyDescent="0.2">
      <c r="A255" s="227"/>
      <c r="B255" s="228"/>
      <c r="C255" s="259" t="s">
        <v>536</v>
      </c>
      <c r="D255" s="231"/>
      <c r="E255" s="232">
        <v>5.94</v>
      </c>
      <c r="F255" s="230"/>
      <c r="G255" s="230"/>
      <c r="H255" s="230"/>
      <c r="I255" s="230"/>
      <c r="J255" s="230"/>
      <c r="K255" s="230"/>
      <c r="L255" s="230"/>
      <c r="M255" s="230"/>
      <c r="N255" s="229"/>
      <c r="O255" s="229"/>
      <c r="P255" s="229"/>
      <c r="Q255" s="229"/>
      <c r="R255" s="230"/>
      <c r="S255" s="230"/>
      <c r="T255" s="230"/>
      <c r="U255" s="230"/>
      <c r="V255" s="230"/>
      <c r="W255" s="230"/>
      <c r="X255" s="230"/>
      <c r="Y255" s="230"/>
      <c r="Z255" s="210"/>
      <c r="AA255" s="210"/>
      <c r="AB255" s="210"/>
      <c r="AC255" s="210"/>
      <c r="AD255" s="210"/>
      <c r="AE255" s="210"/>
      <c r="AF255" s="210"/>
      <c r="AG255" s="210" t="s">
        <v>145</v>
      </c>
      <c r="AH255" s="210">
        <v>0</v>
      </c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1" x14ac:dyDescent="0.2">
      <c r="A256" s="241">
        <v>57</v>
      </c>
      <c r="B256" s="242" t="s">
        <v>537</v>
      </c>
      <c r="C256" s="258" t="s">
        <v>538</v>
      </c>
      <c r="D256" s="243" t="s">
        <v>148</v>
      </c>
      <c r="E256" s="244">
        <v>15</v>
      </c>
      <c r="F256" s="245"/>
      <c r="G256" s="246">
        <f>ROUND(E256*F256,2)</f>
        <v>0</v>
      </c>
      <c r="H256" s="245"/>
      <c r="I256" s="246">
        <f>ROUND(E256*H256,2)</f>
        <v>0</v>
      </c>
      <c r="J256" s="245"/>
      <c r="K256" s="246">
        <f>ROUND(E256*J256,2)</f>
        <v>0</v>
      </c>
      <c r="L256" s="246">
        <v>21</v>
      </c>
      <c r="M256" s="246">
        <f>G256*(1+L256/100)</f>
        <v>0</v>
      </c>
      <c r="N256" s="244">
        <v>1.0000000000000001E-5</v>
      </c>
      <c r="O256" s="244">
        <f>ROUND(E256*N256,2)</f>
        <v>0</v>
      </c>
      <c r="P256" s="244">
        <v>0</v>
      </c>
      <c r="Q256" s="244">
        <f>ROUND(E256*P256,2)</f>
        <v>0</v>
      </c>
      <c r="R256" s="246"/>
      <c r="S256" s="246" t="s">
        <v>139</v>
      </c>
      <c r="T256" s="246" t="s">
        <v>140</v>
      </c>
      <c r="U256" s="246">
        <v>0.40488000000000002</v>
      </c>
      <c r="V256" s="246">
        <f>ROUND(E256*U256,2)</f>
        <v>6.07</v>
      </c>
      <c r="W256" s="246"/>
      <c r="X256" s="247" t="s">
        <v>141</v>
      </c>
      <c r="Y256" s="230" t="s">
        <v>142</v>
      </c>
      <c r="Z256" s="210"/>
      <c r="AA256" s="210"/>
      <c r="AB256" s="210"/>
      <c r="AC256" s="210"/>
      <c r="AD256" s="210"/>
      <c r="AE256" s="210"/>
      <c r="AF256" s="210"/>
      <c r="AG256" s="210" t="s">
        <v>143</v>
      </c>
      <c r="AH256" s="210"/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2" x14ac:dyDescent="0.2">
      <c r="A257" s="227"/>
      <c r="B257" s="228"/>
      <c r="C257" s="259" t="s">
        <v>512</v>
      </c>
      <c r="D257" s="231"/>
      <c r="E257" s="232">
        <v>11</v>
      </c>
      <c r="F257" s="230"/>
      <c r="G257" s="230"/>
      <c r="H257" s="230"/>
      <c r="I257" s="230"/>
      <c r="J257" s="230"/>
      <c r="K257" s="230"/>
      <c r="L257" s="230"/>
      <c r="M257" s="230"/>
      <c r="N257" s="229"/>
      <c r="O257" s="229"/>
      <c r="P257" s="229"/>
      <c r="Q257" s="229"/>
      <c r="R257" s="230"/>
      <c r="S257" s="230"/>
      <c r="T257" s="230"/>
      <c r="U257" s="230"/>
      <c r="V257" s="230"/>
      <c r="W257" s="230"/>
      <c r="X257" s="230"/>
      <c r="Y257" s="230"/>
      <c r="Z257" s="210"/>
      <c r="AA257" s="210"/>
      <c r="AB257" s="210"/>
      <c r="AC257" s="210"/>
      <c r="AD257" s="210"/>
      <c r="AE257" s="210"/>
      <c r="AF257" s="210"/>
      <c r="AG257" s="210" t="s">
        <v>145</v>
      </c>
      <c r="AH257" s="210">
        <v>0</v>
      </c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outlineLevel="3" x14ac:dyDescent="0.2">
      <c r="A258" s="227"/>
      <c r="B258" s="228"/>
      <c r="C258" s="259" t="s">
        <v>513</v>
      </c>
      <c r="D258" s="231"/>
      <c r="E258" s="232">
        <v>2</v>
      </c>
      <c r="F258" s="230"/>
      <c r="G258" s="230"/>
      <c r="H258" s="230"/>
      <c r="I258" s="230"/>
      <c r="J258" s="230"/>
      <c r="K258" s="230"/>
      <c r="L258" s="230"/>
      <c r="M258" s="230"/>
      <c r="N258" s="229"/>
      <c r="O258" s="229"/>
      <c r="P258" s="229"/>
      <c r="Q258" s="229"/>
      <c r="R258" s="230"/>
      <c r="S258" s="230"/>
      <c r="T258" s="230"/>
      <c r="U258" s="230"/>
      <c r="V258" s="230"/>
      <c r="W258" s="230"/>
      <c r="X258" s="230"/>
      <c r="Y258" s="230"/>
      <c r="Z258" s="210"/>
      <c r="AA258" s="210"/>
      <c r="AB258" s="210"/>
      <c r="AC258" s="210"/>
      <c r="AD258" s="210"/>
      <c r="AE258" s="210"/>
      <c r="AF258" s="210"/>
      <c r="AG258" s="210" t="s">
        <v>145</v>
      </c>
      <c r="AH258" s="210">
        <v>0</v>
      </c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3" x14ac:dyDescent="0.2">
      <c r="A259" s="227"/>
      <c r="B259" s="228"/>
      <c r="C259" s="259" t="s">
        <v>514</v>
      </c>
      <c r="D259" s="231"/>
      <c r="E259" s="232">
        <v>2</v>
      </c>
      <c r="F259" s="230"/>
      <c r="G259" s="230"/>
      <c r="H259" s="230"/>
      <c r="I259" s="230"/>
      <c r="J259" s="230"/>
      <c r="K259" s="230"/>
      <c r="L259" s="230"/>
      <c r="M259" s="230"/>
      <c r="N259" s="229"/>
      <c r="O259" s="229"/>
      <c r="P259" s="229"/>
      <c r="Q259" s="229"/>
      <c r="R259" s="230"/>
      <c r="S259" s="230"/>
      <c r="T259" s="230"/>
      <c r="U259" s="230"/>
      <c r="V259" s="230"/>
      <c r="W259" s="230"/>
      <c r="X259" s="230"/>
      <c r="Y259" s="230"/>
      <c r="Z259" s="210"/>
      <c r="AA259" s="210"/>
      <c r="AB259" s="210"/>
      <c r="AC259" s="210"/>
      <c r="AD259" s="210"/>
      <c r="AE259" s="210"/>
      <c r="AF259" s="210"/>
      <c r="AG259" s="210" t="s">
        <v>145</v>
      </c>
      <c r="AH259" s="210">
        <v>0</v>
      </c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outlineLevel="1" x14ac:dyDescent="0.2">
      <c r="A260" s="241">
        <v>58</v>
      </c>
      <c r="B260" s="242" t="s">
        <v>539</v>
      </c>
      <c r="C260" s="258" t="s">
        <v>540</v>
      </c>
      <c r="D260" s="243" t="s">
        <v>148</v>
      </c>
      <c r="E260" s="244">
        <v>54</v>
      </c>
      <c r="F260" s="245"/>
      <c r="G260" s="246">
        <f>ROUND(E260*F260,2)</f>
        <v>0</v>
      </c>
      <c r="H260" s="245"/>
      <c r="I260" s="246">
        <f>ROUND(E260*H260,2)</f>
        <v>0</v>
      </c>
      <c r="J260" s="245"/>
      <c r="K260" s="246">
        <f>ROUND(E260*J260,2)</f>
        <v>0</v>
      </c>
      <c r="L260" s="246">
        <v>21</v>
      </c>
      <c r="M260" s="246">
        <f>G260*(1+L260/100)</f>
        <v>0</v>
      </c>
      <c r="N260" s="244">
        <v>1.0000000000000001E-5</v>
      </c>
      <c r="O260" s="244">
        <f>ROUND(E260*N260,2)</f>
        <v>0</v>
      </c>
      <c r="P260" s="244">
        <v>0</v>
      </c>
      <c r="Q260" s="244">
        <f>ROUND(E260*P260,2)</f>
        <v>0</v>
      </c>
      <c r="R260" s="246"/>
      <c r="S260" s="246" t="s">
        <v>139</v>
      </c>
      <c r="T260" s="246" t="s">
        <v>140</v>
      </c>
      <c r="U260" s="246">
        <v>0.54730000000000001</v>
      </c>
      <c r="V260" s="246">
        <f>ROUND(E260*U260,2)</f>
        <v>29.55</v>
      </c>
      <c r="W260" s="246"/>
      <c r="X260" s="247" t="s">
        <v>141</v>
      </c>
      <c r="Y260" s="230" t="s">
        <v>142</v>
      </c>
      <c r="Z260" s="210"/>
      <c r="AA260" s="210"/>
      <c r="AB260" s="210"/>
      <c r="AC260" s="210"/>
      <c r="AD260" s="210"/>
      <c r="AE260" s="210"/>
      <c r="AF260" s="210"/>
      <c r="AG260" s="210" t="s">
        <v>143</v>
      </c>
      <c r="AH260" s="210"/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outlineLevel="2" x14ac:dyDescent="0.2">
      <c r="A261" s="227"/>
      <c r="B261" s="228"/>
      <c r="C261" s="259" t="s">
        <v>541</v>
      </c>
      <c r="D261" s="231"/>
      <c r="E261" s="232">
        <v>9</v>
      </c>
      <c r="F261" s="230"/>
      <c r="G261" s="230"/>
      <c r="H261" s="230"/>
      <c r="I261" s="230"/>
      <c r="J261" s="230"/>
      <c r="K261" s="230"/>
      <c r="L261" s="230"/>
      <c r="M261" s="230"/>
      <c r="N261" s="229"/>
      <c r="O261" s="229"/>
      <c r="P261" s="229"/>
      <c r="Q261" s="229"/>
      <c r="R261" s="230"/>
      <c r="S261" s="230"/>
      <c r="T261" s="230"/>
      <c r="U261" s="230"/>
      <c r="V261" s="230"/>
      <c r="W261" s="230"/>
      <c r="X261" s="230"/>
      <c r="Y261" s="230"/>
      <c r="Z261" s="210"/>
      <c r="AA261" s="210"/>
      <c r="AB261" s="210"/>
      <c r="AC261" s="210"/>
      <c r="AD261" s="210"/>
      <c r="AE261" s="210"/>
      <c r="AF261" s="210"/>
      <c r="AG261" s="210" t="s">
        <v>145</v>
      </c>
      <c r="AH261" s="210">
        <v>0</v>
      </c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outlineLevel="3" x14ac:dyDescent="0.2">
      <c r="A262" s="227"/>
      <c r="B262" s="228"/>
      <c r="C262" s="259" t="s">
        <v>518</v>
      </c>
      <c r="D262" s="231"/>
      <c r="E262" s="232">
        <v>24</v>
      </c>
      <c r="F262" s="230"/>
      <c r="G262" s="230"/>
      <c r="H262" s="230"/>
      <c r="I262" s="230"/>
      <c r="J262" s="230"/>
      <c r="K262" s="230"/>
      <c r="L262" s="230"/>
      <c r="M262" s="230"/>
      <c r="N262" s="229"/>
      <c r="O262" s="229"/>
      <c r="P262" s="229"/>
      <c r="Q262" s="229"/>
      <c r="R262" s="230"/>
      <c r="S262" s="230"/>
      <c r="T262" s="230"/>
      <c r="U262" s="230"/>
      <c r="V262" s="230"/>
      <c r="W262" s="230"/>
      <c r="X262" s="230"/>
      <c r="Y262" s="230"/>
      <c r="Z262" s="210"/>
      <c r="AA262" s="210"/>
      <c r="AB262" s="210"/>
      <c r="AC262" s="210"/>
      <c r="AD262" s="210"/>
      <c r="AE262" s="210"/>
      <c r="AF262" s="210"/>
      <c r="AG262" s="210" t="s">
        <v>145</v>
      </c>
      <c r="AH262" s="210">
        <v>0</v>
      </c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outlineLevel="3" x14ac:dyDescent="0.2">
      <c r="A263" s="227"/>
      <c r="B263" s="228"/>
      <c r="C263" s="259" t="s">
        <v>519</v>
      </c>
      <c r="D263" s="231"/>
      <c r="E263" s="232">
        <v>10</v>
      </c>
      <c r="F263" s="230"/>
      <c r="G263" s="230"/>
      <c r="H263" s="230"/>
      <c r="I263" s="230"/>
      <c r="J263" s="230"/>
      <c r="K263" s="230"/>
      <c r="L263" s="230"/>
      <c r="M263" s="230"/>
      <c r="N263" s="229"/>
      <c r="O263" s="229"/>
      <c r="P263" s="229"/>
      <c r="Q263" s="229"/>
      <c r="R263" s="230"/>
      <c r="S263" s="230"/>
      <c r="T263" s="230"/>
      <c r="U263" s="230"/>
      <c r="V263" s="230"/>
      <c r="W263" s="230"/>
      <c r="X263" s="230"/>
      <c r="Y263" s="230"/>
      <c r="Z263" s="210"/>
      <c r="AA263" s="210"/>
      <c r="AB263" s="210"/>
      <c r="AC263" s="210"/>
      <c r="AD263" s="210"/>
      <c r="AE263" s="210"/>
      <c r="AF263" s="210"/>
      <c r="AG263" s="210" t="s">
        <v>145</v>
      </c>
      <c r="AH263" s="210">
        <v>0</v>
      </c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outlineLevel="3" x14ac:dyDescent="0.2">
      <c r="A264" s="227"/>
      <c r="B264" s="228"/>
      <c r="C264" s="259" t="s">
        <v>520</v>
      </c>
      <c r="D264" s="231"/>
      <c r="E264" s="232">
        <v>10</v>
      </c>
      <c r="F264" s="230"/>
      <c r="G264" s="230"/>
      <c r="H264" s="230"/>
      <c r="I264" s="230"/>
      <c r="J264" s="230"/>
      <c r="K264" s="230"/>
      <c r="L264" s="230"/>
      <c r="M264" s="230"/>
      <c r="N264" s="229"/>
      <c r="O264" s="229"/>
      <c r="P264" s="229"/>
      <c r="Q264" s="229"/>
      <c r="R264" s="230"/>
      <c r="S264" s="230"/>
      <c r="T264" s="230"/>
      <c r="U264" s="230"/>
      <c r="V264" s="230"/>
      <c r="W264" s="230"/>
      <c r="X264" s="230"/>
      <c r="Y264" s="230"/>
      <c r="Z264" s="210"/>
      <c r="AA264" s="210"/>
      <c r="AB264" s="210"/>
      <c r="AC264" s="210"/>
      <c r="AD264" s="210"/>
      <c r="AE264" s="210"/>
      <c r="AF264" s="210"/>
      <c r="AG264" s="210" t="s">
        <v>145</v>
      </c>
      <c r="AH264" s="210">
        <v>0</v>
      </c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outlineLevel="3" x14ac:dyDescent="0.2">
      <c r="A265" s="227"/>
      <c r="B265" s="228"/>
      <c r="C265" s="259" t="s">
        <v>521</v>
      </c>
      <c r="D265" s="231"/>
      <c r="E265" s="232">
        <v>1</v>
      </c>
      <c r="F265" s="230"/>
      <c r="G265" s="230"/>
      <c r="H265" s="230"/>
      <c r="I265" s="230"/>
      <c r="J265" s="230"/>
      <c r="K265" s="230"/>
      <c r="L265" s="230"/>
      <c r="M265" s="230"/>
      <c r="N265" s="229"/>
      <c r="O265" s="229"/>
      <c r="P265" s="229"/>
      <c r="Q265" s="229"/>
      <c r="R265" s="230"/>
      <c r="S265" s="230"/>
      <c r="T265" s="230"/>
      <c r="U265" s="230"/>
      <c r="V265" s="230"/>
      <c r="W265" s="230"/>
      <c r="X265" s="230"/>
      <c r="Y265" s="230"/>
      <c r="Z265" s="210"/>
      <c r="AA265" s="210"/>
      <c r="AB265" s="210"/>
      <c r="AC265" s="210"/>
      <c r="AD265" s="210"/>
      <c r="AE265" s="210"/>
      <c r="AF265" s="210"/>
      <c r="AG265" s="210" t="s">
        <v>145</v>
      </c>
      <c r="AH265" s="210">
        <v>0</v>
      </c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1" x14ac:dyDescent="0.2">
      <c r="A266" s="241">
        <v>59</v>
      </c>
      <c r="B266" s="242" t="s">
        <v>542</v>
      </c>
      <c r="C266" s="258" t="s">
        <v>543</v>
      </c>
      <c r="D266" s="243" t="s">
        <v>148</v>
      </c>
      <c r="E266" s="244">
        <v>1</v>
      </c>
      <c r="F266" s="245"/>
      <c r="G266" s="246">
        <f>ROUND(E266*F266,2)</f>
        <v>0</v>
      </c>
      <c r="H266" s="245"/>
      <c r="I266" s="246">
        <f>ROUND(E266*H266,2)</f>
        <v>0</v>
      </c>
      <c r="J266" s="245"/>
      <c r="K266" s="246">
        <f>ROUND(E266*J266,2)</f>
        <v>0</v>
      </c>
      <c r="L266" s="246">
        <v>21</v>
      </c>
      <c r="M266" s="246">
        <f>G266*(1+L266/100)</f>
        <v>0</v>
      </c>
      <c r="N266" s="244">
        <v>2.0000000000000002E-5</v>
      </c>
      <c r="O266" s="244">
        <f>ROUND(E266*N266,2)</f>
        <v>0</v>
      </c>
      <c r="P266" s="244">
        <v>0</v>
      </c>
      <c r="Q266" s="244">
        <f>ROUND(E266*P266,2)</f>
        <v>0</v>
      </c>
      <c r="R266" s="246"/>
      <c r="S266" s="246" t="s">
        <v>139</v>
      </c>
      <c r="T266" s="246" t="s">
        <v>140</v>
      </c>
      <c r="U266" s="246">
        <v>0.74034</v>
      </c>
      <c r="V266" s="246">
        <f>ROUND(E266*U266,2)</f>
        <v>0.74</v>
      </c>
      <c r="W266" s="246"/>
      <c r="X266" s="247" t="s">
        <v>141</v>
      </c>
      <c r="Y266" s="230" t="s">
        <v>142</v>
      </c>
      <c r="Z266" s="210"/>
      <c r="AA266" s="210"/>
      <c r="AB266" s="210"/>
      <c r="AC266" s="210"/>
      <c r="AD266" s="210"/>
      <c r="AE266" s="210"/>
      <c r="AF266" s="210"/>
      <c r="AG266" s="210" t="s">
        <v>143</v>
      </c>
      <c r="AH266" s="210"/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2" x14ac:dyDescent="0.2">
      <c r="A267" s="227"/>
      <c r="B267" s="228"/>
      <c r="C267" s="259" t="s">
        <v>544</v>
      </c>
      <c r="D267" s="231"/>
      <c r="E267" s="232">
        <v>1</v>
      </c>
      <c r="F267" s="230"/>
      <c r="G267" s="230"/>
      <c r="H267" s="230"/>
      <c r="I267" s="230"/>
      <c r="J267" s="230"/>
      <c r="K267" s="230"/>
      <c r="L267" s="230"/>
      <c r="M267" s="230"/>
      <c r="N267" s="229"/>
      <c r="O267" s="229"/>
      <c r="P267" s="229"/>
      <c r="Q267" s="229"/>
      <c r="R267" s="230"/>
      <c r="S267" s="230"/>
      <c r="T267" s="230"/>
      <c r="U267" s="230"/>
      <c r="V267" s="230"/>
      <c r="W267" s="230"/>
      <c r="X267" s="230"/>
      <c r="Y267" s="230"/>
      <c r="Z267" s="210"/>
      <c r="AA267" s="210"/>
      <c r="AB267" s="210"/>
      <c r="AC267" s="210"/>
      <c r="AD267" s="210"/>
      <c r="AE267" s="210"/>
      <c r="AF267" s="210"/>
      <c r="AG267" s="210" t="s">
        <v>145</v>
      </c>
      <c r="AH267" s="210">
        <v>0</v>
      </c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outlineLevel="1" x14ac:dyDescent="0.2">
      <c r="A268" s="241">
        <v>60</v>
      </c>
      <c r="B268" s="242" t="s">
        <v>545</v>
      </c>
      <c r="C268" s="258" t="s">
        <v>546</v>
      </c>
      <c r="D268" s="243" t="s">
        <v>148</v>
      </c>
      <c r="E268" s="244">
        <v>12</v>
      </c>
      <c r="F268" s="245"/>
      <c r="G268" s="246">
        <f>ROUND(E268*F268,2)</f>
        <v>0</v>
      </c>
      <c r="H268" s="245"/>
      <c r="I268" s="246">
        <f>ROUND(E268*H268,2)</f>
        <v>0</v>
      </c>
      <c r="J268" s="245"/>
      <c r="K268" s="246">
        <f>ROUND(E268*J268,2)</f>
        <v>0</v>
      </c>
      <c r="L268" s="246">
        <v>21</v>
      </c>
      <c r="M268" s="246">
        <f>G268*(1+L268/100)</f>
        <v>0</v>
      </c>
      <c r="N268" s="244">
        <v>2.0000000000000002E-5</v>
      </c>
      <c r="O268" s="244">
        <f>ROUND(E268*N268,2)</f>
        <v>0</v>
      </c>
      <c r="P268" s="244">
        <v>0</v>
      </c>
      <c r="Q268" s="244">
        <f>ROUND(E268*P268,2)</f>
        <v>0</v>
      </c>
      <c r="R268" s="246"/>
      <c r="S268" s="246" t="s">
        <v>139</v>
      </c>
      <c r="T268" s="246" t="s">
        <v>140</v>
      </c>
      <c r="U268" s="246">
        <v>0.83213999999999999</v>
      </c>
      <c r="V268" s="246">
        <f>ROUND(E268*U268,2)</f>
        <v>9.99</v>
      </c>
      <c r="W268" s="246"/>
      <c r="X268" s="247" t="s">
        <v>141</v>
      </c>
      <c r="Y268" s="230" t="s">
        <v>142</v>
      </c>
      <c r="Z268" s="210"/>
      <c r="AA268" s="210"/>
      <c r="AB268" s="210"/>
      <c r="AC268" s="210"/>
      <c r="AD268" s="210"/>
      <c r="AE268" s="210"/>
      <c r="AF268" s="210"/>
      <c r="AG268" s="210" t="s">
        <v>143</v>
      </c>
      <c r="AH268" s="210"/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outlineLevel="2" x14ac:dyDescent="0.2">
      <c r="A269" s="227"/>
      <c r="B269" s="228"/>
      <c r="C269" s="259" t="s">
        <v>524</v>
      </c>
      <c r="D269" s="231"/>
      <c r="E269" s="232">
        <v>4</v>
      </c>
      <c r="F269" s="230"/>
      <c r="G269" s="230"/>
      <c r="H269" s="230"/>
      <c r="I269" s="230"/>
      <c r="J269" s="230"/>
      <c r="K269" s="230"/>
      <c r="L269" s="230"/>
      <c r="M269" s="230"/>
      <c r="N269" s="229"/>
      <c r="O269" s="229"/>
      <c r="P269" s="229"/>
      <c r="Q269" s="229"/>
      <c r="R269" s="230"/>
      <c r="S269" s="230"/>
      <c r="T269" s="230"/>
      <c r="U269" s="230"/>
      <c r="V269" s="230"/>
      <c r="W269" s="230"/>
      <c r="X269" s="230"/>
      <c r="Y269" s="230"/>
      <c r="Z269" s="210"/>
      <c r="AA269" s="210"/>
      <c r="AB269" s="210"/>
      <c r="AC269" s="210"/>
      <c r="AD269" s="210"/>
      <c r="AE269" s="210"/>
      <c r="AF269" s="210"/>
      <c r="AG269" s="210" t="s">
        <v>145</v>
      </c>
      <c r="AH269" s="210">
        <v>0</v>
      </c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3" x14ac:dyDescent="0.2">
      <c r="A270" s="227"/>
      <c r="B270" s="228"/>
      <c r="C270" s="259" t="s">
        <v>547</v>
      </c>
      <c r="D270" s="231"/>
      <c r="E270" s="232">
        <v>4</v>
      </c>
      <c r="F270" s="230"/>
      <c r="G270" s="230"/>
      <c r="H270" s="230"/>
      <c r="I270" s="230"/>
      <c r="J270" s="230"/>
      <c r="K270" s="230"/>
      <c r="L270" s="230"/>
      <c r="M270" s="230"/>
      <c r="N270" s="229"/>
      <c r="O270" s="229"/>
      <c r="P270" s="229"/>
      <c r="Q270" s="229"/>
      <c r="R270" s="230"/>
      <c r="S270" s="230"/>
      <c r="T270" s="230"/>
      <c r="U270" s="230"/>
      <c r="V270" s="230"/>
      <c r="W270" s="230"/>
      <c r="X270" s="230"/>
      <c r="Y270" s="230"/>
      <c r="Z270" s="210"/>
      <c r="AA270" s="210"/>
      <c r="AB270" s="210"/>
      <c r="AC270" s="210"/>
      <c r="AD270" s="210"/>
      <c r="AE270" s="210"/>
      <c r="AF270" s="210"/>
      <c r="AG270" s="210" t="s">
        <v>145</v>
      </c>
      <c r="AH270" s="210">
        <v>0</v>
      </c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outlineLevel="3" x14ac:dyDescent="0.2">
      <c r="A271" s="227"/>
      <c r="B271" s="228"/>
      <c r="C271" s="259" t="s">
        <v>548</v>
      </c>
      <c r="D271" s="231"/>
      <c r="E271" s="232">
        <v>1</v>
      </c>
      <c r="F271" s="230"/>
      <c r="G271" s="230"/>
      <c r="H271" s="230"/>
      <c r="I271" s="230"/>
      <c r="J271" s="230"/>
      <c r="K271" s="230"/>
      <c r="L271" s="230"/>
      <c r="M271" s="230"/>
      <c r="N271" s="229"/>
      <c r="O271" s="229"/>
      <c r="P271" s="229"/>
      <c r="Q271" s="229"/>
      <c r="R271" s="230"/>
      <c r="S271" s="230"/>
      <c r="T271" s="230"/>
      <c r="U271" s="230"/>
      <c r="V271" s="230"/>
      <c r="W271" s="230"/>
      <c r="X271" s="230"/>
      <c r="Y271" s="230"/>
      <c r="Z271" s="210"/>
      <c r="AA271" s="210"/>
      <c r="AB271" s="210"/>
      <c r="AC271" s="210"/>
      <c r="AD271" s="210"/>
      <c r="AE271" s="210"/>
      <c r="AF271" s="210"/>
      <c r="AG271" s="210" t="s">
        <v>145</v>
      </c>
      <c r="AH271" s="210">
        <v>0</v>
      </c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outlineLevel="3" x14ac:dyDescent="0.2">
      <c r="A272" s="227"/>
      <c r="B272" s="228"/>
      <c r="C272" s="259" t="s">
        <v>549</v>
      </c>
      <c r="D272" s="231"/>
      <c r="E272" s="232">
        <v>1</v>
      </c>
      <c r="F272" s="230"/>
      <c r="G272" s="230"/>
      <c r="H272" s="230"/>
      <c r="I272" s="230"/>
      <c r="J272" s="230"/>
      <c r="K272" s="230"/>
      <c r="L272" s="230"/>
      <c r="M272" s="230"/>
      <c r="N272" s="229"/>
      <c r="O272" s="229"/>
      <c r="P272" s="229"/>
      <c r="Q272" s="229"/>
      <c r="R272" s="230"/>
      <c r="S272" s="230"/>
      <c r="T272" s="230"/>
      <c r="U272" s="230"/>
      <c r="V272" s="230"/>
      <c r="W272" s="230"/>
      <c r="X272" s="230"/>
      <c r="Y272" s="230"/>
      <c r="Z272" s="210"/>
      <c r="AA272" s="210"/>
      <c r="AB272" s="210"/>
      <c r="AC272" s="210"/>
      <c r="AD272" s="210"/>
      <c r="AE272" s="210"/>
      <c r="AF272" s="210"/>
      <c r="AG272" s="210" t="s">
        <v>145</v>
      </c>
      <c r="AH272" s="210">
        <v>0</v>
      </c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3" x14ac:dyDescent="0.2">
      <c r="A273" s="227"/>
      <c r="B273" s="228"/>
      <c r="C273" s="259" t="s">
        <v>550</v>
      </c>
      <c r="D273" s="231"/>
      <c r="E273" s="232">
        <v>2</v>
      </c>
      <c r="F273" s="230"/>
      <c r="G273" s="230"/>
      <c r="H273" s="230"/>
      <c r="I273" s="230"/>
      <c r="J273" s="230"/>
      <c r="K273" s="230"/>
      <c r="L273" s="230"/>
      <c r="M273" s="230"/>
      <c r="N273" s="229"/>
      <c r="O273" s="229"/>
      <c r="P273" s="229"/>
      <c r="Q273" s="229"/>
      <c r="R273" s="230"/>
      <c r="S273" s="230"/>
      <c r="T273" s="230"/>
      <c r="U273" s="230"/>
      <c r="V273" s="230"/>
      <c r="W273" s="230"/>
      <c r="X273" s="230"/>
      <c r="Y273" s="230"/>
      <c r="Z273" s="210"/>
      <c r="AA273" s="210"/>
      <c r="AB273" s="210"/>
      <c r="AC273" s="210"/>
      <c r="AD273" s="210"/>
      <c r="AE273" s="210"/>
      <c r="AF273" s="210"/>
      <c r="AG273" s="210" t="s">
        <v>145</v>
      </c>
      <c r="AH273" s="210">
        <v>0</v>
      </c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1" x14ac:dyDescent="0.2">
      <c r="A274" s="248">
        <v>61</v>
      </c>
      <c r="B274" s="249" t="s">
        <v>551</v>
      </c>
      <c r="C274" s="260" t="s">
        <v>552</v>
      </c>
      <c r="D274" s="250" t="s">
        <v>148</v>
      </c>
      <c r="E274" s="251">
        <v>1</v>
      </c>
      <c r="F274" s="252"/>
      <c r="G274" s="253">
        <f>ROUND(E274*F274,2)</f>
        <v>0</v>
      </c>
      <c r="H274" s="252"/>
      <c r="I274" s="253">
        <f>ROUND(E274*H274,2)</f>
        <v>0</v>
      </c>
      <c r="J274" s="252"/>
      <c r="K274" s="253">
        <f>ROUND(E274*J274,2)</f>
        <v>0</v>
      </c>
      <c r="L274" s="253">
        <v>21</v>
      </c>
      <c r="M274" s="253">
        <f>G274*(1+L274/100)</f>
        <v>0</v>
      </c>
      <c r="N274" s="251">
        <v>0</v>
      </c>
      <c r="O274" s="251">
        <f>ROUND(E274*N274,2)</f>
        <v>0</v>
      </c>
      <c r="P274" s="251">
        <v>0</v>
      </c>
      <c r="Q274" s="251">
        <f>ROUND(E274*P274,2)</f>
        <v>0</v>
      </c>
      <c r="R274" s="253"/>
      <c r="S274" s="253" t="s">
        <v>139</v>
      </c>
      <c r="T274" s="253" t="s">
        <v>140</v>
      </c>
      <c r="U274" s="253">
        <v>2.67</v>
      </c>
      <c r="V274" s="253">
        <f>ROUND(E274*U274,2)</f>
        <v>2.67</v>
      </c>
      <c r="W274" s="253"/>
      <c r="X274" s="254" t="s">
        <v>141</v>
      </c>
      <c r="Y274" s="230" t="s">
        <v>142</v>
      </c>
      <c r="Z274" s="210"/>
      <c r="AA274" s="210"/>
      <c r="AB274" s="210"/>
      <c r="AC274" s="210"/>
      <c r="AD274" s="210"/>
      <c r="AE274" s="210"/>
      <c r="AF274" s="210"/>
      <c r="AG274" s="210" t="s">
        <v>143</v>
      </c>
      <c r="AH274" s="210"/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outlineLevel="1" x14ac:dyDescent="0.2">
      <c r="A275" s="248">
        <v>62</v>
      </c>
      <c r="B275" s="249" t="s">
        <v>553</v>
      </c>
      <c r="C275" s="260" t="s">
        <v>554</v>
      </c>
      <c r="D275" s="250" t="s">
        <v>148</v>
      </c>
      <c r="E275" s="251">
        <v>1</v>
      </c>
      <c r="F275" s="252"/>
      <c r="G275" s="253">
        <f>ROUND(E275*F275,2)</f>
        <v>0</v>
      </c>
      <c r="H275" s="252"/>
      <c r="I275" s="253">
        <f>ROUND(E275*H275,2)</f>
        <v>0</v>
      </c>
      <c r="J275" s="252"/>
      <c r="K275" s="253">
        <f>ROUND(E275*J275,2)</f>
        <v>0</v>
      </c>
      <c r="L275" s="253">
        <v>21</v>
      </c>
      <c r="M275" s="253">
        <f>G275*(1+L275/100)</f>
        <v>0</v>
      </c>
      <c r="N275" s="251">
        <v>0.14499999999999999</v>
      </c>
      <c r="O275" s="251">
        <f>ROUND(E275*N275,2)</f>
        <v>0.15</v>
      </c>
      <c r="P275" s="251">
        <v>0</v>
      </c>
      <c r="Q275" s="251">
        <f>ROUND(E275*P275,2)</f>
        <v>0</v>
      </c>
      <c r="R275" s="253"/>
      <c r="S275" s="253" t="s">
        <v>220</v>
      </c>
      <c r="T275" s="253" t="s">
        <v>140</v>
      </c>
      <c r="U275" s="253">
        <v>0</v>
      </c>
      <c r="V275" s="253">
        <f>ROUND(E275*U275,2)</f>
        <v>0</v>
      </c>
      <c r="W275" s="253"/>
      <c r="X275" s="254" t="s">
        <v>464</v>
      </c>
      <c r="Y275" s="230" t="s">
        <v>142</v>
      </c>
      <c r="Z275" s="210"/>
      <c r="AA275" s="210"/>
      <c r="AB275" s="210"/>
      <c r="AC275" s="210"/>
      <c r="AD275" s="210"/>
      <c r="AE275" s="210"/>
      <c r="AF275" s="210"/>
      <c r="AG275" s="210" t="s">
        <v>465</v>
      </c>
      <c r="AH275" s="210"/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outlineLevel="1" x14ac:dyDescent="0.2">
      <c r="A276" s="241">
        <v>63</v>
      </c>
      <c r="B276" s="242" t="s">
        <v>555</v>
      </c>
      <c r="C276" s="258" t="s">
        <v>556</v>
      </c>
      <c r="D276" s="243" t="s">
        <v>193</v>
      </c>
      <c r="E276" s="244">
        <v>143.04</v>
      </c>
      <c r="F276" s="245"/>
      <c r="G276" s="246">
        <f>ROUND(E276*F276,2)</f>
        <v>0</v>
      </c>
      <c r="H276" s="245"/>
      <c r="I276" s="246">
        <f>ROUND(E276*H276,2)</f>
        <v>0</v>
      </c>
      <c r="J276" s="245"/>
      <c r="K276" s="246">
        <f>ROUND(E276*J276,2)</f>
        <v>0</v>
      </c>
      <c r="L276" s="246">
        <v>21</v>
      </c>
      <c r="M276" s="246">
        <f>G276*(1+L276/100)</f>
        <v>0</v>
      </c>
      <c r="N276" s="244">
        <v>3.8999999999999998E-3</v>
      </c>
      <c r="O276" s="244">
        <f>ROUND(E276*N276,2)</f>
        <v>0.56000000000000005</v>
      </c>
      <c r="P276" s="244">
        <v>0</v>
      </c>
      <c r="Q276" s="244">
        <f>ROUND(E276*P276,2)</f>
        <v>0</v>
      </c>
      <c r="R276" s="246" t="s">
        <v>463</v>
      </c>
      <c r="S276" s="246" t="s">
        <v>139</v>
      </c>
      <c r="T276" s="246" t="s">
        <v>140</v>
      </c>
      <c r="U276" s="246">
        <v>0</v>
      </c>
      <c r="V276" s="246">
        <f>ROUND(E276*U276,2)</f>
        <v>0</v>
      </c>
      <c r="W276" s="246"/>
      <c r="X276" s="247" t="s">
        <v>464</v>
      </c>
      <c r="Y276" s="230" t="s">
        <v>142</v>
      </c>
      <c r="Z276" s="210"/>
      <c r="AA276" s="210"/>
      <c r="AB276" s="210"/>
      <c r="AC276" s="210"/>
      <c r="AD276" s="210"/>
      <c r="AE276" s="210"/>
      <c r="AF276" s="210"/>
      <c r="AG276" s="210" t="s">
        <v>465</v>
      </c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2" x14ac:dyDescent="0.2">
      <c r="A277" s="227"/>
      <c r="B277" s="228"/>
      <c r="C277" s="259" t="s">
        <v>342</v>
      </c>
      <c r="D277" s="231"/>
      <c r="E277" s="232">
        <v>42.35</v>
      </c>
      <c r="F277" s="230"/>
      <c r="G277" s="230"/>
      <c r="H277" s="230"/>
      <c r="I277" s="230"/>
      <c r="J277" s="230"/>
      <c r="K277" s="230"/>
      <c r="L277" s="230"/>
      <c r="M277" s="230"/>
      <c r="N277" s="229"/>
      <c r="O277" s="229"/>
      <c r="P277" s="229"/>
      <c r="Q277" s="229"/>
      <c r="R277" s="230"/>
      <c r="S277" s="230"/>
      <c r="T277" s="230"/>
      <c r="U277" s="230"/>
      <c r="V277" s="230"/>
      <c r="W277" s="230"/>
      <c r="X277" s="230"/>
      <c r="Y277" s="230"/>
      <c r="Z277" s="210"/>
      <c r="AA277" s="210"/>
      <c r="AB277" s="210"/>
      <c r="AC277" s="210"/>
      <c r="AD277" s="210"/>
      <c r="AE277" s="210"/>
      <c r="AF277" s="210"/>
      <c r="AG277" s="210" t="s">
        <v>145</v>
      </c>
      <c r="AH277" s="210">
        <v>0</v>
      </c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3" x14ac:dyDescent="0.2">
      <c r="A278" s="227"/>
      <c r="B278" s="228"/>
      <c r="C278" s="259" t="s">
        <v>343</v>
      </c>
      <c r="D278" s="231"/>
      <c r="E278" s="232">
        <v>55.2</v>
      </c>
      <c r="F278" s="230"/>
      <c r="G278" s="230"/>
      <c r="H278" s="230"/>
      <c r="I278" s="230"/>
      <c r="J278" s="230"/>
      <c r="K278" s="230"/>
      <c r="L278" s="230"/>
      <c r="M278" s="230"/>
      <c r="N278" s="229"/>
      <c r="O278" s="229"/>
      <c r="P278" s="229"/>
      <c r="Q278" s="229"/>
      <c r="R278" s="230"/>
      <c r="S278" s="230"/>
      <c r="T278" s="230"/>
      <c r="U278" s="230"/>
      <c r="V278" s="230"/>
      <c r="W278" s="230"/>
      <c r="X278" s="230"/>
      <c r="Y278" s="230"/>
      <c r="Z278" s="210"/>
      <c r="AA278" s="210"/>
      <c r="AB278" s="210"/>
      <c r="AC278" s="210"/>
      <c r="AD278" s="210"/>
      <c r="AE278" s="210"/>
      <c r="AF278" s="210"/>
      <c r="AG278" s="210" t="s">
        <v>145</v>
      </c>
      <c r="AH278" s="210">
        <v>0</v>
      </c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outlineLevel="3" x14ac:dyDescent="0.2">
      <c r="A279" s="227"/>
      <c r="B279" s="228"/>
      <c r="C279" s="259" t="s">
        <v>344</v>
      </c>
      <c r="D279" s="231"/>
      <c r="E279" s="232">
        <v>18.899999999999999</v>
      </c>
      <c r="F279" s="230"/>
      <c r="G279" s="230"/>
      <c r="H279" s="230"/>
      <c r="I279" s="230"/>
      <c r="J279" s="230"/>
      <c r="K279" s="230"/>
      <c r="L279" s="230"/>
      <c r="M279" s="230"/>
      <c r="N279" s="229"/>
      <c r="O279" s="229"/>
      <c r="P279" s="229"/>
      <c r="Q279" s="229"/>
      <c r="R279" s="230"/>
      <c r="S279" s="230"/>
      <c r="T279" s="230"/>
      <c r="U279" s="230"/>
      <c r="V279" s="230"/>
      <c r="W279" s="230"/>
      <c r="X279" s="230"/>
      <c r="Y279" s="230"/>
      <c r="Z279" s="210"/>
      <c r="AA279" s="210"/>
      <c r="AB279" s="210"/>
      <c r="AC279" s="210"/>
      <c r="AD279" s="210"/>
      <c r="AE279" s="210"/>
      <c r="AF279" s="210"/>
      <c r="AG279" s="210" t="s">
        <v>145</v>
      </c>
      <c r="AH279" s="210">
        <v>0</v>
      </c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outlineLevel="3" x14ac:dyDescent="0.2">
      <c r="A280" s="227"/>
      <c r="B280" s="228"/>
      <c r="C280" s="259" t="s">
        <v>345</v>
      </c>
      <c r="D280" s="231"/>
      <c r="E280" s="232">
        <v>18.899999999999999</v>
      </c>
      <c r="F280" s="230"/>
      <c r="G280" s="230"/>
      <c r="H280" s="230"/>
      <c r="I280" s="230"/>
      <c r="J280" s="230"/>
      <c r="K280" s="230"/>
      <c r="L280" s="230"/>
      <c r="M280" s="230"/>
      <c r="N280" s="229"/>
      <c r="O280" s="229"/>
      <c r="P280" s="229"/>
      <c r="Q280" s="229"/>
      <c r="R280" s="230"/>
      <c r="S280" s="230"/>
      <c r="T280" s="230"/>
      <c r="U280" s="230"/>
      <c r="V280" s="230"/>
      <c r="W280" s="230"/>
      <c r="X280" s="230"/>
      <c r="Y280" s="230"/>
      <c r="Z280" s="210"/>
      <c r="AA280" s="210"/>
      <c r="AB280" s="210"/>
      <c r="AC280" s="210"/>
      <c r="AD280" s="210"/>
      <c r="AE280" s="210"/>
      <c r="AF280" s="210"/>
      <c r="AG280" s="210" t="s">
        <v>145</v>
      </c>
      <c r="AH280" s="210">
        <v>0</v>
      </c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3" x14ac:dyDescent="0.2">
      <c r="A281" s="227"/>
      <c r="B281" s="228"/>
      <c r="C281" s="259" t="s">
        <v>346</v>
      </c>
      <c r="D281" s="231"/>
      <c r="E281" s="232">
        <v>7.69</v>
      </c>
      <c r="F281" s="230"/>
      <c r="G281" s="230"/>
      <c r="H281" s="230"/>
      <c r="I281" s="230"/>
      <c r="J281" s="230"/>
      <c r="K281" s="230"/>
      <c r="L281" s="230"/>
      <c r="M281" s="230"/>
      <c r="N281" s="229"/>
      <c r="O281" s="229"/>
      <c r="P281" s="229"/>
      <c r="Q281" s="229"/>
      <c r="R281" s="230"/>
      <c r="S281" s="230"/>
      <c r="T281" s="230"/>
      <c r="U281" s="230"/>
      <c r="V281" s="230"/>
      <c r="W281" s="230"/>
      <c r="X281" s="230"/>
      <c r="Y281" s="230"/>
      <c r="Z281" s="210"/>
      <c r="AA281" s="210"/>
      <c r="AB281" s="210"/>
      <c r="AC281" s="210"/>
      <c r="AD281" s="210"/>
      <c r="AE281" s="210"/>
      <c r="AF281" s="210"/>
      <c r="AG281" s="210" t="s">
        <v>145</v>
      </c>
      <c r="AH281" s="210">
        <v>0</v>
      </c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ht="22.5" outlineLevel="1" x14ac:dyDescent="0.2">
      <c r="A282" s="241">
        <v>64</v>
      </c>
      <c r="B282" s="242" t="s">
        <v>557</v>
      </c>
      <c r="C282" s="258" t="s">
        <v>558</v>
      </c>
      <c r="D282" s="243" t="s">
        <v>138</v>
      </c>
      <c r="E282" s="244">
        <v>27.226600000000001</v>
      </c>
      <c r="F282" s="245"/>
      <c r="G282" s="246">
        <f>ROUND(E282*F282,2)</f>
        <v>0</v>
      </c>
      <c r="H282" s="245"/>
      <c r="I282" s="246">
        <f>ROUND(E282*H282,2)</f>
        <v>0</v>
      </c>
      <c r="J282" s="245"/>
      <c r="K282" s="246">
        <f>ROUND(E282*J282,2)</f>
        <v>0</v>
      </c>
      <c r="L282" s="246">
        <v>21</v>
      </c>
      <c r="M282" s="246">
        <f>G282*(1+L282/100)</f>
        <v>0</v>
      </c>
      <c r="N282" s="244">
        <v>0.01</v>
      </c>
      <c r="O282" s="244">
        <f>ROUND(E282*N282,2)</f>
        <v>0.27</v>
      </c>
      <c r="P282" s="244">
        <v>0</v>
      </c>
      <c r="Q282" s="244">
        <f>ROUND(E282*P282,2)</f>
        <v>0</v>
      </c>
      <c r="R282" s="246"/>
      <c r="S282" s="246" t="s">
        <v>220</v>
      </c>
      <c r="T282" s="246" t="s">
        <v>140</v>
      </c>
      <c r="U282" s="246">
        <v>0</v>
      </c>
      <c r="V282" s="246">
        <f>ROUND(E282*U282,2)</f>
        <v>0</v>
      </c>
      <c r="W282" s="246"/>
      <c r="X282" s="247" t="s">
        <v>464</v>
      </c>
      <c r="Y282" s="230" t="s">
        <v>142</v>
      </c>
      <c r="Z282" s="210"/>
      <c r="AA282" s="210"/>
      <c r="AB282" s="210"/>
      <c r="AC282" s="210"/>
      <c r="AD282" s="210"/>
      <c r="AE282" s="210"/>
      <c r="AF282" s="210"/>
      <c r="AG282" s="210" t="s">
        <v>465</v>
      </c>
      <c r="AH282" s="210"/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</row>
    <row r="283" spans="1:60" ht="22.5" outlineLevel="2" x14ac:dyDescent="0.2">
      <c r="A283" s="227"/>
      <c r="B283" s="228"/>
      <c r="C283" s="259" t="s">
        <v>559</v>
      </c>
      <c r="D283" s="231"/>
      <c r="E283" s="232">
        <v>25.256599999999999</v>
      </c>
      <c r="F283" s="230"/>
      <c r="G283" s="230"/>
      <c r="H283" s="230"/>
      <c r="I283" s="230"/>
      <c r="J283" s="230"/>
      <c r="K283" s="230"/>
      <c r="L283" s="230"/>
      <c r="M283" s="230"/>
      <c r="N283" s="229"/>
      <c r="O283" s="229"/>
      <c r="P283" s="229"/>
      <c r="Q283" s="229"/>
      <c r="R283" s="230"/>
      <c r="S283" s="230"/>
      <c r="T283" s="230"/>
      <c r="U283" s="230"/>
      <c r="V283" s="230"/>
      <c r="W283" s="230"/>
      <c r="X283" s="230"/>
      <c r="Y283" s="230"/>
      <c r="Z283" s="210"/>
      <c r="AA283" s="210"/>
      <c r="AB283" s="210"/>
      <c r="AC283" s="210"/>
      <c r="AD283" s="210"/>
      <c r="AE283" s="210"/>
      <c r="AF283" s="210"/>
      <c r="AG283" s="210" t="s">
        <v>145</v>
      </c>
      <c r="AH283" s="210">
        <v>0</v>
      </c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outlineLevel="3" x14ac:dyDescent="0.2">
      <c r="A284" s="227"/>
      <c r="B284" s="228"/>
      <c r="C284" s="259" t="s">
        <v>190</v>
      </c>
      <c r="D284" s="231"/>
      <c r="E284" s="232">
        <v>1.97</v>
      </c>
      <c r="F284" s="230"/>
      <c r="G284" s="230"/>
      <c r="H284" s="230"/>
      <c r="I284" s="230"/>
      <c r="J284" s="230"/>
      <c r="K284" s="230"/>
      <c r="L284" s="230"/>
      <c r="M284" s="230"/>
      <c r="N284" s="229"/>
      <c r="O284" s="229"/>
      <c r="P284" s="229"/>
      <c r="Q284" s="229"/>
      <c r="R284" s="230"/>
      <c r="S284" s="230"/>
      <c r="T284" s="230"/>
      <c r="U284" s="230"/>
      <c r="V284" s="230"/>
      <c r="W284" s="230"/>
      <c r="X284" s="230"/>
      <c r="Y284" s="230"/>
      <c r="Z284" s="210"/>
      <c r="AA284" s="210"/>
      <c r="AB284" s="210"/>
      <c r="AC284" s="210"/>
      <c r="AD284" s="210"/>
      <c r="AE284" s="210"/>
      <c r="AF284" s="210"/>
      <c r="AG284" s="210" t="s">
        <v>145</v>
      </c>
      <c r="AH284" s="210">
        <v>0</v>
      </c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ht="22.5" outlineLevel="1" x14ac:dyDescent="0.2">
      <c r="A285" s="241">
        <v>65</v>
      </c>
      <c r="B285" s="242" t="s">
        <v>560</v>
      </c>
      <c r="C285" s="258" t="s">
        <v>561</v>
      </c>
      <c r="D285" s="243" t="s">
        <v>138</v>
      </c>
      <c r="E285" s="244">
        <v>292.96210000000002</v>
      </c>
      <c r="F285" s="245"/>
      <c r="G285" s="246">
        <f>ROUND(E285*F285,2)</f>
        <v>0</v>
      </c>
      <c r="H285" s="245"/>
      <c r="I285" s="246">
        <f>ROUND(E285*H285,2)</f>
        <v>0</v>
      </c>
      <c r="J285" s="245"/>
      <c r="K285" s="246">
        <f>ROUND(E285*J285,2)</f>
        <v>0</v>
      </c>
      <c r="L285" s="246">
        <v>21</v>
      </c>
      <c r="M285" s="246">
        <f>G285*(1+L285/100)</f>
        <v>0</v>
      </c>
      <c r="N285" s="244">
        <v>0.01</v>
      </c>
      <c r="O285" s="244">
        <f>ROUND(E285*N285,2)</f>
        <v>2.93</v>
      </c>
      <c r="P285" s="244">
        <v>0</v>
      </c>
      <c r="Q285" s="244">
        <f>ROUND(E285*P285,2)</f>
        <v>0</v>
      </c>
      <c r="R285" s="246" t="s">
        <v>463</v>
      </c>
      <c r="S285" s="246" t="s">
        <v>139</v>
      </c>
      <c r="T285" s="246" t="s">
        <v>140</v>
      </c>
      <c r="U285" s="246">
        <v>0</v>
      </c>
      <c r="V285" s="246">
        <f>ROUND(E285*U285,2)</f>
        <v>0</v>
      </c>
      <c r="W285" s="246"/>
      <c r="X285" s="247" t="s">
        <v>464</v>
      </c>
      <c r="Y285" s="230" t="s">
        <v>142</v>
      </c>
      <c r="Z285" s="210"/>
      <c r="AA285" s="210"/>
      <c r="AB285" s="210"/>
      <c r="AC285" s="210"/>
      <c r="AD285" s="210"/>
      <c r="AE285" s="210"/>
      <c r="AF285" s="210"/>
      <c r="AG285" s="210" t="s">
        <v>465</v>
      </c>
      <c r="AH285" s="210"/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ht="33.75" outlineLevel="2" x14ac:dyDescent="0.2">
      <c r="A286" s="227"/>
      <c r="B286" s="228"/>
      <c r="C286" s="259" t="s">
        <v>296</v>
      </c>
      <c r="D286" s="231"/>
      <c r="E286" s="232">
        <v>96.96</v>
      </c>
      <c r="F286" s="230"/>
      <c r="G286" s="230"/>
      <c r="H286" s="230"/>
      <c r="I286" s="230"/>
      <c r="J286" s="230"/>
      <c r="K286" s="230"/>
      <c r="L286" s="230"/>
      <c r="M286" s="230"/>
      <c r="N286" s="229"/>
      <c r="O286" s="229"/>
      <c r="P286" s="229"/>
      <c r="Q286" s="229"/>
      <c r="R286" s="230"/>
      <c r="S286" s="230"/>
      <c r="T286" s="230"/>
      <c r="U286" s="230"/>
      <c r="V286" s="230"/>
      <c r="W286" s="230"/>
      <c r="X286" s="230"/>
      <c r="Y286" s="230"/>
      <c r="Z286" s="210"/>
      <c r="AA286" s="210"/>
      <c r="AB286" s="210"/>
      <c r="AC286" s="210"/>
      <c r="AD286" s="210"/>
      <c r="AE286" s="210"/>
      <c r="AF286" s="210"/>
      <c r="AG286" s="210" t="s">
        <v>145</v>
      </c>
      <c r="AH286" s="210">
        <v>0</v>
      </c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3" x14ac:dyDescent="0.2">
      <c r="A287" s="227"/>
      <c r="B287" s="228"/>
      <c r="C287" s="259" t="s">
        <v>298</v>
      </c>
      <c r="D287" s="231"/>
      <c r="E287" s="232">
        <v>111.834</v>
      </c>
      <c r="F287" s="230"/>
      <c r="G287" s="230"/>
      <c r="H287" s="230"/>
      <c r="I287" s="230"/>
      <c r="J287" s="230"/>
      <c r="K287" s="230"/>
      <c r="L287" s="230"/>
      <c r="M287" s="230"/>
      <c r="N287" s="229"/>
      <c r="O287" s="229"/>
      <c r="P287" s="229"/>
      <c r="Q287" s="229"/>
      <c r="R287" s="230"/>
      <c r="S287" s="230"/>
      <c r="T287" s="230"/>
      <c r="U287" s="230"/>
      <c r="V287" s="230"/>
      <c r="W287" s="230"/>
      <c r="X287" s="230"/>
      <c r="Y287" s="230"/>
      <c r="Z287" s="210"/>
      <c r="AA287" s="210"/>
      <c r="AB287" s="210"/>
      <c r="AC287" s="210"/>
      <c r="AD287" s="210"/>
      <c r="AE287" s="210"/>
      <c r="AF287" s="210"/>
      <c r="AG287" s="210" t="s">
        <v>145</v>
      </c>
      <c r="AH287" s="210">
        <v>0</v>
      </c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outlineLevel="3" x14ac:dyDescent="0.2">
      <c r="A288" s="227"/>
      <c r="B288" s="228"/>
      <c r="C288" s="259" t="s">
        <v>299</v>
      </c>
      <c r="D288" s="231"/>
      <c r="E288" s="232">
        <v>36.54</v>
      </c>
      <c r="F288" s="230"/>
      <c r="G288" s="230"/>
      <c r="H288" s="230"/>
      <c r="I288" s="230"/>
      <c r="J288" s="230"/>
      <c r="K288" s="230"/>
      <c r="L288" s="230"/>
      <c r="M288" s="230"/>
      <c r="N288" s="229"/>
      <c r="O288" s="229"/>
      <c r="P288" s="229"/>
      <c r="Q288" s="229"/>
      <c r="R288" s="230"/>
      <c r="S288" s="230"/>
      <c r="T288" s="230"/>
      <c r="U288" s="230"/>
      <c r="V288" s="230"/>
      <c r="W288" s="230"/>
      <c r="X288" s="230"/>
      <c r="Y288" s="230"/>
      <c r="Z288" s="210"/>
      <c r="AA288" s="210"/>
      <c r="AB288" s="210"/>
      <c r="AC288" s="210"/>
      <c r="AD288" s="210"/>
      <c r="AE288" s="210"/>
      <c r="AF288" s="210"/>
      <c r="AG288" s="210" t="s">
        <v>145</v>
      </c>
      <c r="AH288" s="210">
        <v>0</v>
      </c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outlineLevel="3" x14ac:dyDescent="0.2">
      <c r="A289" s="227"/>
      <c r="B289" s="228"/>
      <c r="C289" s="259" t="s">
        <v>300</v>
      </c>
      <c r="D289" s="231"/>
      <c r="E289" s="232">
        <v>36.54</v>
      </c>
      <c r="F289" s="230"/>
      <c r="G289" s="230"/>
      <c r="H289" s="230"/>
      <c r="I289" s="230"/>
      <c r="J289" s="230"/>
      <c r="K289" s="230"/>
      <c r="L289" s="230"/>
      <c r="M289" s="230"/>
      <c r="N289" s="229"/>
      <c r="O289" s="229"/>
      <c r="P289" s="229"/>
      <c r="Q289" s="229"/>
      <c r="R289" s="230"/>
      <c r="S289" s="230"/>
      <c r="T289" s="230"/>
      <c r="U289" s="230"/>
      <c r="V289" s="230"/>
      <c r="W289" s="230"/>
      <c r="X289" s="230"/>
      <c r="Y289" s="230"/>
      <c r="Z289" s="210"/>
      <c r="AA289" s="210"/>
      <c r="AB289" s="210"/>
      <c r="AC289" s="210"/>
      <c r="AD289" s="210"/>
      <c r="AE289" s="210"/>
      <c r="AF289" s="210"/>
      <c r="AG289" s="210" t="s">
        <v>145</v>
      </c>
      <c r="AH289" s="210">
        <v>0</v>
      </c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outlineLevel="3" x14ac:dyDescent="0.2">
      <c r="A290" s="227"/>
      <c r="B290" s="228"/>
      <c r="C290" s="259" t="s">
        <v>562</v>
      </c>
      <c r="D290" s="231"/>
      <c r="E290" s="232">
        <v>11.088100000000001</v>
      </c>
      <c r="F290" s="230"/>
      <c r="G290" s="230"/>
      <c r="H290" s="230"/>
      <c r="I290" s="230"/>
      <c r="J290" s="230"/>
      <c r="K290" s="230"/>
      <c r="L290" s="230"/>
      <c r="M290" s="230"/>
      <c r="N290" s="229"/>
      <c r="O290" s="229"/>
      <c r="P290" s="229"/>
      <c r="Q290" s="229"/>
      <c r="R290" s="230"/>
      <c r="S290" s="230"/>
      <c r="T290" s="230"/>
      <c r="U290" s="230"/>
      <c r="V290" s="230"/>
      <c r="W290" s="230"/>
      <c r="X290" s="230"/>
      <c r="Y290" s="230"/>
      <c r="Z290" s="210"/>
      <c r="AA290" s="210"/>
      <c r="AB290" s="210"/>
      <c r="AC290" s="210"/>
      <c r="AD290" s="210"/>
      <c r="AE290" s="210"/>
      <c r="AF290" s="210"/>
      <c r="AG290" s="210" t="s">
        <v>145</v>
      </c>
      <c r="AH290" s="210">
        <v>0</v>
      </c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outlineLevel="1" x14ac:dyDescent="0.2">
      <c r="A291" s="248">
        <v>66</v>
      </c>
      <c r="B291" s="249" t="s">
        <v>563</v>
      </c>
      <c r="C291" s="260" t="s">
        <v>564</v>
      </c>
      <c r="D291" s="250" t="s">
        <v>226</v>
      </c>
      <c r="E291" s="251">
        <v>4.0503400000000003</v>
      </c>
      <c r="F291" s="252"/>
      <c r="G291" s="253">
        <f>ROUND(E291*F291,2)</f>
        <v>0</v>
      </c>
      <c r="H291" s="252"/>
      <c r="I291" s="253">
        <f>ROUND(E291*H291,2)</f>
        <v>0</v>
      </c>
      <c r="J291" s="252"/>
      <c r="K291" s="253">
        <f>ROUND(E291*J291,2)</f>
        <v>0</v>
      </c>
      <c r="L291" s="253">
        <v>21</v>
      </c>
      <c r="M291" s="253">
        <f>G291*(1+L291/100)</f>
        <v>0</v>
      </c>
      <c r="N291" s="251">
        <v>0</v>
      </c>
      <c r="O291" s="251">
        <f>ROUND(E291*N291,2)</f>
        <v>0</v>
      </c>
      <c r="P291" s="251">
        <v>0</v>
      </c>
      <c r="Q291" s="251">
        <f>ROUND(E291*P291,2)</f>
        <v>0</v>
      </c>
      <c r="R291" s="253"/>
      <c r="S291" s="253" t="s">
        <v>139</v>
      </c>
      <c r="T291" s="253" t="s">
        <v>140</v>
      </c>
      <c r="U291" s="253">
        <v>2.4470000000000001</v>
      </c>
      <c r="V291" s="253">
        <f>ROUND(E291*U291,2)</f>
        <v>9.91</v>
      </c>
      <c r="W291" s="253"/>
      <c r="X291" s="254" t="s">
        <v>432</v>
      </c>
      <c r="Y291" s="230" t="s">
        <v>142</v>
      </c>
      <c r="Z291" s="210"/>
      <c r="AA291" s="210"/>
      <c r="AB291" s="210"/>
      <c r="AC291" s="210"/>
      <c r="AD291" s="210"/>
      <c r="AE291" s="210"/>
      <c r="AF291" s="210"/>
      <c r="AG291" s="210" t="s">
        <v>433</v>
      </c>
      <c r="AH291" s="210"/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x14ac:dyDescent="0.2">
      <c r="A292" s="234" t="s">
        <v>134</v>
      </c>
      <c r="B292" s="235" t="s">
        <v>97</v>
      </c>
      <c r="C292" s="257" t="s">
        <v>98</v>
      </c>
      <c r="D292" s="236"/>
      <c r="E292" s="237"/>
      <c r="F292" s="238"/>
      <c r="G292" s="238">
        <f>SUMIF(AG293:AG296,"&lt;&gt;NOR",G293:G296)</f>
        <v>0</v>
      </c>
      <c r="H292" s="238"/>
      <c r="I292" s="238">
        <f>SUM(I293:I296)</f>
        <v>0</v>
      </c>
      <c r="J292" s="238"/>
      <c r="K292" s="238">
        <f>SUM(K293:K296)</f>
        <v>0</v>
      </c>
      <c r="L292" s="238"/>
      <c r="M292" s="238">
        <f>SUM(M293:M296)</f>
        <v>0</v>
      </c>
      <c r="N292" s="237"/>
      <c r="O292" s="237">
        <f>SUM(O293:O296)</f>
        <v>0.04</v>
      </c>
      <c r="P292" s="237"/>
      <c r="Q292" s="237">
        <f>SUM(Q293:Q296)</f>
        <v>0</v>
      </c>
      <c r="R292" s="238"/>
      <c r="S292" s="238"/>
      <c r="T292" s="238"/>
      <c r="U292" s="238"/>
      <c r="V292" s="238">
        <f>SUM(V293:V296)</f>
        <v>26.09</v>
      </c>
      <c r="W292" s="238"/>
      <c r="X292" s="239"/>
      <c r="Y292" s="233"/>
      <c r="AG292" t="s">
        <v>135</v>
      </c>
    </row>
    <row r="293" spans="1:60" outlineLevel="1" x14ac:dyDescent="0.2">
      <c r="A293" s="241">
        <v>67</v>
      </c>
      <c r="B293" s="242" t="s">
        <v>565</v>
      </c>
      <c r="C293" s="258" t="s">
        <v>566</v>
      </c>
      <c r="D293" s="243" t="s">
        <v>138</v>
      </c>
      <c r="E293" s="244">
        <v>194.12100000000001</v>
      </c>
      <c r="F293" s="245"/>
      <c r="G293" s="246">
        <f>ROUND(E293*F293,2)</f>
        <v>0</v>
      </c>
      <c r="H293" s="245"/>
      <c r="I293" s="246">
        <f>ROUND(E293*H293,2)</f>
        <v>0</v>
      </c>
      <c r="J293" s="245"/>
      <c r="K293" s="246">
        <f>ROUND(E293*J293,2)</f>
        <v>0</v>
      </c>
      <c r="L293" s="246">
        <v>21</v>
      </c>
      <c r="M293" s="246">
        <f>G293*(1+L293/100)</f>
        <v>0</v>
      </c>
      <c r="N293" s="244">
        <v>6.9999999999999994E-5</v>
      </c>
      <c r="O293" s="244">
        <f>ROUND(E293*N293,2)</f>
        <v>0.01</v>
      </c>
      <c r="P293" s="244">
        <v>0</v>
      </c>
      <c r="Q293" s="244">
        <f>ROUND(E293*P293,2)</f>
        <v>0</v>
      </c>
      <c r="R293" s="246"/>
      <c r="S293" s="246" t="s">
        <v>139</v>
      </c>
      <c r="T293" s="246" t="s">
        <v>140</v>
      </c>
      <c r="U293" s="246">
        <v>3.2480000000000002E-2</v>
      </c>
      <c r="V293" s="246">
        <f>ROUND(E293*U293,2)</f>
        <v>6.31</v>
      </c>
      <c r="W293" s="246"/>
      <c r="X293" s="247" t="s">
        <v>141</v>
      </c>
      <c r="Y293" s="230" t="s">
        <v>142</v>
      </c>
      <c r="Z293" s="210"/>
      <c r="AA293" s="210"/>
      <c r="AB293" s="210"/>
      <c r="AC293" s="210"/>
      <c r="AD293" s="210"/>
      <c r="AE293" s="210"/>
      <c r="AF293" s="210"/>
      <c r="AG293" s="210" t="s">
        <v>143</v>
      </c>
      <c r="AH293" s="210"/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outlineLevel="2" x14ac:dyDescent="0.2">
      <c r="A294" s="227"/>
      <c r="B294" s="228"/>
      <c r="C294" s="259" t="s">
        <v>567</v>
      </c>
      <c r="D294" s="231"/>
      <c r="E294" s="232">
        <v>194.12100000000001</v>
      </c>
      <c r="F294" s="230"/>
      <c r="G294" s="230"/>
      <c r="H294" s="230"/>
      <c r="I294" s="230"/>
      <c r="J294" s="230"/>
      <c r="K294" s="230"/>
      <c r="L294" s="230"/>
      <c r="M294" s="230"/>
      <c r="N294" s="229"/>
      <c r="O294" s="229"/>
      <c r="P294" s="229"/>
      <c r="Q294" s="229"/>
      <c r="R294" s="230"/>
      <c r="S294" s="230"/>
      <c r="T294" s="230"/>
      <c r="U294" s="230"/>
      <c r="V294" s="230"/>
      <c r="W294" s="230"/>
      <c r="X294" s="230"/>
      <c r="Y294" s="230"/>
      <c r="Z294" s="210"/>
      <c r="AA294" s="210"/>
      <c r="AB294" s="210"/>
      <c r="AC294" s="210"/>
      <c r="AD294" s="210"/>
      <c r="AE294" s="210"/>
      <c r="AF294" s="210"/>
      <c r="AG294" s="210" t="s">
        <v>145</v>
      </c>
      <c r="AH294" s="210">
        <v>5</v>
      </c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outlineLevel="1" x14ac:dyDescent="0.2">
      <c r="A295" s="241">
        <v>68</v>
      </c>
      <c r="B295" s="242" t="s">
        <v>568</v>
      </c>
      <c r="C295" s="258" t="s">
        <v>569</v>
      </c>
      <c r="D295" s="243" t="s">
        <v>138</v>
      </c>
      <c r="E295" s="244">
        <v>194.12100000000001</v>
      </c>
      <c r="F295" s="245"/>
      <c r="G295" s="246">
        <f>ROUND(E295*F295,2)</f>
        <v>0</v>
      </c>
      <c r="H295" s="245"/>
      <c r="I295" s="246">
        <f>ROUND(E295*H295,2)</f>
        <v>0</v>
      </c>
      <c r="J295" s="245"/>
      <c r="K295" s="246">
        <f>ROUND(E295*J295,2)</f>
        <v>0</v>
      </c>
      <c r="L295" s="246">
        <v>21</v>
      </c>
      <c r="M295" s="246">
        <f>G295*(1+L295/100)</f>
        <v>0</v>
      </c>
      <c r="N295" s="244">
        <v>1.3999999999999999E-4</v>
      </c>
      <c r="O295" s="244">
        <f>ROUND(E295*N295,2)</f>
        <v>0.03</v>
      </c>
      <c r="P295" s="244">
        <v>0</v>
      </c>
      <c r="Q295" s="244">
        <f>ROUND(E295*P295,2)</f>
        <v>0</v>
      </c>
      <c r="R295" s="246"/>
      <c r="S295" s="246" t="s">
        <v>139</v>
      </c>
      <c r="T295" s="246" t="s">
        <v>140</v>
      </c>
      <c r="U295" s="246">
        <v>0.10191</v>
      </c>
      <c r="V295" s="246">
        <f>ROUND(E295*U295,2)</f>
        <v>19.78</v>
      </c>
      <c r="W295" s="246"/>
      <c r="X295" s="247" t="s">
        <v>141</v>
      </c>
      <c r="Y295" s="230" t="s">
        <v>142</v>
      </c>
      <c r="Z295" s="210"/>
      <c r="AA295" s="210"/>
      <c r="AB295" s="210"/>
      <c r="AC295" s="210"/>
      <c r="AD295" s="210"/>
      <c r="AE295" s="210"/>
      <c r="AF295" s="210"/>
      <c r="AG295" s="210" t="s">
        <v>143</v>
      </c>
      <c r="AH295" s="210"/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outlineLevel="2" x14ac:dyDescent="0.2">
      <c r="A296" s="227"/>
      <c r="B296" s="228"/>
      <c r="C296" s="259" t="s">
        <v>570</v>
      </c>
      <c r="D296" s="231"/>
      <c r="E296" s="232">
        <v>194.12100000000001</v>
      </c>
      <c r="F296" s="230"/>
      <c r="G296" s="230"/>
      <c r="H296" s="230"/>
      <c r="I296" s="230"/>
      <c r="J296" s="230"/>
      <c r="K296" s="230"/>
      <c r="L296" s="230"/>
      <c r="M296" s="230"/>
      <c r="N296" s="229"/>
      <c r="O296" s="229"/>
      <c r="P296" s="229"/>
      <c r="Q296" s="229"/>
      <c r="R296" s="230"/>
      <c r="S296" s="230"/>
      <c r="T296" s="230"/>
      <c r="U296" s="230"/>
      <c r="V296" s="230"/>
      <c r="W296" s="230"/>
      <c r="X296" s="230"/>
      <c r="Y296" s="230"/>
      <c r="Z296" s="210"/>
      <c r="AA296" s="210"/>
      <c r="AB296" s="210"/>
      <c r="AC296" s="210"/>
      <c r="AD296" s="210"/>
      <c r="AE296" s="210"/>
      <c r="AF296" s="210"/>
      <c r="AG296" s="210" t="s">
        <v>145</v>
      </c>
      <c r="AH296" s="210">
        <v>5</v>
      </c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x14ac:dyDescent="0.2">
      <c r="A297" s="234" t="s">
        <v>134</v>
      </c>
      <c r="B297" s="235" t="s">
        <v>99</v>
      </c>
      <c r="C297" s="257" t="s">
        <v>100</v>
      </c>
      <c r="D297" s="236"/>
      <c r="E297" s="237"/>
      <c r="F297" s="238"/>
      <c r="G297" s="238">
        <f>SUMIF(AG298:AG299,"&lt;&gt;NOR",G298:G299)</f>
        <v>0</v>
      </c>
      <c r="H297" s="238"/>
      <c r="I297" s="238">
        <f>SUM(I298:I299)</f>
        <v>0</v>
      </c>
      <c r="J297" s="238"/>
      <c r="K297" s="238">
        <f>SUM(K298:K299)</f>
        <v>0</v>
      </c>
      <c r="L297" s="238"/>
      <c r="M297" s="238">
        <f>SUM(M298:M299)</f>
        <v>0</v>
      </c>
      <c r="N297" s="237"/>
      <c r="O297" s="237">
        <f>SUM(O298:O299)</f>
        <v>0</v>
      </c>
      <c r="P297" s="237"/>
      <c r="Q297" s="237">
        <f>SUM(Q298:Q299)</f>
        <v>0</v>
      </c>
      <c r="R297" s="238"/>
      <c r="S297" s="238"/>
      <c r="T297" s="238"/>
      <c r="U297" s="238"/>
      <c r="V297" s="238">
        <f>SUM(V298:V299)</f>
        <v>0</v>
      </c>
      <c r="W297" s="238"/>
      <c r="X297" s="239"/>
      <c r="Y297" s="233"/>
      <c r="AG297" t="s">
        <v>135</v>
      </c>
    </row>
    <row r="298" spans="1:60" ht="33.75" outlineLevel="1" x14ac:dyDescent="0.2">
      <c r="A298" s="248">
        <v>69</v>
      </c>
      <c r="B298" s="249" t="s">
        <v>571</v>
      </c>
      <c r="C298" s="260" t="s">
        <v>572</v>
      </c>
      <c r="D298" s="250" t="s">
        <v>219</v>
      </c>
      <c r="E298" s="251">
        <v>1</v>
      </c>
      <c r="F298" s="252"/>
      <c r="G298" s="253">
        <f>ROUND(E298*F298,2)</f>
        <v>0</v>
      </c>
      <c r="H298" s="252"/>
      <c r="I298" s="253">
        <f>ROUND(E298*H298,2)</f>
        <v>0</v>
      </c>
      <c r="J298" s="252"/>
      <c r="K298" s="253">
        <f>ROUND(E298*J298,2)</f>
        <v>0</v>
      </c>
      <c r="L298" s="253">
        <v>21</v>
      </c>
      <c r="M298" s="253">
        <f>G298*(1+L298/100)</f>
        <v>0</v>
      </c>
      <c r="N298" s="251">
        <v>0</v>
      </c>
      <c r="O298" s="251">
        <f>ROUND(E298*N298,2)</f>
        <v>0</v>
      </c>
      <c r="P298" s="251">
        <v>0</v>
      </c>
      <c r="Q298" s="251">
        <f>ROUND(E298*P298,2)</f>
        <v>0</v>
      </c>
      <c r="R298" s="253"/>
      <c r="S298" s="253" t="s">
        <v>220</v>
      </c>
      <c r="T298" s="253" t="s">
        <v>221</v>
      </c>
      <c r="U298" s="253">
        <v>0</v>
      </c>
      <c r="V298" s="253">
        <f>ROUND(E298*U298,2)</f>
        <v>0</v>
      </c>
      <c r="W298" s="253"/>
      <c r="X298" s="254" t="s">
        <v>141</v>
      </c>
      <c r="Y298" s="230" t="s">
        <v>142</v>
      </c>
      <c r="Z298" s="210"/>
      <c r="AA298" s="210"/>
      <c r="AB298" s="210"/>
      <c r="AC298" s="210"/>
      <c r="AD298" s="210"/>
      <c r="AE298" s="210"/>
      <c r="AF298" s="210"/>
      <c r="AG298" s="210" t="s">
        <v>143</v>
      </c>
      <c r="AH298" s="210"/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ht="33.75" outlineLevel="1" x14ac:dyDescent="0.2">
      <c r="A299" s="248">
        <v>70</v>
      </c>
      <c r="B299" s="249" t="s">
        <v>573</v>
      </c>
      <c r="C299" s="260" t="s">
        <v>574</v>
      </c>
      <c r="D299" s="250" t="s">
        <v>219</v>
      </c>
      <c r="E299" s="251">
        <v>1</v>
      </c>
      <c r="F299" s="252"/>
      <c r="G299" s="253">
        <f>ROUND(E299*F299,2)</f>
        <v>0</v>
      </c>
      <c r="H299" s="252"/>
      <c r="I299" s="253">
        <f>ROUND(E299*H299,2)</f>
        <v>0</v>
      </c>
      <c r="J299" s="252"/>
      <c r="K299" s="253">
        <f>ROUND(E299*J299,2)</f>
        <v>0</v>
      </c>
      <c r="L299" s="253">
        <v>21</v>
      </c>
      <c r="M299" s="253">
        <f>G299*(1+L299/100)</f>
        <v>0</v>
      </c>
      <c r="N299" s="251">
        <v>0</v>
      </c>
      <c r="O299" s="251">
        <f>ROUND(E299*N299,2)</f>
        <v>0</v>
      </c>
      <c r="P299" s="251">
        <v>0</v>
      </c>
      <c r="Q299" s="251">
        <f>ROUND(E299*P299,2)</f>
        <v>0</v>
      </c>
      <c r="R299" s="253"/>
      <c r="S299" s="253" t="s">
        <v>220</v>
      </c>
      <c r="T299" s="253" t="s">
        <v>221</v>
      </c>
      <c r="U299" s="253">
        <v>0</v>
      </c>
      <c r="V299" s="253">
        <f>ROUND(E299*U299,2)</f>
        <v>0</v>
      </c>
      <c r="W299" s="253"/>
      <c r="X299" s="254" t="s">
        <v>141</v>
      </c>
      <c r="Y299" s="230" t="s">
        <v>142</v>
      </c>
      <c r="Z299" s="210"/>
      <c r="AA299" s="210"/>
      <c r="AB299" s="210"/>
      <c r="AC299" s="210"/>
      <c r="AD299" s="210"/>
      <c r="AE299" s="210"/>
      <c r="AF299" s="210"/>
      <c r="AG299" s="210" t="s">
        <v>143</v>
      </c>
      <c r="AH299" s="210"/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x14ac:dyDescent="0.2">
      <c r="A300" s="234" t="s">
        <v>134</v>
      </c>
      <c r="B300" s="235" t="s">
        <v>101</v>
      </c>
      <c r="C300" s="257" t="s">
        <v>102</v>
      </c>
      <c r="D300" s="236"/>
      <c r="E300" s="237"/>
      <c r="F300" s="238"/>
      <c r="G300" s="238">
        <f>SUMIF(AG301:AG301,"&lt;&gt;NOR",G301:G301)</f>
        <v>0</v>
      </c>
      <c r="H300" s="238"/>
      <c r="I300" s="238">
        <f>SUM(I301:I301)</f>
        <v>0</v>
      </c>
      <c r="J300" s="238"/>
      <c r="K300" s="238">
        <f>SUM(K301:K301)</f>
        <v>0</v>
      </c>
      <c r="L300" s="238"/>
      <c r="M300" s="238">
        <f>SUM(M301:M301)</f>
        <v>0</v>
      </c>
      <c r="N300" s="237"/>
      <c r="O300" s="237">
        <f>SUM(O301:O301)</f>
        <v>0</v>
      </c>
      <c r="P300" s="237"/>
      <c r="Q300" s="237">
        <f>SUM(Q301:Q301)</f>
        <v>0</v>
      </c>
      <c r="R300" s="238"/>
      <c r="S300" s="238"/>
      <c r="T300" s="238"/>
      <c r="U300" s="238"/>
      <c r="V300" s="238">
        <f>SUM(V301:V301)</f>
        <v>0</v>
      </c>
      <c r="W300" s="238"/>
      <c r="X300" s="239"/>
      <c r="Y300" s="233"/>
      <c r="AG300" t="s">
        <v>135</v>
      </c>
    </row>
    <row r="301" spans="1:60" ht="22.5" outlineLevel="1" x14ac:dyDescent="0.2">
      <c r="A301" s="241">
        <v>71</v>
      </c>
      <c r="B301" s="242" t="s">
        <v>575</v>
      </c>
      <c r="C301" s="258" t="s">
        <v>576</v>
      </c>
      <c r="D301" s="243" t="s">
        <v>219</v>
      </c>
      <c r="E301" s="244">
        <v>1</v>
      </c>
      <c r="F301" s="245"/>
      <c r="G301" s="246">
        <f>ROUND(E301*F301,2)</f>
        <v>0</v>
      </c>
      <c r="H301" s="245"/>
      <c r="I301" s="246">
        <f>ROUND(E301*H301,2)</f>
        <v>0</v>
      </c>
      <c r="J301" s="245"/>
      <c r="K301" s="246">
        <f>ROUND(E301*J301,2)</f>
        <v>0</v>
      </c>
      <c r="L301" s="246">
        <v>21</v>
      </c>
      <c r="M301" s="246">
        <f>G301*(1+L301/100)</f>
        <v>0</v>
      </c>
      <c r="N301" s="244">
        <v>0</v>
      </c>
      <c r="O301" s="244">
        <f>ROUND(E301*N301,2)</f>
        <v>0</v>
      </c>
      <c r="P301" s="244">
        <v>0</v>
      </c>
      <c r="Q301" s="244">
        <f>ROUND(E301*P301,2)</f>
        <v>0</v>
      </c>
      <c r="R301" s="246"/>
      <c r="S301" s="246" t="s">
        <v>220</v>
      </c>
      <c r="T301" s="246" t="s">
        <v>221</v>
      </c>
      <c r="U301" s="246">
        <v>0</v>
      </c>
      <c r="V301" s="246">
        <f>ROUND(E301*U301,2)</f>
        <v>0</v>
      </c>
      <c r="W301" s="246"/>
      <c r="X301" s="247" t="s">
        <v>141</v>
      </c>
      <c r="Y301" s="230" t="s">
        <v>142</v>
      </c>
      <c r="Z301" s="210"/>
      <c r="AA301" s="210"/>
      <c r="AB301" s="210"/>
      <c r="AC301" s="210"/>
      <c r="AD301" s="210"/>
      <c r="AE301" s="210"/>
      <c r="AF301" s="210"/>
      <c r="AG301" s="210" t="s">
        <v>143</v>
      </c>
      <c r="AH301" s="210"/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x14ac:dyDescent="0.2">
      <c r="A302" s="3"/>
      <c r="B302" s="4"/>
      <c r="C302" s="262"/>
      <c r="D302" s="6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AE302">
        <v>12</v>
      </c>
      <c r="AF302">
        <v>21</v>
      </c>
      <c r="AG302" t="s">
        <v>120</v>
      </c>
    </row>
    <row r="303" spans="1:60" x14ac:dyDescent="0.2">
      <c r="A303" s="213"/>
      <c r="B303" s="214" t="s">
        <v>31</v>
      </c>
      <c r="C303" s="263"/>
      <c r="D303" s="215"/>
      <c r="E303" s="216"/>
      <c r="F303" s="216"/>
      <c r="G303" s="240">
        <f>G8+G13+G23+G136+G159+G161+G167+G172+G195+G200+G217+G292+G297+G300</f>
        <v>0</v>
      </c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AE303">
        <f>SUMIF(L7:L301,AE302,G7:G301)</f>
        <v>0</v>
      </c>
      <c r="AF303">
        <f>SUMIF(L7:L301,AF302,G7:G301)</f>
        <v>0</v>
      </c>
      <c r="AG303" t="s">
        <v>272</v>
      </c>
    </row>
    <row r="304" spans="1:60" x14ac:dyDescent="0.2">
      <c r="A304" s="3"/>
      <c r="B304" s="4"/>
      <c r="C304" s="262"/>
      <c r="D304" s="6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33" x14ac:dyDescent="0.2">
      <c r="A305" s="3"/>
      <c r="B305" s="4"/>
      <c r="C305" s="262"/>
      <c r="D305" s="6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33" x14ac:dyDescent="0.2">
      <c r="A306" s="217" t="s">
        <v>273</v>
      </c>
      <c r="B306" s="217"/>
      <c r="C306" s="264"/>
      <c r="D306" s="6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33" x14ac:dyDescent="0.2">
      <c r="A307" s="218"/>
      <c r="B307" s="219"/>
      <c r="C307" s="265"/>
      <c r="D307" s="219"/>
      <c r="E307" s="219"/>
      <c r="F307" s="219"/>
      <c r="G307" s="220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AG307" t="s">
        <v>274</v>
      </c>
    </row>
    <row r="308" spans="1:33" x14ac:dyDescent="0.2">
      <c r="A308" s="221"/>
      <c r="B308" s="222"/>
      <c r="C308" s="266"/>
      <c r="D308" s="222"/>
      <c r="E308" s="222"/>
      <c r="F308" s="222"/>
      <c r="G308" s="22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33" x14ac:dyDescent="0.2">
      <c r="A309" s="221"/>
      <c r="B309" s="222"/>
      <c r="C309" s="266"/>
      <c r="D309" s="222"/>
      <c r="E309" s="222"/>
      <c r="F309" s="222"/>
      <c r="G309" s="22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33" x14ac:dyDescent="0.2">
      <c r="A310" s="221"/>
      <c r="B310" s="222"/>
      <c r="C310" s="266"/>
      <c r="D310" s="222"/>
      <c r="E310" s="222"/>
      <c r="F310" s="222"/>
      <c r="G310" s="22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33" x14ac:dyDescent="0.2">
      <c r="A311" s="224"/>
      <c r="B311" s="225"/>
      <c r="C311" s="267"/>
      <c r="D311" s="225"/>
      <c r="E311" s="225"/>
      <c r="F311" s="225"/>
      <c r="G311" s="226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33" x14ac:dyDescent="0.2">
      <c r="A312" s="3"/>
      <c r="B312" s="4"/>
      <c r="C312" s="262"/>
      <c r="D312" s="6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33" x14ac:dyDescent="0.2">
      <c r="C313" s="268"/>
      <c r="D313" s="10"/>
      <c r="AG313" t="s">
        <v>275</v>
      </c>
    </row>
    <row r="314" spans="1:33" x14ac:dyDescent="0.2">
      <c r="D314" s="10"/>
    </row>
    <row r="315" spans="1:33" x14ac:dyDescent="0.2">
      <c r="D315" s="10"/>
    </row>
    <row r="316" spans="1:33" x14ac:dyDescent="0.2">
      <c r="D316" s="10"/>
    </row>
    <row r="317" spans="1:33" x14ac:dyDescent="0.2">
      <c r="D317" s="10"/>
    </row>
    <row r="318" spans="1:33" x14ac:dyDescent="0.2">
      <c r="D318" s="10"/>
    </row>
    <row r="319" spans="1:33" x14ac:dyDescent="0.2">
      <c r="D319" s="10"/>
    </row>
    <row r="320" spans="1:33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22">
    <mergeCell ref="C178:G178"/>
    <mergeCell ref="C205:G205"/>
    <mergeCell ref="C207:G207"/>
    <mergeCell ref="C219:G219"/>
    <mergeCell ref="C227:G227"/>
    <mergeCell ref="C253:G253"/>
    <mergeCell ref="C79:G79"/>
    <mergeCell ref="C89:G89"/>
    <mergeCell ref="C115:G115"/>
    <mergeCell ref="C138:G138"/>
    <mergeCell ref="C142:G142"/>
    <mergeCell ref="C174:G174"/>
    <mergeCell ref="A1:G1"/>
    <mergeCell ref="C2:G2"/>
    <mergeCell ref="C3:G3"/>
    <mergeCell ref="C4:G4"/>
    <mergeCell ref="A306:C306"/>
    <mergeCell ref="A307:G311"/>
    <mergeCell ref="C25:G25"/>
    <mergeCell ref="C39:G39"/>
    <mergeCell ref="C51:G51"/>
    <mergeCell ref="C58:G5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03471-959D-42DF-A819-4028765818C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3" width="0" hidden="1" customWidth="1"/>
    <col min="24" max="24" width="15.7109375" customWidth="1"/>
    <col min="25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108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109</v>
      </c>
    </row>
    <row r="3" spans="1:60" ht="24.95" customHeight="1" x14ac:dyDescent="0.2">
      <c r="A3" s="196" t="s">
        <v>9</v>
      </c>
      <c r="B3" s="49" t="s">
        <v>46</v>
      </c>
      <c r="C3" s="199" t="s">
        <v>44</v>
      </c>
      <c r="D3" s="197"/>
      <c r="E3" s="197"/>
      <c r="F3" s="197"/>
      <c r="G3" s="198"/>
      <c r="AC3" s="174" t="s">
        <v>109</v>
      </c>
      <c r="AG3" t="s">
        <v>110</v>
      </c>
    </row>
    <row r="4" spans="1:60" ht="24.95" customHeight="1" x14ac:dyDescent="0.2">
      <c r="A4" s="200" t="s">
        <v>10</v>
      </c>
      <c r="B4" s="201" t="s">
        <v>51</v>
      </c>
      <c r="C4" s="202" t="s">
        <v>52</v>
      </c>
      <c r="D4" s="203"/>
      <c r="E4" s="203"/>
      <c r="F4" s="203"/>
      <c r="G4" s="204"/>
      <c r="AG4" t="s">
        <v>111</v>
      </c>
    </row>
    <row r="5" spans="1:60" x14ac:dyDescent="0.2">
      <c r="D5" s="10"/>
    </row>
    <row r="6" spans="1:60" ht="38.25" x14ac:dyDescent="0.2">
      <c r="A6" s="206" t="s">
        <v>112</v>
      </c>
      <c r="B6" s="208" t="s">
        <v>113</v>
      </c>
      <c r="C6" s="208" t="s">
        <v>114</v>
      </c>
      <c r="D6" s="207" t="s">
        <v>115</v>
      </c>
      <c r="E6" s="206" t="s">
        <v>116</v>
      </c>
      <c r="F6" s="205" t="s">
        <v>117</v>
      </c>
      <c r="G6" s="206" t="s">
        <v>31</v>
      </c>
      <c r="H6" s="209" t="s">
        <v>32</v>
      </c>
      <c r="I6" s="209" t="s">
        <v>118</v>
      </c>
      <c r="J6" s="209" t="s">
        <v>33</v>
      </c>
      <c r="K6" s="209" t="s">
        <v>119</v>
      </c>
      <c r="L6" s="209" t="s">
        <v>120</v>
      </c>
      <c r="M6" s="209" t="s">
        <v>121</v>
      </c>
      <c r="N6" s="209" t="s">
        <v>122</v>
      </c>
      <c r="O6" s="209" t="s">
        <v>123</v>
      </c>
      <c r="P6" s="209" t="s">
        <v>124</v>
      </c>
      <c r="Q6" s="209" t="s">
        <v>125</v>
      </c>
      <c r="R6" s="209" t="s">
        <v>126</v>
      </c>
      <c r="S6" s="209" t="s">
        <v>127</v>
      </c>
      <c r="T6" s="209" t="s">
        <v>128</v>
      </c>
      <c r="U6" s="209" t="s">
        <v>129</v>
      </c>
      <c r="V6" s="209" t="s">
        <v>130</v>
      </c>
      <c r="W6" s="209" t="s">
        <v>131</v>
      </c>
      <c r="X6" s="209" t="s">
        <v>132</v>
      </c>
      <c r="Y6" s="209" t="s">
        <v>133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4" t="s">
        <v>134</v>
      </c>
      <c r="B8" s="235" t="s">
        <v>106</v>
      </c>
      <c r="C8" s="257" t="s">
        <v>29</v>
      </c>
      <c r="D8" s="236"/>
      <c r="E8" s="237"/>
      <c r="F8" s="238"/>
      <c r="G8" s="238">
        <f>SUMIF(AG9:AG12,"&lt;&gt;NOR",G9:G12)</f>
        <v>0</v>
      </c>
      <c r="H8" s="238"/>
      <c r="I8" s="238">
        <f>SUM(I9:I12)</f>
        <v>0</v>
      </c>
      <c r="J8" s="238"/>
      <c r="K8" s="238">
        <f>SUM(K9:K12)</f>
        <v>0</v>
      </c>
      <c r="L8" s="238"/>
      <c r="M8" s="238">
        <f>SUM(M9:M12)</f>
        <v>0</v>
      </c>
      <c r="N8" s="237"/>
      <c r="O8" s="237">
        <f>SUM(O9:O12)</f>
        <v>0</v>
      </c>
      <c r="P8" s="237"/>
      <c r="Q8" s="237">
        <f>SUM(Q9:Q12)</f>
        <v>0</v>
      </c>
      <c r="R8" s="238"/>
      <c r="S8" s="238"/>
      <c r="T8" s="238"/>
      <c r="U8" s="238"/>
      <c r="V8" s="238">
        <f>SUM(V9:V12)</f>
        <v>0</v>
      </c>
      <c r="W8" s="238"/>
      <c r="X8" s="239"/>
      <c r="Y8" s="233"/>
      <c r="AG8" t="s">
        <v>135</v>
      </c>
    </row>
    <row r="9" spans="1:60" outlineLevel="1" x14ac:dyDescent="0.2">
      <c r="A9" s="241">
        <v>1</v>
      </c>
      <c r="B9" s="242" t="s">
        <v>577</v>
      </c>
      <c r="C9" s="258" t="s">
        <v>578</v>
      </c>
      <c r="D9" s="243" t="s">
        <v>579</v>
      </c>
      <c r="E9" s="244">
        <v>1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0</v>
      </c>
      <c r="O9" s="244">
        <f>ROUND(E9*N9,2)</f>
        <v>0</v>
      </c>
      <c r="P9" s="244">
        <v>0</v>
      </c>
      <c r="Q9" s="244">
        <f>ROUND(E9*P9,2)</f>
        <v>0</v>
      </c>
      <c r="R9" s="246"/>
      <c r="S9" s="246" t="s">
        <v>139</v>
      </c>
      <c r="T9" s="246" t="s">
        <v>221</v>
      </c>
      <c r="U9" s="246">
        <v>0</v>
      </c>
      <c r="V9" s="246">
        <f>ROUND(E9*U9,2)</f>
        <v>0</v>
      </c>
      <c r="W9" s="246"/>
      <c r="X9" s="247" t="s">
        <v>580</v>
      </c>
      <c r="Y9" s="230" t="s">
        <v>142</v>
      </c>
      <c r="Z9" s="210"/>
      <c r="AA9" s="210"/>
      <c r="AB9" s="210"/>
      <c r="AC9" s="210"/>
      <c r="AD9" s="210"/>
      <c r="AE9" s="210"/>
      <c r="AF9" s="210"/>
      <c r="AG9" s="210" t="s">
        <v>581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61" t="s">
        <v>582</v>
      </c>
      <c r="D10" s="256"/>
      <c r="E10" s="256"/>
      <c r="F10" s="256"/>
      <c r="G10" s="256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228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1">
        <v>2</v>
      </c>
      <c r="B11" s="242" t="s">
        <v>583</v>
      </c>
      <c r="C11" s="258" t="s">
        <v>584</v>
      </c>
      <c r="D11" s="243" t="s">
        <v>579</v>
      </c>
      <c r="E11" s="244">
        <v>1</v>
      </c>
      <c r="F11" s="245"/>
      <c r="G11" s="246">
        <f>ROUND(E11*F11,2)</f>
        <v>0</v>
      </c>
      <c r="H11" s="245"/>
      <c r="I11" s="246">
        <f>ROUND(E11*H11,2)</f>
        <v>0</v>
      </c>
      <c r="J11" s="245"/>
      <c r="K11" s="246">
        <f>ROUND(E11*J11,2)</f>
        <v>0</v>
      </c>
      <c r="L11" s="246">
        <v>21</v>
      </c>
      <c r="M11" s="246">
        <f>G11*(1+L11/100)</f>
        <v>0</v>
      </c>
      <c r="N11" s="244">
        <v>0</v>
      </c>
      <c r="O11" s="244">
        <f>ROUND(E11*N11,2)</f>
        <v>0</v>
      </c>
      <c r="P11" s="244">
        <v>0</v>
      </c>
      <c r="Q11" s="244">
        <f>ROUND(E11*P11,2)</f>
        <v>0</v>
      </c>
      <c r="R11" s="246"/>
      <c r="S11" s="246" t="s">
        <v>220</v>
      </c>
      <c r="T11" s="246" t="s">
        <v>221</v>
      </c>
      <c r="U11" s="246">
        <v>0</v>
      </c>
      <c r="V11" s="246">
        <f>ROUND(E11*U11,2)</f>
        <v>0</v>
      </c>
      <c r="W11" s="246"/>
      <c r="X11" s="247" t="s">
        <v>580</v>
      </c>
      <c r="Y11" s="230" t="s">
        <v>142</v>
      </c>
      <c r="Z11" s="210"/>
      <c r="AA11" s="210"/>
      <c r="AB11" s="210"/>
      <c r="AC11" s="210"/>
      <c r="AD11" s="210"/>
      <c r="AE11" s="210"/>
      <c r="AF11" s="210"/>
      <c r="AG11" s="210" t="s">
        <v>581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67.5" outlineLevel="2" x14ac:dyDescent="0.2">
      <c r="A12" s="227"/>
      <c r="B12" s="228"/>
      <c r="C12" s="261" t="s">
        <v>585</v>
      </c>
      <c r="D12" s="256"/>
      <c r="E12" s="256"/>
      <c r="F12" s="256"/>
      <c r="G12" s="256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228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55" t="str">
        <f>C12</f>
        <v>Zřízení a odstranění zařízení staveniště včetně napojení na technickou infrastrukturu dle projektu, stavebního zákona a jeho prováděcích předpisů a zákona č. 309/2006 Sb., o bezpečnosti a ochraně zdraví při práci ve znění pozdějších právních předpisů, a prováděcích předpisů k zákonu č. 309/2006 Sb., o bezpečnosti a ochraně zdraví při práci ve znění pozdějších právních předpisů, zejména nařízení vlády č. 591/2006 Sb., o bližších požadavcích na BOZP na staveništích ve znění pozdějších právních předpisů</v>
      </c>
      <c r="BB12" s="210"/>
      <c r="BC12" s="210"/>
      <c r="BD12" s="210"/>
      <c r="BE12" s="210"/>
      <c r="BF12" s="210"/>
      <c r="BG12" s="210"/>
      <c r="BH12" s="210"/>
    </row>
    <row r="13" spans="1:60" x14ac:dyDescent="0.2">
      <c r="A13" s="234" t="s">
        <v>134</v>
      </c>
      <c r="B13" s="235" t="s">
        <v>107</v>
      </c>
      <c r="C13" s="257" t="s">
        <v>30</v>
      </c>
      <c r="D13" s="236"/>
      <c r="E13" s="237"/>
      <c r="F13" s="238"/>
      <c r="G13" s="238">
        <f>SUMIF(AG14:AG19,"&lt;&gt;NOR",G14:G19)</f>
        <v>0</v>
      </c>
      <c r="H13" s="238"/>
      <c r="I13" s="238">
        <f>SUM(I14:I19)</f>
        <v>0</v>
      </c>
      <c r="J13" s="238"/>
      <c r="K13" s="238">
        <f>SUM(K14:K19)</f>
        <v>0</v>
      </c>
      <c r="L13" s="238"/>
      <c r="M13" s="238">
        <f>SUM(M14:M19)</f>
        <v>0</v>
      </c>
      <c r="N13" s="237"/>
      <c r="O13" s="237">
        <f>SUM(O14:O19)</f>
        <v>0</v>
      </c>
      <c r="P13" s="237"/>
      <c r="Q13" s="237">
        <f>SUM(Q14:Q19)</f>
        <v>0</v>
      </c>
      <c r="R13" s="238"/>
      <c r="S13" s="238"/>
      <c r="T13" s="238"/>
      <c r="U13" s="238"/>
      <c r="V13" s="238">
        <f>SUM(V14:V19)</f>
        <v>0</v>
      </c>
      <c r="W13" s="238"/>
      <c r="X13" s="239"/>
      <c r="Y13" s="233"/>
      <c r="AG13" t="s">
        <v>135</v>
      </c>
    </row>
    <row r="14" spans="1:60" outlineLevel="1" x14ac:dyDescent="0.2">
      <c r="A14" s="248">
        <v>3</v>
      </c>
      <c r="B14" s="249" t="s">
        <v>586</v>
      </c>
      <c r="C14" s="260" t="s">
        <v>587</v>
      </c>
      <c r="D14" s="250" t="s">
        <v>579</v>
      </c>
      <c r="E14" s="251">
        <v>1</v>
      </c>
      <c r="F14" s="252"/>
      <c r="G14" s="253">
        <f>ROUND(E14*F14,2)</f>
        <v>0</v>
      </c>
      <c r="H14" s="252"/>
      <c r="I14" s="253">
        <f>ROUND(E14*H14,2)</f>
        <v>0</v>
      </c>
      <c r="J14" s="252"/>
      <c r="K14" s="253">
        <f>ROUND(E14*J14,2)</f>
        <v>0</v>
      </c>
      <c r="L14" s="253">
        <v>21</v>
      </c>
      <c r="M14" s="253">
        <f>G14*(1+L14/100)</f>
        <v>0</v>
      </c>
      <c r="N14" s="251">
        <v>0</v>
      </c>
      <c r="O14" s="251">
        <f>ROUND(E14*N14,2)</f>
        <v>0</v>
      </c>
      <c r="P14" s="251">
        <v>0</v>
      </c>
      <c r="Q14" s="251">
        <f>ROUND(E14*P14,2)</f>
        <v>0</v>
      </c>
      <c r="R14" s="253"/>
      <c r="S14" s="253" t="s">
        <v>139</v>
      </c>
      <c r="T14" s="253" t="s">
        <v>221</v>
      </c>
      <c r="U14" s="253">
        <v>0</v>
      </c>
      <c r="V14" s="253">
        <f>ROUND(E14*U14,2)</f>
        <v>0</v>
      </c>
      <c r="W14" s="253"/>
      <c r="X14" s="254" t="s">
        <v>580</v>
      </c>
      <c r="Y14" s="230" t="s">
        <v>142</v>
      </c>
      <c r="Z14" s="210"/>
      <c r="AA14" s="210"/>
      <c r="AB14" s="210"/>
      <c r="AC14" s="210"/>
      <c r="AD14" s="210"/>
      <c r="AE14" s="210"/>
      <c r="AF14" s="210"/>
      <c r="AG14" s="210" t="s">
        <v>581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1">
        <v>4</v>
      </c>
      <c r="B15" s="242" t="s">
        <v>588</v>
      </c>
      <c r="C15" s="258" t="s">
        <v>589</v>
      </c>
      <c r="D15" s="243" t="s">
        <v>579</v>
      </c>
      <c r="E15" s="244">
        <v>1</v>
      </c>
      <c r="F15" s="245"/>
      <c r="G15" s="246">
        <f>ROUND(E15*F15,2)</f>
        <v>0</v>
      </c>
      <c r="H15" s="245"/>
      <c r="I15" s="246">
        <f>ROUND(E15*H15,2)</f>
        <v>0</v>
      </c>
      <c r="J15" s="245"/>
      <c r="K15" s="246">
        <f>ROUND(E15*J15,2)</f>
        <v>0</v>
      </c>
      <c r="L15" s="246">
        <v>21</v>
      </c>
      <c r="M15" s="246">
        <f>G15*(1+L15/100)</f>
        <v>0</v>
      </c>
      <c r="N15" s="244">
        <v>0</v>
      </c>
      <c r="O15" s="244">
        <f>ROUND(E15*N15,2)</f>
        <v>0</v>
      </c>
      <c r="P15" s="244">
        <v>0</v>
      </c>
      <c r="Q15" s="244">
        <f>ROUND(E15*P15,2)</f>
        <v>0</v>
      </c>
      <c r="R15" s="246"/>
      <c r="S15" s="246" t="s">
        <v>139</v>
      </c>
      <c r="T15" s="246" t="s">
        <v>221</v>
      </c>
      <c r="U15" s="246">
        <v>0</v>
      </c>
      <c r="V15" s="246">
        <f>ROUND(E15*U15,2)</f>
        <v>0</v>
      </c>
      <c r="W15" s="246"/>
      <c r="X15" s="247" t="s">
        <v>580</v>
      </c>
      <c r="Y15" s="230" t="s">
        <v>142</v>
      </c>
      <c r="Z15" s="210"/>
      <c r="AA15" s="210"/>
      <c r="AB15" s="210"/>
      <c r="AC15" s="210"/>
      <c r="AD15" s="210"/>
      <c r="AE15" s="210"/>
      <c r="AF15" s="210"/>
      <c r="AG15" s="210" t="s">
        <v>581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22.5" outlineLevel="2" x14ac:dyDescent="0.2">
      <c r="A16" s="227"/>
      <c r="B16" s="228"/>
      <c r="C16" s="261" t="s">
        <v>590</v>
      </c>
      <c r="D16" s="256"/>
      <c r="E16" s="256"/>
      <c r="F16" s="256"/>
      <c r="G16" s="256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228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55" t="str">
        <f>C16</f>
        <v>Náklady na vyhotovení dokumentace skutečného provedení stavby a její předání objednateli v požadované formě a požadovaném počtu.</v>
      </c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1">
        <v>5</v>
      </c>
      <c r="B17" s="242" t="s">
        <v>591</v>
      </c>
      <c r="C17" s="258" t="s">
        <v>592</v>
      </c>
      <c r="D17" s="243" t="s">
        <v>579</v>
      </c>
      <c r="E17" s="244">
        <v>1</v>
      </c>
      <c r="F17" s="245"/>
      <c r="G17" s="246">
        <f>ROUND(E17*F17,2)</f>
        <v>0</v>
      </c>
      <c r="H17" s="245"/>
      <c r="I17" s="246">
        <f>ROUND(E17*H17,2)</f>
        <v>0</v>
      </c>
      <c r="J17" s="245"/>
      <c r="K17" s="246">
        <f>ROUND(E17*J17,2)</f>
        <v>0</v>
      </c>
      <c r="L17" s="246">
        <v>21</v>
      </c>
      <c r="M17" s="246">
        <f>G17*(1+L17/100)</f>
        <v>0</v>
      </c>
      <c r="N17" s="244">
        <v>0</v>
      </c>
      <c r="O17" s="244">
        <f>ROUND(E17*N17,2)</f>
        <v>0</v>
      </c>
      <c r="P17" s="244">
        <v>0</v>
      </c>
      <c r="Q17" s="244">
        <f>ROUND(E17*P17,2)</f>
        <v>0</v>
      </c>
      <c r="R17" s="246"/>
      <c r="S17" s="246" t="s">
        <v>220</v>
      </c>
      <c r="T17" s="246" t="s">
        <v>221</v>
      </c>
      <c r="U17" s="246">
        <v>0</v>
      </c>
      <c r="V17" s="246">
        <f>ROUND(E17*U17,2)</f>
        <v>0</v>
      </c>
      <c r="W17" s="246"/>
      <c r="X17" s="247" t="s">
        <v>580</v>
      </c>
      <c r="Y17" s="230" t="s">
        <v>142</v>
      </c>
      <c r="Z17" s="210"/>
      <c r="AA17" s="210"/>
      <c r="AB17" s="210"/>
      <c r="AC17" s="210"/>
      <c r="AD17" s="210"/>
      <c r="AE17" s="210"/>
      <c r="AF17" s="210"/>
      <c r="AG17" s="210" t="s">
        <v>581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45" outlineLevel="2" x14ac:dyDescent="0.2">
      <c r="A18" s="227"/>
      <c r="B18" s="228"/>
      <c r="C18" s="261" t="s">
        <v>593</v>
      </c>
      <c r="D18" s="256"/>
      <c r="E18" s="256"/>
      <c r="F18" s="256"/>
      <c r="G18" s="256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228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55" t="str">
        <f>C18</f>
        <v>Provedení veškerých předepsaných zkoušek díla včetně vystavení dokladů o jejich provedení, provedení revizí a vypracování revizních zpráv dle příslušných právních předpisů a norem ČSN, doložení atestů, certifikátů, prohlášení o shodě nebo o vlastnostech dle zákona č. 22/1997 Sb., ve znění pozdějších předpisů a prováděcích předpisů, vše v českém jazyku a jejich předání zadavateli.</v>
      </c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41">
        <v>6</v>
      </c>
      <c r="B19" s="242" t="s">
        <v>594</v>
      </c>
      <c r="C19" s="258" t="s">
        <v>595</v>
      </c>
      <c r="D19" s="243" t="s">
        <v>579</v>
      </c>
      <c r="E19" s="244">
        <v>1</v>
      </c>
      <c r="F19" s="245"/>
      <c r="G19" s="246">
        <f>ROUND(E19*F19,2)</f>
        <v>0</v>
      </c>
      <c r="H19" s="245"/>
      <c r="I19" s="246">
        <f>ROUND(E19*H19,2)</f>
        <v>0</v>
      </c>
      <c r="J19" s="245"/>
      <c r="K19" s="246">
        <f>ROUND(E19*J19,2)</f>
        <v>0</v>
      </c>
      <c r="L19" s="246">
        <v>21</v>
      </c>
      <c r="M19" s="246">
        <f>G19*(1+L19/100)</f>
        <v>0</v>
      </c>
      <c r="N19" s="244">
        <v>0</v>
      </c>
      <c r="O19" s="244">
        <f>ROUND(E19*N19,2)</f>
        <v>0</v>
      </c>
      <c r="P19" s="244">
        <v>0</v>
      </c>
      <c r="Q19" s="244">
        <f>ROUND(E19*P19,2)</f>
        <v>0</v>
      </c>
      <c r="R19" s="246"/>
      <c r="S19" s="246" t="s">
        <v>220</v>
      </c>
      <c r="T19" s="246" t="s">
        <v>221</v>
      </c>
      <c r="U19" s="246">
        <v>0</v>
      </c>
      <c r="V19" s="246">
        <f>ROUND(E19*U19,2)</f>
        <v>0</v>
      </c>
      <c r="W19" s="246"/>
      <c r="X19" s="247" t="s">
        <v>580</v>
      </c>
      <c r="Y19" s="230" t="s">
        <v>142</v>
      </c>
      <c r="Z19" s="210"/>
      <c r="AA19" s="210"/>
      <c r="AB19" s="210"/>
      <c r="AC19" s="210"/>
      <c r="AD19" s="210"/>
      <c r="AE19" s="210"/>
      <c r="AF19" s="210"/>
      <c r="AG19" s="210" t="s">
        <v>581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x14ac:dyDescent="0.2">
      <c r="A20" s="3"/>
      <c r="B20" s="4"/>
      <c r="C20" s="262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v>12</v>
      </c>
      <c r="AF20">
        <v>21</v>
      </c>
      <c r="AG20" t="s">
        <v>120</v>
      </c>
    </row>
    <row r="21" spans="1:60" x14ac:dyDescent="0.2">
      <c r="A21" s="213"/>
      <c r="B21" s="214" t="s">
        <v>31</v>
      </c>
      <c r="C21" s="263"/>
      <c r="D21" s="215"/>
      <c r="E21" s="216"/>
      <c r="F21" s="216"/>
      <c r="G21" s="240">
        <f>G8+G13</f>
        <v>0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AE21">
        <f>SUMIF(L7:L19,AE20,G7:G19)</f>
        <v>0</v>
      </c>
      <c r="AF21">
        <f>SUMIF(L7:L19,AF20,G7:G19)</f>
        <v>0</v>
      </c>
      <c r="AG21" t="s">
        <v>272</v>
      </c>
    </row>
    <row r="22" spans="1:60" x14ac:dyDescent="0.2">
      <c r="A22" s="3"/>
      <c r="B22" s="4"/>
      <c r="C22" s="262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60" x14ac:dyDescent="0.2">
      <c r="A23" s="3"/>
      <c r="B23" s="4"/>
      <c r="C23" s="262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60" x14ac:dyDescent="0.2">
      <c r="A24" s="217" t="s">
        <v>273</v>
      </c>
      <c r="B24" s="217"/>
      <c r="C24" s="264"/>
      <c r="D24" s="6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60" x14ac:dyDescent="0.2">
      <c r="A25" s="218"/>
      <c r="B25" s="219"/>
      <c r="C25" s="265"/>
      <c r="D25" s="219"/>
      <c r="E25" s="219"/>
      <c r="F25" s="219"/>
      <c r="G25" s="220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AG25" t="s">
        <v>274</v>
      </c>
    </row>
    <row r="26" spans="1:60" x14ac:dyDescent="0.2">
      <c r="A26" s="221"/>
      <c r="B26" s="222"/>
      <c r="C26" s="266"/>
      <c r="D26" s="222"/>
      <c r="E26" s="222"/>
      <c r="F26" s="222"/>
      <c r="G26" s="22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60" x14ac:dyDescent="0.2">
      <c r="A27" s="221"/>
      <c r="B27" s="222"/>
      <c r="C27" s="266"/>
      <c r="D27" s="222"/>
      <c r="E27" s="222"/>
      <c r="F27" s="222"/>
      <c r="G27" s="22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60" x14ac:dyDescent="0.2">
      <c r="A28" s="221"/>
      <c r="B28" s="222"/>
      <c r="C28" s="266"/>
      <c r="D28" s="222"/>
      <c r="E28" s="222"/>
      <c r="F28" s="222"/>
      <c r="G28" s="22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">
      <c r="A29" s="224"/>
      <c r="B29" s="225"/>
      <c r="C29" s="267"/>
      <c r="D29" s="225"/>
      <c r="E29" s="225"/>
      <c r="F29" s="225"/>
      <c r="G29" s="226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3"/>
      <c r="B30" s="4"/>
      <c r="C30" s="262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C31" s="268"/>
      <c r="D31" s="10"/>
      <c r="AG31" t="s">
        <v>275</v>
      </c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0">
    <mergeCell ref="A1:G1"/>
    <mergeCell ref="C2:G2"/>
    <mergeCell ref="C3:G3"/>
    <mergeCell ref="C4:G4"/>
    <mergeCell ref="A24:C24"/>
    <mergeCell ref="A25:G29"/>
    <mergeCell ref="C10:G10"/>
    <mergeCell ref="C12:G12"/>
    <mergeCell ref="C16:G16"/>
    <mergeCell ref="C18:G1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947C0-58DC-4A85-96A9-E26006C5CA7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3" width="0" hidden="1" customWidth="1"/>
    <col min="24" max="24" width="15.7109375" customWidth="1"/>
    <col min="25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108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109</v>
      </c>
    </row>
    <row r="3" spans="1:60" ht="24.95" customHeight="1" x14ac:dyDescent="0.2">
      <c r="A3" s="196" t="s">
        <v>9</v>
      </c>
      <c r="B3" s="49" t="s">
        <v>53</v>
      </c>
      <c r="C3" s="199" t="s">
        <v>54</v>
      </c>
      <c r="D3" s="197"/>
      <c r="E3" s="197"/>
      <c r="F3" s="197"/>
      <c r="G3" s="198"/>
      <c r="AC3" s="174" t="s">
        <v>109</v>
      </c>
      <c r="AG3" t="s">
        <v>110</v>
      </c>
    </row>
    <row r="4" spans="1:60" ht="24.95" customHeight="1" x14ac:dyDescent="0.2">
      <c r="A4" s="200" t="s">
        <v>10</v>
      </c>
      <c r="B4" s="201" t="s">
        <v>47</v>
      </c>
      <c r="C4" s="202" t="s">
        <v>48</v>
      </c>
      <c r="D4" s="203"/>
      <c r="E4" s="203"/>
      <c r="F4" s="203"/>
      <c r="G4" s="204"/>
      <c r="AG4" t="s">
        <v>111</v>
      </c>
    </row>
    <row r="5" spans="1:60" x14ac:dyDescent="0.2">
      <c r="D5" s="10"/>
    </row>
    <row r="6" spans="1:60" ht="38.25" x14ac:dyDescent="0.2">
      <c r="A6" s="206" t="s">
        <v>112</v>
      </c>
      <c r="B6" s="208" t="s">
        <v>113</v>
      </c>
      <c r="C6" s="208" t="s">
        <v>114</v>
      </c>
      <c r="D6" s="207" t="s">
        <v>115</v>
      </c>
      <c r="E6" s="206" t="s">
        <v>116</v>
      </c>
      <c r="F6" s="205" t="s">
        <v>117</v>
      </c>
      <c r="G6" s="206" t="s">
        <v>31</v>
      </c>
      <c r="H6" s="209" t="s">
        <v>32</v>
      </c>
      <c r="I6" s="209" t="s">
        <v>118</v>
      </c>
      <c r="J6" s="209" t="s">
        <v>33</v>
      </c>
      <c r="K6" s="209" t="s">
        <v>119</v>
      </c>
      <c r="L6" s="209" t="s">
        <v>120</v>
      </c>
      <c r="M6" s="209" t="s">
        <v>121</v>
      </c>
      <c r="N6" s="209" t="s">
        <v>122</v>
      </c>
      <c r="O6" s="209" t="s">
        <v>123</v>
      </c>
      <c r="P6" s="209" t="s">
        <v>124</v>
      </c>
      <c r="Q6" s="209" t="s">
        <v>125</v>
      </c>
      <c r="R6" s="209" t="s">
        <v>126</v>
      </c>
      <c r="S6" s="209" t="s">
        <v>127</v>
      </c>
      <c r="T6" s="209" t="s">
        <v>128</v>
      </c>
      <c r="U6" s="209" t="s">
        <v>129</v>
      </c>
      <c r="V6" s="209" t="s">
        <v>130</v>
      </c>
      <c r="W6" s="209" t="s">
        <v>131</v>
      </c>
      <c r="X6" s="209" t="s">
        <v>132</v>
      </c>
      <c r="Y6" s="209" t="s">
        <v>133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4" t="s">
        <v>134</v>
      </c>
      <c r="B8" s="235" t="s">
        <v>80</v>
      </c>
      <c r="C8" s="257" t="s">
        <v>81</v>
      </c>
      <c r="D8" s="236"/>
      <c r="E8" s="237"/>
      <c r="F8" s="238"/>
      <c r="G8" s="238">
        <f>SUMIF(AG9:AG25,"&lt;&gt;NOR",G9:G25)</f>
        <v>0</v>
      </c>
      <c r="H8" s="238"/>
      <c r="I8" s="238">
        <f>SUM(I9:I25)</f>
        <v>0</v>
      </c>
      <c r="J8" s="238"/>
      <c r="K8" s="238">
        <f>SUM(K9:K25)</f>
        <v>0</v>
      </c>
      <c r="L8" s="238"/>
      <c r="M8" s="238">
        <f>SUM(M9:M25)</f>
        <v>0</v>
      </c>
      <c r="N8" s="237"/>
      <c r="O8" s="237">
        <f>SUM(O9:O25)</f>
        <v>0.71</v>
      </c>
      <c r="P8" s="237"/>
      <c r="Q8" s="237">
        <f>SUM(Q9:Q25)</f>
        <v>645.43000000000006</v>
      </c>
      <c r="R8" s="238"/>
      <c r="S8" s="238"/>
      <c r="T8" s="238"/>
      <c r="U8" s="238"/>
      <c r="V8" s="238">
        <f>SUM(V9:V25)</f>
        <v>1347.68</v>
      </c>
      <c r="W8" s="238"/>
      <c r="X8" s="239"/>
      <c r="Y8" s="233"/>
      <c r="AG8" t="s">
        <v>135</v>
      </c>
    </row>
    <row r="9" spans="1:60" outlineLevel="1" x14ac:dyDescent="0.2">
      <c r="A9" s="241">
        <v>1</v>
      </c>
      <c r="B9" s="242" t="s">
        <v>596</v>
      </c>
      <c r="C9" s="258" t="s">
        <v>597</v>
      </c>
      <c r="D9" s="243" t="s">
        <v>470</v>
      </c>
      <c r="E9" s="244">
        <v>169.38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1.2800000000000001E-3</v>
      </c>
      <c r="O9" s="244">
        <f>ROUND(E9*N9,2)</f>
        <v>0.22</v>
      </c>
      <c r="P9" s="244">
        <v>1.8</v>
      </c>
      <c r="Q9" s="244">
        <f>ROUND(E9*P9,2)</f>
        <v>304.88</v>
      </c>
      <c r="R9" s="246"/>
      <c r="S9" s="246" t="s">
        <v>139</v>
      </c>
      <c r="T9" s="246" t="s">
        <v>139</v>
      </c>
      <c r="U9" s="246">
        <v>1.52</v>
      </c>
      <c r="V9" s="246">
        <f>ROUND(E9*U9,2)</f>
        <v>257.45999999999998</v>
      </c>
      <c r="W9" s="246"/>
      <c r="X9" s="247" t="s">
        <v>141</v>
      </c>
      <c r="Y9" s="230" t="s">
        <v>142</v>
      </c>
      <c r="Z9" s="210"/>
      <c r="AA9" s="210"/>
      <c r="AB9" s="210"/>
      <c r="AC9" s="210"/>
      <c r="AD9" s="210"/>
      <c r="AE9" s="210"/>
      <c r="AF9" s="210"/>
      <c r="AG9" s="210" t="s">
        <v>143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9" t="s">
        <v>598</v>
      </c>
      <c r="D10" s="231"/>
      <c r="E10" s="232">
        <v>75.599999999999994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145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59" t="s">
        <v>599</v>
      </c>
      <c r="D11" s="231"/>
      <c r="E11" s="232">
        <v>48.75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145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27"/>
      <c r="B12" s="228"/>
      <c r="C12" s="259" t="s">
        <v>600</v>
      </c>
      <c r="D12" s="231"/>
      <c r="E12" s="232">
        <v>38.549999999999997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145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27"/>
      <c r="B13" s="228"/>
      <c r="C13" s="259" t="s">
        <v>601</v>
      </c>
      <c r="D13" s="231"/>
      <c r="E13" s="232">
        <v>6.48</v>
      </c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145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1">
        <v>2</v>
      </c>
      <c r="B14" s="242" t="s">
        <v>602</v>
      </c>
      <c r="C14" s="258" t="s">
        <v>603</v>
      </c>
      <c r="D14" s="243" t="s">
        <v>470</v>
      </c>
      <c r="E14" s="244">
        <v>74.034000000000006</v>
      </c>
      <c r="F14" s="245"/>
      <c r="G14" s="246">
        <f>ROUND(E14*F14,2)</f>
        <v>0</v>
      </c>
      <c r="H14" s="245"/>
      <c r="I14" s="246">
        <f>ROUND(E14*H14,2)</f>
        <v>0</v>
      </c>
      <c r="J14" s="245"/>
      <c r="K14" s="246">
        <f>ROUND(E14*J14,2)</f>
        <v>0</v>
      </c>
      <c r="L14" s="246">
        <v>21</v>
      </c>
      <c r="M14" s="246">
        <f>G14*(1+L14/100)</f>
        <v>0</v>
      </c>
      <c r="N14" s="244">
        <v>6.6600000000000001E-3</v>
      </c>
      <c r="O14" s="244">
        <f>ROUND(E14*N14,2)</f>
        <v>0.49</v>
      </c>
      <c r="P14" s="244">
        <v>2.4</v>
      </c>
      <c r="Q14" s="244">
        <f>ROUND(E14*P14,2)</f>
        <v>177.68</v>
      </c>
      <c r="R14" s="246"/>
      <c r="S14" s="246" t="s">
        <v>139</v>
      </c>
      <c r="T14" s="246" t="s">
        <v>139</v>
      </c>
      <c r="U14" s="246">
        <v>6.72</v>
      </c>
      <c r="V14" s="246">
        <f>ROUND(E14*U14,2)</f>
        <v>497.51</v>
      </c>
      <c r="W14" s="246"/>
      <c r="X14" s="247" t="s">
        <v>141</v>
      </c>
      <c r="Y14" s="230" t="s">
        <v>142</v>
      </c>
      <c r="Z14" s="210"/>
      <c r="AA14" s="210"/>
      <c r="AB14" s="210"/>
      <c r="AC14" s="210"/>
      <c r="AD14" s="210"/>
      <c r="AE14" s="210"/>
      <c r="AF14" s="210"/>
      <c r="AG14" s="210" t="s">
        <v>143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27"/>
      <c r="B15" s="228"/>
      <c r="C15" s="259" t="s">
        <v>604</v>
      </c>
      <c r="D15" s="231"/>
      <c r="E15" s="232">
        <v>13.054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145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">
      <c r="A16" s="227"/>
      <c r="B16" s="228"/>
      <c r="C16" s="259" t="s">
        <v>605</v>
      </c>
      <c r="D16" s="231"/>
      <c r="E16" s="232">
        <v>4.3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145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">
      <c r="A17" s="227"/>
      <c r="B17" s="228"/>
      <c r="C17" s="259" t="s">
        <v>606</v>
      </c>
      <c r="D17" s="231"/>
      <c r="E17" s="232">
        <v>44.08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145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27"/>
      <c r="B18" s="228"/>
      <c r="C18" s="259" t="s">
        <v>607</v>
      </c>
      <c r="D18" s="231"/>
      <c r="E18" s="232">
        <v>12.6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145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1" x14ac:dyDescent="0.2">
      <c r="A19" s="241">
        <v>3</v>
      </c>
      <c r="B19" s="242" t="s">
        <v>608</v>
      </c>
      <c r="C19" s="258" t="s">
        <v>609</v>
      </c>
      <c r="D19" s="243" t="s">
        <v>470</v>
      </c>
      <c r="E19" s="244">
        <v>74.034000000000006</v>
      </c>
      <c r="F19" s="245"/>
      <c r="G19" s="246">
        <f>ROUND(E19*F19,2)</f>
        <v>0</v>
      </c>
      <c r="H19" s="245"/>
      <c r="I19" s="246">
        <f>ROUND(E19*H19,2)</f>
        <v>0</v>
      </c>
      <c r="J19" s="245"/>
      <c r="K19" s="246">
        <f>ROUND(E19*J19,2)</f>
        <v>0</v>
      </c>
      <c r="L19" s="246">
        <v>21</v>
      </c>
      <c r="M19" s="246">
        <f>G19*(1+L19/100)</f>
        <v>0</v>
      </c>
      <c r="N19" s="244">
        <v>0</v>
      </c>
      <c r="O19" s="244">
        <f>ROUND(E19*N19,2)</f>
        <v>0</v>
      </c>
      <c r="P19" s="244">
        <v>2.2000000000000002</v>
      </c>
      <c r="Q19" s="244">
        <f>ROUND(E19*P19,2)</f>
        <v>162.87</v>
      </c>
      <c r="R19" s="246"/>
      <c r="S19" s="246" t="s">
        <v>139</v>
      </c>
      <c r="T19" s="246" t="s">
        <v>139</v>
      </c>
      <c r="U19" s="246">
        <v>3.9769999999999999</v>
      </c>
      <c r="V19" s="246">
        <f>ROUND(E19*U19,2)</f>
        <v>294.43</v>
      </c>
      <c r="W19" s="246"/>
      <c r="X19" s="247" t="s">
        <v>141</v>
      </c>
      <c r="Y19" s="230" t="s">
        <v>142</v>
      </c>
      <c r="Z19" s="210"/>
      <c r="AA19" s="210"/>
      <c r="AB19" s="210"/>
      <c r="AC19" s="210"/>
      <c r="AD19" s="210"/>
      <c r="AE19" s="210"/>
      <c r="AF19" s="210"/>
      <c r="AG19" s="210" t="s">
        <v>143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27"/>
      <c r="B20" s="228"/>
      <c r="C20" s="259" t="s">
        <v>604</v>
      </c>
      <c r="D20" s="231"/>
      <c r="E20" s="232">
        <v>13.054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145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">
      <c r="A21" s="227"/>
      <c r="B21" s="228"/>
      <c r="C21" s="259" t="s">
        <v>605</v>
      </c>
      <c r="D21" s="231"/>
      <c r="E21" s="232">
        <v>4.3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145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27"/>
      <c r="B22" s="228"/>
      <c r="C22" s="259" t="s">
        <v>606</v>
      </c>
      <c r="D22" s="231"/>
      <c r="E22" s="232">
        <v>44.08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145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27"/>
      <c r="B23" s="228"/>
      <c r="C23" s="259" t="s">
        <v>607</v>
      </c>
      <c r="D23" s="231"/>
      <c r="E23" s="232">
        <v>12.6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145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1">
        <v>4</v>
      </c>
      <c r="B24" s="242" t="s">
        <v>610</v>
      </c>
      <c r="C24" s="258" t="s">
        <v>611</v>
      </c>
      <c r="D24" s="243" t="s">
        <v>470</v>
      </c>
      <c r="E24" s="244">
        <v>74.034000000000006</v>
      </c>
      <c r="F24" s="245"/>
      <c r="G24" s="246">
        <f>ROUND(E24*F24,2)</f>
        <v>0</v>
      </c>
      <c r="H24" s="245"/>
      <c r="I24" s="246">
        <f>ROUND(E24*H24,2)</f>
        <v>0</v>
      </c>
      <c r="J24" s="245"/>
      <c r="K24" s="246">
        <f>ROUND(E24*J24,2)</f>
        <v>0</v>
      </c>
      <c r="L24" s="246">
        <v>21</v>
      </c>
      <c r="M24" s="246">
        <f>G24*(1+L24/100)</f>
        <v>0</v>
      </c>
      <c r="N24" s="244">
        <v>0</v>
      </c>
      <c r="O24" s="244">
        <f>ROUND(E24*N24,2)</f>
        <v>0</v>
      </c>
      <c r="P24" s="244">
        <v>0</v>
      </c>
      <c r="Q24" s="244">
        <f>ROUND(E24*P24,2)</f>
        <v>0</v>
      </c>
      <c r="R24" s="246"/>
      <c r="S24" s="246" t="s">
        <v>139</v>
      </c>
      <c r="T24" s="246" t="s">
        <v>139</v>
      </c>
      <c r="U24" s="246">
        <v>4.0289999999999999</v>
      </c>
      <c r="V24" s="246">
        <f>ROUND(E24*U24,2)</f>
        <v>298.27999999999997</v>
      </c>
      <c r="W24" s="246"/>
      <c r="X24" s="247" t="s">
        <v>141</v>
      </c>
      <c r="Y24" s="230" t="s">
        <v>142</v>
      </c>
      <c r="Z24" s="210"/>
      <c r="AA24" s="210"/>
      <c r="AB24" s="210"/>
      <c r="AC24" s="210"/>
      <c r="AD24" s="210"/>
      <c r="AE24" s="210"/>
      <c r="AF24" s="210"/>
      <c r="AG24" s="210" t="s">
        <v>143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59" t="s">
        <v>612</v>
      </c>
      <c r="D25" s="231"/>
      <c r="E25" s="232">
        <v>74.034000000000006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145</v>
      </c>
      <c r="AH25" s="210">
        <v>5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34" t="s">
        <v>134</v>
      </c>
      <c r="B26" s="235" t="s">
        <v>84</v>
      </c>
      <c r="C26" s="257" t="s">
        <v>85</v>
      </c>
      <c r="D26" s="236"/>
      <c r="E26" s="237"/>
      <c r="F26" s="238"/>
      <c r="G26" s="238">
        <f>SUMIF(AG27:AG36,"&lt;&gt;NOR",G27:G36)</f>
        <v>0</v>
      </c>
      <c r="H26" s="238"/>
      <c r="I26" s="238">
        <f>SUM(I27:I36)</f>
        <v>0</v>
      </c>
      <c r="J26" s="238"/>
      <c r="K26" s="238">
        <f>SUM(K27:K36)</f>
        <v>0</v>
      </c>
      <c r="L26" s="238"/>
      <c r="M26" s="238">
        <f>SUM(M27:M36)</f>
        <v>0</v>
      </c>
      <c r="N26" s="237"/>
      <c r="O26" s="237">
        <f>SUM(O27:O36)</f>
        <v>0</v>
      </c>
      <c r="P26" s="237"/>
      <c r="Q26" s="237">
        <f>SUM(Q27:Q36)</f>
        <v>5.41</v>
      </c>
      <c r="R26" s="238"/>
      <c r="S26" s="238"/>
      <c r="T26" s="238"/>
      <c r="U26" s="238"/>
      <c r="V26" s="238">
        <f>SUM(V27:V36)</f>
        <v>31.47</v>
      </c>
      <c r="W26" s="238"/>
      <c r="X26" s="239"/>
      <c r="Y26" s="233"/>
      <c r="AG26" t="s">
        <v>135</v>
      </c>
    </row>
    <row r="27" spans="1:60" ht="22.5" outlineLevel="1" x14ac:dyDescent="0.2">
      <c r="A27" s="241">
        <v>5</v>
      </c>
      <c r="B27" s="242" t="s">
        <v>613</v>
      </c>
      <c r="C27" s="258" t="s">
        <v>614</v>
      </c>
      <c r="D27" s="243" t="s">
        <v>138</v>
      </c>
      <c r="E27" s="244">
        <v>370.17</v>
      </c>
      <c r="F27" s="245"/>
      <c r="G27" s="246">
        <f>ROUND(E27*F27,2)</f>
        <v>0</v>
      </c>
      <c r="H27" s="245"/>
      <c r="I27" s="246">
        <f>ROUND(E27*H27,2)</f>
        <v>0</v>
      </c>
      <c r="J27" s="245"/>
      <c r="K27" s="246">
        <f>ROUND(E27*J27,2)</f>
        <v>0</v>
      </c>
      <c r="L27" s="246">
        <v>21</v>
      </c>
      <c r="M27" s="246">
        <f>G27*(1+L27/100)</f>
        <v>0</v>
      </c>
      <c r="N27" s="244">
        <v>0</v>
      </c>
      <c r="O27" s="244">
        <f>ROUND(E27*N27,2)</f>
        <v>0</v>
      </c>
      <c r="P27" s="244">
        <v>4.8700000000000002E-3</v>
      </c>
      <c r="Q27" s="244">
        <f>ROUND(E27*P27,2)</f>
        <v>1.8</v>
      </c>
      <c r="R27" s="246"/>
      <c r="S27" s="246" t="s">
        <v>139</v>
      </c>
      <c r="T27" s="246" t="s">
        <v>139</v>
      </c>
      <c r="U27" s="246">
        <v>4.1000000000000002E-2</v>
      </c>
      <c r="V27" s="246">
        <f>ROUND(E27*U27,2)</f>
        <v>15.18</v>
      </c>
      <c r="W27" s="246"/>
      <c r="X27" s="247" t="s">
        <v>141</v>
      </c>
      <c r="Y27" s="230" t="s">
        <v>142</v>
      </c>
      <c r="Z27" s="210"/>
      <c r="AA27" s="210"/>
      <c r="AB27" s="210"/>
      <c r="AC27" s="210"/>
      <c r="AD27" s="210"/>
      <c r="AE27" s="210"/>
      <c r="AF27" s="210"/>
      <c r="AG27" s="210" t="s">
        <v>143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27"/>
      <c r="B28" s="228"/>
      <c r="C28" s="259" t="s">
        <v>615</v>
      </c>
      <c r="D28" s="231"/>
      <c r="E28" s="232">
        <v>65.27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145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27"/>
      <c r="B29" s="228"/>
      <c r="C29" s="259" t="s">
        <v>616</v>
      </c>
      <c r="D29" s="231"/>
      <c r="E29" s="232">
        <v>21.5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145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27"/>
      <c r="B30" s="228"/>
      <c r="C30" s="259" t="s">
        <v>617</v>
      </c>
      <c r="D30" s="231"/>
      <c r="E30" s="232">
        <v>220.4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145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27"/>
      <c r="B31" s="228"/>
      <c r="C31" s="259" t="s">
        <v>618</v>
      </c>
      <c r="D31" s="231"/>
      <c r="E31" s="232">
        <v>63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145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1" x14ac:dyDescent="0.2">
      <c r="A32" s="241">
        <v>6</v>
      </c>
      <c r="B32" s="242" t="s">
        <v>619</v>
      </c>
      <c r="C32" s="258" t="s">
        <v>620</v>
      </c>
      <c r="D32" s="243" t="s">
        <v>138</v>
      </c>
      <c r="E32" s="244">
        <v>370.17</v>
      </c>
      <c r="F32" s="245"/>
      <c r="G32" s="246">
        <f>ROUND(E32*F32,2)</f>
        <v>0</v>
      </c>
      <c r="H32" s="245"/>
      <c r="I32" s="246">
        <f>ROUND(E32*H32,2)</f>
        <v>0</v>
      </c>
      <c r="J32" s="245"/>
      <c r="K32" s="246">
        <f>ROUND(E32*J32,2)</f>
        <v>0</v>
      </c>
      <c r="L32" s="246">
        <v>21</v>
      </c>
      <c r="M32" s="246">
        <f>G32*(1+L32/100)</f>
        <v>0</v>
      </c>
      <c r="N32" s="244">
        <v>0</v>
      </c>
      <c r="O32" s="244">
        <f>ROUND(E32*N32,2)</f>
        <v>0</v>
      </c>
      <c r="P32" s="244">
        <v>9.7400000000000004E-3</v>
      </c>
      <c r="Q32" s="244">
        <f>ROUND(E32*P32,2)</f>
        <v>3.61</v>
      </c>
      <c r="R32" s="246"/>
      <c r="S32" s="246" t="s">
        <v>139</v>
      </c>
      <c r="T32" s="246" t="s">
        <v>139</v>
      </c>
      <c r="U32" s="246">
        <v>4.3999999999999997E-2</v>
      </c>
      <c r="V32" s="246">
        <f>ROUND(E32*U32,2)</f>
        <v>16.29</v>
      </c>
      <c r="W32" s="246"/>
      <c r="X32" s="247" t="s">
        <v>141</v>
      </c>
      <c r="Y32" s="230" t="s">
        <v>142</v>
      </c>
      <c r="Z32" s="210"/>
      <c r="AA32" s="210"/>
      <c r="AB32" s="210"/>
      <c r="AC32" s="210"/>
      <c r="AD32" s="210"/>
      <c r="AE32" s="210"/>
      <c r="AF32" s="210"/>
      <c r="AG32" s="210" t="s">
        <v>143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27"/>
      <c r="B33" s="228"/>
      <c r="C33" s="259" t="s">
        <v>615</v>
      </c>
      <c r="D33" s="231"/>
      <c r="E33" s="232">
        <v>65.27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145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27"/>
      <c r="B34" s="228"/>
      <c r="C34" s="259" t="s">
        <v>616</v>
      </c>
      <c r="D34" s="231"/>
      <c r="E34" s="232">
        <v>21.5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145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27"/>
      <c r="B35" s="228"/>
      <c r="C35" s="259" t="s">
        <v>617</v>
      </c>
      <c r="D35" s="231"/>
      <c r="E35" s="232">
        <v>220.4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145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27"/>
      <c r="B36" s="228"/>
      <c r="C36" s="259" t="s">
        <v>618</v>
      </c>
      <c r="D36" s="231"/>
      <c r="E36" s="232">
        <v>63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145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x14ac:dyDescent="0.2">
      <c r="A37" s="234" t="s">
        <v>134</v>
      </c>
      <c r="B37" s="235" t="s">
        <v>103</v>
      </c>
      <c r="C37" s="257" t="s">
        <v>104</v>
      </c>
      <c r="D37" s="236"/>
      <c r="E37" s="237"/>
      <c r="F37" s="238"/>
      <c r="G37" s="238">
        <f>SUMIF(AG38:AG55,"&lt;&gt;NOR",G38:G55)</f>
        <v>0</v>
      </c>
      <c r="H37" s="238"/>
      <c r="I37" s="238">
        <f>SUM(I38:I55)</f>
        <v>0</v>
      </c>
      <c r="J37" s="238"/>
      <c r="K37" s="238">
        <f>SUM(K38:K55)</f>
        <v>0</v>
      </c>
      <c r="L37" s="238"/>
      <c r="M37" s="238">
        <f>SUM(M38:M55)</f>
        <v>0</v>
      </c>
      <c r="N37" s="237"/>
      <c r="O37" s="237">
        <f>SUM(O38:O55)</f>
        <v>0</v>
      </c>
      <c r="P37" s="237"/>
      <c r="Q37" s="237">
        <f>SUM(Q38:Q55)</f>
        <v>0</v>
      </c>
      <c r="R37" s="238"/>
      <c r="S37" s="238"/>
      <c r="T37" s="238"/>
      <c r="U37" s="238"/>
      <c r="V37" s="238">
        <f>SUM(V38:V55)</f>
        <v>2799.3</v>
      </c>
      <c r="W37" s="238"/>
      <c r="X37" s="239"/>
      <c r="Y37" s="233"/>
      <c r="AG37" t="s">
        <v>135</v>
      </c>
    </row>
    <row r="38" spans="1:60" ht="22.5" outlineLevel="1" x14ac:dyDescent="0.2">
      <c r="A38" s="241">
        <v>7</v>
      </c>
      <c r="B38" s="242" t="s">
        <v>621</v>
      </c>
      <c r="C38" s="258" t="s">
        <v>622</v>
      </c>
      <c r="D38" s="243" t="s">
        <v>226</v>
      </c>
      <c r="E38" s="244">
        <v>5.4081799999999998</v>
      </c>
      <c r="F38" s="245"/>
      <c r="G38" s="246">
        <f>ROUND(E38*F38,2)</f>
        <v>0</v>
      </c>
      <c r="H38" s="245"/>
      <c r="I38" s="246">
        <f>ROUND(E38*H38,2)</f>
        <v>0</v>
      </c>
      <c r="J38" s="245"/>
      <c r="K38" s="246">
        <f>ROUND(E38*J38,2)</f>
        <v>0</v>
      </c>
      <c r="L38" s="246">
        <v>21</v>
      </c>
      <c r="M38" s="246">
        <f>G38*(1+L38/100)</f>
        <v>0</v>
      </c>
      <c r="N38" s="244">
        <v>0</v>
      </c>
      <c r="O38" s="244">
        <f>ROUND(E38*N38,2)</f>
        <v>0</v>
      </c>
      <c r="P38" s="244">
        <v>0</v>
      </c>
      <c r="Q38" s="244">
        <f>ROUND(E38*P38,2)</f>
        <v>0</v>
      </c>
      <c r="R38" s="246"/>
      <c r="S38" s="246" t="s">
        <v>139</v>
      </c>
      <c r="T38" s="246" t="s">
        <v>139</v>
      </c>
      <c r="U38" s="246">
        <v>0</v>
      </c>
      <c r="V38" s="246">
        <f>ROUND(E38*U38,2)</f>
        <v>0</v>
      </c>
      <c r="W38" s="246"/>
      <c r="X38" s="247" t="s">
        <v>141</v>
      </c>
      <c r="Y38" s="230" t="s">
        <v>142</v>
      </c>
      <c r="Z38" s="210"/>
      <c r="AA38" s="210"/>
      <c r="AB38" s="210"/>
      <c r="AC38" s="210"/>
      <c r="AD38" s="210"/>
      <c r="AE38" s="210"/>
      <c r="AF38" s="210"/>
      <c r="AG38" s="210" t="s">
        <v>143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27"/>
      <c r="B39" s="228"/>
      <c r="C39" s="259" t="s">
        <v>623</v>
      </c>
      <c r="D39" s="231"/>
      <c r="E39" s="232">
        <v>1.8027299999999999</v>
      </c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145</v>
      </c>
      <c r="AH39" s="210">
        <v>7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27"/>
      <c r="B40" s="228"/>
      <c r="C40" s="259" t="s">
        <v>624</v>
      </c>
      <c r="D40" s="231"/>
      <c r="E40" s="232">
        <v>3.6054599999999999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145</v>
      </c>
      <c r="AH40" s="210">
        <v>7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2.5" outlineLevel="1" x14ac:dyDescent="0.2">
      <c r="A41" s="241">
        <v>8</v>
      </c>
      <c r="B41" s="242" t="s">
        <v>625</v>
      </c>
      <c r="C41" s="258" t="s">
        <v>626</v>
      </c>
      <c r="D41" s="243" t="s">
        <v>226</v>
      </c>
      <c r="E41" s="244">
        <v>340.5564</v>
      </c>
      <c r="F41" s="245"/>
      <c r="G41" s="246">
        <f>ROUND(E41*F41,2)</f>
        <v>0</v>
      </c>
      <c r="H41" s="245"/>
      <c r="I41" s="246">
        <f>ROUND(E41*H41,2)</f>
        <v>0</v>
      </c>
      <c r="J41" s="245"/>
      <c r="K41" s="246">
        <f>ROUND(E41*J41,2)</f>
        <v>0</v>
      </c>
      <c r="L41" s="246">
        <v>21</v>
      </c>
      <c r="M41" s="246">
        <f>G41*(1+L41/100)</f>
        <v>0</v>
      </c>
      <c r="N41" s="244">
        <v>0</v>
      </c>
      <c r="O41" s="244">
        <f>ROUND(E41*N41,2)</f>
        <v>0</v>
      </c>
      <c r="P41" s="244">
        <v>0</v>
      </c>
      <c r="Q41" s="244">
        <f>ROUND(E41*P41,2)</f>
        <v>0</v>
      </c>
      <c r="R41" s="246"/>
      <c r="S41" s="246" t="s">
        <v>139</v>
      </c>
      <c r="T41" s="246" t="s">
        <v>139</v>
      </c>
      <c r="U41" s="246">
        <v>0</v>
      </c>
      <c r="V41" s="246">
        <f>ROUND(E41*U41,2)</f>
        <v>0</v>
      </c>
      <c r="W41" s="246"/>
      <c r="X41" s="247" t="s">
        <v>141</v>
      </c>
      <c r="Y41" s="230" t="s">
        <v>142</v>
      </c>
      <c r="Z41" s="210"/>
      <c r="AA41" s="210"/>
      <c r="AB41" s="210"/>
      <c r="AC41" s="210"/>
      <c r="AD41" s="210"/>
      <c r="AE41" s="210"/>
      <c r="AF41" s="210"/>
      <c r="AG41" s="210" t="s">
        <v>143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27"/>
      <c r="B42" s="228"/>
      <c r="C42" s="259" t="s">
        <v>627</v>
      </c>
      <c r="D42" s="231"/>
      <c r="E42" s="232">
        <v>177.6816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145</v>
      </c>
      <c r="AH42" s="210">
        <v>7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27"/>
      <c r="B43" s="228"/>
      <c r="C43" s="259" t="s">
        <v>628</v>
      </c>
      <c r="D43" s="231"/>
      <c r="E43" s="232">
        <v>162.87479999999999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145</v>
      </c>
      <c r="AH43" s="210">
        <v>7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27"/>
      <c r="B44" s="228"/>
      <c r="C44" s="259" t="s">
        <v>629</v>
      </c>
      <c r="D44" s="231"/>
      <c r="E44" s="232"/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145</v>
      </c>
      <c r="AH44" s="210">
        <v>7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1" x14ac:dyDescent="0.2">
      <c r="A45" s="241">
        <v>9</v>
      </c>
      <c r="B45" s="242" t="s">
        <v>630</v>
      </c>
      <c r="C45" s="258" t="s">
        <v>631</v>
      </c>
      <c r="D45" s="243" t="s">
        <v>226</v>
      </c>
      <c r="E45" s="244">
        <v>304.88400000000001</v>
      </c>
      <c r="F45" s="245"/>
      <c r="G45" s="246">
        <f>ROUND(E45*F45,2)</f>
        <v>0</v>
      </c>
      <c r="H45" s="245"/>
      <c r="I45" s="246">
        <f>ROUND(E45*H45,2)</f>
        <v>0</v>
      </c>
      <c r="J45" s="245"/>
      <c r="K45" s="246">
        <f>ROUND(E45*J45,2)</f>
        <v>0</v>
      </c>
      <c r="L45" s="246">
        <v>21</v>
      </c>
      <c r="M45" s="246">
        <f>G45*(1+L45/100)</f>
        <v>0</v>
      </c>
      <c r="N45" s="244">
        <v>0</v>
      </c>
      <c r="O45" s="244">
        <f>ROUND(E45*N45,2)</f>
        <v>0</v>
      </c>
      <c r="P45" s="244">
        <v>0</v>
      </c>
      <c r="Q45" s="244">
        <f>ROUND(E45*P45,2)</f>
        <v>0</v>
      </c>
      <c r="R45" s="246"/>
      <c r="S45" s="246" t="s">
        <v>139</v>
      </c>
      <c r="T45" s="246" t="s">
        <v>139</v>
      </c>
      <c r="U45" s="246">
        <v>0</v>
      </c>
      <c r="V45" s="246">
        <f>ROUND(E45*U45,2)</f>
        <v>0</v>
      </c>
      <c r="W45" s="246"/>
      <c r="X45" s="247" t="s">
        <v>141</v>
      </c>
      <c r="Y45" s="230" t="s">
        <v>142</v>
      </c>
      <c r="Z45" s="210"/>
      <c r="AA45" s="210"/>
      <c r="AB45" s="210"/>
      <c r="AC45" s="210"/>
      <c r="AD45" s="210"/>
      <c r="AE45" s="210"/>
      <c r="AF45" s="210"/>
      <c r="AG45" s="210" t="s">
        <v>143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27"/>
      <c r="B46" s="228"/>
      <c r="C46" s="261" t="s">
        <v>632</v>
      </c>
      <c r="D46" s="256"/>
      <c r="E46" s="256"/>
      <c r="F46" s="256"/>
      <c r="G46" s="256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228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27"/>
      <c r="B47" s="228"/>
      <c r="C47" s="259" t="s">
        <v>633</v>
      </c>
      <c r="D47" s="231"/>
      <c r="E47" s="232">
        <v>304.88400000000001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145</v>
      </c>
      <c r="AH47" s="210">
        <v>7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8">
        <v>10</v>
      </c>
      <c r="B48" s="249" t="s">
        <v>256</v>
      </c>
      <c r="C48" s="260" t="s">
        <v>257</v>
      </c>
      <c r="D48" s="250" t="s">
        <v>226</v>
      </c>
      <c r="E48" s="251">
        <v>650.84857999999997</v>
      </c>
      <c r="F48" s="252"/>
      <c r="G48" s="253">
        <f>ROUND(E48*F48,2)</f>
        <v>0</v>
      </c>
      <c r="H48" s="252"/>
      <c r="I48" s="253">
        <f>ROUND(E48*H48,2)</f>
        <v>0</v>
      </c>
      <c r="J48" s="252"/>
      <c r="K48" s="253">
        <f>ROUND(E48*J48,2)</f>
        <v>0</v>
      </c>
      <c r="L48" s="253">
        <v>21</v>
      </c>
      <c r="M48" s="253">
        <f>G48*(1+L48/100)</f>
        <v>0</v>
      </c>
      <c r="N48" s="251">
        <v>0</v>
      </c>
      <c r="O48" s="251">
        <f>ROUND(E48*N48,2)</f>
        <v>0</v>
      </c>
      <c r="P48" s="251">
        <v>0</v>
      </c>
      <c r="Q48" s="251">
        <f>ROUND(E48*P48,2)</f>
        <v>0</v>
      </c>
      <c r="R48" s="253"/>
      <c r="S48" s="253" t="s">
        <v>139</v>
      </c>
      <c r="T48" s="253" t="s">
        <v>140</v>
      </c>
      <c r="U48" s="253">
        <v>0.93300000000000005</v>
      </c>
      <c r="V48" s="253">
        <f>ROUND(E48*U48,2)</f>
        <v>607.24</v>
      </c>
      <c r="W48" s="253"/>
      <c r="X48" s="254" t="s">
        <v>258</v>
      </c>
      <c r="Y48" s="230" t="s">
        <v>142</v>
      </c>
      <c r="Z48" s="210"/>
      <c r="AA48" s="210"/>
      <c r="AB48" s="210"/>
      <c r="AC48" s="210"/>
      <c r="AD48" s="210"/>
      <c r="AE48" s="210"/>
      <c r="AF48" s="210"/>
      <c r="AG48" s="210" t="s">
        <v>259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8">
        <v>11</v>
      </c>
      <c r="B49" s="249" t="s">
        <v>260</v>
      </c>
      <c r="C49" s="260" t="s">
        <v>261</v>
      </c>
      <c r="D49" s="250" t="s">
        <v>226</v>
      </c>
      <c r="E49" s="251">
        <v>1301.6971699999999</v>
      </c>
      <c r="F49" s="252"/>
      <c r="G49" s="253">
        <f>ROUND(E49*F49,2)</f>
        <v>0</v>
      </c>
      <c r="H49" s="252"/>
      <c r="I49" s="253">
        <f>ROUND(E49*H49,2)</f>
        <v>0</v>
      </c>
      <c r="J49" s="252"/>
      <c r="K49" s="253">
        <f>ROUND(E49*J49,2)</f>
        <v>0</v>
      </c>
      <c r="L49" s="253">
        <v>21</v>
      </c>
      <c r="M49" s="253">
        <f>G49*(1+L49/100)</f>
        <v>0</v>
      </c>
      <c r="N49" s="251">
        <v>0</v>
      </c>
      <c r="O49" s="251">
        <f>ROUND(E49*N49,2)</f>
        <v>0</v>
      </c>
      <c r="P49" s="251">
        <v>0</v>
      </c>
      <c r="Q49" s="251">
        <f>ROUND(E49*P49,2)</f>
        <v>0</v>
      </c>
      <c r="R49" s="253"/>
      <c r="S49" s="253" t="s">
        <v>139</v>
      </c>
      <c r="T49" s="253" t="s">
        <v>140</v>
      </c>
      <c r="U49" s="253">
        <v>0.65300000000000002</v>
      </c>
      <c r="V49" s="253">
        <f>ROUND(E49*U49,2)</f>
        <v>850.01</v>
      </c>
      <c r="W49" s="253"/>
      <c r="X49" s="254" t="s">
        <v>258</v>
      </c>
      <c r="Y49" s="230" t="s">
        <v>142</v>
      </c>
      <c r="Z49" s="210"/>
      <c r="AA49" s="210"/>
      <c r="AB49" s="210"/>
      <c r="AC49" s="210"/>
      <c r="AD49" s="210"/>
      <c r="AE49" s="210"/>
      <c r="AF49" s="210"/>
      <c r="AG49" s="210" t="s">
        <v>259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1">
        <v>12</v>
      </c>
      <c r="B50" s="242" t="s">
        <v>262</v>
      </c>
      <c r="C50" s="258" t="s">
        <v>263</v>
      </c>
      <c r="D50" s="243" t="s">
        <v>226</v>
      </c>
      <c r="E50" s="244">
        <v>650.84857999999997</v>
      </c>
      <c r="F50" s="245"/>
      <c r="G50" s="246">
        <f>ROUND(E50*F50,2)</f>
        <v>0</v>
      </c>
      <c r="H50" s="245"/>
      <c r="I50" s="246">
        <f>ROUND(E50*H50,2)</f>
        <v>0</v>
      </c>
      <c r="J50" s="245"/>
      <c r="K50" s="246">
        <f>ROUND(E50*J50,2)</f>
        <v>0</v>
      </c>
      <c r="L50" s="246">
        <v>21</v>
      </c>
      <c r="M50" s="246">
        <f>G50*(1+L50/100)</f>
        <v>0</v>
      </c>
      <c r="N50" s="244">
        <v>0</v>
      </c>
      <c r="O50" s="244">
        <f>ROUND(E50*N50,2)</f>
        <v>0</v>
      </c>
      <c r="P50" s="244">
        <v>0</v>
      </c>
      <c r="Q50" s="244">
        <f>ROUND(E50*P50,2)</f>
        <v>0</v>
      </c>
      <c r="R50" s="246"/>
      <c r="S50" s="246" t="s">
        <v>139</v>
      </c>
      <c r="T50" s="246" t="s">
        <v>140</v>
      </c>
      <c r="U50" s="246">
        <v>0.49</v>
      </c>
      <c r="V50" s="246">
        <f>ROUND(E50*U50,2)</f>
        <v>318.92</v>
      </c>
      <c r="W50" s="246"/>
      <c r="X50" s="247" t="s">
        <v>258</v>
      </c>
      <c r="Y50" s="230" t="s">
        <v>142</v>
      </c>
      <c r="Z50" s="210"/>
      <c r="AA50" s="210"/>
      <c r="AB50" s="210"/>
      <c r="AC50" s="210"/>
      <c r="AD50" s="210"/>
      <c r="AE50" s="210"/>
      <c r="AF50" s="210"/>
      <c r="AG50" s="210" t="s">
        <v>259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27"/>
      <c r="B51" s="228"/>
      <c r="C51" s="261" t="s">
        <v>264</v>
      </c>
      <c r="D51" s="256"/>
      <c r="E51" s="256"/>
      <c r="F51" s="256"/>
      <c r="G51" s="256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228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1">
        <v>13</v>
      </c>
      <c r="B52" s="242" t="s">
        <v>265</v>
      </c>
      <c r="C52" s="258" t="s">
        <v>266</v>
      </c>
      <c r="D52" s="243" t="s">
        <v>226</v>
      </c>
      <c r="E52" s="244">
        <v>3905.0915</v>
      </c>
      <c r="F52" s="245"/>
      <c r="G52" s="246">
        <f>ROUND(E52*F52,2)</f>
        <v>0</v>
      </c>
      <c r="H52" s="245"/>
      <c r="I52" s="246">
        <f>ROUND(E52*H52,2)</f>
        <v>0</v>
      </c>
      <c r="J52" s="245"/>
      <c r="K52" s="246">
        <f>ROUND(E52*J52,2)</f>
        <v>0</v>
      </c>
      <c r="L52" s="246">
        <v>21</v>
      </c>
      <c r="M52" s="246">
        <f>G52*(1+L52/100)</f>
        <v>0</v>
      </c>
      <c r="N52" s="244">
        <v>0</v>
      </c>
      <c r="O52" s="244">
        <f>ROUND(E52*N52,2)</f>
        <v>0</v>
      </c>
      <c r="P52" s="244">
        <v>0</v>
      </c>
      <c r="Q52" s="244">
        <f>ROUND(E52*P52,2)</f>
        <v>0</v>
      </c>
      <c r="R52" s="246"/>
      <c r="S52" s="246" t="s">
        <v>139</v>
      </c>
      <c r="T52" s="246" t="s">
        <v>140</v>
      </c>
      <c r="U52" s="246">
        <v>0</v>
      </c>
      <c r="V52" s="246">
        <f>ROUND(E52*U52,2)</f>
        <v>0</v>
      </c>
      <c r="W52" s="246"/>
      <c r="X52" s="247" t="s">
        <v>258</v>
      </c>
      <c r="Y52" s="230" t="s">
        <v>142</v>
      </c>
      <c r="Z52" s="210"/>
      <c r="AA52" s="210"/>
      <c r="AB52" s="210"/>
      <c r="AC52" s="210"/>
      <c r="AD52" s="210"/>
      <c r="AE52" s="210"/>
      <c r="AF52" s="210"/>
      <c r="AG52" s="210" t="s">
        <v>259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27"/>
      <c r="B53" s="228"/>
      <c r="C53" s="261" t="s">
        <v>267</v>
      </c>
      <c r="D53" s="256"/>
      <c r="E53" s="256"/>
      <c r="F53" s="256"/>
      <c r="G53" s="256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228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48">
        <v>14</v>
      </c>
      <c r="B54" s="249" t="s">
        <v>268</v>
      </c>
      <c r="C54" s="260" t="s">
        <v>269</v>
      </c>
      <c r="D54" s="250" t="s">
        <v>226</v>
      </c>
      <c r="E54" s="251">
        <v>650.84857999999997</v>
      </c>
      <c r="F54" s="252"/>
      <c r="G54" s="253">
        <f>ROUND(E54*F54,2)</f>
        <v>0</v>
      </c>
      <c r="H54" s="252"/>
      <c r="I54" s="253">
        <f>ROUND(E54*H54,2)</f>
        <v>0</v>
      </c>
      <c r="J54" s="252"/>
      <c r="K54" s="253">
        <f>ROUND(E54*J54,2)</f>
        <v>0</v>
      </c>
      <c r="L54" s="253">
        <v>21</v>
      </c>
      <c r="M54" s="253">
        <f>G54*(1+L54/100)</f>
        <v>0</v>
      </c>
      <c r="N54" s="251">
        <v>0</v>
      </c>
      <c r="O54" s="251">
        <f>ROUND(E54*N54,2)</f>
        <v>0</v>
      </c>
      <c r="P54" s="251">
        <v>0</v>
      </c>
      <c r="Q54" s="251">
        <f>ROUND(E54*P54,2)</f>
        <v>0</v>
      </c>
      <c r="R54" s="253"/>
      <c r="S54" s="253" t="s">
        <v>139</v>
      </c>
      <c r="T54" s="253" t="s">
        <v>140</v>
      </c>
      <c r="U54" s="253">
        <v>0.94199999999999995</v>
      </c>
      <c r="V54" s="253">
        <f>ROUND(E54*U54,2)</f>
        <v>613.1</v>
      </c>
      <c r="W54" s="253"/>
      <c r="X54" s="254" t="s">
        <v>258</v>
      </c>
      <c r="Y54" s="230" t="s">
        <v>142</v>
      </c>
      <c r="Z54" s="210"/>
      <c r="AA54" s="210"/>
      <c r="AB54" s="210"/>
      <c r="AC54" s="210"/>
      <c r="AD54" s="210"/>
      <c r="AE54" s="210"/>
      <c r="AF54" s="210"/>
      <c r="AG54" s="210" t="s">
        <v>259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41">
        <v>15</v>
      </c>
      <c r="B55" s="242" t="s">
        <v>270</v>
      </c>
      <c r="C55" s="258" t="s">
        <v>271</v>
      </c>
      <c r="D55" s="243" t="s">
        <v>226</v>
      </c>
      <c r="E55" s="244">
        <v>3905.0915</v>
      </c>
      <c r="F55" s="245"/>
      <c r="G55" s="246">
        <f>ROUND(E55*F55,2)</f>
        <v>0</v>
      </c>
      <c r="H55" s="245"/>
      <c r="I55" s="246">
        <f>ROUND(E55*H55,2)</f>
        <v>0</v>
      </c>
      <c r="J55" s="245"/>
      <c r="K55" s="246">
        <f>ROUND(E55*J55,2)</f>
        <v>0</v>
      </c>
      <c r="L55" s="246">
        <v>21</v>
      </c>
      <c r="M55" s="246">
        <f>G55*(1+L55/100)</f>
        <v>0</v>
      </c>
      <c r="N55" s="244">
        <v>0</v>
      </c>
      <c r="O55" s="244">
        <f>ROUND(E55*N55,2)</f>
        <v>0</v>
      </c>
      <c r="P55" s="244">
        <v>0</v>
      </c>
      <c r="Q55" s="244">
        <f>ROUND(E55*P55,2)</f>
        <v>0</v>
      </c>
      <c r="R55" s="246"/>
      <c r="S55" s="246" t="s">
        <v>139</v>
      </c>
      <c r="T55" s="246" t="s">
        <v>140</v>
      </c>
      <c r="U55" s="246">
        <v>0.105</v>
      </c>
      <c r="V55" s="246">
        <f>ROUND(E55*U55,2)</f>
        <v>410.03</v>
      </c>
      <c r="W55" s="246"/>
      <c r="X55" s="247" t="s">
        <v>258</v>
      </c>
      <c r="Y55" s="230" t="s">
        <v>142</v>
      </c>
      <c r="Z55" s="210"/>
      <c r="AA55" s="210"/>
      <c r="AB55" s="210"/>
      <c r="AC55" s="210"/>
      <c r="AD55" s="210"/>
      <c r="AE55" s="210"/>
      <c r="AF55" s="210"/>
      <c r="AG55" s="210" t="s">
        <v>259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x14ac:dyDescent="0.2">
      <c r="A56" s="3"/>
      <c r="B56" s="4"/>
      <c r="C56" s="262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AE56">
        <v>12</v>
      </c>
      <c r="AF56">
        <v>21</v>
      </c>
      <c r="AG56" t="s">
        <v>120</v>
      </c>
    </row>
    <row r="57" spans="1:60" x14ac:dyDescent="0.2">
      <c r="A57" s="213"/>
      <c r="B57" s="214" t="s">
        <v>31</v>
      </c>
      <c r="C57" s="263"/>
      <c r="D57" s="215"/>
      <c r="E57" s="216"/>
      <c r="F57" s="216"/>
      <c r="G57" s="240">
        <f>G8+G26+G37</f>
        <v>0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AE57">
        <f>SUMIF(L7:L55,AE56,G7:G55)</f>
        <v>0</v>
      </c>
      <c r="AF57">
        <f>SUMIF(L7:L55,AF56,G7:G55)</f>
        <v>0</v>
      </c>
      <c r="AG57" t="s">
        <v>272</v>
      </c>
    </row>
    <row r="58" spans="1:60" x14ac:dyDescent="0.2">
      <c r="A58" s="3"/>
      <c r="B58" s="4"/>
      <c r="C58" s="262"/>
      <c r="D58" s="6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60" x14ac:dyDescent="0.2">
      <c r="A59" s="3"/>
      <c r="B59" s="4"/>
      <c r="C59" s="262"/>
      <c r="D59" s="6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60" x14ac:dyDescent="0.2">
      <c r="A60" s="217" t="s">
        <v>273</v>
      </c>
      <c r="B60" s="217"/>
      <c r="C60" s="264"/>
      <c r="D60" s="6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60" x14ac:dyDescent="0.2">
      <c r="A61" s="218"/>
      <c r="B61" s="219"/>
      <c r="C61" s="265"/>
      <c r="D61" s="219"/>
      <c r="E61" s="219"/>
      <c r="F61" s="219"/>
      <c r="G61" s="220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AG61" t="s">
        <v>274</v>
      </c>
    </row>
    <row r="62" spans="1:60" x14ac:dyDescent="0.2">
      <c r="A62" s="221"/>
      <c r="B62" s="222"/>
      <c r="C62" s="266"/>
      <c r="D62" s="222"/>
      <c r="E62" s="222"/>
      <c r="F62" s="222"/>
      <c r="G62" s="22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">
      <c r="A63" s="221"/>
      <c r="B63" s="222"/>
      <c r="C63" s="266"/>
      <c r="D63" s="222"/>
      <c r="E63" s="222"/>
      <c r="F63" s="222"/>
      <c r="G63" s="22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 x14ac:dyDescent="0.2">
      <c r="A64" s="221"/>
      <c r="B64" s="222"/>
      <c r="C64" s="266"/>
      <c r="D64" s="222"/>
      <c r="E64" s="222"/>
      <c r="F64" s="222"/>
      <c r="G64" s="22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33" x14ac:dyDescent="0.2">
      <c r="A65" s="224"/>
      <c r="B65" s="225"/>
      <c r="C65" s="267"/>
      <c r="D65" s="225"/>
      <c r="E65" s="225"/>
      <c r="F65" s="225"/>
      <c r="G65" s="226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33" x14ac:dyDescent="0.2">
      <c r="A66" s="3"/>
      <c r="B66" s="4"/>
      <c r="C66" s="262"/>
      <c r="D66" s="6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33" x14ac:dyDescent="0.2">
      <c r="C67" s="268"/>
      <c r="D67" s="10"/>
      <c r="AG67" t="s">
        <v>275</v>
      </c>
    </row>
    <row r="68" spans="1:33" x14ac:dyDescent="0.2">
      <c r="D68" s="10"/>
    </row>
    <row r="69" spans="1:33" x14ac:dyDescent="0.2">
      <c r="D69" s="10"/>
    </row>
    <row r="70" spans="1:33" x14ac:dyDescent="0.2">
      <c r="D70" s="10"/>
    </row>
    <row r="71" spans="1:33" x14ac:dyDescent="0.2">
      <c r="D71" s="10"/>
    </row>
    <row r="72" spans="1:33" x14ac:dyDescent="0.2">
      <c r="D72" s="10"/>
    </row>
    <row r="73" spans="1:33" x14ac:dyDescent="0.2">
      <c r="D73" s="10"/>
    </row>
    <row r="74" spans="1:33" x14ac:dyDescent="0.2">
      <c r="D74" s="10"/>
    </row>
    <row r="75" spans="1:33" x14ac:dyDescent="0.2">
      <c r="D75" s="10"/>
    </row>
    <row r="76" spans="1:33" x14ac:dyDescent="0.2">
      <c r="D76" s="10"/>
    </row>
    <row r="77" spans="1:33" x14ac:dyDescent="0.2">
      <c r="D77" s="10"/>
    </row>
    <row r="78" spans="1:33" x14ac:dyDescent="0.2">
      <c r="D78" s="10"/>
    </row>
    <row r="79" spans="1:33" x14ac:dyDescent="0.2">
      <c r="D79" s="10"/>
    </row>
    <row r="80" spans="1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9">
    <mergeCell ref="A1:G1"/>
    <mergeCell ref="C2:G2"/>
    <mergeCell ref="C3:G3"/>
    <mergeCell ref="C4:G4"/>
    <mergeCell ref="A60:C60"/>
    <mergeCell ref="A61:G65"/>
    <mergeCell ref="C46:G46"/>
    <mergeCell ref="C51:G51"/>
    <mergeCell ref="C53:G5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8A83B-5193-46F1-A12D-E30933C2132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3" width="0" hidden="1" customWidth="1"/>
    <col min="24" max="24" width="15.7109375" customWidth="1"/>
    <col min="25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108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109</v>
      </c>
    </row>
    <row r="3" spans="1:60" ht="24.95" customHeight="1" x14ac:dyDescent="0.2">
      <c r="A3" s="196" t="s">
        <v>9</v>
      </c>
      <c r="B3" s="49" t="s">
        <v>55</v>
      </c>
      <c r="C3" s="199" t="s">
        <v>56</v>
      </c>
      <c r="D3" s="197"/>
      <c r="E3" s="197"/>
      <c r="F3" s="197"/>
      <c r="G3" s="198"/>
      <c r="AC3" s="174" t="s">
        <v>109</v>
      </c>
      <c r="AG3" t="s">
        <v>110</v>
      </c>
    </row>
    <row r="4" spans="1:60" ht="24.95" customHeight="1" x14ac:dyDescent="0.2">
      <c r="A4" s="200" t="s">
        <v>10</v>
      </c>
      <c r="B4" s="201" t="s">
        <v>47</v>
      </c>
      <c r="C4" s="202" t="s">
        <v>56</v>
      </c>
      <c r="D4" s="203"/>
      <c r="E4" s="203"/>
      <c r="F4" s="203"/>
      <c r="G4" s="204"/>
      <c r="AG4" t="s">
        <v>111</v>
      </c>
    </row>
    <row r="5" spans="1:60" x14ac:dyDescent="0.2">
      <c r="D5" s="10"/>
    </row>
    <row r="6" spans="1:60" ht="38.25" x14ac:dyDescent="0.2">
      <c r="A6" s="206" t="s">
        <v>112</v>
      </c>
      <c r="B6" s="208" t="s">
        <v>113</v>
      </c>
      <c r="C6" s="208" t="s">
        <v>114</v>
      </c>
      <c r="D6" s="207" t="s">
        <v>115</v>
      </c>
      <c r="E6" s="206" t="s">
        <v>116</v>
      </c>
      <c r="F6" s="205" t="s">
        <v>117</v>
      </c>
      <c r="G6" s="206" t="s">
        <v>31</v>
      </c>
      <c r="H6" s="209" t="s">
        <v>32</v>
      </c>
      <c r="I6" s="209" t="s">
        <v>118</v>
      </c>
      <c r="J6" s="209" t="s">
        <v>33</v>
      </c>
      <c r="K6" s="209" t="s">
        <v>119</v>
      </c>
      <c r="L6" s="209" t="s">
        <v>120</v>
      </c>
      <c r="M6" s="209" t="s">
        <v>121</v>
      </c>
      <c r="N6" s="209" t="s">
        <v>122</v>
      </c>
      <c r="O6" s="209" t="s">
        <v>123</v>
      </c>
      <c r="P6" s="209" t="s">
        <v>124</v>
      </c>
      <c r="Q6" s="209" t="s">
        <v>125</v>
      </c>
      <c r="R6" s="209" t="s">
        <v>126</v>
      </c>
      <c r="S6" s="209" t="s">
        <v>127</v>
      </c>
      <c r="T6" s="209" t="s">
        <v>128</v>
      </c>
      <c r="U6" s="209" t="s">
        <v>129</v>
      </c>
      <c r="V6" s="209" t="s">
        <v>130</v>
      </c>
      <c r="W6" s="209" t="s">
        <v>131</v>
      </c>
      <c r="X6" s="209" t="s">
        <v>132</v>
      </c>
      <c r="Y6" s="209" t="s">
        <v>133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4" t="s">
        <v>134</v>
      </c>
      <c r="B8" s="235" t="s">
        <v>74</v>
      </c>
      <c r="C8" s="257" t="s">
        <v>75</v>
      </c>
      <c r="D8" s="236"/>
      <c r="E8" s="237"/>
      <c r="F8" s="238"/>
      <c r="G8" s="238">
        <f>SUMIF(AG9:AG15,"&lt;&gt;NOR",G9:G15)</f>
        <v>0</v>
      </c>
      <c r="H8" s="238"/>
      <c r="I8" s="238">
        <f>SUM(I9:I15)</f>
        <v>0</v>
      </c>
      <c r="J8" s="238"/>
      <c r="K8" s="238">
        <f>SUM(K9:K15)</f>
        <v>0</v>
      </c>
      <c r="L8" s="238"/>
      <c r="M8" s="238">
        <f>SUM(M9:M15)</f>
        <v>0</v>
      </c>
      <c r="N8" s="237"/>
      <c r="O8" s="237">
        <f>SUM(O9:O15)</f>
        <v>6.09</v>
      </c>
      <c r="P8" s="237"/>
      <c r="Q8" s="237">
        <f>SUM(Q9:Q15)</f>
        <v>0</v>
      </c>
      <c r="R8" s="238"/>
      <c r="S8" s="238"/>
      <c r="T8" s="238"/>
      <c r="U8" s="238"/>
      <c r="V8" s="238">
        <f>SUM(V9:V15)</f>
        <v>164.34</v>
      </c>
      <c r="W8" s="238"/>
      <c r="X8" s="239"/>
      <c r="Y8" s="233"/>
      <c r="AG8" t="s">
        <v>135</v>
      </c>
    </row>
    <row r="9" spans="1:60" outlineLevel="1" x14ac:dyDescent="0.2">
      <c r="A9" s="241">
        <v>1</v>
      </c>
      <c r="B9" s="242" t="s">
        <v>282</v>
      </c>
      <c r="C9" s="258" t="s">
        <v>283</v>
      </c>
      <c r="D9" s="243" t="s">
        <v>193</v>
      </c>
      <c r="E9" s="244">
        <v>307.2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3.7100000000000002E-3</v>
      </c>
      <c r="O9" s="244">
        <f>ROUND(E9*N9,2)</f>
        <v>1.1399999999999999</v>
      </c>
      <c r="P9" s="244">
        <v>0</v>
      </c>
      <c r="Q9" s="244">
        <f>ROUND(E9*P9,2)</f>
        <v>0</v>
      </c>
      <c r="R9" s="246"/>
      <c r="S9" s="246" t="s">
        <v>139</v>
      </c>
      <c r="T9" s="246" t="s">
        <v>140</v>
      </c>
      <c r="U9" s="246">
        <v>0.18179999999999999</v>
      </c>
      <c r="V9" s="246">
        <f>ROUND(E9*U9,2)</f>
        <v>55.85</v>
      </c>
      <c r="W9" s="246"/>
      <c r="X9" s="247" t="s">
        <v>141</v>
      </c>
      <c r="Y9" s="230" t="s">
        <v>142</v>
      </c>
      <c r="Z9" s="210"/>
      <c r="AA9" s="210"/>
      <c r="AB9" s="210"/>
      <c r="AC9" s="210"/>
      <c r="AD9" s="210"/>
      <c r="AE9" s="210"/>
      <c r="AF9" s="210"/>
      <c r="AG9" s="210" t="s">
        <v>143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9" t="s">
        <v>634</v>
      </c>
      <c r="D10" s="231"/>
      <c r="E10" s="232">
        <v>187.2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145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59" t="s">
        <v>635</v>
      </c>
      <c r="D11" s="231"/>
      <c r="E11" s="232">
        <v>74.8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145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27"/>
      <c r="B12" s="228"/>
      <c r="C12" s="259" t="s">
        <v>636</v>
      </c>
      <c r="D12" s="231"/>
      <c r="E12" s="232">
        <v>26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145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27"/>
      <c r="B13" s="228"/>
      <c r="C13" s="259" t="s">
        <v>637</v>
      </c>
      <c r="D13" s="231"/>
      <c r="E13" s="232">
        <v>19.2</v>
      </c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145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1">
        <v>2</v>
      </c>
      <c r="B14" s="242" t="s">
        <v>290</v>
      </c>
      <c r="C14" s="258" t="s">
        <v>291</v>
      </c>
      <c r="D14" s="243" t="s">
        <v>138</v>
      </c>
      <c r="E14" s="244">
        <v>92.16</v>
      </c>
      <c r="F14" s="245"/>
      <c r="G14" s="246">
        <f>ROUND(E14*F14,2)</f>
        <v>0</v>
      </c>
      <c r="H14" s="245"/>
      <c r="I14" s="246">
        <f>ROUND(E14*H14,2)</f>
        <v>0</v>
      </c>
      <c r="J14" s="245"/>
      <c r="K14" s="246">
        <f>ROUND(E14*J14,2)</f>
        <v>0</v>
      </c>
      <c r="L14" s="246">
        <v>21</v>
      </c>
      <c r="M14" s="246">
        <f>G14*(1+L14/100)</f>
        <v>0</v>
      </c>
      <c r="N14" s="244">
        <v>5.3690000000000002E-2</v>
      </c>
      <c r="O14" s="244">
        <f>ROUND(E14*N14,2)</f>
        <v>4.95</v>
      </c>
      <c r="P14" s="244">
        <v>0</v>
      </c>
      <c r="Q14" s="244">
        <f>ROUND(E14*P14,2)</f>
        <v>0</v>
      </c>
      <c r="R14" s="246"/>
      <c r="S14" s="246" t="s">
        <v>139</v>
      </c>
      <c r="T14" s="246" t="s">
        <v>140</v>
      </c>
      <c r="U14" s="246">
        <v>1.17717</v>
      </c>
      <c r="V14" s="246">
        <f>ROUND(E14*U14,2)</f>
        <v>108.49</v>
      </c>
      <c r="W14" s="246"/>
      <c r="X14" s="247" t="s">
        <v>141</v>
      </c>
      <c r="Y14" s="230" t="s">
        <v>142</v>
      </c>
      <c r="Z14" s="210"/>
      <c r="AA14" s="210"/>
      <c r="AB14" s="210"/>
      <c r="AC14" s="210"/>
      <c r="AD14" s="210"/>
      <c r="AE14" s="210"/>
      <c r="AF14" s="210"/>
      <c r="AG14" s="210" t="s">
        <v>143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27"/>
      <c r="B15" s="228"/>
      <c r="C15" s="259" t="s">
        <v>638</v>
      </c>
      <c r="D15" s="231"/>
      <c r="E15" s="232">
        <v>92.16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145</v>
      </c>
      <c r="AH15" s="210">
        <v>5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34" t="s">
        <v>134</v>
      </c>
      <c r="B16" s="235" t="s">
        <v>80</v>
      </c>
      <c r="C16" s="257" t="s">
        <v>81</v>
      </c>
      <c r="D16" s="236"/>
      <c r="E16" s="237"/>
      <c r="F16" s="238"/>
      <c r="G16" s="238">
        <f>SUMIF(AG17:AG28,"&lt;&gt;NOR",G17:G28)</f>
        <v>0</v>
      </c>
      <c r="H16" s="238"/>
      <c r="I16" s="238">
        <f>SUM(I17:I28)</f>
        <v>0</v>
      </c>
      <c r="J16" s="238"/>
      <c r="K16" s="238">
        <f>SUM(K17:K28)</f>
        <v>0</v>
      </c>
      <c r="L16" s="238"/>
      <c r="M16" s="238">
        <f>SUM(M17:M28)</f>
        <v>0</v>
      </c>
      <c r="N16" s="237"/>
      <c r="O16" s="237">
        <f>SUM(O17:O28)</f>
        <v>0.17</v>
      </c>
      <c r="P16" s="237"/>
      <c r="Q16" s="237">
        <f>SUM(Q17:Q28)</f>
        <v>6.86</v>
      </c>
      <c r="R16" s="238"/>
      <c r="S16" s="238"/>
      <c r="T16" s="238"/>
      <c r="U16" s="238"/>
      <c r="V16" s="238">
        <f>SUM(V17:V28)</f>
        <v>63.5</v>
      </c>
      <c r="W16" s="238"/>
      <c r="X16" s="239"/>
      <c r="Y16" s="233"/>
      <c r="AG16" t="s">
        <v>135</v>
      </c>
    </row>
    <row r="17" spans="1:60" ht="22.5" outlineLevel="1" x14ac:dyDescent="0.2">
      <c r="A17" s="241">
        <v>3</v>
      </c>
      <c r="B17" s="242" t="s">
        <v>146</v>
      </c>
      <c r="C17" s="258" t="s">
        <v>147</v>
      </c>
      <c r="D17" s="243" t="s">
        <v>148</v>
      </c>
      <c r="E17" s="244">
        <v>99</v>
      </c>
      <c r="F17" s="245"/>
      <c r="G17" s="246">
        <f>ROUND(E17*F17,2)</f>
        <v>0</v>
      </c>
      <c r="H17" s="245"/>
      <c r="I17" s="246">
        <f>ROUND(E17*H17,2)</f>
        <v>0</v>
      </c>
      <c r="J17" s="245"/>
      <c r="K17" s="246">
        <f>ROUND(E17*J17,2)</f>
        <v>0</v>
      </c>
      <c r="L17" s="246">
        <v>21</v>
      </c>
      <c r="M17" s="246">
        <f>G17*(1+L17/100)</f>
        <v>0</v>
      </c>
      <c r="N17" s="244">
        <v>0</v>
      </c>
      <c r="O17" s="244">
        <f>ROUND(E17*N17,2)</f>
        <v>0</v>
      </c>
      <c r="P17" s="244">
        <v>0</v>
      </c>
      <c r="Q17" s="244">
        <f>ROUND(E17*P17,2)</f>
        <v>0</v>
      </c>
      <c r="R17" s="246"/>
      <c r="S17" s="246" t="s">
        <v>139</v>
      </c>
      <c r="T17" s="246" t="s">
        <v>140</v>
      </c>
      <c r="U17" s="246">
        <v>0.03</v>
      </c>
      <c r="V17" s="246">
        <f>ROUND(E17*U17,2)</f>
        <v>2.97</v>
      </c>
      <c r="W17" s="246"/>
      <c r="X17" s="247" t="s">
        <v>141</v>
      </c>
      <c r="Y17" s="230" t="s">
        <v>142</v>
      </c>
      <c r="Z17" s="210"/>
      <c r="AA17" s="210"/>
      <c r="AB17" s="210"/>
      <c r="AC17" s="210"/>
      <c r="AD17" s="210"/>
      <c r="AE17" s="210"/>
      <c r="AF17" s="210"/>
      <c r="AG17" s="210" t="s">
        <v>143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59" t="s">
        <v>639</v>
      </c>
      <c r="D18" s="231"/>
      <c r="E18" s="232">
        <v>99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145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41">
        <v>4</v>
      </c>
      <c r="B19" s="242" t="s">
        <v>640</v>
      </c>
      <c r="C19" s="258" t="s">
        <v>641</v>
      </c>
      <c r="D19" s="243" t="s">
        <v>138</v>
      </c>
      <c r="E19" s="244">
        <v>7.65</v>
      </c>
      <c r="F19" s="245"/>
      <c r="G19" s="246">
        <f>ROUND(E19*F19,2)</f>
        <v>0</v>
      </c>
      <c r="H19" s="245"/>
      <c r="I19" s="246">
        <f>ROUND(E19*H19,2)</f>
        <v>0</v>
      </c>
      <c r="J19" s="245"/>
      <c r="K19" s="246">
        <f>ROUND(E19*J19,2)</f>
        <v>0</v>
      </c>
      <c r="L19" s="246">
        <v>21</v>
      </c>
      <c r="M19" s="246">
        <f>G19*(1+L19/100)</f>
        <v>0</v>
      </c>
      <c r="N19" s="244">
        <v>1E-3</v>
      </c>
      <c r="O19" s="244">
        <f>ROUND(E19*N19,2)</f>
        <v>0.01</v>
      </c>
      <c r="P19" s="244">
        <v>3.1E-2</v>
      </c>
      <c r="Q19" s="244">
        <f>ROUND(E19*P19,2)</f>
        <v>0.24</v>
      </c>
      <c r="R19" s="246"/>
      <c r="S19" s="246" t="s">
        <v>139</v>
      </c>
      <c r="T19" s="246" t="s">
        <v>139</v>
      </c>
      <c r="U19" s="246">
        <v>0.33100000000000002</v>
      </c>
      <c r="V19" s="246">
        <f>ROUND(E19*U19,2)</f>
        <v>2.5299999999999998</v>
      </c>
      <c r="W19" s="246"/>
      <c r="X19" s="247" t="s">
        <v>141</v>
      </c>
      <c r="Y19" s="230" t="s">
        <v>142</v>
      </c>
      <c r="Z19" s="210"/>
      <c r="AA19" s="210"/>
      <c r="AB19" s="210"/>
      <c r="AC19" s="210"/>
      <c r="AD19" s="210"/>
      <c r="AE19" s="210"/>
      <c r="AF19" s="210"/>
      <c r="AG19" s="210" t="s">
        <v>143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27"/>
      <c r="B20" s="228"/>
      <c r="C20" s="259" t="s">
        <v>642</v>
      </c>
      <c r="D20" s="231"/>
      <c r="E20" s="232">
        <v>7.65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145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1">
        <v>5</v>
      </c>
      <c r="B21" s="242" t="s">
        <v>643</v>
      </c>
      <c r="C21" s="258" t="s">
        <v>644</v>
      </c>
      <c r="D21" s="243" t="s">
        <v>138</v>
      </c>
      <c r="E21" s="244">
        <v>31.79</v>
      </c>
      <c r="F21" s="245"/>
      <c r="G21" s="246">
        <f>ROUND(E21*F21,2)</f>
        <v>0</v>
      </c>
      <c r="H21" s="245"/>
      <c r="I21" s="246">
        <f>ROUND(E21*H21,2)</f>
        <v>0</v>
      </c>
      <c r="J21" s="245"/>
      <c r="K21" s="246">
        <f>ROUND(E21*J21,2)</f>
        <v>0</v>
      </c>
      <c r="L21" s="246">
        <v>21</v>
      </c>
      <c r="M21" s="246">
        <f>G21*(1+L21/100)</f>
        <v>0</v>
      </c>
      <c r="N21" s="244">
        <v>9.2000000000000003E-4</v>
      </c>
      <c r="O21" s="244">
        <f>ROUND(E21*N21,2)</f>
        <v>0.03</v>
      </c>
      <c r="P21" s="244">
        <v>2.7E-2</v>
      </c>
      <c r="Q21" s="244">
        <f>ROUND(E21*P21,2)</f>
        <v>0.86</v>
      </c>
      <c r="R21" s="246"/>
      <c r="S21" s="246" t="s">
        <v>139</v>
      </c>
      <c r="T21" s="246" t="s">
        <v>139</v>
      </c>
      <c r="U21" s="246">
        <v>0.26300000000000001</v>
      </c>
      <c r="V21" s="246">
        <f>ROUND(E21*U21,2)</f>
        <v>8.36</v>
      </c>
      <c r="W21" s="246"/>
      <c r="X21" s="247" t="s">
        <v>141</v>
      </c>
      <c r="Y21" s="230" t="s">
        <v>142</v>
      </c>
      <c r="Z21" s="210"/>
      <c r="AA21" s="210"/>
      <c r="AB21" s="210"/>
      <c r="AC21" s="210"/>
      <c r="AD21" s="210"/>
      <c r="AE21" s="210"/>
      <c r="AF21" s="210"/>
      <c r="AG21" s="210" t="s">
        <v>143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27"/>
      <c r="B22" s="228"/>
      <c r="C22" s="259" t="s">
        <v>645</v>
      </c>
      <c r="D22" s="231"/>
      <c r="E22" s="232">
        <v>31.79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145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1" x14ac:dyDescent="0.2">
      <c r="A23" s="241">
        <v>6</v>
      </c>
      <c r="B23" s="242" t="s">
        <v>646</v>
      </c>
      <c r="C23" s="258" t="s">
        <v>647</v>
      </c>
      <c r="D23" s="243" t="s">
        <v>138</v>
      </c>
      <c r="E23" s="244">
        <v>161.28</v>
      </c>
      <c r="F23" s="245"/>
      <c r="G23" s="246">
        <f>ROUND(E23*F23,2)</f>
        <v>0</v>
      </c>
      <c r="H23" s="245"/>
      <c r="I23" s="246">
        <f>ROUND(E23*H23,2)</f>
        <v>0</v>
      </c>
      <c r="J23" s="245"/>
      <c r="K23" s="246">
        <f>ROUND(E23*J23,2)</f>
        <v>0</v>
      </c>
      <c r="L23" s="246">
        <v>21</v>
      </c>
      <c r="M23" s="246">
        <f>G23*(1+L23/100)</f>
        <v>0</v>
      </c>
      <c r="N23" s="244">
        <v>8.1999999999999998E-4</v>
      </c>
      <c r="O23" s="244">
        <f>ROUND(E23*N23,2)</f>
        <v>0.13</v>
      </c>
      <c r="P23" s="244">
        <v>2.3E-2</v>
      </c>
      <c r="Q23" s="244">
        <f>ROUND(E23*P23,2)</f>
        <v>3.71</v>
      </c>
      <c r="R23" s="246"/>
      <c r="S23" s="246" t="s">
        <v>139</v>
      </c>
      <c r="T23" s="246" t="s">
        <v>139</v>
      </c>
      <c r="U23" s="246">
        <v>0.215</v>
      </c>
      <c r="V23" s="246">
        <f>ROUND(E23*U23,2)</f>
        <v>34.68</v>
      </c>
      <c r="W23" s="246"/>
      <c r="X23" s="247" t="s">
        <v>141</v>
      </c>
      <c r="Y23" s="230" t="s">
        <v>142</v>
      </c>
      <c r="Z23" s="210"/>
      <c r="AA23" s="210"/>
      <c r="AB23" s="210"/>
      <c r="AC23" s="210"/>
      <c r="AD23" s="210"/>
      <c r="AE23" s="210"/>
      <c r="AF23" s="210"/>
      <c r="AG23" s="210" t="s">
        <v>143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27"/>
      <c r="B24" s="228"/>
      <c r="C24" s="259" t="s">
        <v>648</v>
      </c>
      <c r="D24" s="231"/>
      <c r="E24" s="232">
        <v>149.76</v>
      </c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145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27"/>
      <c r="B25" s="228"/>
      <c r="C25" s="259" t="s">
        <v>649</v>
      </c>
      <c r="D25" s="231"/>
      <c r="E25" s="232">
        <v>11.52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145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1">
        <v>7</v>
      </c>
      <c r="B26" s="242" t="s">
        <v>191</v>
      </c>
      <c r="C26" s="258" t="s">
        <v>192</v>
      </c>
      <c r="D26" s="243" t="s">
        <v>193</v>
      </c>
      <c r="E26" s="244">
        <v>136</v>
      </c>
      <c r="F26" s="245"/>
      <c r="G26" s="246">
        <f>ROUND(E26*F26,2)</f>
        <v>0</v>
      </c>
      <c r="H26" s="245"/>
      <c r="I26" s="246">
        <f>ROUND(E26*H26,2)</f>
        <v>0</v>
      </c>
      <c r="J26" s="245"/>
      <c r="K26" s="246">
        <f>ROUND(E26*J26,2)</f>
        <v>0</v>
      </c>
      <c r="L26" s="246">
        <v>21</v>
      </c>
      <c r="M26" s="246">
        <f>G26*(1+L26/100)</f>
        <v>0</v>
      </c>
      <c r="N26" s="244">
        <v>0</v>
      </c>
      <c r="O26" s="244">
        <f>ROUND(E26*N26,2)</f>
        <v>0</v>
      </c>
      <c r="P26" s="244">
        <v>1.507E-2</v>
      </c>
      <c r="Q26" s="244">
        <f>ROUND(E26*P26,2)</f>
        <v>2.0499999999999998</v>
      </c>
      <c r="R26" s="246"/>
      <c r="S26" s="246" t="s">
        <v>139</v>
      </c>
      <c r="T26" s="246" t="s">
        <v>140</v>
      </c>
      <c r="U26" s="246">
        <v>0.11</v>
      </c>
      <c r="V26" s="246">
        <f>ROUND(E26*U26,2)</f>
        <v>14.96</v>
      </c>
      <c r="W26" s="246"/>
      <c r="X26" s="247" t="s">
        <v>141</v>
      </c>
      <c r="Y26" s="230" t="s">
        <v>142</v>
      </c>
      <c r="Z26" s="210"/>
      <c r="AA26" s="210"/>
      <c r="AB26" s="210"/>
      <c r="AC26" s="210"/>
      <c r="AD26" s="210"/>
      <c r="AE26" s="210"/>
      <c r="AF26" s="210"/>
      <c r="AG26" s="210" t="s">
        <v>143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27"/>
      <c r="B27" s="228"/>
      <c r="C27" s="259" t="s">
        <v>157</v>
      </c>
      <c r="D27" s="231"/>
      <c r="E27" s="232">
        <v>4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145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27"/>
      <c r="B28" s="228"/>
      <c r="C28" s="259" t="s">
        <v>650</v>
      </c>
      <c r="D28" s="231"/>
      <c r="E28" s="232">
        <v>132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145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34" t="s">
        <v>134</v>
      </c>
      <c r="B29" s="235" t="s">
        <v>92</v>
      </c>
      <c r="C29" s="257" t="s">
        <v>93</v>
      </c>
      <c r="D29" s="236"/>
      <c r="E29" s="237"/>
      <c r="F29" s="238"/>
      <c r="G29" s="238">
        <f>SUMIF(AG30:AG31,"&lt;&gt;NOR",G30:G31)</f>
        <v>0</v>
      </c>
      <c r="H29" s="238"/>
      <c r="I29" s="238">
        <f>SUM(I30:I31)</f>
        <v>0</v>
      </c>
      <c r="J29" s="238"/>
      <c r="K29" s="238">
        <f>SUM(K30:K31)</f>
        <v>0</v>
      </c>
      <c r="L29" s="238"/>
      <c r="M29" s="238">
        <f>SUM(M30:M31)</f>
        <v>0</v>
      </c>
      <c r="N29" s="237"/>
      <c r="O29" s="237">
        <f>SUM(O30:O31)</f>
        <v>0</v>
      </c>
      <c r="P29" s="237"/>
      <c r="Q29" s="237">
        <f>SUM(Q30:Q31)</f>
        <v>0.88</v>
      </c>
      <c r="R29" s="238"/>
      <c r="S29" s="238"/>
      <c r="T29" s="238"/>
      <c r="U29" s="238"/>
      <c r="V29" s="238">
        <f>SUM(V30:V31)</f>
        <v>59.98</v>
      </c>
      <c r="W29" s="238"/>
      <c r="X29" s="239"/>
      <c r="Y29" s="233"/>
      <c r="AG29" t="s">
        <v>135</v>
      </c>
    </row>
    <row r="30" spans="1:60" ht="22.5" outlineLevel="1" x14ac:dyDescent="0.2">
      <c r="A30" s="241">
        <v>8</v>
      </c>
      <c r="B30" s="242" t="s">
        <v>211</v>
      </c>
      <c r="C30" s="258" t="s">
        <v>212</v>
      </c>
      <c r="D30" s="243" t="s">
        <v>193</v>
      </c>
      <c r="E30" s="244">
        <v>652</v>
      </c>
      <c r="F30" s="245"/>
      <c r="G30" s="246">
        <f>ROUND(E30*F30,2)</f>
        <v>0</v>
      </c>
      <c r="H30" s="245"/>
      <c r="I30" s="246">
        <f>ROUND(E30*H30,2)</f>
        <v>0</v>
      </c>
      <c r="J30" s="245"/>
      <c r="K30" s="246">
        <f>ROUND(E30*J30,2)</f>
        <v>0</v>
      </c>
      <c r="L30" s="246">
        <v>21</v>
      </c>
      <c r="M30" s="246">
        <f>G30*(1+L30/100)</f>
        <v>0</v>
      </c>
      <c r="N30" s="244">
        <v>0</v>
      </c>
      <c r="O30" s="244">
        <f>ROUND(E30*N30,2)</f>
        <v>0</v>
      </c>
      <c r="P30" s="244">
        <v>1.3500000000000001E-3</v>
      </c>
      <c r="Q30" s="244">
        <f>ROUND(E30*P30,2)</f>
        <v>0.88</v>
      </c>
      <c r="R30" s="246"/>
      <c r="S30" s="246" t="s">
        <v>139</v>
      </c>
      <c r="T30" s="246" t="s">
        <v>140</v>
      </c>
      <c r="U30" s="246">
        <v>9.1999999999999998E-2</v>
      </c>
      <c r="V30" s="246">
        <f>ROUND(E30*U30,2)</f>
        <v>59.98</v>
      </c>
      <c r="W30" s="246"/>
      <c r="X30" s="247" t="s">
        <v>141</v>
      </c>
      <c r="Y30" s="230" t="s">
        <v>142</v>
      </c>
      <c r="Z30" s="210"/>
      <c r="AA30" s="210"/>
      <c r="AB30" s="210"/>
      <c r="AC30" s="210"/>
      <c r="AD30" s="210"/>
      <c r="AE30" s="210"/>
      <c r="AF30" s="210"/>
      <c r="AG30" s="210" t="s">
        <v>143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27"/>
      <c r="B31" s="228"/>
      <c r="C31" s="259" t="s">
        <v>651</v>
      </c>
      <c r="D31" s="231"/>
      <c r="E31" s="232">
        <v>652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145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x14ac:dyDescent="0.2">
      <c r="A32" s="234" t="s">
        <v>134</v>
      </c>
      <c r="B32" s="235" t="s">
        <v>94</v>
      </c>
      <c r="C32" s="257" t="s">
        <v>96</v>
      </c>
      <c r="D32" s="236"/>
      <c r="E32" s="237"/>
      <c r="F32" s="238"/>
      <c r="G32" s="238">
        <f>SUMIF(AG33:AG56,"&lt;&gt;NOR",G33:G56)</f>
        <v>0</v>
      </c>
      <c r="H32" s="238"/>
      <c r="I32" s="238">
        <f>SUM(I33:I56)</f>
        <v>0</v>
      </c>
      <c r="J32" s="238"/>
      <c r="K32" s="238">
        <f>SUM(K33:K56)</f>
        <v>0</v>
      </c>
      <c r="L32" s="238"/>
      <c r="M32" s="238">
        <f>SUM(M33:M56)</f>
        <v>0</v>
      </c>
      <c r="N32" s="237"/>
      <c r="O32" s="237">
        <f>SUM(O33:O56)</f>
        <v>2.46</v>
      </c>
      <c r="P32" s="237"/>
      <c r="Q32" s="237">
        <f>SUM(Q33:Q56)</f>
        <v>0</v>
      </c>
      <c r="R32" s="238"/>
      <c r="S32" s="238"/>
      <c r="T32" s="238"/>
      <c r="U32" s="238"/>
      <c r="V32" s="238">
        <f>SUM(V33:V56)</f>
        <v>404.75</v>
      </c>
      <c r="W32" s="238"/>
      <c r="X32" s="239"/>
      <c r="Y32" s="233"/>
      <c r="AG32" t="s">
        <v>135</v>
      </c>
    </row>
    <row r="33" spans="1:60" outlineLevel="1" x14ac:dyDescent="0.2">
      <c r="A33" s="241">
        <v>9</v>
      </c>
      <c r="B33" s="242" t="s">
        <v>499</v>
      </c>
      <c r="C33" s="258" t="s">
        <v>500</v>
      </c>
      <c r="D33" s="243" t="s">
        <v>193</v>
      </c>
      <c r="E33" s="244">
        <v>216.8</v>
      </c>
      <c r="F33" s="245"/>
      <c r="G33" s="246">
        <f>ROUND(E33*F33,2)</f>
        <v>0</v>
      </c>
      <c r="H33" s="245"/>
      <c r="I33" s="246">
        <f>ROUND(E33*H33,2)</f>
        <v>0</v>
      </c>
      <c r="J33" s="245"/>
      <c r="K33" s="246">
        <f>ROUND(E33*J33,2)</f>
        <v>0</v>
      </c>
      <c r="L33" s="246">
        <v>21</v>
      </c>
      <c r="M33" s="246">
        <f>G33*(1+L33/100)</f>
        <v>0</v>
      </c>
      <c r="N33" s="244">
        <v>0</v>
      </c>
      <c r="O33" s="244">
        <f>ROUND(E33*N33,2)</f>
        <v>0</v>
      </c>
      <c r="P33" s="244">
        <v>0</v>
      </c>
      <c r="Q33" s="244">
        <f>ROUND(E33*P33,2)</f>
        <v>0</v>
      </c>
      <c r="R33" s="246"/>
      <c r="S33" s="246" t="s">
        <v>139</v>
      </c>
      <c r="T33" s="246" t="s">
        <v>140</v>
      </c>
      <c r="U33" s="246">
        <v>0.18</v>
      </c>
      <c r="V33" s="246">
        <f>ROUND(E33*U33,2)</f>
        <v>39.020000000000003</v>
      </c>
      <c r="W33" s="246"/>
      <c r="X33" s="247" t="s">
        <v>141</v>
      </c>
      <c r="Y33" s="230" t="s">
        <v>142</v>
      </c>
      <c r="Z33" s="210"/>
      <c r="AA33" s="210"/>
      <c r="AB33" s="210"/>
      <c r="AC33" s="210"/>
      <c r="AD33" s="210"/>
      <c r="AE33" s="210"/>
      <c r="AF33" s="210"/>
      <c r="AG33" s="210" t="s">
        <v>143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27"/>
      <c r="B34" s="228"/>
      <c r="C34" s="261" t="s">
        <v>501</v>
      </c>
      <c r="D34" s="256"/>
      <c r="E34" s="256"/>
      <c r="F34" s="256"/>
      <c r="G34" s="256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228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27"/>
      <c r="B35" s="228"/>
      <c r="C35" s="259" t="s">
        <v>652</v>
      </c>
      <c r="D35" s="231"/>
      <c r="E35" s="232">
        <v>124.8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145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27"/>
      <c r="B36" s="228"/>
      <c r="C36" s="259" t="s">
        <v>653</v>
      </c>
      <c r="D36" s="231"/>
      <c r="E36" s="232">
        <v>56.1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145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27"/>
      <c r="B37" s="228"/>
      <c r="C37" s="259" t="s">
        <v>654</v>
      </c>
      <c r="D37" s="231"/>
      <c r="E37" s="232">
        <v>21.5</v>
      </c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145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27"/>
      <c r="B38" s="228"/>
      <c r="C38" s="259" t="s">
        <v>655</v>
      </c>
      <c r="D38" s="231"/>
      <c r="E38" s="232">
        <v>14.4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145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1">
        <v>10</v>
      </c>
      <c r="B39" s="242" t="s">
        <v>507</v>
      </c>
      <c r="C39" s="258" t="s">
        <v>508</v>
      </c>
      <c r="D39" s="243" t="s">
        <v>193</v>
      </c>
      <c r="E39" s="244">
        <v>216.8</v>
      </c>
      <c r="F39" s="245"/>
      <c r="G39" s="246">
        <f>ROUND(E39*F39,2)</f>
        <v>0</v>
      </c>
      <c r="H39" s="245"/>
      <c r="I39" s="246">
        <f>ROUND(E39*H39,2)</f>
        <v>0</v>
      </c>
      <c r="J39" s="245"/>
      <c r="K39" s="246">
        <f>ROUND(E39*J39,2)</f>
        <v>0</v>
      </c>
      <c r="L39" s="246">
        <v>21</v>
      </c>
      <c r="M39" s="246">
        <f>G39*(1+L39/100)</f>
        <v>0</v>
      </c>
      <c r="N39" s="244">
        <v>1.2E-4</v>
      </c>
      <c r="O39" s="244">
        <f>ROUND(E39*N39,2)</f>
        <v>0.03</v>
      </c>
      <c r="P39" s="244">
        <v>0</v>
      </c>
      <c r="Q39" s="244">
        <f>ROUND(E39*P39,2)</f>
        <v>0</v>
      </c>
      <c r="R39" s="246"/>
      <c r="S39" s="246" t="s">
        <v>139</v>
      </c>
      <c r="T39" s="246" t="s">
        <v>140</v>
      </c>
      <c r="U39" s="246">
        <v>0.64</v>
      </c>
      <c r="V39" s="246">
        <f>ROUND(E39*U39,2)</f>
        <v>138.75</v>
      </c>
      <c r="W39" s="246"/>
      <c r="X39" s="247" t="s">
        <v>141</v>
      </c>
      <c r="Y39" s="230" t="s">
        <v>142</v>
      </c>
      <c r="Z39" s="210"/>
      <c r="AA39" s="210"/>
      <c r="AB39" s="210"/>
      <c r="AC39" s="210"/>
      <c r="AD39" s="210"/>
      <c r="AE39" s="210"/>
      <c r="AF39" s="210"/>
      <c r="AG39" s="210" t="s">
        <v>143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2" x14ac:dyDescent="0.2">
      <c r="A40" s="227"/>
      <c r="B40" s="228"/>
      <c r="C40" s="261" t="s">
        <v>509</v>
      </c>
      <c r="D40" s="256"/>
      <c r="E40" s="256"/>
      <c r="F40" s="256"/>
      <c r="G40" s="256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228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55" t="str">
        <f>C40</f>
        <v>Dodávka a aplikace parotěsné a paropropustné fólie, těsnicí pásky pod rám a pod vnější parapet, vymezovacího provazce pod vnitřní parapet a silikonového tmelu.</v>
      </c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27"/>
      <c r="B41" s="228"/>
      <c r="C41" s="259" t="s">
        <v>652</v>
      </c>
      <c r="D41" s="231"/>
      <c r="E41" s="232">
        <v>124.8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145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27"/>
      <c r="B42" s="228"/>
      <c r="C42" s="259" t="s">
        <v>653</v>
      </c>
      <c r="D42" s="231"/>
      <c r="E42" s="232">
        <v>56.1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145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27"/>
      <c r="B43" s="228"/>
      <c r="C43" s="259" t="s">
        <v>654</v>
      </c>
      <c r="D43" s="231"/>
      <c r="E43" s="232">
        <v>21.5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145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27"/>
      <c r="B44" s="228"/>
      <c r="C44" s="259" t="s">
        <v>655</v>
      </c>
      <c r="D44" s="231"/>
      <c r="E44" s="232">
        <v>14.4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145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1">
        <v>11</v>
      </c>
      <c r="B45" s="242" t="s">
        <v>515</v>
      </c>
      <c r="C45" s="258" t="s">
        <v>516</v>
      </c>
      <c r="D45" s="243" t="s">
        <v>148</v>
      </c>
      <c r="E45" s="244">
        <v>16</v>
      </c>
      <c r="F45" s="245"/>
      <c r="G45" s="246">
        <f>ROUND(E45*F45,2)</f>
        <v>0</v>
      </c>
      <c r="H45" s="245"/>
      <c r="I45" s="246">
        <f>ROUND(E45*H45,2)</f>
        <v>0</v>
      </c>
      <c r="J45" s="245"/>
      <c r="K45" s="246">
        <f>ROUND(E45*J45,2)</f>
        <v>0</v>
      </c>
      <c r="L45" s="246">
        <v>21</v>
      </c>
      <c r="M45" s="246">
        <f>G45*(1+L45/100)</f>
        <v>0</v>
      </c>
      <c r="N45" s="244">
        <v>1.1999999999999999E-3</v>
      </c>
      <c r="O45" s="244">
        <f>ROUND(E45*N45,2)</f>
        <v>0.02</v>
      </c>
      <c r="P45" s="244">
        <v>0</v>
      </c>
      <c r="Q45" s="244">
        <f>ROUND(E45*P45,2)</f>
        <v>0</v>
      </c>
      <c r="R45" s="246"/>
      <c r="S45" s="246" t="s">
        <v>139</v>
      </c>
      <c r="T45" s="246" t="s">
        <v>140</v>
      </c>
      <c r="U45" s="246">
        <v>2.72</v>
      </c>
      <c r="V45" s="246">
        <f>ROUND(E45*U45,2)</f>
        <v>43.52</v>
      </c>
      <c r="W45" s="246"/>
      <c r="X45" s="247" t="s">
        <v>141</v>
      </c>
      <c r="Y45" s="230" t="s">
        <v>142</v>
      </c>
      <c r="Z45" s="210"/>
      <c r="AA45" s="210"/>
      <c r="AB45" s="210"/>
      <c r="AC45" s="210"/>
      <c r="AD45" s="210"/>
      <c r="AE45" s="210"/>
      <c r="AF45" s="210"/>
      <c r="AG45" s="210" t="s">
        <v>143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27"/>
      <c r="B46" s="228"/>
      <c r="C46" s="259" t="s">
        <v>656</v>
      </c>
      <c r="D46" s="231"/>
      <c r="E46" s="232">
        <v>16</v>
      </c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145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1">
        <v>12</v>
      </c>
      <c r="B47" s="242" t="s">
        <v>525</v>
      </c>
      <c r="C47" s="258" t="s">
        <v>526</v>
      </c>
      <c r="D47" s="243" t="s">
        <v>138</v>
      </c>
      <c r="E47" s="244">
        <v>161.28</v>
      </c>
      <c r="F47" s="245"/>
      <c r="G47" s="246">
        <f>ROUND(E47*F47,2)</f>
        <v>0</v>
      </c>
      <c r="H47" s="245"/>
      <c r="I47" s="246">
        <f>ROUND(E47*H47,2)</f>
        <v>0</v>
      </c>
      <c r="J47" s="245"/>
      <c r="K47" s="246">
        <f>ROUND(E47*J47,2)</f>
        <v>0</v>
      </c>
      <c r="L47" s="246">
        <v>21</v>
      </c>
      <c r="M47" s="246">
        <f>G47*(1+L47/100)</f>
        <v>0</v>
      </c>
      <c r="N47" s="244">
        <v>3.2000000000000003E-4</v>
      </c>
      <c r="O47" s="244">
        <f>ROUND(E47*N47,2)</f>
        <v>0.05</v>
      </c>
      <c r="P47" s="244">
        <v>0</v>
      </c>
      <c r="Q47" s="244">
        <f>ROUND(E47*P47,2)</f>
        <v>0</v>
      </c>
      <c r="R47" s="246"/>
      <c r="S47" s="246" t="s">
        <v>139</v>
      </c>
      <c r="T47" s="246" t="s">
        <v>139</v>
      </c>
      <c r="U47" s="246">
        <v>0.96099999999999997</v>
      </c>
      <c r="V47" s="246">
        <f>ROUND(E47*U47,2)</f>
        <v>154.99</v>
      </c>
      <c r="W47" s="246"/>
      <c r="X47" s="247" t="s">
        <v>141</v>
      </c>
      <c r="Y47" s="230" t="s">
        <v>142</v>
      </c>
      <c r="Z47" s="210"/>
      <c r="AA47" s="210"/>
      <c r="AB47" s="210"/>
      <c r="AC47" s="210"/>
      <c r="AD47" s="210"/>
      <c r="AE47" s="210"/>
      <c r="AF47" s="210"/>
      <c r="AG47" s="210" t="s">
        <v>143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27"/>
      <c r="B48" s="228"/>
      <c r="C48" s="259" t="s">
        <v>657</v>
      </c>
      <c r="D48" s="231"/>
      <c r="E48" s="232">
        <v>161.28</v>
      </c>
      <c r="F48" s="230"/>
      <c r="G48" s="230"/>
      <c r="H48" s="230"/>
      <c r="I48" s="230"/>
      <c r="J48" s="230"/>
      <c r="K48" s="230"/>
      <c r="L48" s="230"/>
      <c r="M48" s="230"/>
      <c r="N48" s="229"/>
      <c r="O48" s="229"/>
      <c r="P48" s="229"/>
      <c r="Q48" s="229"/>
      <c r="R48" s="230"/>
      <c r="S48" s="230"/>
      <c r="T48" s="230"/>
      <c r="U48" s="230"/>
      <c r="V48" s="230"/>
      <c r="W48" s="230"/>
      <c r="X48" s="230"/>
      <c r="Y48" s="230"/>
      <c r="Z48" s="210"/>
      <c r="AA48" s="210"/>
      <c r="AB48" s="210"/>
      <c r="AC48" s="210"/>
      <c r="AD48" s="210"/>
      <c r="AE48" s="210"/>
      <c r="AF48" s="210"/>
      <c r="AG48" s="210" t="s">
        <v>145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8">
        <v>13</v>
      </c>
      <c r="B49" s="249" t="s">
        <v>537</v>
      </c>
      <c r="C49" s="260" t="s">
        <v>538</v>
      </c>
      <c r="D49" s="250" t="s">
        <v>148</v>
      </c>
      <c r="E49" s="251">
        <v>5</v>
      </c>
      <c r="F49" s="252"/>
      <c r="G49" s="253">
        <f>ROUND(E49*F49,2)</f>
        <v>0</v>
      </c>
      <c r="H49" s="252"/>
      <c r="I49" s="253">
        <f>ROUND(E49*H49,2)</f>
        <v>0</v>
      </c>
      <c r="J49" s="252"/>
      <c r="K49" s="253">
        <f>ROUND(E49*J49,2)</f>
        <v>0</v>
      </c>
      <c r="L49" s="253">
        <v>21</v>
      </c>
      <c r="M49" s="253">
        <f>G49*(1+L49/100)</f>
        <v>0</v>
      </c>
      <c r="N49" s="251">
        <v>1.0000000000000001E-5</v>
      </c>
      <c r="O49" s="251">
        <f>ROUND(E49*N49,2)</f>
        <v>0</v>
      </c>
      <c r="P49" s="251">
        <v>0</v>
      </c>
      <c r="Q49" s="251">
        <f>ROUND(E49*P49,2)</f>
        <v>0</v>
      </c>
      <c r="R49" s="253"/>
      <c r="S49" s="253" t="s">
        <v>139</v>
      </c>
      <c r="T49" s="253" t="s">
        <v>140</v>
      </c>
      <c r="U49" s="253">
        <v>0.40488000000000002</v>
      </c>
      <c r="V49" s="253">
        <f>ROUND(E49*U49,2)</f>
        <v>2.02</v>
      </c>
      <c r="W49" s="253"/>
      <c r="X49" s="254" t="s">
        <v>141</v>
      </c>
      <c r="Y49" s="230" t="s">
        <v>142</v>
      </c>
      <c r="Z49" s="210"/>
      <c r="AA49" s="210"/>
      <c r="AB49" s="210"/>
      <c r="AC49" s="210"/>
      <c r="AD49" s="210"/>
      <c r="AE49" s="210"/>
      <c r="AF49" s="210"/>
      <c r="AG49" s="210" t="s">
        <v>143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8">
        <v>14</v>
      </c>
      <c r="B50" s="249" t="s">
        <v>542</v>
      </c>
      <c r="C50" s="260" t="s">
        <v>543</v>
      </c>
      <c r="D50" s="250" t="s">
        <v>148</v>
      </c>
      <c r="E50" s="251">
        <v>13</v>
      </c>
      <c r="F50" s="252"/>
      <c r="G50" s="253">
        <f>ROUND(E50*F50,2)</f>
        <v>0</v>
      </c>
      <c r="H50" s="252"/>
      <c r="I50" s="253">
        <f>ROUND(E50*H50,2)</f>
        <v>0</v>
      </c>
      <c r="J50" s="252"/>
      <c r="K50" s="253">
        <f>ROUND(E50*J50,2)</f>
        <v>0</v>
      </c>
      <c r="L50" s="253">
        <v>21</v>
      </c>
      <c r="M50" s="253">
        <f>G50*(1+L50/100)</f>
        <v>0</v>
      </c>
      <c r="N50" s="251">
        <v>2.0000000000000002E-5</v>
      </c>
      <c r="O50" s="251">
        <f>ROUND(E50*N50,2)</f>
        <v>0</v>
      </c>
      <c r="P50" s="251">
        <v>0</v>
      </c>
      <c r="Q50" s="251">
        <f>ROUND(E50*P50,2)</f>
        <v>0</v>
      </c>
      <c r="R50" s="253"/>
      <c r="S50" s="253" t="s">
        <v>139</v>
      </c>
      <c r="T50" s="253" t="s">
        <v>140</v>
      </c>
      <c r="U50" s="253">
        <v>0.74034</v>
      </c>
      <c r="V50" s="253">
        <f>ROUND(E50*U50,2)</f>
        <v>9.6199999999999992</v>
      </c>
      <c r="W50" s="253"/>
      <c r="X50" s="254" t="s">
        <v>141</v>
      </c>
      <c r="Y50" s="230" t="s">
        <v>142</v>
      </c>
      <c r="Z50" s="210"/>
      <c r="AA50" s="210"/>
      <c r="AB50" s="210"/>
      <c r="AC50" s="210"/>
      <c r="AD50" s="210"/>
      <c r="AE50" s="210"/>
      <c r="AF50" s="210"/>
      <c r="AG50" s="210" t="s">
        <v>143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8">
        <v>15</v>
      </c>
      <c r="B51" s="249" t="s">
        <v>545</v>
      </c>
      <c r="C51" s="260" t="s">
        <v>546</v>
      </c>
      <c r="D51" s="250" t="s">
        <v>148</v>
      </c>
      <c r="E51" s="251">
        <v>13</v>
      </c>
      <c r="F51" s="252"/>
      <c r="G51" s="253">
        <f>ROUND(E51*F51,2)</f>
        <v>0</v>
      </c>
      <c r="H51" s="252"/>
      <c r="I51" s="253">
        <f>ROUND(E51*H51,2)</f>
        <v>0</v>
      </c>
      <c r="J51" s="252"/>
      <c r="K51" s="253">
        <f>ROUND(E51*J51,2)</f>
        <v>0</v>
      </c>
      <c r="L51" s="253">
        <v>21</v>
      </c>
      <c r="M51" s="253">
        <f>G51*(1+L51/100)</f>
        <v>0</v>
      </c>
      <c r="N51" s="251">
        <v>2.0000000000000002E-5</v>
      </c>
      <c r="O51" s="251">
        <f>ROUND(E51*N51,2)</f>
        <v>0</v>
      </c>
      <c r="P51" s="251">
        <v>0</v>
      </c>
      <c r="Q51" s="251">
        <f>ROUND(E51*P51,2)</f>
        <v>0</v>
      </c>
      <c r="R51" s="253"/>
      <c r="S51" s="253" t="s">
        <v>139</v>
      </c>
      <c r="T51" s="253" t="s">
        <v>140</v>
      </c>
      <c r="U51" s="253">
        <v>0.83213999999999999</v>
      </c>
      <c r="V51" s="253">
        <f>ROUND(E51*U51,2)</f>
        <v>10.82</v>
      </c>
      <c r="W51" s="253"/>
      <c r="X51" s="254" t="s">
        <v>141</v>
      </c>
      <c r="Y51" s="230" t="s">
        <v>142</v>
      </c>
      <c r="Z51" s="210"/>
      <c r="AA51" s="210"/>
      <c r="AB51" s="210"/>
      <c r="AC51" s="210"/>
      <c r="AD51" s="210"/>
      <c r="AE51" s="210"/>
      <c r="AF51" s="210"/>
      <c r="AG51" s="210" t="s">
        <v>143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1">
        <v>16</v>
      </c>
      <c r="B52" s="242" t="s">
        <v>555</v>
      </c>
      <c r="C52" s="258" t="s">
        <v>556</v>
      </c>
      <c r="D52" s="243" t="s">
        <v>193</v>
      </c>
      <c r="E52" s="244">
        <v>90.4</v>
      </c>
      <c r="F52" s="245"/>
      <c r="G52" s="246">
        <f>ROUND(E52*F52,2)</f>
        <v>0</v>
      </c>
      <c r="H52" s="245"/>
      <c r="I52" s="246">
        <f>ROUND(E52*H52,2)</f>
        <v>0</v>
      </c>
      <c r="J52" s="245"/>
      <c r="K52" s="246">
        <f>ROUND(E52*J52,2)</f>
        <v>0</v>
      </c>
      <c r="L52" s="246">
        <v>21</v>
      </c>
      <c r="M52" s="246">
        <f>G52*(1+L52/100)</f>
        <v>0</v>
      </c>
      <c r="N52" s="244">
        <v>3.8999999999999998E-3</v>
      </c>
      <c r="O52" s="244">
        <f>ROUND(E52*N52,2)</f>
        <v>0.35</v>
      </c>
      <c r="P52" s="244">
        <v>0</v>
      </c>
      <c r="Q52" s="244">
        <f>ROUND(E52*P52,2)</f>
        <v>0</v>
      </c>
      <c r="R52" s="246" t="s">
        <v>463</v>
      </c>
      <c r="S52" s="246" t="s">
        <v>139</v>
      </c>
      <c r="T52" s="246" t="s">
        <v>140</v>
      </c>
      <c r="U52" s="246">
        <v>0</v>
      </c>
      <c r="V52" s="246">
        <f>ROUND(E52*U52,2)</f>
        <v>0</v>
      </c>
      <c r="W52" s="246"/>
      <c r="X52" s="247" t="s">
        <v>464</v>
      </c>
      <c r="Y52" s="230" t="s">
        <v>142</v>
      </c>
      <c r="Z52" s="210"/>
      <c r="AA52" s="210"/>
      <c r="AB52" s="210"/>
      <c r="AC52" s="210"/>
      <c r="AD52" s="210"/>
      <c r="AE52" s="210"/>
      <c r="AF52" s="210"/>
      <c r="AG52" s="210" t="s">
        <v>465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27"/>
      <c r="B53" s="228"/>
      <c r="C53" s="259" t="s">
        <v>658</v>
      </c>
      <c r="D53" s="231"/>
      <c r="E53" s="232">
        <v>90.4</v>
      </c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145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22.5" outlineLevel="1" x14ac:dyDescent="0.2">
      <c r="A54" s="241">
        <v>17</v>
      </c>
      <c r="B54" s="242" t="s">
        <v>560</v>
      </c>
      <c r="C54" s="258" t="s">
        <v>561</v>
      </c>
      <c r="D54" s="243" t="s">
        <v>138</v>
      </c>
      <c r="E54" s="244">
        <v>200.72</v>
      </c>
      <c r="F54" s="245"/>
      <c r="G54" s="246">
        <f>ROUND(E54*F54,2)</f>
        <v>0</v>
      </c>
      <c r="H54" s="245"/>
      <c r="I54" s="246">
        <f>ROUND(E54*H54,2)</f>
        <v>0</v>
      </c>
      <c r="J54" s="245"/>
      <c r="K54" s="246">
        <f>ROUND(E54*J54,2)</f>
        <v>0</v>
      </c>
      <c r="L54" s="246">
        <v>21</v>
      </c>
      <c r="M54" s="246">
        <f>G54*(1+L54/100)</f>
        <v>0</v>
      </c>
      <c r="N54" s="244">
        <v>0.01</v>
      </c>
      <c r="O54" s="244">
        <f>ROUND(E54*N54,2)</f>
        <v>2.0099999999999998</v>
      </c>
      <c r="P54" s="244">
        <v>0</v>
      </c>
      <c r="Q54" s="244">
        <f>ROUND(E54*P54,2)</f>
        <v>0</v>
      </c>
      <c r="R54" s="246" t="s">
        <v>463</v>
      </c>
      <c r="S54" s="246" t="s">
        <v>139</v>
      </c>
      <c r="T54" s="246" t="s">
        <v>140</v>
      </c>
      <c r="U54" s="246">
        <v>0</v>
      </c>
      <c r="V54" s="246">
        <f>ROUND(E54*U54,2)</f>
        <v>0</v>
      </c>
      <c r="W54" s="246"/>
      <c r="X54" s="247" t="s">
        <v>464</v>
      </c>
      <c r="Y54" s="230" t="s">
        <v>142</v>
      </c>
      <c r="Z54" s="210"/>
      <c r="AA54" s="210"/>
      <c r="AB54" s="210"/>
      <c r="AC54" s="210"/>
      <c r="AD54" s="210"/>
      <c r="AE54" s="210"/>
      <c r="AF54" s="210"/>
      <c r="AG54" s="210" t="s">
        <v>465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27"/>
      <c r="B55" s="228"/>
      <c r="C55" s="259" t="s">
        <v>659</v>
      </c>
      <c r="D55" s="231"/>
      <c r="E55" s="232">
        <v>200.72</v>
      </c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145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8">
        <v>18</v>
      </c>
      <c r="B56" s="249" t="s">
        <v>563</v>
      </c>
      <c r="C56" s="260" t="s">
        <v>564</v>
      </c>
      <c r="D56" s="250" t="s">
        <v>226</v>
      </c>
      <c r="E56" s="251">
        <v>2.45716</v>
      </c>
      <c r="F56" s="252"/>
      <c r="G56" s="253">
        <f>ROUND(E56*F56,2)</f>
        <v>0</v>
      </c>
      <c r="H56" s="252"/>
      <c r="I56" s="253">
        <f>ROUND(E56*H56,2)</f>
        <v>0</v>
      </c>
      <c r="J56" s="252"/>
      <c r="K56" s="253">
        <f>ROUND(E56*J56,2)</f>
        <v>0</v>
      </c>
      <c r="L56" s="253">
        <v>21</v>
      </c>
      <c r="M56" s="253">
        <f>G56*(1+L56/100)</f>
        <v>0</v>
      </c>
      <c r="N56" s="251">
        <v>0</v>
      </c>
      <c r="O56" s="251">
        <f>ROUND(E56*N56,2)</f>
        <v>0</v>
      </c>
      <c r="P56" s="251">
        <v>0</v>
      </c>
      <c r="Q56" s="251">
        <f>ROUND(E56*P56,2)</f>
        <v>0</v>
      </c>
      <c r="R56" s="253"/>
      <c r="S56" s="253" t="s">
        <v>139</v>
      </c>
      <c r="T56" s="253" t="s">
        <v>140</v>
      </c>
      <c r="U56" s="253">
        <v>2.4470000000000001</v>
      </c>
      <c r="V56" s="253">
        <f>ROUND(E56*U56,2)</f>
        <v>6.01</v>
      </c>
      <c r="W56" s="253"/>
      <c r="X56" s="254" t="s">
        <v>432</v>
      </c>
      <c r="Y56" s="230" t="s">
        <v>142</v>
      </c>
      <c r="Z56" s="210"/>
      <c r="AA56" s="210"/>
      <c r="AB56" s="210"/>
      <c r="AC56" s="210"/>
      <c r="AD56" s="210"/>
      <c r="AE56" s="210"/>
      <c r="AF56" s="210"/>
      <c r="AG56" s="210" t="s">
        <v>433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x14ac:dyDescent="0.2">
      <c r="A57" s="234" t="s">
        <v>134</v>
      </c>
      <c r="B57" s="235" t="s">
        <v>97</v>
      </c>
      <c r="C57" s="257" t="s">
        <v>98</v>
      </c>
      <c r="D57" s="236"/>
      <c r="E57" s="237"/>
      <c r="F57" s="238"/>
      <c r="G57" s="238">
        <f>SUMIF(AG58:AG61,"&lt;&gt;NOR",G58:G61)</f>
        <v>0</v>
      </c>
      <c r="H57" s="238"/>
      <c r="I57" s="238">
        <f>SUM(I58:I61)</f>
        <v>0</v>
      </c>
      <c r="J57" s="238"/>
      <c r="K57" s="238">
        <f>SUM(K58:K61)</f>
        <v>0</v>
      </c>
      <c r="L57" s="238"/>
      <c r="M57" s="238">
        <f>SUM(M58:M61)</f>
        <v>0</v>
      </c>
      <c r="N57" s="237"/>
      <c r="O57" s="237">
        <f>SUM(O58:O61)</f>
        <v>0.02</v>
      </c>
      <c r="P57" s="237"/>
      <c r="Q57" s="237">
        <f>SUM(Q58:Q61)</f>
        <v>0</v>
      </c>
      <c r="R57" s="238"/>
      <c r="S57" s="238"/>
      <c r="T57" s="238"/>
      <c r="U57" s="238"/>
      <c r="V57" s="238">
        <f>SUM(V58:V61)</f>
        <v>12.38</v>
      </c>
      <c r="W57" s="238"/>
      <c r="X57" s="239"/>
      <c r="Y57" s="233"/>
      <c r="AG57" t="s">
        <v>135</v>
      </c>
    </row>
    <row r="58" spans="1:60" outlineLevel="1" x14ac:dyDescent="0.2">
      <c r="A58" s="241">
        <v>19</v>
      </c>
      <c r="B58" s="242" t="s">
        <v>565</v>
      </c>
      <c r="C58" s="258" t="s">
        <v>566</v>
      </c>
      <c r="D58" s="243" t="s">
        <v>138</v>
      </c>
      <c r="E58" s="244">
        <v>92.16</v>
      </c>
      <c r="F58" s="245"/>
      <c r="G58" s="246">
        <f>ROUND(E58*F58,2)</f>
        <v>0</v>
      </c>
      <c r="H58" s="245"/>
      <c r="I58" s="246">
        <f>ROUND(E58*H58,2)</f>
        <v>0</v>
      </c>
      <c r="J58" s="245"/>
      <c r="K58" s="246">
        <f>ROUND(E58*J58,2)</f>
        <v>0</v>
      </c>
      <c r="L58" s="246">
        <v>21</v>
      </c>
      <c r="M58" s="246">
        <f>G58*(1+L58/100)</f>
        <v>0</v>
      </c>
      <c r="N58" s="244">
        <v>6.9999999999999994E-5</v>
      </c>
      <c r="O58" s="244">
        <f>ROUND(E58*N58,2)</f>
        <v>0.01</v>
      </c>
      <c r="P58" s="244">
        <v>0</v>
      </c>
      <c r="Q58" s="244">
        <f>ROUND(E58*P58,2)</f>
        <v>0</v>
      </c>
      <c r="R58" s="246"/>
      <c r="S58" s="246" t="s">
        <v>139</v>
      </c>
      <c r="T58" s="246" t="s">
        <v>140</v>
      </c>
      <c r="U58" s="246">
        <v>3.2480000000000002E-2</v>
      </c>
      <c r="V58" s="246">
        <f>ROUND(E58*U58,2)</f>
        <v>2.99</v>
      </c>
      <c r="W58" s="246"/>
      <c r="X58" s="247" t="s">
        <v>141</v>
      </c>
      <c r="Y58" s="230" t="s">
        <v>142</v>
      </c>
      <c r="Z58" s="210"/>
      <c r="AA58" s="210"/>
      <c r="AB58" s="210"/>
      <c r="AC58" s="210"/>
      <c r="AD58" s="210"/>
      <c r="AE58" s="210"/>
      <c r="AF58" s="210"/>
      <c r="AG58" s="210" t="s">
        <v>143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27"/>
      <c r="B59" s="228"/>
      <c r="C59" s="259" t="s">
        <v>660</v>
      </c>
      <c r="D59" s="231"/>
      <c r="E59" s="232">
        <v>92.16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145</v>
      </c>
      <c r="AH59" s="210">
        <v>5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41">
        <v>20</v>
      </c>
      <c r="B60" s="242" t="s">
        <v>568</v>
      </c>
      <c r="C60" s="258" t="s">
        <v>569</v>
      </c>
      <c r="D60" s="243" t="s">
        <v>138</v>
      </c>
      <c r="E60" s="244">
        <v>92.16</v>
      </c>
      <c r="F60" s="245"/>
      <c r="G60" s="246">
        <f>ROUND(E60*F60,2)</f>
        <v>0</v>
      </c>
      <c r="H60" s="245"/>
      <c r="I60" s="246">
        <f>ROUND(E60*H60,2)</f>
        <v>0</v>
      </c>
      <c r="J60" s="245"/>
      <c r="K60" s="246">
        <f>ROUND(E60*J60,2)</f>
        <v>0</v>
      </c>
      <c r="L60" s="246">
        <v>21</v>
      </c>
      <c r="M60" s="246">
        <f>G60*(1+L60/100)</f>
        <v>0</v>
      </c>
      <c r="N60" s="244">
        <v>1.3999999999999999E-4</v>
      </c>
      <c r="O60" s="244">
        <f>ROUND(E60*N60,2)</f>
        <v>0.01</v>
      </c>
      <c r="P60" s="244">
        <v>0</v>
      </c>
      <c r="Q60" s="244">
        <f>ROUND(E60*P60,2)</f>
        <v>0</v>
      </c>
      <c r="R60" s="246"/>
      <c r="S60" s="246" t="s">
        <v>139</v>
      </c>
      <c r="T60" s="246" t="s">
        <v>140</v>
      </c>
      <c r="U60" s="246">
        <v>0.10191</v>
      </c>
      <c r="V60" s="246">
        <f>ROUND(E60*U60,2)</f>
        <v>9.39</v>
      </c>
      <c r="W60" s="246"/>
      <c r="X60" s="247" t="s">
        <v>141</v>
      </c>
      <c r="Y60" s="230" t="s">
        <v>142</v>
      </c>
      <c r="Z60" s="210"/>
      <c r="AA60" s="210"/>
      <c r="AB60" s="210"/>
      <c r="AC60" s="210"/>
      <c r="AD60" s="210"/>
      <c r="AE60" s="210"/>
      <c r="AF60" s="210"/>
      <c r="AG60" s="210" t="s">
        <v>143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">
      <c r="A61" s="227"/>
      <c r="B61" s="228"/>
      <c r="C61" s="259" t="s">
        <v>661</v>
      </c>
      <c r="D61" s="231"/>
      <c r="E61" s="232">
        <v>92.16</v>
      </c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145</v>
      </c>
      <c r="AH61" s="210">
        <v>5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x14ac:dyDescent="0.2">
      <c r="A62" s="234" t="s">
        <v>134</v>
      </c>
      <c r="B62" s="235" t="s">
        <v>103</v>
      </c>
      <c r="C62" s="257" t="s">
        <v>104</v>
      </c>
      <c r="D62" s="236"/>
      <c r="E62" s="237"/>
      <c r="F62" s="238"/>
      <c r="G62" s="238">
        <f>SUMIF(AG63:AG72,"&lt;&gt;NOR",G63:G72)</f>
        <v>0</v>
      </c>
      <c r="H62" s="238"/>
      <c r="I62" s="238">
        <f>SUM(I63:I72)</f>
        <v>0</v>
      </c>
      <c r="J62" s="238"/>
      <c r="K62" s="238">
        <f>SUM(K63:K72)</f>
        <v>0</v>
      </c>
      <c r="L62" s="238"/>
      <c r="M62" s="238">
        <f>SUM(M63:M72)</f>
        <v>0</v>
      </c>
      <c r="N62" s="237"/>
      <c r="O62" s="237">
        <f>SUM(O63:O72)</f>
        <v>0</v>
      </c>
      <c r="P62" s="237"/>
      <c r="Q62" s="237">
        <f>SUM(Q63:Q72)</f>
        <v>0</v>
      </c>
      <c r="R62" s="238"/>
      <c r="S62" s="238"/>
      <c r="T62" s="238"/>
      <c r="U62" s="238"/>
      <c r="V62" s="238">
        <f>SUM(V63:V72)</f>
        <v>33.269999999999996</v>
      </c>
      <c r="W62" s="238"/>
      <c r="X62" s="239"/>
      <c r="Y62" s="233"/>
      <c r="AG62" t="s">
        <v>135</v>
      </c>
    </row>
    <row r="63" spans="1:60" outlineLevel="1" x14ac:dyDescent="0.2">
      <c r="A63" s="248">
        <v>21</v>
      </c>
      <c r="B63" s="249" t="s">
        <v>256</v>
      </c>
      <c r="C63" s="260" t="s">
        <v>257</v>
      </c>
      <c r="D63" s="250" t="s">
        <v>226</v>
      </c>
      <c r="E63" s="251">
        <v>7.7346399999999997</v>
      </c>
      <c r="F63" s="252"/>
      <c r="G63" s="253">
        <f>ROUND(E63*F63,2)</f>
        <v>0</v>
      </c>
      <c r="H63" s="252"/>
      <c r="I63" s="253">
        <f>ROUND(E63*H63,2)</f>
        <v>0</v>
      </c>
      <c r="J63" s="252"/>
      <c r="K63" s="253">
        <f>ROUND(E63*J63,2)</f>
        <v>0</v>
      </c>
      <c r="L63" s="253">
        <v>21</v>
      </c>
      <c r="M63" s="253">
        <f>G63*(1+L63/100)</f>
        <v>0</v>
      </c>
      <c r="N63" s="251">
        <v>0</v>
      </c>
      <c r="O63" s="251">
        <f>ROUND(E63*N63,2)</f>
        <v>0</v>
      </c>
      <c r="P63" s="251">
        <v>0</v>
      </c>
      <c r="Q63" s="251">
        <f>ROUND(E63*P63,2)</f>
        <v>0</v>
      </c>
      <c r="R63" s="253"/>
      <c r="S63" s="253" t="s">
        <v>139</v>
      </c>
      <c r="T63" s="253" t="s">
        <v>140</v>
      </c>
      <c r="U63" s="253">
        <v>0.93300000000000005</v>
      </c>
      <c r="V63" s="253">
        <f>ROUND(E63*U63,2)</f>
        <v>7.22</v>
      </c>
      <c r="W63" s="253"/>
      <c r="X63" s="254" t="s">
        <v>258</v>
      </c>
      <c r="Y63" s="230" t="s">
        <v>142</v>
      </c>
      <c r="Z63" s="210"/>
      <c r="AA63" s="210"/>
      <c r="AB63" s="210"/>
      <c r="AC63" s="210"/>
      <c r="AD63" s="210"/>
      <c r="AE63" s="210"/>
      <c r="AF63" s="210"/>
      <c r="AG63" s="210" t="s">
        <v>259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48">
        <v>22</v>
      </c>
      <c r="B64" s="249" t="s">
        <v>260</v>
      </c>
      <c r="C64" s="260" t="s">
        <v>261</v>
      </c>
      <c r="D64" s="250" t="s">
        <v>226</v>
      </c>
      <c r="E64" s="251">
        <v>15.469279999999999</v>
      </c>
      <c r="F64" s="252"/>
      <c r="G64" s="253">
        <f>ROUND(E64*F64,2)</f>
        <v>0</v>
      </c>
      <c r="H64" s="252"/>
      <c r="I64" s="253">
        <f>ROUND(E64*H64,2)</f>
        <v>0</v>
      </c>
      <c r="J64" s="252"/>
      <c r="K64" s="253">
        <f>ROUND(E64*J64,2)</f>
        <v>0</v>
      </c>
      <c r="L64" s="253">
        <v>21</v>
      </c>
      <c r="M64" s="253">
        <f>G64*(1+L64/100)</f>
        <v>0</v>
      </c>
      <c r="N64" s="251">
        <v>0</v>
      </c>
      <c r="O64" s="251">
        <f>ROUND(E64*N64,2)</f>
        <v>0</v>
      </c>
      <c r="P64" s="251">
        <v>0</v>
      </c>
      <c r="Q64" s="251">
        <f>ROUND(E64*P64,2)</f>
        <v>0</v>
      </c>
      <c r="R64" s="253"/>
      <c r="S64" s="253" t="s">
        <v>139</v>
      </c>
      <c r="T64" s="253" t="s">
        <v>140</v>
      </c>
      <c r="U64" s="253">
        <v>0.65300000000000002</v>
      </c>
      <c r="V64" s="253">
        <f>ROUND(E64*U64,2)</f>
        <v>10.1</v>
      </c>
      <c r="W64" s="253"/>
      <c r="X64" s="254" t="s">
        <v>258</v>
      </c>
      <c r="Y64" s="230" t="s">
        <v>142</v>
      </c>
      <c r="Z64" s="210"/>
      <c r="AA64" s="210"/>
      <c r="AB64" s="210"/>
      <c r="AC64" s="210"/>
      <c r="AD64" s="210"/>
      <c r="AE64" s="210"/>
      <c r="AF64" s="210"/>
      <c r="AG64" s="210" t="s">
        <v>259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41">
        <v>23</v>
      </c>
      <c r="B65" s="242" t="s">
        <v>262</v>
      </c>
      <c r="C65" s="258" t="s">
        <v>263</v>
      </c>
      <c r="D65" s="243" t="s">
        <v>226</v>
      </c>
      <c r="E65" s="244">
        <v>7.7346399999999997</v>
      </c>
      <c r="F65" s="245"/>
      <c r="G65" s="246">
        <f>ROUND(E65*F65,2)</f>
        <v>0</v>
      </c>
      <c r="H65" s="245"/>
      <c r="I65" s="246">
        <f>ROUND(E65*H65,2)</f>
        <v>0</v>
      </c>
      <c r="J65" s="245"/>
      <c r="K65" s="246">
        <f>ROUND(E65*J65,2)</f>
        <v>0</v>
      </c>
      <c r="L65" s="246">
        <v>21</v>
      </c>
      <c r="M65" s="246">
        <f>G65*(1+L65/100)</f>
        <v>0</v>
      </c>
      <c r="N65" s="244">
        <v>0</v>
      </c>
      <c r="O65" s="244">
        <f>ROUND(E65*N65,2)</f>
        <v>0</v>
      </c>
      <c r="P65" s="244">
        <v>0</v>
      </c>
      <c r="Q65" s="244">
        <f>ROUND(E65*P65,2)</f>
        <v>0</v>
      </c>
      <c r="R65" s="246"/>
      <c r="S65" s="246" t="s">
        <v>139</v>
      </c>
      <c r="T65" s="246" t="s">
        <v>140</v>
      </c>
      <c r="U65" s="246">
        <v>0.49</v>
      </c>
      <c r="V65" s="246">
        <f>ROUND(E65*U65,2)</f>
        <v>3.79</v>
      </c>
      <c r="W65" s="246"/>
      <c r="X65" s="247" t="s">
        <v>258</v>
      </c>
      <c r="Y65" s="230" t="s">
        <v>142</v>
      </c>
      <c r="Z65" s="210"/>
      <c r="AA65" s="210"/>
      <c r="AB65" s="210"/>
      <c r="AC65" s="210"/>
      <c r="AD65" s="210"/>
      <c r="AE65" s="210"/>
      <c r="AF65" s="210"/>
      <c r="AG65" s="210" t="s">
        <v>259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27"/>
      <c r="B66" s="228"/>
      <c r="C66" s="261" t="s">
        <v>264</v>
      </c>
      <c r="D66" s="256"/>
      <c r="E66" s="256"/>
      <c r="F66" s="256"/>
      <c r="G66" s="256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228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41">
        <v>24</v>
      </c>
      <c r="B67" s="242" t="s">
        <v>265</v>
      </c>
      <c r="C67" s="258" t="s">
        <v>266</v>
      </c>
      <c r="D67" s="243" t="s">
        <v>226</v>
      </c>
      <c r="E67" s="244">
        <v>46.40784</v>
      </c>
      <c r="F67" s="245"/>
      <c r="G67" s="246">
        <f>ROUND(E67*F67,2)</f>
        <v>0</v>
      </c>
      <c r="H67" s="245"/>
      <c r="I67" s="246">
        <f>ROUND(E67*H67,2)</f>
        <v>0</v>
      </c>
      <c r="J67" s="245"/>
      <c r="K67" s="246">
        <f>ROUND(E67*J67,2)</f>
        <v>0</v>
      </c>
      <c r="L67" s="246">
        <v>21</v>
      </c>
      <c r="M67" s="246">
        <f>G67*(1+L67/100)</f>
        <v>0</v>
      </c>
      <c r="N67" s="244">
        <v>0</v>
      </c>
      <c r="O67" s="244">
        <f>ROUND(E67*N67,2)</f>
        <v>0</v>
      </c>
      <c r="P67" s="244">
        <v>0</v>
      </c>
      <c r="Q67" s="244">
        <f>ROUND(E67*P67,2)</f>
        <v>0</v>
      </c>
      <c r="R67" s="246"/>
      <c r="S67" s="246" t="s">
        <v>139</v>
      </c>
      <c r="T67" s="246" t="s">
        <v>140</v>
      </c>
      <c r="U67" s="246">
        <v>0</v>
      </c>
      <c r="V67" s="246">
        <f>ROUND(E67*U67,2)</f>
        <v>0</v>
      </c>
      <c r="W67" s="246"/>
      <c r="X67" s="247" t="s">
        <v>258</v>
      </c>
      <c r="Y67" s="230" t="s">
        <v>142</v>
      </c>
      <c r="Z67" s="210"/>
      <c r="AA67" s="210"/>
      <c r="AB67" s="210"/>
      <c r="AC67" s="210"/>
      <c r="AD67" s="210"/>
      <c r="AE67" s="210"/>
      <c r="AF67" s="210"/>
      <c r="AG67" s="210" t="s">
        <v>259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27"/>
      <c r="B68" s="228"/>
      <c r="C68" s="261" t="s">
        <v>267</v>
      </c>
      <c r="D68" s="256"/>
      <c r="E68" s="256"/>
      <c r="F68" s="256"/>
      <c r="G68" s="256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228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48">
        <v>25</v>
      </c>
      <c r="B69" s="249" t="s">
        <v>268</v>
      </c>
      <c r="C69" s="260" t="s">
        <v>269</v>
      </c>
      <c r="D69" s="250" t="s">
        <v>226</v>
      </c>
      <c r="E69" s="251">
        <v>7.7346399999999997</v>
      </c>
      <c r="F69" s="252"/>
      <c r="G69" s="253">
        <f>ROUND(E69*F69,2)</f>
        <v>0</v>
      </c>
      <c r="H69" s="252"/>
      <c r="I69" s="253">
        <f>ROUND(E69*H69,2)</f>
        <v>0</v>
      </c>
      <c r="J69" s="252"/>
      <c r="K69" s="253">
        <f>ROUND(E69*J69,2)</f>
        <v>0</v>
      </c>
      <c r="L69" s="253">
        <v>21</v>
      </c>
      <c r="M69" s="253">
        <f>G69*(1+L69/100)</f>
        <v>0</v>
      </c>
      <c r="N69" s="251">
        <v>0</v>
      </c>
      <c r="O69" s="251">
        <f>ROUND(E69*N69,2)</f>
        <v>0</v>
      </c>
      <c r="P69" s="251">
        <v>0</v>
      </c>
      <c r="Q69" s="251">
        <f>ROUND(E69*P69,2)</f>
        <v>0</v>
      </c>
      <c r="R69" s="253"/>
      <c r="S69" s="253" t="s">
        <v>139</v>
      </c>
      <c r="T69" s="253" t="s">
        <v>140</v>
      </c>
      <c r="U69" s="253">
        <v>0.94199999999999995</v>
      </c>
      <c r="V69" s="253">
        <f>ROUND(E69*U69,2)</f>
        <v>7.29</v>
      </c>
      <c r="W69" s="253"/>
      <c r="X69" s="254" t="s">
        <v>258</v>
      </c>
      <c r="Y69" s="230" t="s">
        <v>142</v>
      </c>
      <c r="Z69" s="210"/>
      <c r="AA69" s="210"/>
      <c r="AB69" s="210"/>
      <c r="AC69" s="210"/>
      <c r="AD69" s="210"/>
      <c r="AE69" s="210"/>
      <c r="AF69" s="210"/>
      <c r="AG69" s="210" t="s">
        <v>259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48">
        <v>26</v>
      </c>
      <c r="B70" s="249" t="s">
        <v>270</v>
      </c>
      <c r="C70" s="260" t="s">
        <v>271</v>
      </c>
      <c r="D70" s="250" t="s">
        <v>226</v>
      </c>
      <c r="E70" s="251">
        <v>46.40784</v>
      </c>
      <c r="F70" s="252"/>
      <c r="G70" s="253">
        <f>ROUND(E70*F70,2)</f>
        <v>0</v>
      </c>
      <c r="H70" s="252"/>
      <c r="I70" s="253">
        <f>ROUND(E70*H70,2)</f>
        <v>0</v>
      </c>
      <c r="J70" s="252"/>
      <c r="K70" s="253">
        <f>ROUND(E70*J70,2)</f>
        <v>0</v>
      </c>
      <c r="L70" s="253">
        <v>21</v>
      </c>
      <c r="M70" s="253">
        <f>G70*(1+L70/100)</f>
        <v>0</v>
      </c>
      <c r="N70" s="251">
        <v>0</v>
      </c>
      <c r="O70" s="251">
        <f>ROUND(E70*N70,2)</f>
        <v>0</v>
      </c>
      <c r="P70" s="251">
        <v>0</v>
      </c>
      <c r="Q70" s="251">
        <f>ROUND(E70*P70,2)</f>
        <v>0</v>
      </c>
      <c r="R70" s="253"/>
      <c r="S70" s="253" t="s">
        <v>139</v>
      </c>
      <c r="T70" s="253" t="s">
        <v>140</v>
      </c>
      <c r="U70" s="253">
        <v>0.105</v>
      </c>
      <c r="V70" s="253">
        <f>ROUND(E70*U70,2)</f>
        <v>4.87</v>
      </c>
      <c r="W70" s="253"/>
      <c r="X70" s="254" t="s">
        <v>258</v>
      </c>
      <c r="Y70" s="230" t="s">
        <v>142</v>
      </c>
      <c r="Z70" s="210"/>
      <c r="AA70" s="210"/>
      <c r="AB70" s="210"/>
      <c r="AC70" s="210"/>
      <c r="AD70" s="210"/>
      <c r="AE70" s="210"/>
      <c r="AF70" s="210"/>
      <c r="AG70" s="210" t="s">
        <v>259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ht="22.5" outlineLevel="1" x14ac:dyDescent="0.2">
      <c r="A71" s="241">
        <v>27</v>
      </c>
      <c r="B71" s="242" t="s">
        <v>662</v>
      </c>
      <c r="C71" s="258" t="s">
        <v>663</v>
      </c>
      <c r="D71" s="243" t="s">
        <v>226</v>
      </c>
      <c r="E71" s="244">
        <v>7.7346399999999997</v>
      </c>
      <c r="F71" s="245"/>
      <c r="G71" s="246">
        <f>ROUND(E71*F71,2)</f>
        <v>0</v>
      </c>
      <c r="H71" s="245"/>
      <c r="I71" s="246">
        <f>ROUND(E71*H71,2)</f>
        <v>0</v>
      </c>
      <c r="J71" s="245"/>
      <c r="K71" s="246">
        <f>ROUND(E71*J71,2)</f>
        <v>0</v>
      </c>
      <c r="L71" s="246">
        <v>21</v>
      </c>
      <c r="M71" s="246">
        <f>G71*(1+L71/100)</f>
        <v>0</v>
      </c>
      <c r="N71" s="244">
        <v>0</v>
      </c>
      <c r="O71" s="244">
        <f>ROUND(E71*N71,2)</f>
        <v>0</v>
      </c>
      <c r="P71" s="244">
        <v>0</v>
      </c>
      <c r="Q71" s="244">
        <f>ROUND(E71*P71,2)</f>
        <v>0</v>
      </c>
      <c r="R71" s="246"/>
      <c r="S71" s="246" t="s">
        <v>139</v>
      </c>
      <c r="T71" s="246" t="s">
        <v>139</v>
      </c>
      <c r="U71" s="246">
        <v>0</v>
      </c>
      <c r="V71" s="246">
        <f>ROUND(E71*U71,2)</f>
        <v>0</v>
      </c>
      <c r="W71" s="246"/>
      <c r="X71" s="247" t="s">
        <v>258</v>
      </c>
      <c r="Y71" s="230" t="s">
        <v>142</v>
      </c>
      <c r="Z71" s="210"/>
      <c r="AA71" s="210"/>
      <c r="AB71" s="210"/>
      <c r="AC71" s="210"/>
      <c r="AD71" s="210"/>
      <c r="AE71" s="210"/>
      <c r="AF71" s="210"/>
      <c r="AG71" s="210" t="s">
        <v>259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27"/>
      <c r="B72" s="228"/>
      <c r="C72" s="261" t="s">
        <v>237</v>
      </c>
      <c r="D72" s="256"/>
      <c r="E72" s="256"/>
      <c r="F72" s="256"/>
      <c r="G72" s="256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228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x14ac:dyDescent="0.2">
      <c r="A73" s="3"/>
      <c r="B73" s="4"/>
      <c r="C73" s="262"/>
      <c r="D73" s="6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AE73">
        <v>12</v>
      </c>
      <c r="AF73">
        <v>21</v>
      </c>
      <c r="AG73" t="s">
        <v>120</v>
      </c>
    </row>
    <row r="74" spans="1:60" x14ac:dyDescent="0.2">
      <c r="A74" s="213"/>
      <c r="B74" s="214" t="s">
        <v>31</v>
      </c>
      <c r="C74" s="263"/>
      <c r="D74" s="215"/>
      <c r="E74" s="216"/>
      <c r="F74" s="216"/>
      <c r="G74" s="240">
        <f>G8+G16+G29+G32+G57+G62</f>
        <v>0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AE74">
        <f>SUMIF(L7:L72,AE73,G7:G72)</f>
        <v>0</v>
      </c>
      <c r="AF74">
        <f>SUMIF(L7:L72,AF73,G7:G72)</f>
        <v>0</v>
      </c>
      <c r="AG74" t="s">
        <v>272</v>
      </c>
    </row>
    <row r="75" spans="1:60" x14ac:dyDescent="0.2">
      <c r="A75" s="3"/>
      <c r="B75" s="4"/>
      <c r="C75" s="262"/>
      <c r="D75" s="6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60" x14ac:dyDescent="0.2">
      <c r="A76" s="3"/>
      <c r="B76" s="4"/>
      <c r="C76" s="262"/>
      <c r="D76" s="6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60" x14ac:dyDescent="0.2">
      <c r="A77" s="217" t="s">
        <v>273</v>
      </c>
      <c r="B77" s="217"/>
      <c r="C77" s="264"/>
      <c r="D77" s="6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60" x14ac:dyDescent="0.2">
      <c r="A78" s="218"/>
      <c r="B78" s="219"/>
      <c r="C78" s="265"/>
      <c r="D78" s="219"/>
      <c r="E78" s="219"/>
      <c r="F78" s="219"/>
      <c r="G78" s="220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AG78" t="s">
        <v>274</v>
      </c>
    </row>
    <row r="79" spans="1:60" x14ac:dyDescent="0.2">
      <c r="A79" s="221"/>
      <c r="B79" s="222"/>
      <c r="C79" s="266"/>
      <c r="D79" s="222"/>
      <c r="E79" s="222"/>
      <c r="F79" s="222"/>
      <c r="G79" s="22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60" x14ac:dyDescent="0.2">
      <c r="A80" s="221"/>
      <c r="B80" s="222"/>
      <c r="C80" s="266"/>
      <c r="D80" s="222"/>
      <c r="E80" s="222"/>
      <c r="F80" s="222"/>
      <c r="G80" s="22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33" x14ac:dyDescent="0.2">
      <c r="A81" s="221"/>
      <c r="B81" s="222"/>
      <c r="C81" s="266"/>
      <c r="D81" s="222"/>
      <c r="E81" s="222"/>
      <c r="F81" s="222"/>
      <c r="G81" s="22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33" x14ac:dyDescent="0.2">
      <c r="A82" s="224"/>
      <c r="B82" s="225"/>
      <c r="C82" s="267"/>
      <c r="D82" s="225"/>
      <c r="E82" s="225"/>
      <c r="F82" s="225"/>
      <c r="G82" s="226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33" x14ac:dyDescent="0.2">
      <c r="A83" s="3"/>
      <c r="B83" s="4"/>
      <c r="C83" s="262"/>
      <c r="D83" s="6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33" x14ac:dyDescent="0.2">
      <c r="C84" s="268"/>
      <c r="D84" s="10"/>
      <c r="AG84" t="s">
        <v>275</v>
      </c>
    </row>
    <row r="85" spans="1:33" x14ac:dyDescent="0.2">
      <c r="D85" s="10"/>
    </row>
    <row r="86" spans="1:33" x14ac:dyDescent="0.2">
      <c r="D86" s="10"/>
    </row>
    <row r="87" spans="1:33" x14ac:dyDescent="0.2">
      <c r="D87" s="10"/>
    </row>
    <row r="88" spans="1:33" x14ac:dyDescent="0.2">
      <c r="D88" s="10"/>
    </row>
    <row r="89" spans="1:33" x14ac:dyDescent="0.2">
      <c r="D89" s="10"/>
    </row>
    <row r="90" spans="1:33" x14ac:dyDescent="0.2">
      <c r="D90" s="10"/>
    </row>
    <row r="91" spans="1:33" x14ac:dyDescent="0.2">
      <c r="D91" s="10"/>
    </row>
    <row r="92" spans="1:33" x14ac:dyDescent="0.2">
      <c r="D92" s="10"/>
    </row>
    <row r="93" spans="1:33" x14ac:dyDescent="0.2">
      <c r="D93" s="10"/>
    </row>
    <row r="94" spans="1:33" x14ac:dyDescent="0.2">
      <c r="D94" s="10"/>
    </row>
    <row r="95" spans="1:33" x14ac:dyDescent="0.2">
      <c r="D95" s="10"/>
    </row>
    <row r="96" spans="1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1">
    <mergeCell ref="C72:G72"/>
    <mergeCell ref="A1:G1"/>
    <mergeCell ref="C2:G2"/>
    <mergeCell ref="C3:G3"/>
    <mergeCell ref="C4:G4"/>
    <mergeCell ref="A77:C77"/>
    <mergeCell ref="A78:G82"/>
    <mergeCell ref="C34:G34"/>
    <mergeCell ref="C40:G40"/>
    <mergeCell ref="C66:G66"/>
    <mergeCell ref="C68:G6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Stavba</vt:lpstr>
      <vt:lpstr>VzorPolozky</vt:lpstr>
      <vt:lpstr>SO01 01 Pol</vt:lpstr>
      <vt:lpstr>SO01 02 Pol</vt:lpstr>
      <vt:lpstr>SO01 03 Pol</vt:lpstr>
      <vt:lpstr>SO02 01 Pol</vt:lpstr>
      <vt:lpstr>SO03 01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'SO01 01 Pol'!Názvy_tisku</vt:lpstr>
      <vt:lpstr>'SO01 02 Pol'!Názvy_tisku</vt:lpstr>
      <vt:lpstr>'SO01 03 Pol'!Názvy_tisku</vt:lpstr>
      <vt:lpstr>'SO02 01 Pol'!Názvy_tisku</vt:lpstr>
      <vt:lpstr>'SO03 01 Pol'!Názvy_tisku</vt:lpstr>
      <vt:lpstr>oadresa</vt:lpstr>
      <vt:lpstr>Stavba!Objednatel</vt:lpstr>
      <vt:lpstr>Stavba!Objekt</vt:lpstr>
      <vt:lpstr>'SO01 01 Pol'!Oblast_tisku</vt:lpstr>
      <vt:lpstr>'SO01 02 Pol'!Oblast_tisku</vt:lpstr>
      <vt:lpstr>'SO01 03 Pol'!Oblast_tisku</vt:lpstr>
      <vt:lpstr>'SO02 01 Pol'!Oblast_tisku</vt:lpstr>
      <vt:lpstr>'SO03 01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Nohelová Zuzana</dc:creator>
  <cp:lastModifiedBy>Nohelová Zuzana</cp:lastModifiedBy>
  <cp:lastPrinted>2019-03-19T12:27:02Z</cp:lastPrinted>
  <dcterms:created xsi:type="dcterms:W3CDTF">2009-04-08T07:15:50Z</dcterms:created>
  <dcterms:modified xsi:type="dcterms:W3CDTF">2025-05-15T10:33:35Z</dcterms:modified>
</cp:coreProperties>
</file>