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2995" windowHeight="12075"/>
  </bookViews>
  <sheets>
    <sheet name="03130004 - SO 04 - zatepl..." sheetId="1" r:id="rId1"/>
  </sheets>
  <externalReferences>
    <externalReference r:id="rId2"/>
  </externalReferences>
  <definedNames>
    <definedName name="_xlnm.Print_Titles" localSheetId="0">'03130004 - SO 04 - zatepl...'!$121:$121</definedName>
    <definedName name="_xlnm.Print_Area" localSheetId="0">'03130004 - SO 04 - zatepl...'!$C$4:$Q$70,'03130004 - SO 04 - zatepl...'!$C$76:$Q$105,'03130004 - SO 04 - zatepl...'!$C$111:$Q$258</definedName>
  </definedNames>
  <calcPr calcId="125725"/>
</workbook>
</file>

<file path=xl/calcChain.xml><?xml version="1.0" encoding="utf-8"?>
<calcChain xmlns="http://schemas.openxmlformats.org/spreadsheetml/2006/main">
  <c r="BK258" i="1"/>
  <c r="BI258"/>
  <c r="BH258"/>
  <c r="BG258"/>
  <c r="BF258"/>
  <c r="BE258"/>
  <c r="N258"/>
  <c r="BK257"/>
  <c r="BI257"/>
  <c r="BH257"/>
  <c r="BG257"/>
  <c r="BF257"/>
  <c r="N257"/>
  <c r="BE257" s="1"/>
  <c r="BK256"/>
  <c r="BI256"/>
  <c r="BH256"/>
  <c r="BG256"/>
  <c r="BF256"/>
  <c r="BE256"/>
  <c r="N256"/>
  <c r="BK255"/>
  <c r="BI255"/>
  <c r="BH255"/>
  <c r="BG255"/>
  <c r="BF255"/>
  <c r="N255"/>
  <c r="BE255" s="1"/>
  <c r="BK254"/>
  <c r="BI254"/>
  <c r="BH254"/>
  <c r="BG254"/>
  <c r="BF254"/>
  <c r="BE254"/>
  <c r="N254"/>
  <c r="BK253"/>
  <c r="N253" s="1"/>
  <c r="N95" s="1"/>
  <c r="BK252"/>
  <c r="BI252"/>
  <c r="BH252"/>
  <c r="BG252"/>
  <c r="BF252"/>
  <c r="AA252"/>
  <c r="AA251" s="1"/>
  <c r="AA250" s="1"/>
  <c r="Y252"/>
  <c r="W252"/>
  <c r="W251" s="1"/>
  <c r="W250" s="1"/>
  <c r="N252"/>
  <c r="BE252" s="1"/>
  <c r="BK251"/>
  <c r="BK250" s="1"/>
  <c r="N250" s="1"/>
  <c r="N93" s="1"/>
  <c r="Y251"/>
  <c r="Y250" s="1"/>
  <c r="N251"/>
  <c r="BK249"/>
  <c r="BI249"/>
  <c r="BH249"/>
  <c r="BG249"/>
  <c r="BF249"/>
  <c r="AA249"/>
  <c r="Y249"/>
  <c r="W249"/>
  <c r="N249"/>
  <c r="BE249" s="1"/>
  <c r="BK244"/>
  <c r="BI244"/>
  <c r="BH244"/>
  <c r="BG244"/>
  <c r="BF244"/>
  <c r="AA244"/>
  <c r="Y244"/>
  <c r="W244"/>
  <c r="N244"/>
  <c r="BE244" s="1"/>
  <c r="BK241"/>
  <c r="BI241"/>
  <c r="BH241"/>
  <c r="BG241"/>
  <c r="BF241"/>
  <c r="AA241"/>
  <c r="Y241"/>
  <c r="W241"/>
  <c r="N241"/>
  <c r="BE241" s="1"/>
  <c r="BK236"/>
  <c r="BI236"/>
  <c r="BH236"/>
  <c r="BG236"/>
  <c r="BF236"/>
  <c r="AA236"/>
  <c r="Y236"/>
  <c r="W236"/>
  <c r="N236"/>
  <c r="BE236" s="1"/>
  <c r="BK221"/>
  <c r="BI221"/>
  <c r="BH221"/>
  <c r="BG221"/>
  <c r="BF221"/>
  <c r="AA221"/>
  <c r="Y221"/>
  <c r="W221"/>
  <c r="N221"/>
  <c r="BE221" s="1"/>
  <c r="BK220"/>
  <c r="BI220"/>
  <c r="BH220"/>
  <c r="BG220"/>
  <c r="BF220"/>
  <c r="AA220"/>
  <c r="Y220"/>
  <c r="W220"/>
  <c r="N220"/>
  <c r="BE220" s="1"/>
  <c r="BK215"/>
  <c r="BI215"/>
  <c r="BH215"/>
  <c r="BG215"/>
  <c r="BF215"/>
  <c r="AA215"/>
  <c r="Y215"/>
  <c r="W215"/>
  <c r="N215"/>
  <c r="BE215" s="1"/>
  <c r="BK210"/>
  <c r="BI210"/>
  <c r="BH210"/>
  <c r="BG210"/>
  <c r="BF210"/>
  <c r="AA210"/>
  <c r="Y210"/>
  <c r="W210"/>
  <c r="N210"/>
  <c r="BE210" s="1"/>
  <c r="BK205"/>
  <c r="BI205"/>
  <c r="BH205"/>
  <c r="BG205"/>
  <c r="BF205"/>
  <c r="AA205"/>
  <c r="Y205"/>
  <c r="W205"/>
  <c r="N205"/>
  <c r="BE205" s="1"/>
  <c r="BK200"/>
  <c r="BI200"/>
  <c r="BH200"/>
  <c r="BG200"/>
  <c r="BF200"/>
  <c r="AA200"/>
  <c r="Y200"/>
  <c r="W200"/>
  <c r="N200"/>
  <c r="BE200" s="1"/>
  <c r="BK184"/>
  <c r="BI184"/>
  <c r="BH184"/>
  <c r="BG184"/>
  <c r="BF184"/>
  <c r="AA184"/>
  <c r="Y184"/>
  <c r="W184"/>
  <c r="N184"/>
  <c r="BE184" s="1"/>
  <c r="BK179"/>
  <c r="BI179"/>
  <c r="BH179"/>
  <c r="BG179"/>
  <c r="BF179"/>
  <c r="AA179"/>
  <c r="Y179"/>
  <c r="W179"/>
  <c r="N179"/>
  <c r="BE179" s="1"/>
  <c r="BK174"/>
  <c r="BI174"/>
  <c r="BH174"/>
  <c r="BG174"/>
  <c r="BF174"/>
  <c r="AA174"/>
  <c r="Y174"/>
  <c r="Y173" s="1"/>
  <c r="W174"/>
  <c r="N174"/>
  <c r="BE174" s="1"/>
  <c r="BK173"/>
  <c r="AA173"/>
  <c r="W173"/>
  <c r="N173"/>
  <c r="BK172"/>
  <c r="BI172"/>
  <c r="BH172"/>
  <c r="BG172"/>
  <c r="BF172"/>
  <c r="AA172"/>
  <c r="Y172"/>
  <c r="W172"/>
  <c r="N172"/>
  <c r="BE172" s="1"/>
  <c r="BK169"/>
  <c r="BI169"/>
  <c r="BH169"/>
  <c r="BG169"/>
  <c r="BF169"/>
  <c r="AA169"/>
  <c r="Y169"/>
  <c r="W169"/>
  <c r="N169"/>
  <c r="BE169" s="1"/>
  <c r="BK166"/>
  <c r="BI166"/>
  <c r="BH166"/>
  <c r="BG166"/>
  <c r="BF166"/>
  <c r="AA166"/>
  <c r="Y166"/>
  <c r="W166"/>
  <c r="N166"/>
  <c r="BE166" s="1"/>
  <c r="BK162"/>
  <c r="BI162"/>
  <c r="BH162"/>
  <c r="BG162"/>
  <c r="BF162"/>
  <c r="AA162"/>
  <c r="Y162"/>
  <c r="Y161" s="1"/>
  <c r="W162"/>
  <c r="N162"/>
  <c r="BE162" s="1"/>
  <c r="BK161"/>
  <c r="AA161"/>
  <c r="W161"/>
  <c r="N161"/>
  <c r="BK160"/>
  <c r="BI160"/>
  <c r="BH160"/>
  <c r="BG160"/>
  <c r="BF160"/>
  <c r="AA160"/>
  <c r="Y160"/>
  <c r="W160"/>
  <c r="N160"/>
  <c r="BE160" s="1"/>
  <c r="BK155"/>
  <c r="BI155"/>
  <c r="BH155"/>
  <c r="BG155"/>
  <c r="BF155"/>
  <c r="AA155"/>
  <c r="Y155"/>
  <c r="W155"/>
  <c r="N155"/>
  <c r="BE155" s="1"/>
  <c r="BK152"/>
  <c r="BI152"/>
  <c r="BH152"/>
  <c r="BG152"/>
  <c r="BF152"/>
  <c r="AA152"/>
  <c r="Y152"/>
  <c r="W152"/>
  <c r="N152"/>
  <c r="BE152" s="1"/>
  <c r="BK148"/>
  <c r="BI148"/>
  <c r="BH148"/>
  <c r="BG148"/>
  <c r="BF148"/>
  <c r="AA148"/>
  <c r="Y148"/>
  <c r="W148"/>
  <c r="N148"/>
  <c r="BE148" s="1"/>
  <c r="BK145"/>
  <c r="BI145"/>
  <c r="BH145"/>
  <c r="BG145"/>
  <c r="BF145"/>
  <c r="AA145"/>
  <c r="Y145"/>
  <c r="W145"/>
  <c r="N145"/>
  <c r="BE145" s="1"/>
  <c r="BK140"/>
  <c r="BI140"/>
  <c r="BH140"/>
  <c r="BG140"/>
  <c r="BF140"/>
  <c r="AA140"/>
  <c r="Y140"/>
  <c r="W140"/>
  <c r="N140"/>
  <c r="BE140" s="1"/>
  <c r="BK135"/>
  <c r="BI135"/>
  <c r="BH135"/>
  <c r="BG135"/>
  <c r="BF135"/>
  <c r="AA135"/>
  <c r="Y135"/>
  <c r="W135"/>
  <c r="N135"/>
  <c r="BE135" s="1"/>
  <c r="BK130"/>
  <c r="BI130"/>
  <c r="BH130"/>
  <c r="BG130"/>
  <c r="BF130"/>
  <c r="AA130"/>
  <c r="Y130"/>
  <c r="W130"/>
  <c r="N130"/>
  <c r="BE130" s="1"/>
  <c r="BK125"/>
  <c r="BI125"/>
  <c r="BH125"/>
  <c r="BG125"/>
  <c r="BF125"/>
  <c r="AA125"/>
  <c r="Y125"/>
  <c r="Y124" s="1"/>
  <c r="Y123" s="1"/>
  <c r="Y122" s="1"/>
  <c r="W125"/>
  <c r="N125"/>
  <c r="BE125" s="1"/>
  <c r="BK124"/>
  <c r="AA124"/>
  <c r="AA123" s="1"/>
  <c r="AA122" s="1"/>
  <c r="W124"/>
  <c r="W123" s="1"/>
  <c r="N124"/>
  <c r="BK123"/>
  <c r="N123"/>
  <c r="F116"/>
  <c r="F11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BH99"/>
  <c r="BG99"/>
  <c r="BF99"/>
  <c r="BI98"/>
  <c r="BH98"/>
  <c r="BG98"/>
  <c r="BF98"/>
  <c r="N94"/>
  <c r="N92"/>
  <c r="N91"/>
  <c r="N90"/>
  <c r="N89"/>
  <c r="F81"/>
  <c r="F79"/>
  <c r="H36"/>
  <c r="H35"/>
  <c r="H34"/>
  <c r="M33"/>
  <c r="H33"/>
  <c r="O21"/>
  <c r="E21"/>
  <c r="M119" s="1"/>
  <c r="O20"/>
  <c r="O18"/>
  <c r="E18"/>
  <c r="M118" s="1"/>
  <c r="O17"/>
  <c r="O15"/>
  <c r="E15"/>
  <c r="F119" s="1"/>
  <c r="O14"/>
  <c r="O12"/>
  <c r="E12"/>
  <c r="F118" s="1"/>
  <c r="O11"/>
  <c r="O9"/>
  <c r="M116" s="1"/>
  <c r="F6"/>
  <c r="F113" s="1"/>
  <c r="BK122" l="1"/>
  <c r="N122" s="1"/>
  <c r="N88" s="1"/>
  <c r="W122"/>
  <c r="M81"/>
  <c r="M83"/>
  <c r="M84"/>
  <c r="F78"/>
  <c r="F83"/>
  <c r="F84"/>
  <c r="N103" l="1"/>
  <c r="BE103" s="1"/>
  <c r="N102"/>
  <c r="BE102" s="1"/>
  <c r="N101"/>
  <c r="BE101" s="1"/>
  <c r="N100"/>
  <c r="BE100" s="1"/>
  <c r="N99"/>
  <c r="BE99" s="1"/>
  <c r="N98"/>
  <c r="M27"/>
  <c r="BE98" l="1"/>
  <c r="N97"/>
  <c r="M28" l="1"/>
  <c r="M30" s="1"/>
  <c r="L105"/>
  <c r="H32"/>
  <c r="M32"/>
  <c r="L38" l="1"/>
</calcChain>
</file>

<file path=xl/sharedStrings.xml><?xml version="1.0" encoding="utf-8"?>
<sst xmlns="http://schemas.openxmlformats.org/spreadsheetml/2006/main" count="1388" uniqueCount="262">
  <si>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</si>
  <si>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</si>
  <si>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</si>
  <si>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</si>
  <si>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</si>
  <si>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</si>
  <si>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</si>
  <si>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</si>
  <si>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{cc415199-d42f-4cd0-9a39-c3b3f93ecc9c}</t>
  </si>
  <si>
    <t>2</t>
  </si>
  <si>
    <t>KRYCÍ LIST ROZPOČTU</t>
  </si>
  <si>
    <t>v ---  níže se nacházejí doplnkové a pomocné údaje k sestavám  --- v</t>
  </si>
  <si>
    <t>False</t>
  </si>
  <si>
    <t>Stavba:</t>
  </si>
  <si>
    <t>Objekt:</t>
  </si>
  <si>
    <t>03130004 - SO 04 - zateplení konstrukcí střešních plášťů</t>
  </si>
  <si>
    <t>JKSO:</t>
  </si>
  <si>
    <t>811 11 49</t>
  </si>
  <si>
    <t>CC-CZ:</t>
  </si>
  <si>
    <t/>
  </si>
  <si>
    <t>Místo:</t>
  </si>
  <si>
    <t>Chrášťany, p.č.392/19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</si>
  <si>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</si>
  <si>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</si>
  <si>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</si>
  <si>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</si>
  <si>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</si>
  <si>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</si>
  <si>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</si>
  <si>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</si>
  <si>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</si>
  <si>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</si>
  <si>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</si>
  <si>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</si>
  <si>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</si>
  <si>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</si>
  <si>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</si>
  <si>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</si>
  <si>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</si>
  <si>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</si>
  <si>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</si>
  <si>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</si>
  <si>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</si>
  <si>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</si>
  <si>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</si>
  <si>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</si>
  <si>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</si>
  <si>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</si>
  <si>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</si>
  <si>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</si>
  <si>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</si>
  <si>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</si>
  <si>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</si>
  <si>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</si>
  <si>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</si>
  <si>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</si>
  <si>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</si>
  <si>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</si>
  <si>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</si>
  <si>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</si>
  <si>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</si>
  <si>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</si>
  <si>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</si>
  <si>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</si>
  <si>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</si>
  <si>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</si>
  <si>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</si>
  <si>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</si>
  <si>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</si>
  <si>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</si>
  <si>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</si>
  <si>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</si>
  <si>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</si>
  <si>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</si>
  <si>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</si>
  <si>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</si>
  <si>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</si>
  <si>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</si>
  <si>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</si>
  <si>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</si>
  <si>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</si>
  <si>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</si>
  <si>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</si>
  <si>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</si>
  <si>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</si>
  <si>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</si>
  <si>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</si>
  <si>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</si>
  <si>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</si>
  <si>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</si>
  <si>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</si>
  <si>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712363311</t>
  </si>
  <si>
    <t>Povlakové krytiny střech do 10° fóliové plechy VIPLANYL délky 2 m pásek rš 50 mm</t>
  </si>
  <si>
    <t>kus</t>
  </si>
  <si>
    <t>16</t>
  </si>
  <si>
    <t>-756116164</t>
  </si>
  <si>
    <t>23,425/2*1,05</t>
  </si>
  <si>
    <t>VV</t>
  </si>
  <si>
    <t>True</t>
  </si>
  <si>
    <t>(55,0-23,425)/2*1,05</t>
  </si>
  <si>
    <t>6,05/2*1,05</t>
  </si>
  <si>
    <t>Součet</t>
  </si>
  <si>
    <t>4</t>
  </si>
  <si>
    <t>712363312</t>
  </si>
  <si>
    <t>Povlakové krytiny střech do 10° fóliové plechy VIPLANYL délky 2 m koutová lišta vnitřní rš 100 mm</t>
  </si>
  <si>
    <t>887430231</t>
  </si>
  <si>
    <t>3</t>
  </si>
  <si>
    <t>712363317</t>
  </si>
  <si>
    <t>Povlakové krytiny střech do 10° fóliové plechy VIPLANYL délky 2 m okapnice široká rš 250 mm</t>
  </si>
  <si>
    <t>81738226</t>
  </si>
  <si>
    <t>55,36*2/2*1,05</t>
  </si>
  <si>
    <t>23,785*2*1,05</t>
  </si>
  <si>
    <t>(55,36-23,785)/2*1,05</t>
  </si>
  <si>
    <t>712363521</t>
  </si>
  <si>
    <t>Provedení povlak krytiny mechanicky kotvenou do betonu TI tl do 200mm vnitřní pole,budova v přes 18m</t>
  </si>
  <si>
    <t>m2</t>
  </si>
  <si>
    <t>2048135132</t>
  </si>
  <si>
    <t>"stávající krytina"</t>
  </si>
  <si>
    <t>(8,45+7,5)*55,36*2</t>
  </si>
  <si>
    <t>55,36*6,05</t>
  </si>
  <si>
    <t>5</t>
  </si>
  <si>
    <t>M</t>
  </si>
  <si>
    <t>283220120</t>
  </si>
  <si>
    <t>fólie hydroizolační střešní se sníženou rychlostí hoření tl 1,5 mm š 1300 mm</t>
  </si>
  <si>
    <t>32</t>
  </si>
  <si>
    <t>739443620</t>
  </si>
  <si>
    <t>2100,912*1,15</t>
  </si>
  <si>
    <t>6</t>
  </si>
  <si>
    <t>712391171</t>
  </si>
  <si>
    <t>Provedení povlakové krytiny střech do 10° podkladní textilní vrstvy</t>
  </si>
  <si>
    <t>1994920513</t>
  </si>
  <si>
    <t>7</t>
  </si>
  <si>
    <t>693111720</t>
  </si>
  <si>
    <t>textilie ÚV stabilizace 300 g/m2 do š 8,8 m</t>
  </si>
  <si>
    <t>1786775706</t>
  </si>
  <si>
    <t>2100,912*1,1</t>
  </si>
  <si>
    <t>8</t>
  </si>
  <si>
    <t>712400841</t>
  </si>
  <si>
    <t>Odstranění povlakové krytiny střech do 30° odškrabáním mechu s urovnáním povrchu a očištěním</t>
  </si>
  <si>
    <t>-893941615</t>
  </si>
  <si>
    <t>(8,45+7,5)*55,0*2</t>
  </si>
  <si>
    <t>55,0*6,05</t>
  </si>
  <si>
    <t>9</t>
  </si>
  <si>
    <t>998712102</t>
  </si>
  <si>
    <t>Přesun hmot tonážní tonážní pro krytiny povlakové v objektech v do 12 m</t>
  </si>
  <si>
    <t>t</t>
  </si>
  <si>
    <t>-133662832</t>
  </si>
  <si>
    <t>10</t>
  </si>
  <si>
    <t>713111111</t>
  </si>
  <si>
    <t>Montáž izolace tepelné vrchem stropů volně kladenými rohožemi, pásy, dílci, deskami</t>
  </si>
  <si>
    <t>-96148039</t>
  </si>
  <si>
    <t>11</t>
  </si>
  <si>
    <t>283759930</t>
  </si>
  <si>
    <t>deska z pěnového polystyrenu EPS 150 S 1000 x 500 x 200 mm</t>
  </si>
  <si>
    <t>-1860760433</t>
  </si>
  <si>
    <t>(8,45+7,5)*55,36*2*1,02</t>
  </si>
  <si>
    <t>12</t>
  </si>
  <si>
    <t>283759935</t>
  </si>
  <si>
    <t>deska z pěnového polystyrenu EPS 150 S 1000 x 500 x 220 mm</t>
  </si>
  <si>
    <t>503811069</t>
  </si>
  <si>
    <t>55,36*6,05*1,02</t>
  </si>
  <si>
    <t>13</t>
  </si>
  <si>
    <t>998713102</t>
  </si>
  <si>
    <t>Přesun hmot tonážní pro izolace tepelné v objektech v do 12 m</t>
  </si>
  <si>
    <t>1573429527</t>
  </si>
  <si>
    <t>14</t>
  </si>
  <si>
    <t>764002801</t>
  </si>
  <si>
    <t>Demontáž závětrné lišty do suti</t>
  </si>
  <si>
    <t>m</t>
  </si>
  <si>
    <t>745181206</t>
  </si>
  <si>
    <t>6,05*4</t>
  </si>
  <si>
    <t>8,45*4</t>
  </si>
  <si>
    <t>7,5*4</t>
  </si>
  <si>
    <t>15</t>
  </si>
  <si>
    <t>764002811</t>
  </si>
  <si>
    <t>Demontáž okapového plechu do suti v krytině povlakové</t>
  </si>
  <si>
    <t>2116350255</t>
  </si>
  <si>
    <t>55,0*2</t>
  </si>
  <si>
    <t>23,425</t>
  </si>
  <si>
    <t>(55,0-23,425)</t>
  </si>
  <si>
    <t>26</t>
  </si>
  <si>
    <t>764002851</t>
  </si>
  <si>
    <t>Demontáž oplechování parapetů do suti</t>
  </si>
  <si>
    <t>1726498245</t>
  </si>
  <si>
    <t>"výměna výplní otvorů - vně"</t>
  </si>
  <si>
    <t>"3,6x1,6 - 12ks" 3,6*24</t>
  </si>
  <si>
    <t>"3,6x1,0 - 6ks" 3,6*6</t>
  </si>
  <si>
    <t>"0,9x1,2 - 2ks" 0,9*2</t>
  </si>
  <si>
    <t>"1,2x1,2 - 2ks" 1,2*2</t>
  </si>
  <si>
    <t>"0,9x1,75 - 2ks" 0,9*2</t>
  </si>
  <si>
    <t>"1,75x1,75 - 1ks" 1,75</t>
  </si>
  <si>
    <t>"0,7x0,5 - 2ks" 0,7*2</t>
  </si>
  <si>
    <t>"1,8x1,2 - 3ks" 1,8*3</t>
  </si>
  <si>
    <t>"0,9x0,9 - 2ks" 0,9*2</t>
  </si>
  <si>
    <t>"4,25x1,2 - 2ks" 4,25*2</t>
  </si>
  <si>
    <t>"4,25x1,0 - 1ks" 4,25</t>
  </si>
  <si>
    <t>"3,3x1,0 - 2ks" 3,3*2</t>
  </si>
  <si>
    <t>"3,3x1,2 - 2ks" 3,3*2</t>
  </si>
  <si>
    <t>764002871</t>
  </si>
  <si>
    <t>Demontáž lemování zdí do suti</t>
  </si>
  <si>
    <t>-586107544</t>
  </si>
  <si>
    <t>6,05</t>
  </si>
  <si>
    <t>17</t>
  </si>
  <si>
    <t>764004801</t>
  </si>
  <si>
    <t>Demontáž podokapního žlabu do suti</t>
  </si>
  <si>
    <t>-554500920</t>
  </si>
  <si>
    <t>55,1*2</t>
  </si>
  <si>
    <t>23,525</t>
  </si>
  <si>
    <t>(55,1-23,525)</t>
  </si>
  <si>
    <t>18</t>
  </si>
  <si>
    <t>764004861</t>
  </si>
  <si>
    <t>Demontáž svodu do suti</t>
  </si>
  <si>
    <t>-155186275</t>
  </si>
  <si>
    <t>(8,39+0,2+0,15)*2</t>
  </si>
  <si>
    <t>(8,39-5,05+0,2+0,15)*2</t>
  </si>
  <si>
    <t>(5,05+0,2+0,15)*4</t>
  </si>
  <si>
    <t>19</t>
  </si>
  <si>
    <t>764212439</t>
  </si>
  <si>
    <t>Oplechování čela skladby ploché střechy pod rovnou okapovou hranou z Pz plechu rš 325 mm</t>
  </si>
  <si>
    <t>295953725</t>
  </si>
  <si>
    <t>55,36*2</t>
  </si>
  <si>
    <t>23,785</t>
  </si>
  <si>
    <t>(55,36-23,785)</t>
  </si>
  <si>
    <t>20</t>
  </si>
  <si>
    <t>764212636</t>
  </si>
  <si>
    <t>Oplechování štítu závětrnou lištou z Pz s povrchovou úpravou rš 500 mm</t>
  </si>
  <si>
    <t>1387271474</t>
  </si>
  <si>
    <t>27</t>
  </si>
  <si>
    <t>764216445</t>
  </si>
  <si>
    <t>Oplechování rovných parapetů celoplošně lepené z Pz plechu rš 360 mm</t>
  </si>
  <si>
    <t>-395125027</t>
  </si>
  <si>
    <t>"3,6x1,6 - 12ks" 3,6*12</t>
  </si>
  <si>
    <t>21</t>
  </si>
  <si>
    <t>764511405</t>
  </si>
  <si>
    <t>Žlab podokapní půlkruhový z Pz plechu rš 400 mm</t>
  </si>
  <si>
    <t>-420714279</t>
  </si>
  <si>
    <t>55,46*2</t>
  </si>
  <si>
    <t>23,885</t>
  </si>
  <si>
    <t>(55,46-23,785)</t>
  </si>
  <si>
    <t>22</t>
  </si>
  <si>
    <t>764511446</t>
  </si>
  <si>
    <t>Kotlík oválný (trychtýřový) pro podokapní žlaby z Pz plechu 400/150 mm</t>
  </si>
  <si>
    <t>-1406008754</t>
  </si>
  <si>
    <t>4+2+2</t>
  </si>
  <si>
    <t>23</t>
  </si>
  <si>
    <t>764518424</t>
  </si>
  <si>
    <t>Svody kruhové včetně objímek, kolen, odskoků z Pz plechu průměru 150 mm</t>
  </si>
  <si>
    <t>309552859</t>
  </si>
  <si>
    <t>(8,59+0,2+0,15)*2</t>
  </si>
  <si>
    <t>(8,59-5,2+0,2+0,15)*2</t>
  </si>
  <si>
    <t>(5,25+0,2+0,15)*4</t>
  </si>
  <si>
    <t>24</t>
  </si>
  <si>
    <t>998764102</t>
  </si>
  <si>
    <t>Přesun hmot tonážní pro konstrukce klempířské v objektech v do 12 m</t>
  </si>
  <si>
    <t>454926195</t>
  </si>
  <si>
    <t>25</t>
  </si>
  <si>
    <t>030001000</t>
  </si>
  <si>
    <t>kpl.</t>
  </si>
  <si>
    <t>1024</t>
  </si>
  <si>
    <t>1505697877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</si>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</sst>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%"/>
    <numFmt numFmtId="166" formatCode="#,##0.00000"/>
    <numFmt numFmtId="167" formatCode="#,##0.000"/>
  </numFmts>
  <fonts count="28">
    <font>
      <sz val="8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horizontal="center" vertical="center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5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Border="1" applyAlignment="1"/>
    <xf numFmtId="4" fontId="16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/>
    <xf numFmtId="4" fontId="8" fillId="0" borderId="6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6" fontId="21" fillId="0" borderId="6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horizontal="left"/>
    </xf>
    <xf numFmtId="0" fontId="23" fillId="0" borderId="5" xfId="0" applyFont="1" applyBorder="1" applyAlignment="1"/>
    <xf numFmtId="0" fontId="23" fillId="0" borderId="0" xfId="0" applyFont="1" applyAlignment="1"/>
    <xf numFmtId="0" fontId="23" fillId="0" borderId="12" xfId="0" applyFont="1" applyBorder="1" applyAlignment="1"/>
    <xf numFmtId="166" fontId="23" fillId="0" borderId="0" xfId="0" applyNumberFormat="1" applyFont="1" applyBorder="1" applyAlignment="1"/>
    <xf numFmtId="166" fontId="23" fillId="0" borderId="13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4" fontId="19" fillId="0" borderId="15" xfId="0" applyNumberFormat="1" applyFont="1" applyBorder="1" applyAlignment="1"/>
    <xf numFmtId="4" fontId="19" fillId="0" borderId="15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Border="1" applyAlignment="1" applyProtection="1">
      <alignment vertical="center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167" fontId="24" fillId="0" borderId="0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167" fontId="27" fillId="0" borderId="20" xfId="0" applyNumberFormat="1" applyFont="1" applyBorder="1" applyAlignment="1" applyProtection="1">
      <alignment vertical="center"/>
      <protection locked="0"/>
    </xf>
    <xf numFmtId="4" fontId="27" fillId="2" borderId="20" xfId="0" applyNumberFormat="1" applyFont="1" applyFill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/>
    <xf numFmtId="4" fontId="19" fillId="0" borderId="22" xfId="0" applyNumberFormat="1" applyFont="1" applyBorder="1" applyAlignment="1">
      <alignment vertical="center"/>
    </xf>
    <xf numFmtId="4" fontId="18" fillId="0" borderId="6" xfId="0" applyNumberFormat="1" applyFont="1" applyBorder="1" applyAlignment="1"/>
    <xf numFmtId="4" fontId="18" fillId="0" borderId="6" xfId="0" applyNumberFormat="1" applyFont="1" applyBorder="1" applyAlignment="1">
      <alignment vertical="center"/>
    </xf>
    <xf numFmtId="4" fontId="18" fillId="0" borderId="22" xfId="0" applyNumberFormat="1" applyFont="1" applyBorder="1" applyAlignment="1"/>
    <xf numFmtId="4" fontId="18" fillId="0" borderId="2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167" fontId="0" fillId="2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FB1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FB17.tmp" descr="C:\KrosData\System\Temp\radEFB1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2 - SO 02 - výměna..."/>
      <sheetName val="03130003 - SO 03 - zatepl..."/>
      <sheetName val="03130004 - SO 04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59"/>
  <sheetViews>
    <sheetView showGridLines="0" tabSelected="1" workbookViewId="0">
      <pane ySplit="1" topLeftCell="A2" activePane="bottomLeft" state="frozen"/>
      <selection pane="bottomLeft" activeCell="C4" sqref="C4:Q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>
      <c r="C2" s="7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8"/>
      <c r="U2" s="8"/>
      <c r="V2" s="8"/>
      <c r="W2" s="8"/>
      <c r="X2" s="8"/>
      <c r="Y2" s="8"/>
      <c r="Z2" s="8"/>
      <c r="AA2" s="8"/>
      <c r="AB2" s="8"/>
      <c r="AC2" s="8"/>
      <c r="AT2" s="10" t="s">
        <v>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</v>
      </c>
    </row>
    <row r="4" spans="1:66" ht="36.950000000000003" customHeight="1">
      <c r="B4" s="14"/>
      <c r="C4" s="15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T4" s="18" t="s">
        <v>11</v>
      </c>
      <c r="AT4" s="10" t="s">
        <v>12</v>
      </c>
    </row>
    <row r="5" spans="1:66" ht="6.95" customHeight="1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4"/>
      <c r="C6" s="19"/>
      <c r="D6" s="20" t="s">
        <v>13</v>
      </c>
      <c r="E6" s="19"/>
      <c r="F6" s="21" t="str">
        <f>'[1]Rekapitulace stavby'!K6</f>
        <v>Stavební úpravy haly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7"/>
    </row>
    <row r="7" spans="1:66" s="22" customFormat="1" ht="32.85" customHeight="1">
      <c r="B7" s="23"/>
      <c r="C7" s="24"/>
      <c r="D7" s="25" t="s">
        <v>14</v>
      </c>
      <c r="E7" s="24"/>
      <c r="F7" s="26" t="s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4"/>
      <c r="R7" s="28"/>
    </row>
    <row r="8" spans="1:66" s="22" customFormat="1" ht="14.45" customHeight="1">
      <c r="B8" s="23"/>
      <c r="C8" s="24"/>
      <c r="D8" s="20" t="s">
        <v>16</v>
      </c>
      <c r="E8" s="24"/>
      <c r="F8" s="29" t="s">
        <v>17</v>
      </c>
      <c r="G8" s="24"/>
      <c r="H8" s="24"/>
      <c r="I8" s="24"/>
      <c r="J8" s="24"/>
      <c r="K8" s="24"/>
      <c r="L8" s="24"/>
      <c r="M8" s="20" t="s">
        <v>18</v>
      </c>
      <c r="N8" s="24"/>
      <c r="O8" s="29" t="s">
        <v>19</v>
      </c>
      <c r="P8" s="24"/>
      <c r="Q8" s="24"/>
      <c r="R8" s="28"/>
    </row>
    <row r="9" spans="1:66" s="22" customFormat="1" ht="14.45" customHeight="1">
      <c r="B9" s="23"/>
      <c r="C9" s="24"/>
      <c r="D9" s="20" t="s">
        <v>20</v>
      </c>
      <c r="E9" s="24"/>
      <c r="F9" s="29" t="s">
        <v>21</v>
      </c>
      <c r="G9" s="24"/>
      <c r="H9" s="24"/>
      <c r="I9" s="24"/>
      <c r="J9" s="24"/>
      <c r="K9" s="24"/>
      <c r="L9" s="24"/>
      <c r="M9" s="20" t="s">
        <v>22</v>
      </c>
      <c r="N9" s="24"/>
      <c r="O9" s="30" t="str">
        <f>'[1]Rekapitulace stavby'!AN8</f>
        <v>16. 8. 2017</v>
      </c>
      <c r="P9" s="27"/>
      <c r="Q9" s="24"/>
      <c r="R9" s="28"/>
    </row>
    <row r="10" spans="1:66" s="22" customFormat="1" ht="10.9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8"/>
    </row>
    <row r="11" spans="1:66" s="22" customFormat="1" ht="14.45" customHeight="1">
      <c r="B11" s="23"/>
      <c r="C11" s="24"/>
      <c r="D11" s="20" t="s">
        <v>23</v>
      </c>
      <c r="E11" s="24"/>
      <c r="F11" s="24"/>
      <c r="G11" s="24"/>
      <c r="H11" s="24"/>
      <c r="I11" s="24"/>
      <c r="J11" s="24"/>
      <c r="K11" s="24"/>
      <c r="L11" s="24"/>
      <c r="M11" s="20" t="s">
        <v>24</v>
      </c>
      <c r="N11" s="24"/>
      <c r="O11" s="31" t="str">
        <f>IF('[1]Rekapitulace stavby'!AN10="","",'[1]Rekapitulace stavby'!AN10)</f>
        <v/>
      </c>
      <c r="P11" s="27"/>
      <c r="Q11" s="24"/>
      <c r="R11" s="28"/>
    </row>
    <row r="12" spans="1:66" s="22" customFormat="1" ht="18" customHeight="1">
      <c r="B12" s="23"/>
      <c r="C12" s="24"/>
      <c r="D12" s="24"/>
      <c r="E12" s="29" t="str">
        <f>IF('[1]Rekapitulace stavby'!E11="","",'[1]Rekapitulace stavby'!E11)</f>
        <v xml:space="preserve"> </v>
      </c>
      <c r="F12" s="24"/>
      <c r="G12" s="24"/>
      <c r="H12" s="24"/>
      <c r="I12" s="24"/>
      <c r="J12" s="24"/>
      <c r="K12" s="24"/>
      <c r="L12" s="24"/>
      <c r="M12" s="20" t="s">
        <v>25</v>
      </c>
      <c r="N12" s="24"/>
      <c r="O12" s="31" t="str">
        <f>IF('[1]Rekapitulace stavby'!AN11="","",'[1]Rekapitulace stavby'!AN11)</f>
        <v/>
      </c>
      <c r="P12" s="27"/>
      <c r="Q12" s="24"/>
      <c r="R12" s="28"/>
    </row>
    <row r="13" spans="1:66" s="22" customFormat="1" ht="6.9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8"/>
    </row>
    <row r="14" spans="1:66" s="22" customFormat="1" ht="14.45" customHeight="1">
      <c r="B14" s="23"/>
      <c r="C14" s="24"/>
      <c r="D14" s="20" t="s">
        <v>26</v>
      </c>
      <c r="E14" s="24"/>
      <c r="F14" s="24"/>
      <c r="G14" s="24"/>
      <c r="H14" s="24"/>
      <c r="I14" s="24"/>
      <c r="J14" s="24"/>
      <c r="K14" s="24"/>
      <c r="L14" s="24"/>
      <c r="M14" s="20" t="s">
        <v>24</v>
      </c>
      <c r="N14" s="24"/>
      <c r="O14" s="32" t="str">
        <f>IF('[1]Rekapitulace stavby'!AN13="","",'[1]Rekapitulace stavby'!AN13)</f>
        <v>Vyplň údaj</v>
      </c>
      <c r="P14" s="27"/>
      <c r="Q14" s="24"/>
      <c r="R14" s="28"/>
    </row>
    <row r="15" spans="1:66" s="22" customFormat="1" ht="18" customHeight="1">
      <c r="B15" s="23"/>
      <c r="C15" s="24"/>
      <c r="D15" s="24"/>
      <c r="E15" s="32" t="str">
        <f>IF('[1]Rekapitulace stavby'!E14="","",'[1]Rekapitulace stavby'!E14)</f>
        <v>Vyplň údaj</v>
      </c>
      <c r="F15" s="27"/>
      <c r="G15" s="27"/>
      <c r="H15" s="27"/>
      <c r="I15" s="27"/>
      <c r="J15" s="27"/>
      <c r="K15" s="27"/>
      <c r="L15" s="27"/>
      <c r="M15" s="20" t="s">
        <v>25</v>
      </c>
      <c r="N15" s="24"/>
      <c r="O15" s="32" t="str">
        <f>IF('[1]Rekapitulace stavby'!AN14="","",'[1]Rekapitulace stavby'!AN14)</f>
        <v>Vyplň údaj</v>
      </c>
      <c r="P15" s="27"/>
      <c r="Q15" s="24"/>
      <c r="R15" s="28"/>
    </row>
    <row r="16" spans="1:66" s="22" customFormat="1" ht="6.9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</row>
    <row r="17" spans="2:18" s="22" customFormat="1" ht="14.45" customHeight="1">
      <c r="B17" s="23"/>
      <c r="C17" s="24"/>
      <c r="D17" s="20" t="s">
        <v>27</v>
      </c>
      <c r="E17" s="24"/>
      <c r="F17" s="24"/>
      <c r="G17" s="24"/>
      <c r="H17" s="24"/>
      <c r="I17" s="24"/>
      <c r="J17" s="24"/>
      <c r="K17" s="24"/>
      <c r="L17" s="24"/>
      <c r="M17" s="20" t="s">
        <v>24</v>
      </c>
      <c r="N17" s="24"/>
      <c r="O17" s="31" t="str">
        <f>IF('[1]Rekapitulace stavby'!AN16="","",'[1]Rekapitulace stavby'!AN16)</f>
        <v/>
      </c>
      <c r="P17" s="27"/>
      <c r="Q17" s="24"/>
      <c r="R17" s="28"/>
    </row>
    <row r="18" spans="2:18" s="22" customFormat="1" ht="18" customHeight="1">
      <c r="B18" s="23"/>
      <c r="C18" s="24"/>
      <c r="D18" s="24"/>
      <c r="E18" s="29" t="str">
        <f>IF('[1]Rekapitulace stavby'!E17="","",'[1]Rekapitulace stavby'!E17)</f>
        <v xml:space="preserve"> </v>
      </c>
      <c r="F18" s="24"/>
      <c r="G18" s="24"/>
      <c r="H18" s="24"/>
      <c r="I18" s="24"/>
      <c r="J18" s="24"/>
      <c r="K18" s="24"/>
      <c r="L18" s="24"/>
      <c r="M18" s="20" t="s">
        <v>25</v>
      </c>
      <c r="N18" s="24"/>
      <c r="O18" s="31" t="str">
        <f>IF('[1]Rekapitulace stavby'!AN17="","",'[1]Rekapitulace stavby'!AN17)</f>
        <v/>
      </c>
      <c r="P18" s="27"/>
      <c r="Q18" s="24"/>
      <c r="R18" s="28"/>
    </row>
    <row r="19" spans="2:18" s="22" customFormat="1" ht="6.95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8"/>
    </row>
    <row r="20" spans="2:18" s="22" customFormat="1" ht="14.45" customHeight="1">
      <c r="B20" s="23"/>
      <c r="C20" s="24"/>
      <c r="D20" s="20" t="s">
        <v>28</v>
      </c>
      <c r="E20" s="24"/>
      <c r="F20" s="24"/>
      <c r="G20" s="24"/>
      <c r="H20" s="24"/>
      <c r="I20" s="24"/>
      <c r="J20" s="24"/>
      <c r="K20" s="24"/>
      <c r="L20" s="24"/>
      <c r="M20" s="20" t="s">
        <v>24</v>
      </c>
      <c r="N20" s="24"/>
      <c r="O20" s="31" t="str">
        <f>IF('[1]Rekapitulace stavby'!AN19="","",'[1]Rekapitulace stavby'!AN19)</f>
        <v/>
      </c>
      <c r="P20" s="27"/>
      <c r="Q20" s="24"/>
      <c r="R20" s="28"/>
    </row>
    <row r="21" spans="2:18" s="22" customFormat="1" ht="18" customHeight="1">
      <c r="B21" s="23"/>
      <c r="C21" s="24"/>
      <c r="D21" s="24"/>
      <c r="E21" s="29" t="str">
        <f>IF('[1]Rekapitulace stavby'!E20="","",'[1]Rekapitulace stavby'!E20)</f>
        <v xml:space="preserve"> </v>
      </c>
      <c r="F21" s="24"/>
      <c r="G21" s="24"/>
      <c r="H21" s="24"/>
      <c r="I21" s="24"/>
      <c r="J21" s="24"/>
      <c r="K21" s="24"/>
      <c r="L21" s="24"/>
      <c r="M21" s="20" t="s">
        <v>25</v>
      </c>
      <c r="N21" s="24"/>
      <c r="O21" s="31" t="str">
        <f>IF('[1]Rekapitulace stavby'!AN20="","",'[1]Rekapitulace stavby'!AN20)</f>
        <v/>
      </c>
      <c r="P21" s="27"/>
      <c r="Q21" s="24"/>
      <c r="R21" s="28"/>
    </row>
    <row r="22" spans="2:18" s="22" customFormat="1" ht="6.9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/>
    </row>
    <row r="23" spans="2:18" s="22" customFormat="1" ht="14.45" customHeight="1">
      <c r="B23" s="23"/>
      <c r="C23" s="24"/>
      <c r="D23" s="20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</row>
    <row r="24" spans="2:18" s="22" customFormat="1" ht="22.5" customHeight="1">
      <c r="B24" s="23"/>
      <c r="C24" s="24"/>
      <c r="D24" s="24"/>
      <c r="E24" s="33" t="s">
        <v>19</v>
      </c>
      <c r="F24" s="27"/>
      <c r="G24" s="27"/>
      <c r="H24" s="27"/>
      <c r="I24" s="27"/>
      <c r="J24" s="27"/>
      <c r="K24" s="27"/>
      <c r="L24" s="27"/>
      <c r="M24" s="24"/>
      <c r="N24" s="24"/>
      <c r="O24" s="24"/>
      <c r="P24" s="24"/>
      <c r="Q24" s="24"/>
      <c r="R24" s="28"/>
    </row>
    <row r="25" spans="2:18" s="22" customFormat="1" ht="6.9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8"/>
    </row>
    <row r="26" spans="2:18" s="22" customFormat="1" ht="6.95" customHeight="1">
      <c r="B26" s="23"/>
      <c r="C26" s="2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4"/>
      <c r="R26" s="28"/>
    </row>
    <row r="27" spans="2:18" s="22" customFormat="1" ht="14.45" customHeight="1">
      <c r="B27" s="23"/>
      <c r="C27" s="24"/>
      <c r="D27" s="35" t="s">
        <v>30</v>
      </c>
      <c r="E27" s="24"/>
      <c r="F27" s="24"/>
      <c r="G27" s="24"/>
      <c r="H27" s="24"/>
      <c r="I27" s="24"/>
      <c r="J27" s="24"/>
      <c r="K27" s="24"/>
      <c r="L27" s="24"/>
      <c r="M27" s="36">
        <f>N88</f>
        <v>0</v>
      </c>
      <c r="N27" s="27"/>
      <c r="O27" s="27"/>
      <c r="P27" s="27"/>
      <c r="Q27" s="24"/>
      <c r="R27" s="28"/>
    </row>
    <row r="28" spans="2:18" s="22" customFormat="1" ht="14.45" customHeight="1">
      <c r="B28" s="23"/>
      <c r="C28" s="24"/>
      <c r="D28" s="37" t="s">
        <v>31</v>
      </c>
      <c r="E28" s="24"/>
      <c r="F28" s="24"/>
      <c r="G28" s="24"/>
      <c r="H28" s="24"/>
      <c r="I28" s="24"/>
      <c r="J28" s="24"/>
      <c r="K28" s="24"/>
      <c r="L28" s="24"/>
      <c r="M28" s="36">
        <f>N97</f>
        <v>0</v>
      </c>
      <c r="N28" s="27"/>
      <c r="O28" s="27"/>
      <c r="P28" s="27"/>
      <c r="Q28" s="24"/>
      <c r="R28" s="28"/>
    </row>
    <row r="29" spans="2:18" s="22" customFormat="1" ht="6.9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8"/>
    </row>
    <row r="30" spans="2:18" s="22" customFormat="1" ht="25.35" customHeight="1">
      <c r="B30" s="23"/>
      <c r="C30" s="24"/>
      <c r="D30" s="38" t="s">
        <v>32</v>
      </c>
      <c r="E30" s="24"/>
      <c r="F30" s="24"/>
      <c r="G30" s="24"/>
      <c r="H30" s="24"/>
      <c r="I30" s="24"/>
      <c r="J30" s="24"/>
      <c r="K30" s="24"/>
      <c r="L30" s="24"/>
      <c r="M30" s="39">
        <f>ROUND(M27+M28,2)</f>
        <v>0</v>
      </c>
      <c r="N30" s="27"/>
      <c r="O30" s="27"/>
      <c r="P30" s="27"/>
      <c r="Q30" s="24"/>
      <c r="R30" s="28"/>
    </row>
    <row r="31" spans="2:18" s="22" customFormat="1" ht="6.95" customHeight="1">
      <c r="B31" s="23"/>
      <c r="C31" s="2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4"/>
      <c r="R31" s="28"/>
    </row>
    <row r="32" spans="2:18" s="22" customFormat="1" ht="14.45" customHeight="1">
      <c r="B32" s="23"/>
      <c r="C32" s="24"/>
      <c r="D32" s="40" t="s">
        <v>33</v>
      </c>
      <c r="E32" s="40" t="s">
        <v>34</v>
      </c>
      <c r="F32" s="41">
        <v>0.21</v>
      </c>
      <c r="G32" s="42" t="s">
        <v>35</v>
      </c>
      <c r="H32" s="43">
        <f>ROUND((((SUM(BE97:BE104)+SUM(BE122:BE252))+SUM(BE254:BE258))),2)</f>
        <v>0</v>
      </c>
      <c r="I32" s="27"/>
      <c r="J32" s="27"/>
      <c r="K32" s="24"/>
      <c r="L32" s="24"/>
      <c r="M32" s="43">
        <f>ROUND(((ROUND((SUM(BE97:BE104)+SUM(BE122:BE252)), 2)*F32)+SUM(BE254:BE258)*F32),2)</f>
        <v>0</v>
      </c>
      <c r="N32" s="27"/>
      <c r="O32" s="27"/>
      <c r="P32" s="27"/>
      <c r="Q32" s="24"/>
      <c r="R32" s="28"/>
    </row>
    <row r="33" spans="2:18" s="22" customFormat="1" ht="14.45" customHeight="1">
      <c r="B33" s="23"/>
      <c r="C33" s="24"/>
      <c r="D33" s="24"/>
      <c r="E33" s="40" t="s">
        <v>36</v>
      </c>
      <c r="F33" s="41">
        <v>0.15</v>
      </c>
      <c r="G33" s="42" t="s">
        <v>35</v>
      </c>
      <c r="H33" s="43">
        <f>ROUND((((SUM(BF97:BF104)+SUM(BF122:BF252))+SUM(BF254:BF258))),2)</f>
        <v>0</v>
      </c>
      <c r="I33" s="27"/>
      <c r="J33" s="27"/>
      <c r="K33" s="24"/>
      <c r="L33" s="24"/>
      <c r="M33" s="43">
        <f>ROUND(((ROUND((SUM(BF97:BF104)+SUM(BF122:BF252)), 2)*F33)+SUM(BF254:BF258)*F33),2)</f>
        <v>0</v>
      </c>
      <c r="N33" s="27"/>
      <c r="O33" s="27"/>
      <c r="P33" s="27"/>
      <c r="Q33" s="24"/>
      <c r="R33" s="28"/>
    </row>
    <row r="34" spans="2:18" s="22" customFormat="1" ht="14.45" hidden="1" customHeight="1">
      <c r="B34" s="23"/>
      <c r="C34" s="24"/>
      <c r="D34" s="24"/>
      <c r="E34" s="40" t="s">
        <v>37</v>
      </c>
      <c r="F34" s="41">
        <v>0.21</v>
      </c>
      <c r="G34" s="42" t="s">
        <v>35</v>
      </c>
      <c r="H34" s="43">
        <f>ROUND((((SUM(BG97:BG104)+SUM(BG122:BG252))+SUM(BG254:BG258))),2)</f>
        <v>0</v>
      </c>
      <c r="I34" s="27"/>
      <c r="J34" s="27"/>
      <c r="K34" s="24"/>
      <c r="L34" s="24"/>
      <c r="M34" s="43">
        <v>0</v>
      </c>
      <c r="N34" s="27"/>
      <c r="O34" s="27"/>
      <c r="P34" s="27"/>
      <c r="Q34" s="24"/>
      <c r="R34" s="28"/>
    </row>
    <row r="35" spans="2:18" s="22" customFormat="1" ht="14.45" hidden="1" customHeight="1">
      <c r="B35" s="23"/>
      <c r="C35" s="24"/>
      <c r="D35" s="24"/>
      <c r="E35" s="40" t="s">
        <v>38</v>
      </c>
      <c r="F35" s="41">
        <v>0.15</v>
      </c>
      <c r="G35" s="42" t="s">
        <v>35</v>
      </c>
      <c r="H35" s="43">
        <f>ROUND((((SUM(BH97:BH104)+SUM(BH122:BH252))+SUM(BH254:BH258))),2)</f>
        <v>0</v>
      </c>
      <c r="I35" s="27"/>
      <c r="J35" s="27"/>
      <c r="K35" s="24"/>
      <c r="L35" s="24"/>
      <c r="M35" s="43">
        <v>0</v>
      </c>
      <c r="N35" s="27"/>
      <c r="O35" s="27"/>
      <c r="P35" s="27"/>
      <c r="Q35" s="24"/>
      <c r="R35" s="28"/>
    </row>
    <row r="36" spans="2:18" s="22" customFormat="1" ht="14.45" hidden="1" customHeight="1">
      <c r="B36" s="23"/>
      <c r="C36" s="24"/>
      <c r="D36" s="24"/>
      <c r="E36" s="40" t="s">
        <v>39</v>
      </c>
      <c r="F36" s="41">
        <v>0</v>
      </c>
      <c r="G36" s="42" t="s">
        <v>35</v>
      </c>
      <c r="H36" s="43">
        <f>ROUND((((SUM(BI97:BI104)+SUM(BI122:BI252))+SUM(BI254:BI258))),2)</f>
        <v>0</v>
      </c>
      <c r="I36" s="27"/>
      <c r="J36" s="27"/>
      <c r="K36" s="24"/>
      <c r="L36" s="24"/>
      <c r="M36" s="43">
        <v>0</v>
      </c>
      <c r="N36" s="27"/>
      <c r="O36" s="27"/>
      <c r="P36" s="27"/>
      <c r="Q36" s="24"/>
      <c r="R36" s="28"/>
    </row>
    <row r="37" spans="2:18" s="22" customFormat="1" ht="6.9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8"/>
    </row>
    <row r="38" spans="2:18" s="22" customFormat="1" ht="25.35" customHeight="1">
      <c r="B38" s="23"/>
      <c r="C38" s="44"/>
      <c r="D38" s="45" t="s">
        <v>40</v>
      </c>
      <c r="E38" s="46"/>
      <c r="F38" s="46"/>
      <c r="G38" s="47" t="s">
        <v>41</v>
      </c>
      <c r="H38" s="48" t="s">
        <v>42</v>
      </c>
      <c r="I38" s="46"/>
      <c r="J38" s="46"/>
      <c r="K38" s="46"/>
      <c r="L38" s="49">
        <f>SUM(M30:M36)</f>
        <v>0</v>
      </c>
      <c r="M38" s="50"/>
      <c r="N38" s="50"/>
      <c r="O38" s="50"/>
      <c r="P38" s="51"/>
      <c r="Q38" s="44"/>
      <c r="R38" s="28"/>
    </row>
    <row r="39" spans="2:18" s="22" customFormat="1" ht="14.4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8"/>
    </row>
    <row r="40" spans="2:18" s="22" customFormat="1" ht="14.4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8"/>
    </row>
    <row r="41" spans="2:18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2" customFormat="1" ht="15">
      <c r="B50" s="23"/>
      <c r="C50" s="24"/>
      <c r="D50" s="52" t="s">
        <v>43</v>
      </c>
      <c r="E50" s="34"/>
      <c r="F50" s="34"/>
      <c r="G50" s="34"/>
      <c r="H50" s="53"/>
      <c r="I50" s="24"/>
      <c r="J50" s="52" t="s">
        <v>44</v>
      </c>
      <c r="K50" s="34"/>
      <c r="L50" s="34"/>
      <c r="M50" s="34"/>
      <c r="N50" s="34"/>
      <c r="O50" s="34"/>
      <c r="P50" s="53"/>
      <c r="Q50" s="24"/>
      <c r="R50" s="28"/>
    </row>
    <row r="51" spans="2:18">
      <c r="B51" s="14"/>
      <c r="C51" s="19"/>
      <c r="D51" s="54"/>
      <c r="E51" s="19"/>
      <c r="F51" s="19"/>
      <c r="G51" s="19"/>
      <c r="H51" s="55"/>
      <c r="I51" s="19"/>
      <c r="J51" s="54"/>
      <c r="K51" s="19"/>
      <c r="L51" s="19"/>
      <c r="M51" s="19"/>
      <c r="N51" s="19"/>
      <c r="O51" s="19"/>
      <c r="P51" s="55"/>
      <c r="Q51" s="19"/>
      <c r="R51" s="17"/>
    </row>
    <row r="52" spans="2:18">
      <c r="B52" s="14"/>
      <c r="C52" s="19"/>
      <c r="D52" s="54"/>
      <c r="E52" s="19"/>
      <c r="F52" s="19"/>
      <c r="G52" s="19"/>
      <c r="H52" s="55"/>
      <c r="I52" s="19"/>
      <c r="J52" s="54"/>
      <c r="K52" s="19"/>
      <c r="L52" s="19"/>
      <c r="M52" s="19"/>
      <c r="N52" s="19"/>
      <c r="O52" s="19"/>
      <c r="P52" s="55"/>
      <c r="Q52" s="19"/>
      <c r="R52" s="17"/>
    </row>
    <row r="53" spans="2:18">
      <c r="B53" s="14"/>
      <c r="C53" s="19"/>
      <c r="D53" s="54"/>
      <c r="E53" s="19"/>
      <c r="F53" s="19"/>
      <c r="G53" s="19"/>
      <c r="H53" s="55"/>
      <c r="I53" s="19"/>
      <c r="J53" s="54"/>
      <c r="K53" s="19"/>
      <c r="L53" s="19"/>
      <c r="M53" s="19"/>
      <c r="N53" s="19"/>
      <c r="O53" s="19"/>
      <c r="P53" s="55"/>
      <c r="Q53" s="19"/>
      <c r="R53" s="17"/>
    </row>
    <row r="54" spans="2:18">
      <c r="B54" s="14"/>
      <c r="C54" s="19"/>
      <c r="D54" s="54"/>
      <c r="E54" s="19"/>
      <c r="F54" s="19"/>
      <c r="G54" s="19"/>
      <c r="H54" s="55"/>
      <c r="I54" s="19"/>
      <c r="J54" s="54"/>
      <c r="K54" s="19"/>
      <c r="L54" s="19"/>
      <c r="M54" s="19"/>
      <c r="N54" s="19"/>
      <c r="O54" s="19"/>
      <c r="P54" s="55"/>
      <c r="Q54" s="19"/>
      <c r="R54" s="17"/>
    </row>
    <row r="55" spans="2:18">
      <c r="B55" s="14"/>
      <c r="C55" s="19"/>
      <c r="D55" s="54"/>
      <c r="E55" s="19"/>
      <c r="F55" s="19"/>
      <c r="G55" s="19"/>
      <c r="H55" s="55"/>
      <c r="I55" s="19"/>
      <c r="J55" s="54"/>
      <c r="K55" s="19"/>
      <c r="L55" s="19"/>
      <c r="M55" s="19"/>
      <c r="N55" s="19"/>
      <c r="O55" s="19"/>
      <c r="P55" s="55"/>
      <c r="Q55" s="19"/>
      <c r="R55" s="17"/>
    </row>
    <row r="56" spans="2:18">
      <c r="B56" s="14"/>
      <c r="C56" s="19"/>
      <c r="D56" s="54"/>
      <c r="E56" s="19"/>
      <c r="F56" s="19"/>
      <c r="G56" s="19"/>
      <c r="H56" s="55"/>
      <c r="I56" s="19"/>
      <c r="J56" s="54"/>
      <c r="K56" s="19"/>
      <c r="L56" s="19"/>
      <c r="M56" s="19"/>
      <c r="N56" s="19"/>
      <c r="O56" s="19"/>
      <c r="P56" s="55"/>
      <c r="Q56" s="19"/>
      <c r="R56" s="17"/>
    </row>
    <row r="57" spans="2:18">
      <c r="B57" s="14"/>
      <c r="C57" s="19"/>
      <c r="D57" s="54"/>
      <c r="E57" s="19"/>
      <c r="F57" s="19"/>
      <c r="G57" s="19"/>
      <c r="H57" s="55"/>
      <c r="I57" s="19"/>
      <c r="J57" s="54"/>
      <c r="K57" s="19"/>
      <c r="L57" s="19"/>
      <c r="M57" s="19"/>
      <c r="N57" s="19"/>
      <c r="O57" s="19"/>
      <c r="P57" s="55"/>
      <c r="Q57" s="19"/>
      <c r="R57" s="17"/>
    </row>
    <row r="58" spans="2:18">
      <c r="B58" s="14"/>
      <c r="C58" s="19"/>
      <c r="D58" s="54"/>
      <c r="E58" s="19"/>
      <c r="F58" s="19"/>
      <c r="G58" s="19"/>
      <c r="H58" s="55"/>
      <c r="I58" s="19"/>
      <c r="J58" s="54"/>
      <c r="K58" s="19"/>
      <c r="L58" s="19"/>
      <c r="M58" s="19"/>
      <c r="N58" s="19"/>
      <c r="O58" s="19"/>
      <c r="P58" s="55"/>
      <c r="Q58" s="19"/>
      <c r="R58" s="17"/>
    </row>
    <row r="59" spans="2:18" s="22" customFormat="1" ht="15">
      <c r="B59" s="23"/>
      <c r="C59" s="24"/>
      <c r="D59" s="56" t="s">
        <v>45</v>
      </c>
      <c r="E59" s="57"/>
      <c r="F59" s="57"/>
      <c r="G59" s="58" t="s">
        <v>46</v>
      </c>
      <c r="H59" s="59"/>
      <c r="I59" s="24"/>
      <c r="J59" s="56" t="s">
        <v>45</v>
      </c>
      <c r="K59" s="57"/>
      <c r="L59" s="57"/>
      <c r="M59" s="57"/>
      <c r="N59" s="58" t="s">
        <v>46</v>
      </c>
      <c r="O59" s="57"/>
      <c r="P59" s="59"/>
      <c r="Q59" s="24"/>
      <c r="R59" s="28"/>
    </row>
    <row r="60" spans="2:18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2" customFormat="1" ht="15">
      <c r="B61" s="23"/>
      <c r="C61" s="24"/>
      <c r="D61" s="52" t="s">
        <v>47</v>
      </c>
      <c r="E61" s="34"/>
      <c r="F61" s="34"/>
      <c r="G61" s="34"/>
      <c r="H61" s="53"/>
      <c r="I61" s="24"/>
      <c r="J61" s="52" t="s">
        <v>48</v>
      </c>
      <c r="K61" s="34"/>
      <c r="L61" s="34"/>
      <c r="M61" s="34"/>
      <c r="N61" s="34"/>
      <c r="O61" s="34"/>
      <c r="P61" s="53"/>
      <c r="Q61" s="24"/>
      <c r="R61" s="28"/>
    </row>
    <row r="62" spans="2:18">
      <c r="B62" s="14"/>
      <c r="C62" s="19"/>
      <c r="D62" s="54"/>
      <c r="E62" s="19"/>
      <c r="F62" s="19"/>
      <c r="G62" s="19"/>
      <c r="H62" s="55"/>
      <c r="I62" s="19"/>
      <c r="J62" s="54"/>
      <c r="K62" s="19"/>
      <c r="L62" s="19"/>
      <c r="M62" s="19"/>
      <c r="N62" s="19"/>
      <c r="O62" s="19"/>
      <c r="P62" s="55"/>
      <c r="Q62" s="19"/>
      <c r="R62" s="17"/>
    </row>
    <row r="63" spans="2:18">
      <c r="B63" s="14"/>
      <c r="C63" s="19"/>
      <c r="D63" s="54"/>
      <c r="E63" s="19"/>
      <c r="F63" s="19"/>
      <c r="G63" s="19"/>
      <c r="H63" s="55"/>
      <c r="I63" s="19"/>
      <c r="J63" s="54"/>
      <c r="K63" s="19"/>
      <c r="L63" s="19"/>
      <c r="M63" s="19"/>
      <c r="N63" s="19"/>
      <c r="O63" s="19"/>
      <c r="P63" s="55"/>
      <c r="Q63" s="19"/>
      <c r="R63" s="17"/>
    </row>
    <row r="64" spans="2:18">
      <c r="B64" s="14"/>
      <c r="C64" s="19"/>
      <c r="D64" s="54"/>
      <c r="E64" s="19"/>
      <c r="F64" s="19"/>
      <c r="G64" s="19"/>
      <c r="H64" s="55"/>
      <c r="I64" s="19"/>
      <c r="J64" s="54"/>
      <c r="K64" s="19"/>
      <c r="L64" s="19"/>
      <c r="M64" s="19"/>
      <c r="N64" s="19"/>
      <c r="O64" s="19"/>
      <c r="P64" s="55"/>
      <c r="Q64" s="19"/>
      <c r="R64" s="17"/>
    </row>
    <row r="65" spans="2:18">
      <c r="B65" s="14"/>
      <c r="C65" s="19"/>
      <c r="D65" s="54"/>
      <c r="E65" s="19"/>
      <c r="F65" s="19"/>
      <c r="G65" s="19"/>
      <c r="H65" s="55"/>
      <c r="I65" s="19"/>
      <c r="J65" s="54"/>
      <c r="K65" s="19"/>
      <c r="L65" s="19"/>
      <c r="M65" s="19"/>
      <c r="N65" s="19"/>
      <c r="O65" s="19"/>
      <c r="P65" s="55"/>
      <c r="Q65" s="19"/>
      <c r="R65" s="17"/>
    </row>
    <row r="66" spans="2:18">
      <c r="B66" s="14"/>
      <c r="C66" s="19"/>
      <c r="D66" s="54"/>
      <c r="E66" s="19"/>
      <c r="F66" s="19"/>
      <c r="G66" s="19"/>
      <c r="H66" s="55"/>
      <c r="I66" s="19"/>
      <c r="J66" s="54"/>
      <c r="K66" s="19"/>
      <c r="L66" s="19"/>
      <c r="M66" s="19"/>
      <c r="N66" s="19"/>
      <c r="O66" s="19"/>
      <c r="P66" s="55"/>
      <c r="Q66" s="19"/>
      <c r="R66" s="17"/>
    </row>
    <row r="67" spans="2:18">
      <c r="B67" s="14"/>
      <c r="C67" s="19"/>
      <c r="D67" s="54"/>
      <c r="E67" s="19"/>
      <c r="F67" s="19"/>
      <c r="G67" s="19"/>
      <c r="H67" s="55"/>
      <c r="I67" s="19"/>
      <c r="J67" s="54"/>
      <c r="K67" s="19"/>
      <c r="L67" s="19"/>
      <c r="M67" s="19"/>
      <c r="N67" s="19"/>
      <c r="O67" s="19"/>
      <c r="P67" s="55"/>
      <c r="Q67" s="19"/>
      <c r="R67" s="17"/>
    </row>
    <row r="68" spans="2:18">
      <c r="B68" s="14"/>
      <c r="C68" s="19"/>
      <c r="D68" s="54"/>
      <c r="E68" s="19"/>
      <c r="F68" s="19"/>
      <c r="G68" s="19"/>
      <c r="H68" s="55"/>
      <c r="I68" s="19"/>
      <c r="J68" s="54"/>
      <c r="K68" s="19"/>
      <c r="L68" s="19"/>
      <c r="M68" s="19"/>
      <c r="N68" s="19"/>
      <c r="O68" s="19"/>
      <c r="P68" s="55"/>
      <c r="Q68" s="19"/>
      <c r="R68" s="17"/>
    </row>
    <row r="69" spans="2:18">
      <c r="B69" s="14"/>
      <c r="C69" s="19"/>
      <c r="D69" s="54"/>
      <c r="E69" s="19"/>
      <c r="F69" s="19"/>
      <c r="G69" s="19"/>
      <c r="H69" s="55"/>
      <c r="I69" s="19"/>
      <c r="J69" s="54"/>
      <c r="K69" s="19"/>
      <c r="L69" s="19"/>
      <c r="M69" s="19"/>
      <c r="N69" s="19"/>
      <c r="O69" s="19"/>
      <c r="P69" s="55"/>
      <c r="Q69" s="19"/>
      <c r="R69" s="17"/>
    </row>
    <row r="70" spans="2:18" s="22" customFormat="1" ht="15">
      <c r="B70" s="23"/>
      <c r="C70" s="24"/>
      <c r="D70" s="56" t="s">
        <v>45</v>
      </c>
      <c r="E70" s="57"/>
      <c r="F70" s="57"/>
      <c r="G70" s="58" t="s">
        <v>46</v>
      </c>
      <c r="H70" s="59"/>
      <c r="I70" s="24"/>
      <c r="J70" s="56" t="s">
        <v>45</v>
      </c>
      <c r="K70" s="57"/>
      <c r="L70" s="57"/>
      <c r="M70" s="57"/>
      <c r="N70" s="58" t="s">
        <v>46</v>
      </c>
      <c r="O70" s="57"/>
      <c r="P70" s="59"/>
      <c r="Q70" s="24"/>
      <c r="R70" s="28"/>
    </row>
    <row r="71" spans="2:18" s="22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22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22" customFormat="1" ht="36.950000000000003" customHeight="1">
      <c r="B76" s="23"/>
      <c r="C76" s="15" t="s">
        <v>49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2:18" s="22" customFormat="1" ht="6.95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8"/>
    </row>
    <row r="78" spans="2:18" s="22" customFormat="1" ht="30" customHeight="1">
      <c r="B78" s="23"/>
      <c r="C78" s="20" t="s">
        <v>13</v>
      </c>
      <c r="D78" s="24"/>
      <c r="E78" s="24"/>
      <c r="F78" s="21" t="str">
        <f>F6</f>
        <v>Stavební úpravy haly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8"/>
    </row>
    <row r="79" spans="2:18" s="22" customFormat="1" ht="36.950000000000003" customHeight="1">
      <c r="B79" s="23"/>
      <c r="C79" s="66" t="s">
        <v>14</v>
      </c>
      <c r="D79" s="24"/>
      <c r="E79" s="24"/>
      <c r="F79" s="67" t="str">
        <f>F7</f>
        <v>03130004 - SO 04 - zateplení konstrukcí střešních plášťů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8"/>
    </row>
    <row r="80" spans="2:18" s="22" customFormat="1" ht="6.95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8"/>
    </row>
    <row r="81" spans="2:47" s="22" customFormat="1" ht="18" customHeight="1">
      <c r="B81" s="23"/>
      <c r="C81" s="20" t="s">
        <v>20</v>
      </c>
      <c r="D81" s="24"/>
      <c r="E81" s="24"/>
      <c r="F81" s="29" t="str">
        <f>F9</f>
        <v>Chrášťany, p.č.392/19</v>
      </c>
      <c r="G81" s="24"/>
      <c r="H81" s="24"/>
      <c r="I81" s="24"/>
      <c r="J81" s="24"/>
      <c r="K81" s="20" t="s">
        <v>22</v>
      </c>
      <c r="L81" s="24"/>
      <c r="M81" s="68" t="str">
        <f>IF(O9="","",O9)</f>
        <v>16. 8. 2017</v>
      </c>
      <c r="N81" s="27"/>
      <c r="O81" s="27"/>
      <c r="P81" s="27"/>
      <c r="Q81" s="24"/>
      <c r="R81" s="28"/>
    </row>
    <row r="82" spans="2:47" s="22" customFormat="1" ht="6.95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8"/>
    </row>
    <row r="83" spans="2:47" s="22" customFormat="1" ht="15">
      <c r="B83" s="23"/>
      <c r="C83" s="20" t="s">
        <v>23</v>
      </c>
      <c r="D83" s="24"/>
      <c r="E83" s="24"/>
      <c r="F83" s="29" t="str">
        <f>E12</f>
        <v xml:space="preserve"> </v>
      </c>
      <c r="G83" s="24"/>
      <c r="H83" s="24"/>
      <c r="I83" s="24"/>
      <c r="J83" s="24"/>
      <c r="K83" s="20" t="s">
        <v>27</v>
      </c>
      <c r="L83" s="24"/>
      <c r="M83" s="31" t="str">
        <f>E18</f>
        <v xml:space="preserve"> </v>
      </c>
      <c r="N83" s="27"/>
      <c r="O83" s="27"/>
      <c r="P83" s="27"/>
      <c r="Q83" s="27"/>
      <c r="R83" s="28"/>
    </row>
    <row r="84" spans="2:47" s="22" customFormat="1" ht="14.45" customHeight="1">
      <c r="B84" s="23"/>
      <c r="C84" s="20" t="s">
        <v>26</v>
      </c>
      <c r="D84" s="24"/>
      <c r="E84" s="24"/>
      <c r="F84" s="29" t="str">
        <f>IF(E15="","",E15)</f>
        <v>Vyplň údaj</v>
      </c>
      <c r="G84" s="24"/>
      <c r="H84" s="24"/>
      <c r="I84" s="24"/>
      <c r="J84" s="24"/>
      <c r="K84" s="20" t="s">
        <v>28</v>
      </c>
      <c r="L84" s="24"/>
      <c r="M84" s="31" t="str">
        <f>E21</f>
        <v xml:space="preserve"> </v>
      </c>
      <c r="N84" s="27"/>
      <c r="O84" s="27"/>
      <c r="P84" s="27"/>
      <c r="Q84" s="27"/>
      <c r="R84" s="28"/>
    </row>
    <row r="85" spans="2:47" s="22" customFormat="1" ht="10.3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8"/>
    </row>
    <row r="86" spans="2:47" s="22" customFormat="1" ht="29.25" customHeight="1">
      <c r="B86" s="23"/>
      <c r="C86" s="69" t="s">
        <v>50</v>
      </c>
      <c r="D86" s="70"/>
      <c r="E86" s="70"/>
      <c r="F86" s="70"/>
      <c r="G86" s="70"/>
      <c r="H86" s="44"/>
      <c r="I86" s="44"/>
      <c r="J86" s="44"/>
      <c r="K86" s="44"/>
      <c r="L86" s="44"/>
      <c r="M86" s="44"/>
      <c r="N86" s="69" t="s">
        <v>51</v>
      </c>
      <c r="O86" s="27"/>
      <c r="P86" s="27"/>
      <c r="Q86" s="27"/>
      <c r="R86" s="28"/>
    </row>
    <row r="87" spans="2:47" s="22" customFormat="1" ht="10.35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8"/>
    </row>
    <row r="88" spans="2:47" s="22" customFormat="1" ht="29.25" customHeight="1">
      <c r="B88" s="23"/>
      <c r="C88" s="71" t="s">
        <v>52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72">
        <f>N122</f>
        <v>0</v>
      </c>
      <c r="O88" s="27"/>
      <c r="P88" s="27"/>
      <c r="Q88" s="27"/>
      <c r="R88" s="28"/>
      <c r="AU88" s="10" t="s">
        <v>53</v>
      </c>
    </row>
    <row r="89" spans="2:47" s="79" customFormat="1" ht="24.95" customHeight="1">
      <c r="B89" s="73"/>
      <c r="C89" s="74"/>
      <c r="D89" s="75" t="s">
        <v>54</v>
      </c>
      <c r="E89" s="74"/>
      <c r="F89" s="74"/>
      <c r="G89" s="74"/>
      <c r="H89" s="74"/>
      <c r="I89" s="74"/>
      <c r="J89" s="74"/>
      <c r="K89" s="74"/>
      <c r="L89" s="74"/>
      <c r="M89" s="74"/>
      <c r="N89" s="76">
        <f>N123</f>
        <v>0</v>
      </c>
      <c r="O89" s="77"/>
      <c r="P89" s="77"/>
      <c r="Q89" s="77"/>
      <c r="R89" s="78"/>
    </row>
    <row r="90" spans="2:47" s="86" customFormat="1" ht="19.899999999999999" customHeight="1">
      <c r="B90" s="80"/>
      <c r="C90" s="81"/>
      <c r="D90" s="82" t="s">
        <v>55</v>
      </c>
      <c r="E90" s="81"/>
      <c r="F90" s="81"/>
      <c r="G90" s="81"/>
      <c r="H90" s="81"/>
      <c r="I90" s="81"/>
      <c r="J90" s="81"/>
      <c r="K90" s="81"/>
      <c r="L90" s="81"/>
      <c r="M90" s="81"/>
      <c r="N90" s="83">
        <f>N124</f>
        <v>0</v>
      </c>
      <c r="O90" s="84"/>
      <c r="P90" s="84"/>
      <c r="Q90" s="84"/>
      <c r="R90" s="85"/>
    </row>
    <row r="91" spans="2:47" s="86" customFormat="1" ht="19.899999999999999" customHeight="1">
      <c r="B91" s="80"/>
      <c r="C91" s="81"/>
      <c r="D91" s="82" t="s">
        <v>56</v>
      </c>
      <c r="E91" s="81"/>
      <c r="F91" s="81"/>
      <c r="G91" s="81"/>
      <c r="H91" s="81"/>
      <c r="I91" s="81"/>
      <c r="J91" s="81"/>
      <c r="K91" s="81"/>
      <c r="L91" s="81"/>
      <c r="M91" s="81"/>
      <c r="N91" s="83">
        <f>N161</f>
        <v>0</v>
      </c>
      <c r="O91" s="84"/>
      <c r="P91" s="84"/>
      <c r="Q91" s="84"/>
      <c r="R91" s="85"/>
    </row>
    <row r="92" spans="2:47" s="86" customFormat="1" ht="19.899999999999999" customHeight="1">
      <c r="B92" s="80"/>
      <c r="C92" s="81"/>
      <c r="D92" s="82" t="s">
        <v>57</v>
      </c>
      <c r="E92" s="81"/>
      <c r="F92" s="81"/>
      <c r="G92" s="81"/>
      <c r="H92" s="81"/>
      <c r="I92" s="81"/>
      <c r="J92" s="81"/>
      <c r="K92" s="81"/>
      <c r="L92" s="81"/>
      <c r="M92" s="81"/>
      <c r="N92" s="83">
        <f>N173</f>
        <v>0</v>
      </c>
      <c r="O92" s="84"/>
      <c r="P92" s="84"/>
      <c r="Q92" s="84"/>
      <c r="R92" s="85"/>
    </row>
    <row r="93" spans="2:47" s="79" customFormat="1" ht="24.95" customHeight="1">
      <c r="B93" s="73"/>
      <c r="C93" s="74"/>
      <c r="D93" s="75" t="s">
        <v>58</v>
      </c>
      <c r="E93" s="74"/>
      <c r="F93" s="74"/>
      <c r="G93" s="74"/>
      <c r="H93" s="74"/>
      <c r="I93" s="74"/>
      <c r="J93" s="74"/>
      <c r="K93" s="74"/>
      <c r="L93" s="74"/>
      <c r="M93" s="74"/>
      <c r="N93" s="76">
        <f>N250</f>
        <v>0</v>
      </c>
      <c r="O93" s="77"/>
      <c r="P93" s="77"/>
      <c r="Q93" s="77"/>
      <c r="R93" s="78"/>
    </row>
    <row r="94" spans="2:47" s="86" customFormat="1" ht="19.899999999999999" customHeight="1">
      <c r="B94" s="80"/>
      <c r="C94" s="81"/>
      <c r="D94" s="82" t="s">
        <v>59</v>
      </c>
      <c r="E94" s="81"/>
      <c r="F94" s="81"/>
      <c r="G94" s="81"/>
      <c r="H94" s="81"/>
      <c r="I94" s="81"/>
      <c r="J94" s="81"/>
      <c r="K94" s="81"/>
      <c r="L94" s="81"/>
      <c r="M94" s="81"/>
      <c r="N94" s="83">
        <f>N251</f>
        <v>0</v>
      </c>
      <c r="O94" s="84"/>
      <c r="P94" s="84"/>
      <c r="Q94" s="84"/>
      <c r="R94" s="85"/>
    </row>
    <row r="95" spans="2:47" s="79" customFormat="1" ht="21.75" customHeight="1">
      <c r="B95" s="73"/>
      <c r="C95" s="74"/>
      <c r="D95" s="75" t="s">
        <v>60</v>
      </c>
      <c r="E95" s="74"/>
      <c r="F95" s="74"/>
      <c r="G95" s="74"/>
      <c r="H95" s="74"/>
      <c r="I95" s="74"/>
      <c r="J95" s="74"/>
      <c r="K95" s="74"/>
      <c r="L95" s="74"/>
      <c r="M95" s="74"/>
      <c r="N95" s="87">
        <f>N253</f>
        <v>0</v>
      </c>
      <c r="O95" s="77"/>
      <c r="P95" s="77"/>
      <c r="Q95" s="77"/>
      <c r="R95" s="78"/>
    </row>
    <row r="96" spans="2:47" s="22" customFormat="1" ht="21.75" customHeight="1"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8"/>
    </row>
    <row r="97" spans="2:65" s="22" customFormat="1" ht="29.25" customHeight="1">
      <c r="B97" s="23"/>
      <c r="C97" s="71" t="s">
        <v>61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88">
        <f>ROUND(N98+N99+N100+N101+N102+N103,2)</f>
        <v>0</v>
      </c>
      <c r="O97" s="27"/>
      <c r="P97" s="27"/>
      <c r="Q97" s="27"/>
      <c r="R97" s="28"/>
      <c r="T97" s="89"/>
      <c r="U97" s="90" t="s">
        <v>33</v>
      </c>
    </row>
    <row r="98" spans="2:65" s="22" customFormat="1" ht="18" customHeight="1">
      <c r="B98" s="91"/>
      <c r="C98" s="92"/>
      <c r="D98" s="93" t="s">
        <v>62</v>
      </c>
      <c r="E98" s="94"/>
      <c r="F98" s="94"/>
      <c r="G98" s="94"/>
      <c r="H98" s="94"/>
      <c r="I98" s="92"/>
      <c r="J98" s="92"/>
      <c r="K98" s="92"/>
      <c r="L98" s="92"/>
      <c r="M98" s="92"/>
      <c r="N98" s="95">
        <f>ROUND(N88*T98,2)</f>
        <v>0</v>
      </c>
      <c r="O98" s="94"/>
      <c r="P98" s="94"/>
      <c r="Q98" s="94"/>
      <c r="R98" s="96"/>
      <c r="S98" s="92"/>
      <c r="T98" s="97"/>
      <c r="U98" s="98" t="s">
        <v>34</v>
      </c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100" t="s">
        <v>63</v>
      </c>
      <c r="AZ98" s="99"/>
      <c r="BA98" s="99"/>
      <c r="BB98" s="99"/>
      <c r="BC98" s="99"/>
      <c r="BD98" s="99"/>
      <c r="BE98" s="101">
        <f t="shared" ref="BE98:BE103" si="0">IF(U98="základní",N98,0)</f>
        <v>0</v>
      </c>
      <c r="BF98" s="101">
        <f t="shared" ref="BF98:BF103" si="1">IF(U98="snížená",N98,0)</f>
        <v>0</v>
      </c>
      <c r="BG98" s="101">
        <f t="shared" ref="BG98:BG103" si="2">IF(U98="zákl. přenesená",N98,0)</f>
        <v>0</v>
      </c>
      <c r="BH98" s="101">
        <f t="shared" ref="BH98:BH103" si="3">IF(U98="sníž. přenesená",N98,0)</f>
        <v>0</v>
      </c>
      <c r="BI98" s="101">
        <f t="shared" ref="BI98:BI103" si="4">IF(U98="nulová",N98,0)</f>
        <v>0</v>
      </c>
      <c r="BJ98" s="100" t="s">
        <v>64</v>
      </c>
      <c r="BK98" s="99"/>
      <c r="BL98" s="99"/>
      <c r="BM98" s="99"/>
    </row>
    <row r="99" spans="2:65" s="22" customFormat="1" ht="18" customHeight="1">
      <c r="B99" s="91"/>
      <c r="C99" s="92"/>
      <c r="D99" s="93" t="s">
        <v>65</v>
      </c>
      <c r="E99" s="94"/>
      <c r="F99" s="94"/>
      <c r="G99" s="94"/>
      <c r="H99" s="94"/>
      <c r="I99" s="92"/>
      <c r="J99" s="92"/>
      <c r="K99" s="92"/>
      <c r="L99" s="92"/>
      <c r="M99" s="92"/>
      <c r="N99" s="95">
        <f>ROUND(N88*T99,2)</f>
        <v>0</v>
      </c>
      <c r="O99" s="94"/>
      <c r="P99" s="94"/>
      <c r="Q99" s="94"/>
      <c r="R99" s="96"/>
      <c r="S99" s="92"/>
      <c r="T99" s="97"/>
      <c r="U99" s="98" t="s">
        <v>34</v>
      </c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100" t="s">
        <v>63</v>
      </c>
      <c r="AZ99" s="99"/>
      <c r="BA99" s="99"/>
      <c r="BB99" s="99"/>
      <c r="BC99" s="99"/>
      <c r="BD99" s="99"/>
      <c r="BE99" s="101">
        <f t="shared" si="0"/>
        <v>0</v>
      </c>
      <c r="BF99" s="101">
        <f t="shared" si="1"/>
        <v>0</v>
      </c>
      <c r="BG99" s="101">
        <f t="shared" si="2"/>
        <v>0</v>
      </c>
      <c r="BH99" s="101">
        <f t="shared" si="3"/>
        <v>0</v>
      </c>
      <c r="BI99" s="101">
        <f t="shared" si="4"/>
        <v>0</v>
      </c>
      <c r="BJ99" s="100" t="s">
        <v>64</v>
      </c>
      <c r="BK99" s="99"/>
      <c r="BL99" s="99"/>
      <c r="BM99" s="99"/>
    </row>
    <row r="100" spans="2:65" s="22" customFormat="1" ht="18" customHeight="1">
      <c r="B100" s="91"/>
      <c r="C100" s="92"/>
      <c r="D100" s="93" t="s">
        <v>66</v>
      </c>
      <c r="E100" s="94"/>
      <c r="F100" s="94"/>
      <c r="G100" s="94"/>
      <c r="H100" s="94"/>
      <c r="I100" s="92"/>
      <c r="J100" s="92"/>
      <c r="K100" s="92"/>
      <c r="L100" s="92"/>
      <c r="M100" s="92"/>
      <c r="N100" s="95">
        <f>ROUND(N88*T100,2)</f>
        <v>0</v>
      </c>
      <c r="O100" s="94"/>
      <c r="P100" s="94"/>
      <c r="Q100" s="94"/>
      <c r="R100" s="96"/>
      <c r="S100" s="92"/>
      <c r="T100" s="97"/>
      <c r="U100" s="98" t="s">
        <v>34</v>
      </c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100" t="s">
        <v>63</v>
      </c>
      <c r="AZ100" s="99"/>
      <c r="BA100" s="99"/>
      <c r="BB100" s="99"/>
      <c r="BC100" s="99"/>
      <c r="BD100" s="99"/>
      <c r="BE100" s="101">
        <f t="shared" si="0"/>
        <v>0</v>
      </c>
      <c r="BF100" s="101">
        <f t="shared" si="1"/>
        <v>0</v>
      </c>
      <c r="BG100" s="101">
        <f t="shared" si="2"/>
        <v>0</v>
      </c>
      <c r="BH100" s="101">
        <f t="shared" si="3"/>
        <v>0</v>
      </c>
      <c r="BI100" s="101">
        <f t="shared" si="4"/>
        <v>0</v>
      </c>
      <c r="BJ100" s="100" t="s">
        <v>64</v>
      </c>
      <c r="BK100" s="99"/>
      <c r="BL100" s="99"/>
      <c r="BM100" s="99"/>
    </row>
    <row r="101" spans="2:65" s="22" customFormat="1" ht="18" customHeight="1">
      <c r="B101" s="91"/>
      <c r="C101" s="92"/>
      <c r="D101" s="93" t="s">
        <v>67</v>
      </c>
      <c r="E101" s="94"/>
      <c r="F101" s="94"/>
      <c r="G101" s="94"/>
      <c r="H101" s="94"/>
      <c r="I101" s="92"/>
      <c r="J101" s="92"/>
      <c r="K101" s="92"/>
      <c r="L101" s="92"/>
      <c r="M101" s="92"/>
      <c r="N101" s="95">
        <f>ROUND(N88*T101,2)</f>
        <v>0</v>
      </c>
      <c r="O101" s="94"/>
      <c r="P101" s="94"/>
      <c r="Q101" s="94"/>
      <c r="R101" s="96"/>
      <c r="S101" s="92"/>
      <c r="T101" s="97"/>
      <c r="U101" s="98" t="s">
        <v>34</v>
      </c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100" t="s">
        <v>63</v>
      </c>
      <c r="AZ101" s="99"/>
      <c r="BA101" s="99"/>
      <c r="BB101" s="99"/>
      <c r="BC101" s="99"/>
      <c r="BD101" s="99"/>
      <c r="BE101" s="101">
        <f t="shared" si="0"/>
        <v>0</v>
      </c>
      <c r="BF101" s="101">
        <f t="shared" si="1"/>
        <v>0</v>
      </c>
      <c r="BG101" s="101">
        <f t="shared" si="2"/>
        <v>0</v>
      </c>
      <c r="BH101" s="101">
        <f t="shared" si="3"/>
        <v>0</v>
      </c>
      <c r="BI101" s="101">
        <f t="shared" si="4"/>
        <v>0</v>
      </c>
      <c r="BJ101" s="100" t="s">
        <v>64</v>
      </c>
      <c r="BK101" s="99"/>
      <c r="BL101" s="99"/>
      <c r="BM101" s="99"/>
    </row>
    <row r="102" spans="2:65" s="22" customFormat="1" ht="18" customHeight="1">
      <c r="B102" s="91"/>
      <c r="C102" s="92"/>
      <c r="D102" s="93" t="s">
        <v>68</v>
      </c>
      <c r="E102" s="94"/>
      <c r="F102" s="94"/>
      <c r="G102" s="94"/>
      <c r="H102" s="94"/>
      <c r="I102" s="92"/>
      <c r="J102" s="92"/>
      <c r="K102" s="92"/>
      <c r="L102" s="92"/>
      <c r="M102" s="92"/>
      <c r="N102" s="95">
        <f>ROUND(N88*T102,2)</f>
        <v>0</v>
      </c>
      <c r="O102" s="94"/>
      <c r="P102" s="94"/>
      <c r="Q102" s="94"/>
      <c r="R102" s="96"/>
      <c r="S102" s="92"/>
      <c r="T102" s="97"/>
      <c r="U102" s="98" t="s">
        <v>34</v>
      </c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100" t="s">
        <v>63</v>
      </c>
      <c r="AZ102" s="99"/>
      <c r="BA102" s="99"/>
      <c r="BB102" s="99"/>
      <c r="BC102" s="99"/>
      <c r="BD102" s="99"/>
      <c r="BE102" s="101">
        <f t="shared" si="0"/>
        <v>0</v>
      </c>
      <c r="BF102" s="101">
        <f t="shared" si="1"/>
        <v>0</v>
      </c>
      <c r="BG102" s="101">
        <f t="shared" si="2"/>
        <v>0</v>
      </c>
      <c r="BH102" s="101">
        <f t="shared" si="3"/>
        <v>0</v>
      </c>
      <c r="BI102" s="101">
        <f t="shared" si="4"/>
        <v>0</v>
      </c>
      <c r="BJ102" s="100" t="s">
        <v>64</v>
      </c>
      <c r="BK102" s="99"/>
      <c r="BL102" s="99"/>
      <c r="BM102" s="99"/>
    </row>
    <row r="103" spans="2:65" s="22" customFormat="1" ht="18" customHeight="1">
      <c r="B103" s="91"/>
      <c r="C103" s="92"/>
      <c r="D103" s="102" t="s">
        <v>69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5">
        <f>ROUND(N88*T103,2)</f>
        <v>0</v>
      </c>
      <c r="O103" s="94"/>
      <c r="P103" s="94"/>
      <c r="Q103" s="94"/>
      <c r="R103" s="96"/>
      <c r="S103" s="92"/>
      <c r="T103" s="103"/>
      <c r="U103" s="104" t="s">
        <v>34</v>
      </c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100" t="s">
        <v>70</v>
      </c>
      <c r="AZ103" s="99"/>
      <c r="BA103" s="99"/>
      <c r="BB103" s="99"/>
      <c r="BC103" s="99"/>
      <c r="BD103" s="99"/>
      <c r="BE103" s="101">
        <f t="shared" si="0"/>
        <v>0</v>
      </c>
      <c r="BF103" s="101">
        <f t="shared" si="1"/>
        <v>0</v>
      </c>
      <c r="BG103" s="101">
        <f t="shared" si="2"/>
        <v>0</v>
      </c>
      <c r="BH103" s="101">
        <f t="shared" si="3"/>
        <v>0</v>
      </c>
      <c r="BI103" s="101">
        <f t="shared" si="4"/>
        <v>0</v>
      </c>
      <c r="BJ103" s="100" t="s">
        <v>64</v>
      </c>
      <c r="BK103" s="99"/>
      <c r="BL103" s="99"/>
      <c r="BM103" s="99"/>
    </row>
    <row r="104" spans="2:65" s="22" customFormat="1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8"/>
    </row>
    <row r="105" spans="2:65" s="22" customFormat="1" ht="29.25" customHeight="1">
      <c r="B105" s="23"/>
      <c r="C105" s="105" t="s">
        <v>71</v>
      </c>
      <c r="D105" s="44"/>
      <c r="E105" s="44"/>
      <c r="F105" s="44"/>
      <c r="G105" s="44"/>
      <c r="H105" s="44"/>
      <c r="I105" s="44"/>
      <c r="J105" s="44"/>
      <c r="K105" s="44"/>
      <c r="L105" s="106">
        <f>ROUND(SUM(N88+N97),2)</f>
        <v>0</v>
      </c>
      <c r="M105" s="70"/>
      <c r="N105" s="70"/>
      <c r="O105" s="70"/>
      <c r="P105" s="70"/>
      <c r="Q105" s="70"/>
      <c r="R105" s="28"/>
    </row>
    <row r="106" spans="2:65" s="22" customFormat="1" ht="6.95" customHeight="1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</row>
    <row r="110" spans="2:65" s="22" customFormat="1" ht="6.95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1" spans="2:65" s="22" customFormat="1" ht="36.950000000000003" customHeight="1">
      <c r="B111" s="23"/>
      <c r="C111" s="15" t="s">
        <v>72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/>
    </row>
    <row r="112" spans="2:65" s="22" customFormat="1" ht="6.95" customHeight="1"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8"/>
    </row>
    <row r="113" spans="2:65" s="22" customFormat="1" ht="30" customHeight="1">
      <c r="B113" s="23"/>
      <c r="C113" s="20" t="s">
        <v>13</v>
      </c>
      <c r="D113" s="24"/>
      <c r="E113" s="24"/>
      <c r="F113" s="21" t="str">
        <f>F6</f>
        <v>Stavební úpravy haly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4"/>
      <c r="R113" s="28"/>
    </row>
    <row r="114" spans="2:65" s="22" customFormat="1" ht="36.950000000000003" customHeight="1">
      <c r="B114" s="23"/>
      <c r="C114" s="66" t="s">
        <v>14</v>
      </c>
      <c r="D114" s="24"/>
      <c r="E114" s="24"/>
      <c r="F114" s="67" t="str">
        <f>F7</f>
        <v>03130004 - SO 04 - zateplení konstrukcí střešních plášťů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4"/>
      <c r="R114" s="28"/>
    </row>
    <row r="115" spans="2:65" s="22" customFormat="1" ht="6.95" customHeight="1"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8"/>
    </row>
    <row r="116" spans="2:65" s="22" customFormat="1" ht="18" customHeight="1">
      <c r="B116" s="23"/>
      <c r="C116" s="20" t="s">
        <v>20</v>
      </c>
      <c r="D116" s="24"/>
      <c r="E116" s="24"/>
      <c r="F116" s="29" t="str">
        <f>F9</f>
        <v>Chrášťany, p.č.392/19</v>
      </c>
      <c r="G116" s="24"/>
      <c r="H116" s="24"/>
      <c r="I116" s="24"/>
      <c r="J116" s="24"/>
      <c r="K116" s="20" t="s">
        <v>22</v>
      </c>
      <c r="L116" s="24"/>
      <c r="M116" s="68" t="str">
        <f>IF(O9="","",O9)</f>
        <v>16. 8. 2017</v>
      </c>
      <c r="N116" s="27"/>
      <c r="O116" s="27"/>
      <c r="P116" s="27"/>
      <c r="Q116" s="24"/>
      <c r="R116" s="28"/>
    </row>
    <row r="117" spans="2:65" s="22" customFormat="1" ht="6.95" customHeight="1"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8"/>
    </row>
    <row r="118" spans="2:65" s="22" customFormat="1" ht="15">
      <c r="B118" s="23"/>
      <c r="C118" s="20" t="s">
        <v>23</v>
      </c>
      <c r="D118" s="24"/>
      <c r="E118" s="24"/>
      <c r="F118" s="29" t="str">
        <f>E12</f>
        <v xml:space="preserve"> </v>
      </c>
      <c r="G118" s="24"/>
      <c r="H118" s="24"/>
      <c r="I118" s="24"/>
      <c r="J118" s="24"/>
      <c r="K118" s="20" t="s">
        <v>27</v>
      </c>
      <c r="L118" s="24"/>
      <c r="M118" s="31" t="str">
        <f>E18</f>
        <v xml:space="preserve"> </v>
      </c>
      <c r="N118" s="27"/>
      <c r="O118" s="27"/>
      <c r="P118" s="27"/>
      <c r="Q118" s="27"/>
      <c r="R118" s="28"/>
    </row>
    <row r="119" spans="2:65" s="22" customFormat="1" ht="14.45" customHeight="1">
      <c r="B119" s="23"/>
      <c r="C119" s="20" t="s">
        <v>26</v>
      </c>
      <c r="D119" s="24"/>
      <c r="E119" s="24"/>
      <c r="F119" s="29" t="str">
        <f>IF(E15="","",E15)</f>
        <v>Vyplň údaj</v>
      </c>
      <c r="G119" s="24"/>
      <c r="H119" s="24"/>
      <c r="I119" s="24"/>
      <c r="J119" s="24"/>
      <c r="K119" s="20" t="s">
        <v>28</v>
      </c>
      <c r="L119" s="24"/>
      <c r="M119" s="31" t="str">
        <f>E21</f>
        <v xml:space="preserve"> </v>
      </c>
      <c r="N119" s="27"/>
      <c r="O119" s="27"/>
      <c r="P119" s="27"/>
      <c r="Q119" s="27"/>
      <c r="R119" s="28"/>
    </row>
    <row r="120" spans="2:65" s="22" customFormat="1" ht="10.35" customHeight="1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8"/>
    </row>
    <row r="121" spans="2:65" s="115" customFormat="1" ht="29.25" customHeight="1">
      <c r="B121" s="107"/>
      <c r="C121" s="108" t="s">
        <v>73</v>
      </c>
      <c r="D121" s="109" t="s">
        <v>74</v>
      </c>
      <c r="E121" s="109" t="s">
        <v>75</v>
      </c>
      <c r="F121" s="110" t="s">
        <v>76</v>
      </c>
      <c r="G121" s="111"/>
      <c r="H121" s="111"/>
      <c r="I121" s="111"/>
      <c r="J121" s="109" t="s">
        <v>77</v>
      </c>
      <c r="K121" s="109" t="s">
        <v>78</v>
      </c>
      <c r="L121" s="112" t="s">
        <v>79</v>
      </c>
      <c r="M121" s="111"/>
      <c r="N121" s="110" t="s">
        <v>51</v>
      </c>
      <c r="O121" s="111"/>
      <c r="P121" s="111"/>
      <c r="Q121" s="113"/>
      <c r="R121" s="114"/>
      <c r="T121" s="116" t="s">
        <v>80</v>
      </c>
      <c r="U121" s="117" t="s">
        <v>33</v>
      </c>
      <c r="V121" s="117" t="s">
        <v>81</v>
      </c>
      <c r="W121" s="117" t="s">
        <v>82</v>
      </c>
      <c r="X121" s="117" t="s">
        <v>83</v>
      </c>
      <c r="Y121" s="117" t="s">
        <v>84</v>
      </c>
      <c r="Z121" s="117" t="s">
        <v>85</v>
      </c>
      <c r="AA121" s="118" t="s">
        <v>86</v>
      </c>
    </row>
    <row r="122" spans="2:65" s="22" customFormat="1" ht="29.25" customHeight="1">
      <c r="B122" s="23"/>
      <c r="C122" s="119" t="s">
        <v>30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120">
        <f>BK122</f>
        <v>0</v>
      </c>
      <c r="O122" s="121"/>
      <c r="P122" s="121"/>
      <c r="Q122" s="121"/>
      <c r="R122" s="28"/>
      <c r="T122" s="122"/>
      <c r="U122" s="34"/>
      <c r="V122" s="34"/>
      <c r="W122" s="123">
        <f>W123+W250+W253</f>
        <v>0</v>
      </c>
      <c r="X122" s="34"/>
      <c r="Y122" s="123">
        <f>Y123+Y250+Y253</f>
        <v>20.787521050000002</v>
      </c>
      <c r="Z122" s="34"/>
      <c r="AA122" s="124">
        <f>AA123+AA250+AA253</f>
        <v>5.5868209000000002</v>
      </c>
      <c r="AT122" s="10" t="s">
        <v>87</v>
      </c>
      <c r="AU122" s="10" t="s">
        <v>53</v>
      </c>
      <c r="BK122" s="125">
        <f>BK123+BK250+BK253</f>
        <v>0</v>
      </c>
    </row>
    <row r="123" spans="2:65" s="130" customFormat="1" ht="37.35" customHeight="1">
      <c r="B123" s="126"/>
      <c r="C123" s="127"/>
      <c r="D123" s="128" t="s">
        <v>54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87">
        <f>BK123</f>
        <v>0</v>
      </c>
      <c r="O123" s="76"/>
      <c r="P123" s="76"/>
      <c r="Q123" s="76"/>
      <c r="R123" s="129"/>
      <c r="T123" s="131"/>
      <c r="U123" s="127"/>
      <c r="V123" s="127"/>
      <c r="W123" s="132">
        <f>W124+W161+W173</f>
        <v>0</v>
      </c>
      <c r="X123" s="127"/>
      <c r="Y123" s="132">
        <f>Y124+Y161+Y173</f>
        <v>20.787521050000002</v>
      </c>
      <c r="Z123" s="127"/>
      <c r="AA123" s="133">
        <f>AA124+AA161+AA173</f>
        <v>5.5868209000000002</v>
      </c>
      <c r="AR123" s="134" t="s">
        <v>9</v>
      </c>
      <c r="AT123" s="135" t="s">
        <v>87</v>
      </c>
      <c r="AU123" s="135" t="s">
        <v>88</v>
      </c>
      <c r="AY123" s="134" t="s">
        <v>89</v>
      </c>
      <c r="BK123" s="136">
        <f>BK124+BK161+BK173</f>
        <v>0</v>
      </c>
    </row>
    <row r="124" spans="2:65" s="130" customFormat="1" ht="19.899999999999999" customHeight="1">
      <c r="B124" s="126"/>
      <c r="C124" s="127"/>
      <c r="D124" s="137" t="s">
        <v>55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8">
        <f>BK124</f>
        <v>0</v>
      </c>
      <c r="O124" s="139"/>
      <c r="P124" s="139"/>
      <c r="Q124" s="139"/>
      <c r="R124" s="129"/>
      <c r="T124" s="131"/>
      <c r="U124" s="127"/>
      <c r="V124" s="127"/>
      <c r="W124" s="132">
        <f>SUM(W125:W160)</f>
        <v>0</v>
      </c>
      <c r="X124" s="127"/>
      <c r="Y124" s="132">
        <f>SUM(Y125:Y160)</f>
        <v>6.0620214499999996</v>
      </c>
      <c r="Z124" s="127"/>
      <c r="AA124" s="133">
        <f>SUM(AA125:AA160)</f>
        <v>4.1745000000000001</v>
      </c>
      <c r="AR124" s="134" t="s">
        <v>9</v>
      </c>
      <c r="AT124" s="135" t="s">
        <v>87</v>
      </c>
      <c r="AU124" s="135" t="s">
        <v>64</v>
      </c>
      <c r="AY124" s="134" t="s">
        <v>89</v>
      </c>
      <c r="BK124" s="136">
        <f>SUM(BK125:BK160)</f>
        <v>0</v>
      </c>
    </row>
    <row r="125" spans="2:65" s="22" customFormat="1" ht="31.5" customHeight="1">
      <c r="B125" s="91"/>
      <c r="C125" s="140" t="s">
        <v>64</v>
      </c>
      <c r="D125" s="140" t="s">
        <v>90</v>
      </c>
      <c r="E125" s="141" t="s">
        <v>91</v>
      </c>
      <c r="F125" s="142" t="s">
        <v>92</v>
      </c>
      <c r="G125" s="143"/>
      <c r="H125" s="143"/>
      <c r="I125" s="143"/>
      <c r="J125" s="144" t="s">
        <v>93</v>
      </c>
      <c r="K125" s="145">
        <v>32.051000000000002</v>
      </c>
      <c r="L125" s="146">
        <v>0</v>
      </c>
      <c r="M125" s="143"/>
      <c r="N125" s="147">
        <f>ROUND(L125*K125,2)</f>
        <v>0</v>
      </c>
      <c r="O125" s="143"/>
      <c r="P125" s="143"/>
      <c r="Q125" s="143"/>
      <c r="R125" s="96"/>
      <c r="T125" s="148" t="s">
        <v>19</v>
      </c>
      <c r="U125" s="149" t="s">
        <v>34</v>
      </c>
      <c r="V125" s="24"/>
      <c r="W125" s="150">
        <f>V125*K125</f>
        <v>0</v>
      </c>
      <c r="X125" s="150">
        <v>5.5999999999999995E-4</v>
      </c>
      <c r="Y125" s="150">
        <f>X125*K125</f>
        <v>1.7948559999999999E-2</v>
      </c>
      <c r="Z125" s="150">
        <v>0</v>
      </c>
      <c r="AA125" s="151">
        <f>Z125*K125</f>
        <v>0</v>
      </c>
      <c r="AR125" s="10" t="s">
        <v>94</v>
      </c>
      <c r="AT125" s="10" t="s">
        <v>90</v>
      </c>
      <c r="AU125" s="10" t="s">
        <v>9</v>
      </c>
      <c r="AY125" s="10" t="s">
        <v>89</v>
      </c>
      <c r="BE125" s="152">
        <f>IF(U125="základní",N125,0)</f>
        <v>0</v>
      </c>
      <c r="BF125" s="152">
        <f>IF(U125="snížená",N125,0)</f>
        <v>0</v>
      </c>
      <c r="BG125" s="152">
        <f>IF(U125="zákl. přenesená",N125,0)</f>
        <v>0</v>
      </c>
      <c r="BH125" s="152">
        <f>IF(U125="sníž. přenesená",N125,0)</f>
        <v>0</v>
      </c>
      <c r="BI125" s="152">
        <f>IF(U125="nulová",N125,0)</f>
        <v>0</v>
      </c>
      <c r="BJ125" s="10" t="s">
        <v>64</v>
      </c>
      <c r="BK125" s="152">
        <f>ROUND(L125*K125,2)</f>
        <v>0</v>
      </c>
      <c r="BL125" s="10" t="s">
        <v>94</v>
      </c>
      <c r="BM125" s="10" t="s">
        <v>95</v>
      </c>
    </row>
    <row r="126" spans="2:65" s="160" customFormat="1" ht="22.5" customHeight="1">
      <c r="B126" s="153"/>
      <c r="C126" s="154"/>
      <c r="D126" s="154"/>
      <c r="E126" s="155" t="s">
        <v>19</v>
      </c>
      <c r="F126" s="156" t="s">
        <v>96</v>
      </c>
      <c r="G126" s="157"/>
      <c r="H126" s="157"/>
      <c r="I126" s="157"/>
      <c r="J126" s="154"/>
      <c r="K126" s="158">
        <v>12.298</v>
      </c>
      <c r="L126" s="154"/>
      <c r="M126" s="154"/>
      <c r="N126" s="154"/>
      <c r="O126" s="154"/>
      <c r="P126" s="154"/>
      <c r="Q126" s="154"/>
      <c r="R126" s="159"/>
      <c r="T126" s="161"/>
      <c r="U126" s="154"/>
      <c r="V126" s="154"/>
      <c r="W126" s="154"/>
      <c r="X126" s="154"/>
      <c r="Y126" s="154"/>
      <c r="Z126" s="154"/>
      <c r="AA126" s="162"/>
      <c r="AT126" s="163" t="s">
        <v>97</v>
      </c>
      <c r="AU126" s="163" t="s">
        <v>9</v>
      </c>
      <c r="AV126" s="160" t="s">
        <v>9</v>
      </c>
      <c r="AW126" s="160" t="s">
        <v>98</v>
      </c>
      <c r="AX126" s="160" t="s">
        <v>88</v>
      </c>
      <c r="AY126" s="163" t="s">
        <v>89</v>
      </c>
    </row>
    <row r="127" spans="2:65" s="160" customFormat="1" ht="22.5" customHeight="1">
      <c r="B127" s="153"/>
      <c r="C127" s="154"/>
      <c r="D127" s="154"/>
      <c r="E127" s="155" t="s">
        <v>19</v>
      </c>
      <c r="F127" s="164" t="s">
        <v>99</v>
      </c>
      <c r="G127" s="157"/>
      <c r="H127" s="157"/>
      <c r="I127" s="157"/>
      <c r="J127" s="154"/>
      <c r="K127" s="158">
        <v>16.577000000000002</v>
      </c>
      <c r="L127" s="154"/>
      <c r="M127" s="154"/>
      <c r="N127" s="154"/>
      <c r="O127" s="154"/>
      <c r="P127" s="154"/>
      <c r="Q127" s="154"/>
      <c r="R127" s="159"/>
      <c r="T127" s="161"/>
      <c r="U127" s="154"/>
      <c r="V127" s="154"/>
      <c r="W127" s="154"/>
      <c r="X127" s="154"/>
      <c r="Y127" s="154"/>
      <c r="Z127" s="154"/>
      <c r="AA127" s="162"/>
      <c r="AT127" s="163" t="s">
        <v>97</v>
      </c>
      <c r="AU127" s="163" t="s">
        <v>9</v>
      </c>
      <c r="AV127" s="160" t="s">
        <v>9</v>
      </c>
      <c r="AW127" s="160" t="s">
        <v>98</v>
      </c>
      <c r="AX127" s="160" t="s">
        <v>88</v>
      </c>
      <c r="AY127" s="163" t="s">
        <v>89</v>
      </c>
    </row>
    <row r="128" spans="2:65" s="160" customFormat="1" ht="22.5" customHeight="1">
      <c r="B128" s="153"/>
      <c r="C128" s="154"/>
      <c r="D128" s="154"/>
      <c r="E128" s="155" t="s">
        <v>19</v>
      </c>
      <c r="F128" s="164" t="s">
        <v>100</v>
      </c>
      <c r="G128" s="157"/>
      <c r="H128" s="157"/>
      <c r="I128" s="157"/>
      <c r="J128" s="154"/>
      <c r="K128" s="158">
        <v>3.1760000000000002</v>
      </c>
      <c r="L128" s="154"/>
      <c r="M128" s="154"/>
      <c r="N128" s="154"/>
      <c r="O128" s="154"/>
      <c r="P128" s="154"/>
      <c r="Q128" s="154"/>
      <c r="R128" s="159"/>
      <c r="T128" s="161"/>
      <c r="U128" s="154"/>
      <c r="V128" s="154"/>
      <c r="W128" s="154"/>
      <c r="X128" s="154"/>
      <c r="Y128" s="154"/>
      <c r="Z128" s="154"/>
      <c r="AA128" s="162"/>
      <c r="AT128" s="163" t="s">
        <v>97</v>
      </c>
      <c r="AU128" s="163" t="s">
        <v>9</v>
      </c>
      <c r="AV128" s="160" t="s">
        <v>9</v>
      </c>
      <c r="AW128" s="160" t="s">
        <v>98</v>
      </c>
      <c r="AX128" s="160" t="s">
        <v>88</v>
      </c>
      <c r="AY128" s="163" t="s">
        <v>89</v>
      </c>
    </row>
    <row r="129" spans="2:65" s="172" customFormat="1" ht="22.5" customHeight="1">
      <c r="B129" s="165"/>
      <c r="C129" s="166"/>
      <c r="D129" s="166"/>
      <c r="E129" s="167" t="s">
        <v>19</v>
      </c>
      <c r="F129" s="168" t="s">
        <v>101</v>
      </c>
      <c r="G129" s="169"/>
      <c r="H129" s="169"/>
      <c r="I129" s="169"/>
      <c r="J129" s="166"/>
      <c r="K129" s="170">
        <v>32.051000000000002</v>
      </c>
      <c r="L129" s="166"/>
      <c r="M129" s="166"/>
      <c r="N129" s="166"/>
      <c r="O129" s="166"/>
      <c r="P129" s="166"/>
      <c r="Q129" s="166"/>
      <c r="R129" s="171"/>
      <c r="T129" s="173"/>
      <c r="U129" s="166"/>
      <c r="V129" s="166"/>
      <c r="W129" s="166"/>
      <c r="X129" s="166"/>
      <c r="Y129" s="166"/>
      <c r="Z129" s="166"/>
      <c r="AA129" s="174"/>
      <c r="AT129" s="175" t="s">
        <v>97</v>
      </c>
      <c r="AU129" s="175" t="s">
        <v>9</v>
      </c>
      <c r="AV129" s="172" t="s">
        <v>102</v>
      </c>
      <c r="AW129" s="172" t="s">
        <v>98</v>
      </c>
      <c r="AX129" s="172" t="s">
        <v>64</v>
      </c>
      <c r="AY129" s="175" t="s">
        <v>89</v>
      </c>
    </row>
    <row r="130" spans="2:65" s="22" customFormat="1" ht="44.25" customHeight="1">
      <c r="B130" s="91"/>
      <c r="C130" s="140" t="s">
        <v>9</v>
      </c>
      <c r="D130" s="140" t="s">
        <v>90</v>
      </c>
      <c r="E130" s="141" t="s">
        <v>103</v>
      </c>
      <c r="F130" s="142" t="s">
        <v>104</v>
      </c>
      <c r="G130" s="143"/>
      <c r="H130" s="143"/>
      <c r="I130" s="143"/>
      <c r="J130" s="144" t="s">
        <v>93</v>
      </c>
      <c r="K130" s="145">
        <v>32.051000000000002</v>
      </c>
      <c r="L130" s="146">
        <v>0</v>
      </c>
      <c r="M130" s="143"/>
      <c r="N130" s="147">
        <f>ROUND(L130*K130,2)</f>
        <v>0</v>
      </c>
      <c r="O130" s="143"/>
      <c r="P130" s="143"/>
      <c r="Q130" s="143"/>
      <c r="R130" s="96"/>
      <c r="T130" s="148" t="s">
        <v>19</v>
      </c>
      <c r="U130" s="149" t="s">
        <v>34</v>
      </c>
      <c r="V130" s="24"/>
      <c r="W130" s="150">
        <f>V130*K130</f>
        <v>0</v>
      </c>
      <c r="X130" s="150">
        <v>1.1100000000000001E-3</v>
      </c>
      <c r="Y130" s="150">
        <f>X130*K130</f>
        <v>3.5576610000000009E-2</v>
      </c>
      <c r="Z130" s="150">
        <v>0</v>
      </c>
      <c r="AA130" s="151">
        <f>Z130*K130</f>
        <v>0</v>
      </c>
      <c r="AR130" s="10" t="s">
        <v>94</v>
      </c>
      <c r="AT130" s="10" t="s">
        <v>90</v>
      </c>
      <c r="AU130" s="10" t="s">
        <v>9</v>
      </c>
      <c r="AY130" s="10" t="s">
        <v>89</v>
      </c>
      <c r="BE130" s="152">
        <f>IF(U130="základní",N130,0)</f>
        <v>0</v>
      </c>
      <c r="BF130" s="152">
        <f>IF(U130="snížená",N130,0)</f>
        <v>0</v>
      </c>
      <c r="BG130" s="152">
        <f>IF(U130="zákl. přenesená",N130,0)</f>
        <v>0</v>
      </c>
      <c r="BH130" s="152">
        <f>IF(U130="sníž. přenesená",N130,0)</f>
        <v>0</v>
      </c>
      <c r="BI130" s="152">
        <f>IF(U130="nulová",N130,0)</f>
        <v>0</v>
      </c>
      <c r="BJ130" s="10" t="s">
        <v>64</v>
      </c>
      <c r="BK130" s="152">
        <f>ROUND(L130*K130,2)</f>
        <v>0</v>
      </c>
      <c r="BL130" s="10" t="s">
        <v>94</v>
      </c>
      <c r="BM130" s="10" t="s">
        <v>105</v>
      </c>
    </row>
    <row r="131" spans="2:65" s="160" customFormat="1" ht="22.5" customHeight="1">
      <c r="B131" s="153"/>
      <c r="C131" s="154"/>
      <c r="D131" s="154"/>
      <c r="E131" s="155" t="s">
        <v>19</v>
      </c>
      <c r="F131" s="156" t="s">
        <v>96</v>
      </c>
      <c r="G131" s="157"/>
      <c r="H131" s="157"/>
      <c r="I131" s="157"/>
      <c r="J131" s="154"/>
      <c r="K131" s="158">
        <v>12.298</v>
      </c>
      <c r="L131" s="154"/>
      <c r="M131" s="154"/>
      <c r="N131" s="154"/>
      <c r="O131" s="154"/>
      <c r="P131" s="154"/>
      <c r="Q131" s="154"/>
      <c r="R131" s="159"/>
      <c r="T131" s="161"/>
      <c r="U131" s="154"/>
      <c r="V131" s="154"/>
      <c r="W131" s="154"/>
      <c r="X131" s="154"/>
      <c r="Y131" s="154"/>
      <c r="Z131" s="154"/>
      <c r="AA131" s="162"/>
      <c r="AT131" s="163" t="s">
        <v>97</v>
      </c>
      <c r="AU131" s="163" t="s">
        <v>9</v>
      </c>
      <c r="AV131" s="160" t="s">
        <v>9</v>
      </c>
      <c r="AW131" s="160" t="s">
        <v>98</v>
      </c>
      <c r="AX131" s="160" t="s">
        <v>88</v>
      </c>
      <c r="AY131" s="163" t="s">
        <v>89</v>
      </c>
    </row>
    <row r="132" spans="2:65" s="160" customFormat="1" ht="22.5" customHeight="1">
      <c r="B132" s="153"/>
      <c r="C132" s="154"/>
      <c r="D132" s="154"/>
      <c r="E132" s="155" t="s">
        <v>19</v>
      </c>
      <c r="F132" s="164" t="s">
        <v>99</v>
      </c>
      <c r="G132" s="157"/>
      <c r="H132" s="157"/>
      <c r="I132" s="157"/>
      <c r="J132" s="154"/>
      <c r="K132" s="158">
        <v>16.577000000000002</v>
      </c>
      <c r="L132" s="154"/>
      <c r="M132" s="154"/>
      <c r="N132" s="154"/>
      <c r="O132" s="154"/>
      <c r="P132" s="154"/>
      <c r="Q132" s="154"/>
      <c r="R132" s="159"/>
      <c r="T132" s="161"/>
      <c r="U132" s="154"/>
      <c r="V132" s="154"/>
      <c r="W132" s="154"/>
      <c r="X132" s="154"/>
      <c r="Y132" s="154"/>
      <c r="Z132" s="154"/>
      <c r="AA132" s="162"/>
      <c r="AT132" s="163" t="s">
        <v>97</v>
      </c>
      <c r="AU132" s="163" t="s">
        <v>9</v>
      </c>
      <c r="AV132" s="160" t="s">
        <v>9</v>
      </c>
      <c r="AW132" s="160" t="s">
        <v>98</v>
      </c>
      <c r="AX132" s="160" t="s">
        <v>88</v>
      </c>
      <c r="AY132" s="163" t="s">
        <v>89</v>
      </c>
    </row>
    <row r="133" spans="2:65" s="160" customFormat="1" ht="22.5" customHeight="1">
      <c r="B133" s="153"/>
      <c r="C133" s="154"/>
      <c r="D133" s="154"/>
      <c r="E133" s="155" t="s">
        <v>19</v>
      </c>
      <c r="F133" s="164" t="s">
        <v>100</v>
      </c>
      <c r="G133" s="157"/>
      <c r="H133" s="157"/>
      <c r="I133" s="157"/>
      <c r="J133" s="154"/>
      <c r="K133" s="158">
        <v>3.1760000000000002</v>
      </c>
      <c r="L133" s="154"/>
      <c r="M133" s="154"/>
      <c r="N133" s="154"/>
      <c r="O133" s="154"/>
      <c r="P133" s="154"/>
      <c r="Q133" s="154"/>
      <c r="R133" s="159"/>
      <c r="T133" s="161"/>
      <c r="U133" s="154"/>
      <c r="V133" s="154"/>
      <c r="W133" s="154"/>
      <c r="X133" s="154"/>
      <c r="Y133" s="154"/>
      <c r="Z133" s="154"/>
      <c r="AA133" s="162"/>
      <c r="AT133" s="163" t="s">
        <v>97</v>
      </c>
      <c r="AU133" s="163" t="s">
        <v>9</v>
      </c>
      <c r="AV133" s="160" t="s">
        <v>9</v>
      </c>
      <c r="AW133" s="160" t="s">
        <v>98</v>
      </c>
      <c r="AX133" s="160" t="s">
        <v>88</v>
      </c>
      <c r="AY133" s="163" t="s">
        <v>89</v>
      </c>
    </row>
    <row r="134" spans="2:65" s="172" customFormat="1" ht="22.5" customHeight="1">
      <c r="B134" s="165"/>
      <c r="C134" s="166"/>
      <c r="D134" s="166"/>
      <c r="E134" s="167" t="s">
        <v>19</v>
      </c>
      <c r="F134" s="168" t="s">
        <v>101</v>
      </c>
      <c r="G134" s="169"/>
      <c r="H134" s="169"/>
      <c r="I134" s="169"/>
      <c r="J134" s="166"/>
      <c r="K134" s="170">
        <v>32.051000000000002</v>
      </c>
      <c r="L134" s="166"/>
      <c r="M134" s="166"/>
      <c r="N134" s="166"/>
      <c r="O134" s="166"/>
      <c r="P134" s="166"/>
      <c r="Q134" s="166"/>
      <c r="R134" s="171"/>
      <c r="T134" s="173"/>
      <c r="U134" s="166"/>
      <c r="V134" s="166"/>
      <c r="W134" s="166"/>
      <c r="X134" s="166"/>
      <c r="Y134" s="166"/>
      <c r="Z134" s="166"/>
      <c r="AA134" s="174"/>
      <c r="AT134" s="175" t="s">
        <v>97</v>
      </c>
      <c r="AU134" s="175" t="s">
        <v>9</v>
      </c>
      <c r="AV134" s="172" t="s">
        <v>102</v>
      </c>
      <c r="AW134" s="172" t="s">
        <v>98</v>
      </c>
      <c r="AX134" s="172" t="s">
        <v>64</v>
      </c>
      <c r="AY134" s="175" t="s">
        <v>89</v>
      </c>
    </row>
    <row r="135" spans="2:65" s="22" customFormat="1" ht="31.5" customHeight="1">
      <c r="B135" s="91"/>
      <c r="C135" s="140" t="s">
        <v>106</v>
      </c>
      <c r="D135" s="140" t="s">
        <v>90</v>
      </c>
      <c r="E135" s="141" t="s">
        <v>107</v>
      </c>
      <c r="F135" s="142" t="s">
        <v>108</v>
      </c>
      <c r="G135" s="143"/>
      <c r="H135" s="143"/>
      <c r="I135" s="143"/>
      <c r="J135" s="144" t="s">
        <v>93</v>
      </c>
      <c r="K135" s="145">
        <v>124.654</v>
      </c>
      <c r="L135" s="146">
        <v>0</v>
      </c>
      <c r="M135" s="143"/>
      <c r="N135" s="147">
        <f>ROUND(L135*K135,2)</f>
        <v>0</v>
      </c>
      <c r="O135" s="143"/>
      <c r="P135" s="143"/>
      <c r="Q135" s="143"/>
      <c r="R135" s="96"/>
      <c r="T135" s="148" t="s">
        <v>19</v>
      </c>
      <c r="U135" s="149" t="s">
        <v>34</v>
      </c>
      <c r="V135" s="24"/>
      <c r="W135" s="150">
        <f>V135*K135</f>
        <v>0</v>
      </c>
      <c r="X135" s="150">
        <v>2.7799999999999999E-3</v>
      </c>
      <c r="Y135" s="150">
        <f>X135*K135</f>
        <v>0.34653812000000001</v>
      </c>
      <c r="Z135" s="150">
        <v>0</v>
      </c>
      <c r="AA135" s="151">
        <f>Z135*K135</f>
        <v>0</v>
      </c>
      <c r="AR135" s="10" t="s">
        <v>94</v>
      </c>
      <c r="AT135" s="10" t="s">
        <v>90</v>
      </c>
      <c r="AU135" s="10" t="s">
        <v>9</v>
      </c>
      <c r="AY135" s="10" t="s">
        <v>89</v>
      </c>
      <c r="BE135" s="152">
        <f>IF(U135="základní",N135,0)</f>
        <v>0</v>
      </c>
      <c r="BF135" s="152">
        <f>IF(U135="snížená",N135,0)</f>
        <v>0</v>
      </c>
      <c r="BG135" s="152">
        <f>IF(U135="zákl. přenesená",N135,0)</f>
        <v>0</v>
      </c>
      <c r="BH135" s="152">
        <f>IF(U135="sníž. přenesená",N135,0)</f>
        <v>0</v>
      </c>
      <c r="BI135" s="152">
        <f>IF(U135="nulová",N135,0)</f>
        <v>0</v>
      </c>
      <c r="BJ135" s="10" t="s">
        <v>64</v>
      </c>
      <c r="BK135" s="152">
        <f>ROUND(L135*K135,2)</f>
        <v>0</v>
      </c>
      <c r="BL135" s="10" t="s">
        <v>94</v>
      </c>
      <c r="BM135" s="10" t="s">
        <v>109</v>
      </c>
    </row>
    <row r="136" spans="2:65" s="160" customFormat="1" ht="22.5" customHeight="1">
      <c r="B136" s="153"/>
      <c r="C136" s="154"/>
      <c r="D136" s="154"/>
      <c r="E136" s="155" t="s">
        <v>19</v>
      </c>
      <c r="F136" s="156" t="s">
        <v>110</v>
      </c>
      <c r="G136" s="157"/>
      <c r="H136" s="157"/>
      <c r="I136" s="157"/>
      <c r="J136" s="154"/>
      <c r="K136" s="158">
        <v>58.128</v>
      </c>
      <c r="L136" s="154"/>
      <c r="M136" s="154"/>
      <c r="N136" s="154"/>
      <c r="O136" s="154"/>
      <c r="P136" s="154"/>
      <c r="Q136" s="154"/>
      <c r="R136" s="159"/>
      <c r="T136" s="161"/>
      <c r="U136" s="154"/>
      <c r="V136" s="154"/>
      <c r="W136" s="154"/>
      <c r="X136" s="154"/>
      <c r="Y136" s="154"/>
      <c r="Z136" s="154"/>
      <c r="AA136" s="162"/>
      <c r="AT136" s="163" t="s">
        <v>97</v>
      </c>
      <c r="AU136" s="163" t="s">
        <v>9</v>
      </c>
      <c r="AV136" s="160" t="s">
        <v>9</v>
      </c>
      <c r="AW136" s="160" t="s">
        <v>98</v>
      </c>
      <c r="AX136" s="160" t="s">
        <v>88</v>
      </c>
      <c r="AY136" s="163" t="s">
        <v>89</v>
      </c>
    </row>
    <row r="137" spans="2:65" s="160" customFormat="1" ht="22.5" customHeight="1">
      <c r="B137" s="153"/>
      <c r="C137" s="154"/>
      <c r="D137" s="154"/>
      <c r="E137" s="155" t="s">
        <v>19</v>
      </c>
      <c r="F137" s="164" t="s">
        <v>111</v>
      </c>
      <c r="G137" s="157"/>
      <c r="H137" s="157"/>
      <c r="I137" s="157"/>
      <c r="J137" s="154"/>
      <c r="K137" s="158">
        <v>49.948999999999998</v>
      </c>
      <c r="L137" s="154"/>
      <c r="M137" s="154"/>
      <c r="N137" s="154"/>
      <c r="O137" s="154"/>
      <c r="P137" s="154"/>
      <c r="Q137" s="154"/>
      <c r="R137" s="159"/>
      <c r="T137" s="161"/>
      <c r="U137" s="154"/>
      <c r="V137" s="154"/>
      <c r="W137" s="154"/>
      <c r="X137" s="154"/>
      <c r="Y137" s="154"/>
      <c r="Z137" s="154"/>
      <c r="AA137" s="162"/>
      <c r="AT137" s="163" t="s">
        <v>97</v>
      </c>
      <c r="AU137" s="163" t="s">
        <v>9</v>
      </c>
      <c r="AV137" s="160" t="s">
        <v>9</v>
      </c>
      <c r="AW137" s="160" t="s">
        <v>98</v>
      </c>
      <c r="AX137" s="160" t="s">
        <v>88</v>
      </c>
      <c r="AY137" s="163" t="s">
        <v>89</v>
      </c>
    </row>
    <row r="138" spans="2:65" s="160" customFormat="1" ht="22.5" customHeight="1">
      <c r="B138" s="153"/>
      <c r="C138" s="154"/>
      <c r="D138" s="154"/>
      <c r="E138" s="155" t="s">
        <v>19</v>
      </c>
      <c r="F138" s="164" t="s">
        <v>112</v>
      </c>
      <c r="G138" s="157"/>
      <c r="H138" s="157"/>
      <c r="I138" s="157"/>
      <c r="J138" s="154"/>
      <c r="K138" s="158">
        <v>16.577000000000002</v>
      </c>
      <c r="L138" s="154"/>
      <c r="M138" s="154"/>
      <c r="N138" s="154"/>
      <c r="O138" s="154"/>
      <c r="P138" s="154"/>
      <c r="Q138" s="154"/>
      <c r="R138" s="159"/>
      <c r="T138" s="161"/>
      <c r="U138" s="154"/>
      <c r="V138" s="154"/>
      <c r="W138" s="154"/>
      <c r="X138" s="154"/>
      <c r="Y138" s="154"/>
      <c r="Z138" s="154"/>
      <c r="AA138" s="162"/>
      <c r="AT138" s="163" t="s">
        <v>97</v>
      </c>
      <c r="AU138" s="163" t="s">
        <v>9</v>
      </c>
      <c r="AV138" s="160" t="s">
        <v>9</v>
      </c>
      <c r="AW138" s="160" t="s">
        <v>98</v>
      </c>
      <c r="AX138" s="160" t="s">
        <v>88</v>
      </c>
      <c r="AY138" s="163" t="s">
        <v>89</v>
      </c>
    </row>
    <row r="139" spans="2:65" s="172" customFormat="1" ht="22.5" customHeight="1">
      <c r="B139" s="165"/>
      <c r="C139" s="166"/>
      <c r="D139" s="166"/>
      <c r="E139" s="167" t="s">
        <v>19</v>
      </c>
      <c r="F139" s="168" t="s">
        <v>101</v>
      </c>
      <c r="G139" s="169"/>
      <c r="H139" s="169"/>
      <c r="I139" s="169"/>
      <c r="J139" s="166"/>
      <c r="K139" s="170">
        <v>124.654</v>
      </c>
      <c r="L139" s="166"/>
      <c r="M139" s="166"/>
      <c r="N139" s="166"/>
      <c r="O139" s="166"/>
      <c r="P139" s="166"/>
      <c r="Q139" s="166"/>
      <c r="R139" s="171"/>
      <c r="T139" s="173"/>
      <c r="U139" s="166"/>
      <c r="V139" s="166"/>
      <c r="W139" s="166"/>
      <c r="X139" s="166"/>
      <c r="Y139" s="166"/>
      <c r="Z139" s="166"/>
      <c r="AA139" s="174"/>
      <c r="AT139" s="175" t="s">
        <v>97</v>
      </c>
      <c r="AU139" s="175" t="s">
        <v>9</v>
      </c>
      <c r="AV139" s="172" t="s">
        <v>102</v>
      </c>
      <c r="AW139" s="172" t="s">
        <v>98</v>
      </c>
      <c r="AX139" s="172" t="s">
        <v>64</v>
      </c>
      <c r="AY139" s="175" t="s">
        <v>89</v>
      </c>
    </row>
    <row r="140" spans="2:65" s="22" customFormat="1" ht="44.25" customHeight="1">
      <c r="B140" s="91"/>
      <c r="C140" s="140" t="s">
        <v>102</v>
      </c>
      <c r="D140" s="140" t="s">
        <v>90</v>
      </c>
      <c r="E140" s="141" t="s">
        <v>113</v>
      </c>
      <c r="F140" s="142" t="s">
        <v>114</v>
      </c>
      <c r="G140" s="143"/>
      <c r="H140" s="143"/>
      <c r="I140" s="143"/>
      <c r="J140" s="144" t="s">
        <v>115</v>
      </c>
      <c r="K140" s="145">
        <v>2100.9119999999998</v>
      </c>
      <c r="L140" s="146">
        <v>0</v>
      </c>
      <c r="M140" s="143"/>
      <c r="N140" s="147">
        <f>ROUND(L140*K140,2)</f>
        <v>0</v>
      </c>
      <c r="O140" s="143"/>
      <c r="P140" s="143"/>
      <c r="Q140" s="143"/>
      <c r="R140" s="96"/>
      <c r="T140" s="148" t="s">
        <v>19</v>
      </c>
      <c r="U140" s="149" t="s">
        <v>34</v>
      </c>
      <c r="V140" s="24"/>
      <c r="W140" s="150">
        <f>V140*K140</f>
        <v>0</v>
      </c>
      <c r="X140" s="150">
        <v>1.8000000000000001E-4</v>
      </c>
      <c r="Y140" s="150">
        <f>X140*K140</f>
        <v>0.37816415999999997</v>
      </c>
      <c r="Z140" s="150">
        <v>0</v>
      </c>
      <c r="AA140" s="151">
        <f>Z140*K140</f>
        <v>0</v>
      </c>
      <c r="AR140" s="10" t="s">
        <v>94</v>
      </c>
      <c r="AT140" s="10" t="s">
        <v>90</v>
      </c>
      <c r="AU140" s="10" t="s">
        <v>9</v>
      </c>
      <c r="AY140" s="10" t="s">
        <v>89</v>
      </c>
      <c r="BE140" s="152">
        <f>IF(U140="základní",N140,0)</f>
        <v>0</v>
      </c>
      <c r="BF140" s="152">
        <f>IF(U140="snížená",N140,0)</f>
        <v>0</v>
      </c>
      <c r="BG140" s="152">
        <f>IF(U140="zákl. přenesená",N140,0)</f>
        <v>0</v>
      </c>
      <c r="BH140" s="152">
        <f>IF(U140="sníž. přenesená",N140,0)</f>
        <v>0</v>
      </c>
      <c r="BI140" s="152">
        <f>IF(U140="nulová",N140,0)</f>
        <v>0</v>
      </c>
      <c r="BJ140" s="10" t="s">
        <v>64</v>
      </c>
      <c r="BK140" s="152">
        <f>ROUND(L140*K140,2)</f>
        <v>0</v>
      </c>
      <c r="BL140" s="10" t="s">
        <v>94</v>
      </c>
      <c r="BM140" s="10" t="s">
        <v>116</v>
      </c>
    </row>
    <row r="141" spans="2:65" s="182" customFormat="1" ht="22.5" customHeight="1">
      <c r="B141" s="176"/>
      <c r="C141" s="177"/>
      <c r="D141" s="177"/>
      <c r="E141" s="178" t="s">
        <v>19</v>
      </c>
      <c r="F141" s="179" t="s">
        <v>117</v>
      </c>
      <c r="G141" s="180"/>
      <c r="H141" s="180"/>
      <c r="I141" s="180"/>
      <c r="J141" s="177"/>
      <c r="K141" s="178" t="s">
        <v>19</v>
      </c>
      <c r="L141" s="177"/>
      <c r="M141" s="177"/>
      <c r="N141" s="177"/>
      <c r="O141" s="177"/>
      <c r="P141" s="177"/>
      <c r="Q141" s="177"/>
      <c r="R141" s="181"/>
      <c r="T141" s="183"/>
      <c r="U141" s="177"/>
      <c r="V141" s="177"/>
      <c r="W141" s="177"/>
      <c r="X141" s="177"/>
      <c r="Y141" s="177"/>
      <c r="Z141" s="177"/>
      <c r="AA141" s="184"/>
      <c r="AT141" s="185" t="s">
        <v>97</v>
      </c>
      <c r="AU141" s="185" t="s">
        <v>9</v>
      </c>
      <c r="AV141" s="182" t="s">
        <v>64</v>
      </c>
      <c r="AW141" s="182" t="s">
        <v>98</v>
      </c>
      <c r="AX141" s="182" t="s">
        <v>88</v>
      </c>
      <c r="AY141" s="185" t="s">
        <v>89</v>
      </c>
    </row>
    <row r="142" spans="2:65" s="160" customFormat="1" ht="22.5" customHeight="1">
      <c r="B142" s="153"/>
      <c r="C142" s="154"/>
      <c r="D142" s="154"/>
      <c r="E142" s="155" t="s">
        <v>19</v>
      </c>
      <c r="F142" s="164" t="s">
        <v>118</v>
      </c>
      <c r="G142" s="157"/>
      <c r="H142" s="157"/>
      <c r="I142" s="157"/>
      <c r="J142" s="154"/>
      <c r="K142" s="158">
        <v>1765.9839999999999</v>
      </c>
      <c r="L142" s="154"/>
      <c r="M142" s="154"/>
      <c r="N142" s="154"/>
      <c r="O142" s="154"/>
      <c r="P142" s="154"/>
      <c r="Q142" s="154"/>
      <c r="R142" s="159"/>
      <c r="T142" s="161"/>
      <c r="U142" s="154"/>
      <c r="V142" s="154"/>
      <c r="W142" s="154"/>
      <c r="X142" s="154"/>
      <c r="Y142" s="154"/>
      <c r="Z142" s="154"/>
      <c r="AA142" s="162"/>
      <c r="AT142" s="163" t="s">
        <v>97</v>
      </c>
      <c r="AU142" s="163" t="s">
        <v>9</v>
      </c>
      <c r="AV142" s="160" t="s">
        <v>9</v>
      </c>
      <c r="AW142" s="160" t="s">
        <v>98</v>
      </c>
      <c r="AX142" s="160" t="s">
        <v>88</v>
      </c>
      <c r="AY142" s="163" t="s">
        <v>89</v>
      </c>
    </row>
    <row r="143" spans="2:65" s="160" customFormat="1" ht="22.5" customHeight="1">
      <c r="B143" s="153"/>
      <c r="C143" s="154"/>
      <c r="D143" s="154"/>
      <c r="E143" s="155" t="s">
        <v>19</v>
      </c>
      <c r="F143" s="164" t="s">
        <v>119</v>
      </c>
      <c r="G143" s="157"/>
      <c r="H143" s="157"/>
      <c r="I143" s="157"/>
      <c r="J143" s="154"/>
      <c r="K143" s="158">
        <v>334.928</v>
      </c>
      <c r="L143" s="154"/>
      <c r="M143" s="154"/>
      <c r="N143" s="154"/>
      <c r="O143" s="154"/>
      <c r="P143" s="154"/>
      <c r="Q143" s="154"/>
      <c r="R143" s="159"/>
      <c r="T143" s="161"/>
      <c r="U143" s="154"/>
      <c r="V143" s="154"/>
      <c r="W143" s="154"/>
      <c r="X143" s="154"/>
      <c r="Y143" s="154"/>
      <c r="Z143" s="154"/>
      <c r="AA143" s="162"/>
      <c r="AT143" s="163" t="s">
        <v>97</v>
      </c>
      <c r="AU143" s="163" t="s">
        <v>9</v>
      </c>
      <c r="AV143" s="160" t="s">
        <v>9</v>
      </c>
      <c r="AW143" s="160" t="s">
        <v>98</v>
      </c>
      <c r="AX143" s="160" t="s">
        <v>88</v>
      </c>
      <c r="AY143" s="163" t="s">
        <v>89</v>
      </c>
    </row>
    <row r="144" spans="2:65" s="172" customFormat="1" ht="22.5" customHeight="1">
      <c r="B144" s="165"/>
      <c r="C144" s="166"/>
      <c r="D144" s="166"/>
      <c r="E144" s="167" t="s">
        <v>19</v>
      </c>
      <c r="F144" s="168" t="s">
        <v>101</v>
      </c>
      <c r="G144" s="169"/>
      <c r="H144" s="169"/>
      <c r="I144" s="169"/>
      <c r="J144" s="166"/>
      <c r="K144" s="170">
        <v>2100.9119999999998</v>
      </c>
      <c r="L144" s="166"/>
      <c r="M144" s="166"/>
      <c r="N144" s="166"/>
      <c r="O144" s="166"/>
      <c r="P144" s="166"/>
      <c r="Q144" s="166"/>
      <c r="R144" s="171"/>
      <c r="T144" s="173"/>
      <c r="U144" s="166"/>
      <c r="V144" s="166"/>
      <c r="W144" s="166"/>
      <c r="X144" s="166"/>
      <c r="Y144" s="166"/>
      <c r="Z144" s="166"/>
      <c r="AA144" s="174"/>
      <c r="AT144" s="175" t="s">
        <v>97</v>
      </c>
      <c r="AU144" s="175" t="s">
        <v>9</v>
      </c>
      <c r="AV144" s="172" t="s">
        <v>102</v>
      </c>
      <c r="AW144" s="172" t="s">
        <v>98</v>
      </c>
      <c r="AX144" s="172" t="s">
        <v>64</v>
      </c>
      <c r="AY144" s="175" t="s">
        <v>89</v>
      </c>
    </row>
    <row r="145" spans="2:65" s="22" customFormat="1" ht="31.5" customHeight="1">
      <c r="B145" s="91"/>
      <c r="C145" s="186" t="s">
        <v>120</v>
      </c>
      <c r="D145" s="186" t="s">
        <v>121</v>
      </c>
      <c r="E145" s="187" t="s">
        <v>122</v>
      </c>
      <c r="F145" s="188" t="s">
        <v>123</v>
      </c>
      <c r="G145" s="189"/>
      <c r="H145" s="189"/>
      <c r="I145" s="189"/>
      <c r="J145" s="190" t="s">
        <v>115</v>
      </c>
      <c r="K145" s="191">
        <v>2416.049</v>
      </c>
      <c r="L145" s="192">
        <v>0</v>
      </c>
      <c r="M145" s="189"/>
      <c r="N145" s="193">
        <f>ROUND(L145*K145,2)</f>
        <v>0</v>
      </c>
      <c r="O145" s="143"/>
      <c r="P145" s="143"/>
      <c r="Q145" s="143"/>
      <c r="R145" s="96"/>
      <c r="T145" s="148" t="s">
        <v>19</v>
      </c>
      <c r="U145" s="149" t="s">
        <v>34</v>
      </c>
      <c r="V145" s="24"/>
      <c r="W145" s="150">
        <f>V145*K145</f>
        <v>0</v>
      </c>
      <c r="X145" s="150">
        <v>1.9E-3</v>
      </c>
      <c r="Y145" s="150">
        <f>X145*K145</f>
        <v>4.5904930999999998</v>
      </c>
      <c r="Z145" s="150">
        <v>0</v>
      </c>
      <c r="AA145" s="151">
        <f>Z145*K145</f>
        <v>0</v>
      </c>
      <c r="AR145" s="10" t="s">
        <v>124</v>
      </c>
      <c r="AT145" s="10" t="s">
        <v>121</v>
      </c>
      <c r="AU145" s="10" t="s">
        <v>9</v>
      </c>
      <c r="AY145" s="10" t="s">
        <v>89</v>
      </c>
      <c r="BE145" s="152">
        <f>IF(U145="základní",N145,0)</f>
        <v>0</v>
      </c>
      <c r="BF145" s="152">
        <f>IF(U145="snížená",N145,0)</f>
        <v>0</v>
      </c>
      <c r="BG145" s="152">
        <f>IF(U145="zákl. přenesená",N145,0)</f>
        <v>0</v>
      </c>
      <c r="BH145" s="152">
        <f>IF(U145="sníž. přenesená",N145,0)</f>
        <v>0</v>
      </c>
      <c r="BI145" s="152">
        <f>IF(U145="nulová",N145,0)</f>
        <v>0</v>
      </c>
      <c r="BJ145" s="10" t="s">
        <v>64</v>
      </c>
      <c r="BK145" s="152">
        <f>ROUND(L145*K145,2)</f>
        <v>0</v>
      </c>
      <c r="BL145" s="10" t="s">
        <v>94</v>
      </c>
      <c r="BM145" s="10" t="s">
        <v>125</v>
      </c>
    </row>
    <row r="146" spans="2:65" s="160" customFormat="1" ht="22.5" customHeight="1">
      <c r="B146" s="153"/>
      <c r="C146" s="154"/>
      <c r="D146" s="154"/>
      <c r="E146" s="155" t="s">
        <v>19</v>
      </c>
      <c r="F146" s="156" t="s">
        <v>126</v>
      </c>
      <c r="G146" s="157"/>
      <c r="H146" s="157"/>
      <c r="I146" s="157"/>
      <c r="J146" s="154"/>
      <c r="K146" s="158">
        <v>2416.049</v>
      </c>
      <c r="L146" s="154"/>
      <c r="M146" s="154"/>
      <c r="N146" s="154"/>
      <c r="O146" s="154"/>
      <c r="P146" s="154"/>
      <c r="Q146" s="154"/>
      <c r="R146" s="159"/>
      <c r="T146" s="161"/>
      <c r="U146" s="154"/>
      <c r="V146" s="154"/>
      <c r="W146" s="154"/>
      <c r="X146" s="154"/>
      <c r="Y146" s="154"/>
      <c r="Z146" s="154"/>
      <c r="AA146" s="162"/>
      <c r="AT146" s="163" t="s">
        <v>97</v>
      </c>
      <c r="AU146" s="163" t="s">
        <v>9</v>
      </c>
      <c r="AV146" s="160" t="s">
        <v>9</v>
      </c>
      <c r="AW146" s="160" t="s">
        <v>98</v>
      </c>
      <c r="AX146" s="160" t="s">
        <v>88</v>
      </c>
      <c r="AY146" s="163" t="s">
        <v>89</v>
      </c>
    </row>
    <row r="147" spans="2:65" s="172" customFormat="1" ht="22.5" customHeight="1">
      <c r="B147" s="165"/>
      <c r="C147" s="166"/>
      <c r="D147" s="166"/>
      <c r="E147" s="167" t="s">
        <v>19</v>
      </c>
      <c r="F147" s="168" t="s">
        <v>101</v>
      </c>
      <c r="G147" s="169"/>
      <c r="H147" s="169"/>
      <c r="I147" s="169"/>
      <c r="J147" s="166"/>
      <c r="K147" s="170">
        <v>2416.049</v>
      </c>
      <c r="L147" s="166"/>
      <c r="M147" s="166"/>
      <c r="N147" s="166"/>
      <c r="O147" s="166"/>
      <c r="P147" s="166"/>
      <c r="Q147" s="166"/>
      <c r="R147" s="171"/>
      <c r="T147" s="173"/>
      <c r="U147" s="166"/>
      <c r="V147" s="166"/>
      <c r="W147" s="166"/>
      <c r="X147" s="166"/>
      <c r="Y147" s="166"/>
      <c r="Z147" s="166"/>
      <c r="AA147" s="174"/>
      <c r="AT147" s="175" t="s">
        <v>97</v>
      </c>
      <c r="AU147" s="175" t="s">
        <v>9</v>
      </c>
      <c r="AV147" s="172" t="s">
        <v>102</v>
      </c>
      <c r="AW147" s="172" t="s">
        <v>98</v>
      </c>
      <c r="AX147" s="172" t="s">
        <v>64</v>
      </c>
      <c r="AY147" s="175" t="s">
        <v>89</v>
      </c>
    </row>
    <row r="148" spans="2:65" s="22" customFormat="1" ht="31.5" customHeight="1">
      <c r="B148" s="91"/>
      <c r="C148" s="140" t="s">
        <v>127</v>
      </c>
      <c r="D148" s="140" t="s">
        <v>90</v>
      </c>
      <c r="E148" s="141" t="s">
        <v>128</v>
      </c>
      <c r="F148" s="142" t="s">
        <v>129</v>
      </c>
      <c r="G148" s="143"/>
      <c r="H148" s="143"/>
      <c r="I148" s="143"/>
      <c r="J148" s="144" t="s">
        <v>115</v>
      </c>
      <c r="K148" s="145">
        <v>2100.9119999999998</v>
      </c>
      <c r="L148" s="146">
        <v>0</v>
      </c>
      <c r="M148" s="143"/>
      <c r="N148" s="147">
        <f>ROUND(L148*K148,2)</f>
        <v>0</v>
      </c>
      <c r="O148" s="143"/>
      <c r="P148" s="143"/>
      <c r="Q148" s="143"/>
      <c r="R148" s="96"/>
      <c r="T148" s="148" t="s">
        <v>19</v>
      </c>
      <c r="U148" s="149" t="s">
        <v>34</v>
      </c>
      <c r="V148" s="24"/>
      <c r="W148" s="150">
        <f>V148*K148</f>
        <v>0</v>
      </c>
      <c r="X148" s="150">
        <v>0</v>
      </c>
      <c r="Y148" s="150">
        <f>X148*K148</f>
        <v>0</v>
      </c>
      <c r="Z148" s="150">
        <v>0</v>
      </c>
      <c r="AA148" s="151">
        <f>Z148*K148</f>
        <v>0</v>
      </c>
      <c r="AR148" s="10" t="s">
        <v>94</v>
      </c>
      <c r="AT148" s="10" t="s">
        <v>90</v>
      </c>
      <c r="AU148" s="10" t="s">
        <v>9</v>
      </c>
      <c r="AY148" s="10" t="s">
        <v>89</v>
      </c>
      <c r="BE148" s="152">
        <f>IF(U148="základní",N148,0)</f>
        <v>0</v>
      </c>
      <c r="BF148" s="152">
        <f>IF(U148="snížená",N148,0)</f>
        <v>0</v>
      </c>
      <c r="BG148" s="152">
        <f>IF(U148="zákl. přenesená",N148,0)</f>
        <v>0</v>
      </c>
      <c r="BH148" s="152">
        <f>IF(U148="sníž. přenesená",N148,0)</f>
        <v>0</v>
      </c>
      <c r="BI148" s="152">
        <f>IF(U148="nulová",N148,0)</f>
        <v>0</v>
      </c>
      <c r="BJ148" s="10" t="s">
        <v>64</v>
      </c>
      <c r="BK148" s="152">
        <f>ROUND(L148*K148,2)</f>
        <v>0</v>
      </c>
      <c r="BL148" s="10" t="s">
        <v>94</v>
      </c>
      <c r="BM148" s="10" t="s">
        <v>130</v>
      </c>
    </row>
    <row r="149" spans="2:65" s="160" customFormat="1" ht="22.5" customHeight="1">
      <c r="B149" s="153"/>
      <c r="C149" s="154"/>
      <c r="D149" s="154"/>
      <c r="E149" s="155" t="s">
        <v>19</v>
      </c>
      <c r="F149" s="156" t="s">
        <v>118</v>
      </c>
      <c r="G149" s="157"/>
      <c r="H149" s="157"/>
      <c r="I149" s="157"/>
      <c r="J149" s="154"/>
      <c r="K149" s="158">
        <v>1765.9839999999999</v>
      </c>
      <c r="L149" s="154"/>
      <c r="M149" s="154"/>
      <c r="N149" s="154"/>
      <c r="O149" s="154"/>
      <c r="P149" s="154"/>
      <c r="Q149" s="154"/>
      <c r="R149" s="159"/>
      <c r="T149" s="161"/>
      <c r="U149" s="154"/>
      <c r="V149" s="154"/>
      <c r="W149" s="154"/>
      <c r="X149" s="154"/>
      <c r="Y149" s="154"/>
      <c r="Z149" s="154"/>
      <c r="AA149" s="162"/>
      <c r="AT149" s="163" t="s">
        <v>97</v>
      </c>
      <c r="AU149" s="163" t="s">
        <v>9</v>
      </c>
      <c r="AV149" s="160" t="s">
        <v>9</v>
      </c>
      <c r="AW149" s="160" t="s">
        <v>98</v>
      </c>
      <c r="AX149" s="160" t="s">
        <v>88</v>
      </c>
      <c r="AY149" s="163" t="s">
        <v>89</v>
      </c>
    </row>
    <row r="150" spans="2:65" s="160" customFormat="1" ht="22.5" customHeight="1">
      <c r="B150" s="153"/>
      <c r="C150" s="154"/>
      <c r="D150" s="154"/>
      <c r="E150" s="155" t="s">
        <v>19</v>
      </c>
      <c r="F150" s="164" t="s">
        <v>119</v>
      </c>
      <c r="G150" s="157"/>
      <c r="H150" s="157"/>
      <c r="I150" s="157"/>
      <c r="J150" s="154"/>
      <c r="K150" s="158">
        <v>334.928</v>
      </c>
      <c r="L150" s="154"/>
      <c r="M150" s="154"/>
      <c r="N150" s="154"/>
      <c r="O150" s="154"/>
      <c r="P150" s="154"/>
      <c r="Q150" s="154"/>
      <c r="R150" s="159"/>
      <c r="T150" s="161"/>
      <c r="U150" s="154"/>
      <c r="V150" s="154"/>
      <c r="W150" s="154"/>
      <c r="X150" s="154"/>
      <c r="Y150" s="154"/>
      <c r="Z150" s="154"/>
      <c r="AA150" s="162"/>
      <c r="AT150" s="163" t="s">
        <v>97</v>
      </c>
      <c r="AU150" s="163" t="s">
        <v>9</v>
      </c>
      <c r="AV150" s="160" t="s">
        <v>9</v>
      </c>
      <c r="AW150" s="160" t="s">
        <v>98</v>
      </c>
      <c r="AX150" s="160" t="s">
        <v>88</v>
      </c>
      <c r="AY150" s="163" t="s">
        <v>89</v>
      </c>
    </row>
    <row r="151" spans="2:65" s="172" customFormat="1" ht="22.5" customHeight="1">
      <c r="B151" s="165"/>
      <c r="C151" s="166"/>
      <c r="D151" s="166"/>
      <c r="E151" s="167" t="s">
        <v>19</v>
      </c>
      <c r="F151" s="168" t="s">
        <v>101</v>
      </c>
      <c r="G151" s="169"/>
      <c r="H151" s="169"/>
      <c r="I151" s="169"/>
      <c r="J151" s="166"/>
      <c r="K151" s="170">
        <v>2100.9119999999998</v>
      </c>
      <c r="L151" s="166"/>
      <c r="M151" s="166"/>
      <c r="N151" s="166"/>
      <c r="O151" s="166"/>
      <c r="P151" s="166"/>
      <c r="Q151" s="166"/>
      <c r="R151" s="171"/>
      <c r="T151" s="173"/>
      <c r="U151" s="166"/>
      <c r="V151" s="166"/>
      <c r="W151" s="166"/>
      <c r="X151" s="166"/>
      <c r="Y151" s="166"/>
      <c r="Z151" s="166"/>
      <c r="AA151" s="174"/>
      <c r="AT151" s="175" t="s">
        <v>97</v>
      </c>
      <c r="AU151" s="175" t="s">
        <v>9</v>
      </c>
      <c r="AV151" s="172" t="s">
        <v>102</v>
      </c>
      <c r="AW151" s="172" t="s">
        <v>98</v>
      </c>
      <c r="AX151" s="172" t="s">
        <v>64</v>
      </c>
      <c r="AY151" s="175" t="s">
        <v>89</v>
      </c>
    </row>
    <row r="152" spans="2:65" s="22" customFormat="1" ht="22.5" customHeight="1">
      <c r="B152" s="91"/>
      <c r="C152" s="186" t="s">
        <v>131</v>
      </c>
      <c r="D152" s="186" t="s">
        <v>121</v>
      </c>
      <c r="E152" s="187" t="s">
        <v>132</v>
      </c>
      <c r="F152" s="188" t="s">
        <v>133</v>
      </c>
      <c r="G152" s="189"/>
      <c r="H152" s="189"/>
      <c r="I152" s="189"/>
      <c r="J152" s="190" t="s">
        <v>115</v>
      </c>
      <c r="K152" s="191">
        <v>2311.0030000000002</v>
      </c>
      <c r="L152" s="192">
        <v>0</v>
      </c>
      <c r="M152" s="189"/>
      <c r="N152" s="193">
        <f>ROUND(L152*K152,2)</f>
        <v>0</v>
      </c>
      <c r="O152" s="143"/>
      <c r="P152" s="143"/>
      <c r="Q152" s="143"/>
      <c r="R152" s="96"/>
      <c r="T152" s="148" t="s">
        <v>19</v>
      </c>
      <c r="U152" s="149" t="s">
        <v>34</v>
      </c>
      <c r="V152" s="24"/>
      <c r="W152" s="150">
        <f>V152*K152</f>
        <v>0</v>
      </c>
      <c r="X152" s="150">
        <v>2.9999999999999997E-4</v>
      </c>
      <c r="Y152" s="150">
        <f>X152*K152</f>
        <v>0.6933009</v>
      </c>
      <c r="Z152" s="150">
        <v>0</v>
      </c>
      <c r="AA152" s="151">
        <f>Z152*K152</f>
        <v>0</v>
      </c>
      <c r="AR152" s="10" t="s">
        <v>124</v>
      </c>
      <c r="AT152" s="10" t="s">
        <v>121</v>
      </c>
      <c r="AU152" s="10" t="s">
        <v>9</v>
      </c>
      <c r="AY152" s="10" t="s">
        <v>89</v>
      </c>
      <c r="BE152" s="152">
        <f>IF(U152="základní",N152,0)</f>
        <v>0</v>
      </c>
      <c r="BF152" s="152">
        <f>IF(U152="snížená",N152,0)</f>
        <v>0</v>
      </c>
      <c r="BG152" s="152">
        <f>IF(U152="zákl. přenesená",N152,0)</f>
        <v>0</v>
      </c>
      <c r="BH152" s="152">
        <f>IF(U152="sníž. přenesená",N152,0)</f>
        <v>0</v>
      </c>
      <c r="BI152" s="152">
        <f>IF(U152="nulová",N152,0)</f>
        <v>0</v>
      </c>
      <c r="BJ152" s="10" t="s">
        <v>64</v>
      </c>
      <c r="BK152" s="152">
        <f>ROUND(L152*K152,2)</f>
        <v>0</v>
      </c>
      <c r="BL152" s="10" t="s">
        <v>94</v>
      </c>
      <c r="BM152" s="10" t="s">
        <v>134</v>
      </c>
    </row>
    <row r="153" spans="2:65" s="160" customFormat="1" ht="22.5" customHeight="1">
      <c r="B153" s="153"/>
      <c r="C153" s="154"/>
      <c r="D153" s="154"/>
      <c r="E153" s="155" t="s">
        <v>19</v>
      </c>
      <c r="F153" s="156" t="s">
        <v>135</v>
      </c>
      <c r="G153" s="157"/>
      <c r="H153" s="157"/>
      <c r="I153" s="157"/>
      <c r="J153" s="154"/>
      <c r="K153" s="158">
        <v>2311.0030000000002</v>
      </c>
      <c r="L153" s="154"/>
      <c r="M153" s="154"/>
      <c r="N153" s="154"/>
      <c r="O153" s="154"/>
      <c r="P153" s="154"/>
      <c r="Q153" s="154"/>
      <c r="R153" s="159"/>
      <c r="T153" s="161"/>
      <c r="U153" s="154"/>
      <c r="V153" s="154"/>
      <c r="W153" s="154"/>
      <c r="X153" s="154"/>
      <c r="Y153" s="154"/>
      <c r="Z153" s="154"/>
      <c r="AA153" s="162"/>
      <c r="AT153" s="163" t="s">
        <v>97</v>
      </c>
      <c r="AU153" s="163" t="s">
        <v>9</v>
      </c>
      <c r="AV153" s="160" t="s">
        <v>9</v>
      </c>
      <c r="AW153" s="160" t="s">
        <v>98</v>
      </c>
      <c r="AX153" s="160" t="s">
        <v>88</v>
      </c>
      <c r="AY153" s="163" t="s">
        <v>89</v>
      </c>
    </row>
    <row r="154" spans="2:65" s="172" customFormat="1" ht="22.5" customHeight="1">
      <c r="B154" s="165"/>
      <c r="C154" s="166"/>
      <c r="D154" s="166"/>
      <c r="E154" s="167" t="s">
        <v>19</v>
      </c>
      <c r="F154" s="168" t="s">
        <v>101</v>
      </c>
      <c r="G154" s="169"/>
      <c r="H154" s="169"/>
      <c r="I154" s="169"/>
      <c r="J154" s="166"/>
      <c r="K154" s="170">
        <v>2311.0030000000002</v>
      </c>
      <c r="L154" s="166"/>
      <c r="M154" s="166"/>
      <c r="N154" s="166"/>
      <c r="O154" s="166"/>
      <c r="P154" s="166"/>
      <c r="Q154" s="166"/>
      <c r="R154" s="171"/>
      <c r="T154" s="173"/>
      <c r="U154" s="166"/>
      <c r="V154" s="166"/>
      <c r="W154" s="166"/>
      <c r="X154" s="166"/>
      <c r="Y154" s="166"/>
      <c r="Z154" s="166"/>
      <c r="AA154" s="174"/>
      <c r="AT154" s="175" t="s">
        <v>97</v>
      </c>
      <c r="AU154" s="175" t="s">
        <v>9</v>
      </c>
      <c r="AV154" s="172" t="s">
        <v>102</v>
      </c>
      <c r="AW154" s="172" t="s">
        <v>98</v>
      </c>
      <c r="AX154" s="172" t="s">
        <v>64</v>
      </c>
      <c r="AY154" s="175" t="s">
        <v>89</v>
      </c>
    </row>
    <row r="155" spans="2:65" s="22" customFormat="1" ht="44.25" customHeight="1">
      <c r="B155" s="91"/>
      <c r="C155" s="140" t="s">
        <v>136</v>
      </c>
      <c r="D155" s="140" t="s">
        <v>90</v>
      </c>
      <c r="E155" s="141" t="s">
        <v>137</v>
      </c>
      <c r="F155" s="142" t="s">
        <v>138</v>
      </c>
      <c r="G155" s="143"/>
      <c r="H155" s="143"/>
      <c r="I155" s="143"/>
      <c r="J155" s="144" t="s">
        <v>115</v>
      </c>
      <c r="K155" s="145">
        <v>2087.25</v>
      </c>
      <c r="L155" s="146">
        <v>0</v>
      </c>
      <c r="M155" s="143"/>
      <c r="N155" s="147">
        <f>ROUND(L155*K155,2)</f>
        <v>0</v>
      </c>
      <c r="O155" s="143"/>
      <c r="P155" s="143"/>
      <c r="Q155" s="143"/>
      <c r="R155" s="96"/>
      <c r="T155" s="148" t="s">
        <v>19</v>
      </c>
      <c r="U155" s="149" t="s">
        <v>34</v>
      </c>
      <c r="V155" s="24"/>
      <c r="W155" s="150">
        <f>V155*K155</f>
        <v>0</v>
      </c>
      <c r="X155" s="150">
        <v>0</v>
      </c>
      <c r="Y155" s="150">
        <f>X155*K155</f>
        <v>0</v>
      </c>
      <c r="Z155" s="150">
        <v>2E-3</v>
      </c>
      <c r="AA155" s="151">
        <f>Z155*K155</f>
        <v>4.1745000000000001</v>
      </c>
      <c r="AR155" s="10" t="s">
        <v>94</v>
      </c>
      <c r="AT155" s="10" t="s">
        <v>90</v>
      </c>
      <c r="AU155" s="10" t="s">
        <v>9</v>
      </c>
      <c r="AY155" s="10" t="s">
        <v>89</v>
      </c>
      <c r="BE155" s="152">
        <f>IF(U155="základní",N155,0)</f>
        <v>0</v>
      </c>
      <c r="BF155" s="152">
        <f>IF(U155="snížená",N155,0)</f>
        <v>0</v>
      </c>
      <c r="BG155" s="152">
        <f>IF(U155="zákl. přenesená",N155,0)</f>
        <v>0</v>
      </c>
      <c r="BH155" s="152">
        <f>IF(U155="sníž. přenesená",N155,0)</f>
        <v>0</v>
      </c>
      <c r="BI155" s="152">
        <f>IF(U155="nulová",N155,0)</f>
        <v>0</v>
      </c>
      <c r="BJ155" s="10" t="s">
        <v>64</v>
      </c>
      <c r="BK155" s="152">
        <f>ROUND(L155*K155,2)</f>
        <v>0</v>
      </c>
      <c r="BL155" s="10" t="s">
        <v>94</v>
      </c>
      <c r="BM155" s="10" t="s">
        <v>139</v>
      </c>
    </row>
    <row r="156" spans="2:65" s="182" customFormat="1" ht="22.5" customHeight="1">
      <c r="B156" s="176"/>
      <c r="C156" s="177"/>
      <c r="D156" s="177"/>
      <c r="E156" s="178" t="s">
        <v>19</v>
      </c>
      <c r="F156" s="179" t="s">
        <v>117</v>
      </c>
      <c r="G156" s="180"/>
      <c r="H156" s="180"/>
      <c r="I156" s="180"/>
      <c r="J156" s="177"/>
      <c r="K156" s="178" t="s">
        <v>19</v>
      </c>
      <c r="L156" s="177"/>
      <c r="M156" s="177"/>
      <c r="N156" s="177"/>
      <c r="O156" s="177"/>
      <c r="P156" s="177"/>
      <c r="Q156" s="177"/>
      <c r="R156" s="181"/>
      <c r="T156" s="183"/>
      <c r="U156" s="177"/>
      <c r="V156" s="177"/>
      <c r="W156" s="177"/>
      <c r="X156" s="177"/>
      <c r="Y156" s="177"/>
      <c r="Z156" s="177"/>
      <c r="AA156" s="184"/>
      <c r="AT156" s="185" t="s">
        <v>97</v>
      </c>
      <c r="AU156" s="185" t="s">
        <v>9</v>
      </c>
      <c r="AV156" s="182" t="s">
        <v>64</v>
      </c>
      <c r="AW156" s="182" t="s">
        <v>98</v>
      </c>
      <c r="AX156" s="182" t="s">
        <v>88</v>
      </c>
      <c r="AY156" s="185" t="s">
        <v>89</v>
      </c>
    </row>
    <row r="157" spans="2:65" s="160" customFormat="1" ht="22.5" customHeight="1">
      <c r="B157" s="153"/>
      <c r="C157" s="154"/>
      <c r="D157" s="154"/>
      <c r="E157" s="155" t="s">
        <v>19</v>
      </c>
      <c r="F157" s="164" t="s">
        <v>140</v>
      </c>
      <c r="G157" s="157"/>
      <c r="H157" s="157"/>
      <c r="I157" s="157"/>
      <c r="J157" s="154"/>
      <c r="K157" s="158">
        <v>1754.5</v>
      </c>
      <c r="L157" s="154"/>
      <c r="M157" s="154"/>
      <c r="N157" s="154"/>
      <c r="O157" s="154"/>
      <c r="P157" s="154"/>
      <c r="Q157" s="154"/>
      <c r="R157" s="159"/>
      <c r="T157" s="161"/>
      <c r="U157" s="154"/>
      <c r="V157" s="154"/>
      <c r="W157" s="154"/>
      <c r="X157" s="154"/>
      <c r="Y157" s="154"/>
      <c r="Z157" s="154"/>
      <c r="AA157" s="162"/>
      <c r="AT157" s="163" t="s">
        <v>97</v>
      </c>
      <c r="AU157" s="163" t="s">
        <v>9</v>
      </c>
      <c r="AV157" s="160" t="s">
        <v>9</v>
      </c>
      <c r="AW157" s="160" t="s">
        <v>98</v>
      </c>
      <c r="AX157" s="160" t="s">
        <v>88</v>
      </c>
      <c r="AY157" s="163" t="s">
        <v>89</v>
      </c>
    </row>
    <row r="158" spans="2:65" s="160" customFormat="1" ht="22.5" customHeight="1">
      <c r="B158" s="153"/>
      <c r="C158" s="154"/>
      <c r="D158" s="154"/>
      <c r="E158" s="155" t="s">
        <v>19</v>
      </c>
      <c r="F158" s="164" t="s">
        <v>141</v>
      </c>
      <c r="G158" s="157"/>
      <c r="H158" s="157"/>
      <c r="I158" s="157"/>
      <c r="J158" s="154"/>
      <c r="K158" s="158">
        <v>332.75</v>
      </c>
      <c r="L158" s="154"/>
      <c r="M158" s="154"/>
      <c r="N158" s="154"/>
      <c r="O158" s="154"/>
      <c r="P158" s="154"/>
      <c r="Q158" s="154"/>
      <c r="R158" s="159"/>
      <c r="T158" s="161"/>
      <c r="U158" s="154"/>
      <c r="V158" s="154"/>
      <c r="W158" s="154"/>
      <c r="X158" s="154"/>
      <c r="Y158" s="154"/>
      <c r="Z158" s="154"/>
      <c r="AA158" s="162"/>
      <c r="AT158" s="163" t="s">
        <v>97</v>
      </c>
      <c r="AU158" s="163" t="s">
        <v>9</v>
      </c>
      <c r="AV158" s="160" t="s">
        <v>9</v>
      </c>
      <c r="AW158" s="160" t="s">
        <v>98</v>
      </c>
      <c r="AX158" s="160" t="s">
        <v>88</v>
      </c>
      <c r="AY158" s="163" t="s">
        <v>89</v>
      </c>
    </row>
    <row r="159" spans="2:65" s="172" customFormat="1" ht="22.5" customHeight="1">
      <c r="B159" s="165"/>
      <c r="C159" s="166"/>
      <c r="D159" s="166"/>
      <c r="E159" s="167" t="s">
        <v>19</v>
      </c>
      <c r="F159" s="168" t="s">
        <v>101</v>
      </c>
      <c r="G159" s="169"/>
      <c r="H159" s="169"/>
      <c r="I159" s="169"/>
      <c r="J159" s="166"/>
      <c r="K159" s="170">
        <v>2087.25</v>
      </c>
      <c r="L159" s="166"/>
      <c r="M159" s="166"/>
      <c r="N159" s="166"/>
      <c r="O159" s="166"/>
      <c r="P159" s="166"/>
      <c r="Q159" s="166"/>
      <c r="R159" s="171"/>
      <c r="T159" s="173"/>
      <c r="U159" s="166"/>
      <c r="V159" s="166"/>
      <c r="W159" s="166"/>
      <c r="X159" s="166"/>
      <c r="Y159" s="166"/>
      <c r="Z159" s="166"/>
      <c r="AA159" s="174"/>
      <c r="AT159" s="175" t="s">
        <v>97</v>
      </c>
      <c r="AU159" s="175" t="s">
        <v>9</v>
      </c>
      <c r="AV159" s="172" t="s">
        <v>102</v>
      </c>
      <c r="AW159" s="172" t="s">
        <v>98</v>
      </c>
      <c r="AX159" s="172" t="s">
        <v>64</v>
      </c>
      <c r="AY159" s="175" t="s">
        <v>89</v>
      </c>
    </row>
    <row r="160" spans="2:65" s="22" customFormat="1" ht="31.5" customHeight="1">
      <c r="B160" s="91"/>
      <c r="C160" s="140" t="s">
        <v>142</v>
      </c>
      <c r="D160" s="140" t="s">
        <v>90</v>
      </c>
      <c r="E160" s="141" t="s">
        <v>143</v>
      </c>
      <c r="F160" s="142" t="s">
        <v>144</v>
      </c>
      <c r="G160" s="143"/>
      <c r="H160" s="143"/>
      <c r="I160" s="143"/>
      <c r="J160" s="144" t="s">
        <v>145</v>
      </c>
      <c r="K160" s="145">
        <v>6.0620000000000003</v>
      </c>
      <c r="L160" s="146">
        <v>0</v>
      </c>
      <c r="M160" s="143"/>
      <c r="N160" s="147">
        <f>ROUND(L160*K160,2)</f>
        <v>0</v>
      </c>
      <c r="O160" s="143"/>
      <c r="P160" s="143"/>
      <c r="Q160" s="143"/>
      <c r="R160" s="96"/>
      <c r="T160" s="148" t="s">
        <v>19</v>
      </c>
      <c r="U160" s="149" t="s">
        <v>34</v>
      </c>
      <c r="V160" s="24"/>
      <c r="W160" s="150">
        <f>V160*K160</f>
        <v>0</v>
      </c>
      <c r="X160" s="150">
        <v>0</v>
      </c>
      <c r="Y160" s="150">
        <f>X160*K160</f>
        <v>0</v>
      </c>
      <c r="Z160" s="150">
        <v>0</v>
      </c>
      <c r="AA160" s="151">
        <f>Z160*K160</f>
        <v>0</v>
      </c>
      <c r="AR160" s="10" t="s">
        <v>94</v>
      </c>
      <c r="AT160" s="10" t="s">
        <v>90</v>
      </c>
      <c r="AU160" s="10" t="s">
        <v>9</v>
      </c>
      <c r="AY160" s="10" t="s">
        <v>89</v>
      </c>
      <c r="BE160" s="152">
        <f>IF(U160="základní",N160,0)</f>
        <v>0</v>
      </c>
      <c r="BF160" s="152">
        <f>IF(U160="snížená",N160,0)</f>
        <v>0</v>
      </c>
      <c r="BG160" s="152">
        <f>IF(U160="zákl. přenesená",N160,0)</f>
        <v>0</v>
      </c>
      <c r="BH160" s="152">
        <f>IF(U160="sníž. přenesená",N160,0)</f>
        <v>0</v>
      </c>
      <c r="BI160" s="152">
        <f>IF(U160="nulová",N160,0)</f>
        <v>0</v>
      </c>
      <c r="BJ160" s="10" t="s">
        <v>64</v>
      </c>
      <c r="BK160" s="152">
        <f>ROUND(L160*K160,2)</f>
        <v>0</v>
      </c>
      <c r="BL160" s="10" t="s">
        <v>94</v>
      </c>
      <c r="BM160" s="10" t="s">
        <v>146</v>
      </c>
    </row>
    <row r="161" spans="2:65" s="130" customFormat="1" ht="29.85" customHeight="1">
      <c r="B161" s="126"/>
      <c r="C161" s="127"/>
      <c r="D161" s="137" t="s">
        <v>56</v>
      </c>
      <c r="E161" s="137"/>
      <c r="F161" s="137"/>
      <c r="G161" s="137"/>
      <c r="H161" s="137"/>
      <c r="I161" s="137"/>
      <c r="J161" s="137"/>
      <c r="K161" s="137"/>
      <c r="L161" s="137"/>
      <c r="M161" s="137"/>
      <c r="N161" s="194">
        <f>BK161</f>
        <v>0</v>
      </c>
      <c r="O161" s="195"/>
      <c r="P161" s="195"/>
      <c r="Q161" s="195"/>
      <c r="R161" s="129"/>
      <c r="T161" s="131"/>
      <c r="U161" s="127"/>
      <c r="V161" s="127"/>
      <c r="W161" s="132">
        <f>SUM(W162:W172)</f>
        <v>0</v>
      </c>
      <c r="X161" s="127"/>
      <c r="Y161" s="132">
        <f>SUM(Y162:Y172)</f>
        <v>12.857586000000001</v>
      </c>
      <c r="Z161" s="127"/>
      <c r="AA161" s="133">
        <f>SUM(AA162:AA172)</f>
        <v>0</v>
      </c>
      <c r="AR161" s="134" t="s">
        <v>9</v>
      </c>
      <c r="AT161" s="135" t="s">
        <v>87</v>
      </c>
      <c r="AU161" s="135" t="s">
        <v>64</v>
      </c>
      <c r="AY161" s="134" t="s">
        <v>89</v>
      </c>
      <c r="BK161" s="136">
        <f>SUM(BK162:BK172)</f>
        <v>0</v>
      </c>
    </row>
    <row r="162" spans="2:65" s="22" customFormat="1" ht="31.5" customHeight="1">
      <c r="B162" s="91"/>
      <c r="C162" s="140" t="s">
        <v>147</v>
      </c>
      <c r="D162" s="140" t="s">
        <v>90</v>
      </c>
      <c r="E162" s="141" t="s">
        <v>148</v>
      </c>
      <c r="F162" s="142" t="s">
        <v>149</v>
      </c>
      <c r="G162" s="143"/>
      <c r="H162" s="143"/>
      <c r="I162" s="143"/>
      <c r="J162" s="144" t="s">
        <v>115</v>
      </c>
      <c r="K162" s="145">
        <v>2100.9119999999998</v>
      </c>
      <c r="L162" s="146">
        <v>0</v>
      </c>
      <c r="M162" s="143"/>
      <c r="N162" s="147">
        <f>ROUND(L162*K162,2)</f>
        <v>0</v>
      </c>
      <c r="O162" s="143"/>
      <c r="P162" s="143"/>
      <c r="Q162" s="143"/>
      <c r="R162" s="96"/>
      <c r="T162" s="148" t="s">
        <v>19</v>
      </c>
      <c r="U162" s="149" t="s">
        <v>34</v>
      </c>
      <c r="V162" s="24"/>
      <c r="W162" s="150">
        <f>V162*K162</f>
        <v>0</v>
      </c>
      <c r="X162" s="150">
        <v>0</v>
      </c>
      <c r="Y162" s="150">
        <f>X162*K162</f>
        <v>0</v>
      </c>
      <c r="Z162" s="150">
        <v>0</v>
      </c>
      <c r="AA162" s="151">
        <f>Z162*K162</f>
        <v>0</v>
      </c>
      <c r="AR162" s="10" t="s">
        <v>94</v>
      </c>
      <c r="AT162" s="10" t="s">
        <v>90</v>
      </c>
      <c r="AU162" s="10" t="s">
        <v>9</v>
      </c>
      <c r="AY162" s="10" t="s">
        <v>89</v>
      </c>
      <c r="BE162" s="152">
        <f>IF(U162="základní",N162,0)</f>
        <v>0</v>
      </c>
      <c r="BF162" s="152">
        <f>IF(U162="snížená",N162,0)</f>
        <v>0</v>
      </c>
      <c r="BG162" s="152">
        <f>IF(U162="zákl. přenesená",N162,0)</f>
        <v>0</v>
      </c>
      <c r="BH162" s="152">
        <f>IF(U162="sníž. přenesená",N162,0)</f>
        <v>0</v>
      </c>
      <c r="BI162" s="152">
        <f>IF(U162="nulová",N162,0)</f>
        <v>0</v>
      </c>
      <c r="BJ162" s="10" t="s">
        <v>64</v>
      </c>
      <c r="BK162" s="152">
        <f>ROUND(L162*K162,2)</f>
        <v>0</v>
      </c>
      <c r="BL162" s="10" t="s">
        <v>94</v>
      </c>
      <c r="BM162" s="10" t="s">
        <v>150</v>
      </c>
    </row>
    <row r="163" spans="2:65" s="160" customFormat="1" ht="22.5" customHeight="1">
      <c r="B163" s="153"/>
      <c r="C163" s="154"/>
      <c r="D163" s="154"/>
      <c r="E163" s="155" t="s">
        <v>19</v>
      </c>
      <c r="F163" s="156" t="s">
        <v>118</v>
      </c>
      <c r="G163" s="157"/>
      <c r="H163" s="157"/>
      <c r="I163" s="157"/>
      <c r="J163" s="154"/>
      <c r="K163" s="158">
        <v>1765.9839999999999</v>
      </c>
      <c r="L163" s="154"/>
      <c r="M163" s="154"/>
      <c r="N163" s="154"/>
      <c r="O163" s="154"/>
      <c r="P163" s="154"/>
      <c r="Q163" s="154"/>
      <c r="R163" s="159"/>
      <c r="T163" s="161"/>
      <c r="U163" s="154"/>
      <c r="V163" s="154"/>
      <c r="W163" s="154"/>
      <c r="X163" s="154"/>
      <c r="Y163" s="154"/>
      <c r="Z163" s="154"/>
      <c r="AA163" s="162"/>
      <c r="AT163" s="163" t="s">
        <v>97</v>
      </c>
      <c r="AU163" s="163" t="s">
        <v>9</v>
      </c>
      <c r="AV163" s="160" t="s">
        <v>9</v>
      </c>
      <c r="AW163" s="160" t="s">
        <v>98</v>
      </c>
      <c r="AX163" s="160" t="s">
        <v>88</v>
      </c>
      <c r="AY163" s="163" t="s">
        <v>89</v>
      </c>
    </row>
    <row r="164" spans="2:65" s="160" customFormat="1" ht="22.5" customHeight="1">
      <c r="B164" s="153"/>
      <c r="C164" s="154"/>
      <c r="D164" s="154"/>
      <c r="E164" s="155" t="s">
        <v>19</v>
      </c>
      <c r="F164" s="164" t="s">
        <v>119</v>
      </c>
      <c r="G164" s="157"/>
      <c r="H164" s="157"/>
      <c r="I164" s="157"/>
      <c r="J164" s="154"/>
      <c r="K164" s="158">
        <v>334.928</v>
      </c>
      <c r="L164" s="154"/>
      <c r="M164" s="154"/>
      <c r="N164" s="154"/>
      <c r="O164" s="154"/>
      <c r="P164" s="154"/>
      <c r="Q164" s="154"/>
      <c r="R164" s="159"/>
      <c r="T164" s="161"/>
      <c r="U164" s="154"/>
      <c r="V164" s="154"/>
      <c r="W164" s="154"/>
      <c r="X164" s="154"/>
      <c r="Y164" s="154"/>
      <c r="Z164" s="154"/>
      <c r="AA164" s="162"/>
      <c r="AT164" s="163" t="s">
        <v>97</v>
      </c>
      <c r="AU164" s="163" t="s">
        <v>9</v>
      </c>
      <c r="AV164" s="160" t="s">
        <v>9</v>
      </c>
      <c r="AW164" s="160" t="s">
        <v>98</v>
      </c>
      <c r="AX164" s="160" t="s">
        <v>88</v>
      </c>
      <c r="AY164" s="163" t="s">
        <v>89</v>
      </c>
    </row>
    <row r="165" spans="2:65" s="172" customFormat="1" ht="22.5" customHeight="1">
      <c r="B165" s="165"/>
      <c r="C165" s="166"/>
      <c r="D165" s="166"/>
      <c r="E165" s="167" t="s">
        <v>19</v>
      </c>
      <c r="F165" s="168" t="s">
        <v>101</v>
      </c>
      <c r="G165" s="169"/>
      <c r="H165" s="169"/>
      <c r="I165" s="169"/>
      <c r="J165" s="166"/>
      <c r="K165" s="170">
        <v>2100.9119999999998</v>
      </c>
      <c r="L165" s="166"/>
      <c r="M165" s="166"/>
      <c r="N165" s="166"/>
      <c r="O165" s="166"/>
      <c r="P165" s="166"/>
      <c r="Q165" s="166"/>
      <c r="R165" s="171"/>
      <c r="T165" s="173"/>
      <c r="U165" s="166"/>
      <c r="V165" s="166"/>
      <c r="W165" s="166"/>
      <c r="X165" s="166"/>
      <c r="Y165" s="166"/>
      <c r="Z165" s="166"/>
      <c r="AA165" s="174"/>
      <c r="AT165" s="175" t="s">
        <v>97</v>
      </c>
      <c r="AU165" s="175" t="s">
        <v>9</v>
      </c>
      <c r="AV165" s="172" t="s">
        <v>102</v>
      </c>
      <c r="AW165" s="172" t="s">
        <v>98</v>
      </c>
      <c r="AX165" s="172" t="s">
        <v>64</v>
      </c>
      <c r="AY165" s="175" t="s">
        <v>89</v>
      </c>
    </row>
    <row r="166" spans="2:65" s="22" customFormat="1" ht="31.5" customHeight="1">
      <c r="B166" s="91"/>
      <c r="C166" s="186" t="s">
        <v>151</v>
      </c>
      <c r="D166" s="186" t="s">
        <v>121</v>
      </c>
      <c r="E166" s="187" t="s">
        <v>152</v>
      </c>
      <c r="F166" s="188" t="s">
        <v>153</v>
      </c>
      <c r="G166" s="189"/>
      <c r="H166" s="189"/>
      <c r="I166" s="189"/>
      <c r="J166" s="190" t="s">
        <v>115</v>
      </c>
      <c r="K166" s="191">
        <v>1801.3040000000001</v>
      </c>
      <c r="L166" s="192">
        <v>0</v>
      </c>
      <c r="M166" s="189"/>
      <c r="N166" s="193">
        <f>ROUND(L166*K166,2)</f>
        <v>0</v>
      </c>
      <c r="O166" s="143"/>
      <c r="P166" s="143"/>
      <c r="Q166" s="143"/>
      <c r="R166" s="96"/>
      <c r="T166" s="148" t="s">
        <v>19</v>
      </c>
      <c r="U166" s="149" t="s">
        <v>34</v>
      </c>
      <c r="V166" s="24"/>
      <c r="W166" s="150">
        <f>V166*K166</f>
        <v>0</v>
      </c>
      <c r="X166" s="150">
        <v>6.0000000000000001E-3</v>
      </c>
      <c r="Y166" s="150">
        <f>X166*K166</f>
        <v>10.807824</v>
      </c>
      <c r="Z166" s="150">
        <v>0</v>
      </c>
      <c r="AA166" s="151">
        <f>Z166*K166</f>
        <v>0</v>
      </c>
      <c r="AR166" s="10" t="s">
        <v>124</v>
      </c>
      <c r="AT166" s="10" t="s">
        <v>121</v>
      </c>
      <c r="AU166" s="10" t="s">
        <v>9</v>
      </c>
      <c r="AY166" s="10" t="s">
        <v>89</v>
      </c>
      <c r="BE166" s="152">
        <f>IF(U166="základní",N166,0)</f>
        <v>0</v>
      </c>
      <c r="BF166" s="152">
        <f>IF(U166="snížená",N166,0)</f>
        <v>0</v>
      </c>
      <c r="BG166" s="152">
        <f>IF(U166="zákl. přenesená",N166,0)</f>
        <v>0</v>
      </c>
      <c r="BH166" s="152">
        <f>IF(U166="sníž. přenesená",N166,0)</f>
        <v>0</v>
      </c>
      <c r="BI166" s="152">
        <f>IF(U166="nulová",N166,0)</f>
        <v>0</v>
      </c>
      <c r="BJ166" s="10" t="s">
        <v>64</v>
      </c>
      <c r="BK166" s="152">
        <f>ROUND(L166*K166,2)</f>
        <v>0</v>
      </c>
      <c r="BL166" s="10" t="s">
        <v>94</v>
      </c>
      <c r="BM166" s="10" t="s">
        <v>154</v>
      </c>
    </row>
    <row r="167" spans="2:65" s="160" customFormat="1" ht="22.5" customHeight="1">
      <c r="B167" s="153"/>
      <c r="C167" s="154"/>
      <c r="D167" s="154"/>
      <c r="E167" s="155" t="s">
        <v>19</v>
      </c>
      <c r="F167" s="156" t="s">
        <v>155</v>
      </c>
      <c r="G167" s="157"/>
      <c r="H167" s="157"/>
      <c r="I167" s="157"/>
      <c r="J167" s="154"/>
      <c r="K167" s="158">
        <v>1801.3040000000001</v>
      </c>
      <c r="L167" s="154"/>
      <c r="M167" s="154"/>
      <c r="N167" s="154"/>
      <c r="O167" s="154"/>
      <c r="P167" s="154"/>
      <c r="Q167" s="154"/>
      <c r="R167" s="159"/>
      <c r="T167" s="161"/>
      <c r="U167" s="154"/>
      <c r="V167" s="154"/>
      <c r="W167" s="154"/>
      <c r="X167" s="154"/>
      <c r="Y167" s="154"/>
      <c r="Z167" s="154"/>
      <c r="AA167" s="162"/>
      <c r="AT167" s="163" t="s">
        <v>97</v>
      </c>
      <c r="AU167" s="163" t="s">
        <v>9</v>
      </c>
      <c r="AV167" s="160" t="s">
        <v>9</v>
      </c>
      <c r="AW167" s="160" t="s">
        <v>98</v>
      </c>
      <c r="AX167" s="160" t="s">
        <v>88</v>
      </c>
      <c r="AY167" s="163" t="s">
        <v>89</v>
      </c>
    </row>
    <row r="168" spans="2:65" s="172" customFormat="1" ht="22.5" customHeight="1">
      <c r="B168" s="165"/>
      <c r="C168" s="166"/>
      <c r="D168" s="166"/>
      <c r="E168" s="167" t="s">
        <v>19</v>
      </c>
      <c r="F168" s="168" t="s">
        <v>101</v>
      </c>
      <c r="G168" s="169"/>
      <c r="H168" s="169"/>
      <c r="I168" s="169"/>
      <c r="J168" s="166"/>
      <c r="K168" s="170">
        <v>1801.3040000000001</v>
      </c>
      <c r="L168" s="166"/>
      <c r="M168" s="166"/>
      <c r="N168" s="166"/>
      <c r="O168" s="166"/>
      <c r="P168" s="166"/>
      <c r="Q168" s="166"/>
      <c r="R168" s="171"/>
      <c r="T168" s="173"/>
      <c r="U168" s="166"/>
      <c r="V168" s="166"/>
      <c r="W168" s="166"/>
      <c r="X168" s="166"/>
      <c r="Y168" s="166"/>
      <c r="Z168" s="166"/>
      <c r="AA168" s="174"/>
      <c r="AT168" s="175" t="s">
        <v>97</v>
      </c>
      <c r="AU168" s="175" t="s">
        <v>9</v>
      </c>
      <c r="AV168" s="172" t="s">
        <v>102</v>
      </c>
      <c r="AW168" s="172" t="s">
        <v>98</v>
      </c>
      <c r="AX168" s="172" t="s">
        <v>64</v>
      </c>
      <c r="AY168" s="175" t="s">
        <v>89</v>
      </c>
    </row>
    <row r="169" spans="2:65" s="22" customFormat="1" ht="31.5" customHeight="1">
      <c r="B169" s="91"/>
      <c r="C169" s="186" t="s">
        <v>156</v>
      </c>
      <c r="D169" s="186" t="s">
        <v>121</v>
      </c>
      <c r="E169" s="187" t="s">
        <v>157</v>
      </c>
      <c r="F169" s="188" t="s">
        <v>158</v>
      </c>
      <c r="G169" s="189"/>
      <c r="H169" s="189"/>
      <c r="I169" s="189"/>
      <c r="J169" s="190" t="s">
        <v>115</v>
      </c>
      <c r="K169" s="191">
        <v>341.62700000000001</v>
      </c>
      <c r="L169" s="192">
        <v>0</v>
      </c>
      <c r="M169" s="189"/>
      <c r="N169" s="193">
        <f>ROUND(L169*K169,2)</f>
        <v>0</v>
      </c>
      <c r="O169" s="143"/>
      <c r="P169" s="143"/>
      <c r="Q169" s="143"/>
      <c r="R169" s="96"/>
      <c r="T169" s="148" t="s">
        <v>19</v>
      </c>
      <c r="U169" s="149" t="s">
        <v>34</v>
      </c>
      <c r="V169" s="24"/>
      <c r="W169" s="150">
        <f>V169*K169</f>
        <v>0</v>
      </c>
      <c r="X169" s="150">
        <v>6.0000000000000001E-3</v>
      </c>
      <c r="Y169" s="150">
        <f>X169*K169</f>
        <v>2.0497620000000003</v>
      </c>
      <c r="Z169" s="150">
        <v>0</v>
      </c>
      <c r="AA169" s="151">
        <f>Z169*K169</f>
        <v>0</v>
      </c>
      <c r="AR169" s="10" t="s">
        <v>124</v>
      </c>
      <c r="AT169" s="10" t="s">
        <v>121</v>
      </c>
      <c r="AU169" s="10" t="s">
        <v>9</v>
      </c>
      <c r="AY169" s="10" t="s">
        <v>89</v>
      </c>
      <c r="BE169" s="152">
        <f>IF(U169="základní",N169,0)</f>
        <v>0</v>
      </c>
      <c r="BF169" s="152">
        <f>IF(U169="snížená",N169,0)</f>
        <v>0</v>
      </c>
      <c r="BG169" s="152">
        <f>IF(U169="zákl. přenesená",N169,0)</f>
        <v>0</v>
      </c>
      <c r="BH169" s="152">
        <f>IF(U169="sníž. přenesená",N169,0)</f>
        <v>0</v>
      </c>
      <c r="BI169" s="152">
        <f>IF(U169="nulová",N169,0)</f>
        <v>0</v>
      </c>
      <c r="BJ169" s="10" t="s">
        <v>64</v>
      </c>
      <c r="BK169" s="152">
        <f>ROUND(L169*K169,2)</f>
        <v>0</v>
      </c>
      <c r="BL169" s="10" t="s">
        <v>94</v>
      </c>
      <c r="BM169" s="10" t="s">
        <v>159</v>
      </c>
    </row>
    <row r="170" spans="2:65" s="160" customFormat="1" ht="22.5" customHeight="1">
      <c r="B170" s="153"/>
      <c r="C170" s="154"/>
      <c r="D170" s="154"/>
      <c r="E170" s="155" t="s">
        <v>19</v>
      </c>
      <c r="F170" s="156" t="s">
        <v>160</v>
      </c>
      <c r="G170" s="157"/>
      <c r="H170" s="157"/>
      <c r="I170" s="157"/>
      <c r="J170" s="154"/>
      <c r="K170" s="158">
        <v>341.62700000000001</v>
      </c>
      <c r="L170" s="154"/>
      <c r="M170" s="154"/>
      <c r="N170" s="154"/>
      <c r="O170" s="154"/>
      <c r="P170" s="154"/>
      <c r="Q170" s="154"/>
      <c r="R170" s="159"/>
      <c r="T170" s="161"/>
      <c r="U170" s="154"/>
      <c r="V170" s="154"/>
      <c r="W170" s="154"/>
      <c r="X170" s="154"/>
      <c r="Y170" s="154"/>
      <c r="Z170" s="154"/>
      <c r="AA170" s="162"/>
      <c r="AT170" s="163" t="s">
        <v>97</v>
      </c>
      <c r="AU170" s="163" t="s">
        <v>9</v>
      </c>
      <c r="AV170" s="160" t="s">
        <v>9</v>
      </c>
      <c r="AW170" s="160" t="s">
        <v>98</v>
      </c>
      <c r="AX170" s="160" t="s">
        <v>88</v>
      </c>
      <c r="AY170" s="163" t="s">
        <v>89</v>
      </c>
    </row>
    <row r="171" spans="2:65" s="172" customFormat="1" ht="22.5" customHeight="1">
      <c r="B171" s="165"/>
      <c r="C171" s="166"/>
      <c r="D171" s="166"/>
      <c r="E171" s="167" t="s">
        <v>19</v>
      </c>
      <c r="F171" s="168" t="s">
        <v>101</v>
      </c>
      <c r="G171" s="169"/>
      <c r="H171" s="169"/>
      <c r="I171" s="169"/>
      <c r="J171" s="166"/>
      <c r="K171" s="170">
        <v>341.62700000000001</v>
      </c>
      <c r="L171" s="166"/>
      <c r="M171" s="166"/>
      <c r="N171" s="166"/>
      <c r="O171" s="166"/>
      <c r="P171" s="166"/>
      <c r="Q171" s="166"/>
      <c r="R171" s="171"/>
      <c r="T171" s="173"/>
      <c r="U171" s="166"/>
      <c r="V171" s="166"/>
      <c r="W171" s="166"/>
      <c r="X171" s="166"/>
      <c r="Y171" s="166"/>
      <c r="Z171" s="166"/>
      <c r="AA171" s="174"/>
      <c r="AT171" s="175" t="s">
        <v>97</v>
      </c>
      <c r="AU171" s="175" t="s">
        <v>9</v>
      </c>
      <c r="AV171" s="172" t="s">
        <v>102</v>
      </c>
      <c r="AW171" s="172" t="s">
        <v>98</v>
      </c>
      <c r="AX171" s="172" t="s">
        <v>64</v>
      </c>
      <c r="AY171" s="175" t="s">
        <v>89</v>
      </c>
    </row>
    <row r="172" spans="2:65" s="22" customFormat="1" ht="31.5" customHeight="1">
      <c r="B172" s="91"/>
      <c r="C172" s="140" t="s">
        <v>161</v>
      </c>
      <c r="D172" s="140" t="s">
        <v>90</v>
      </c>
      <c r="E172" s="141" t="s">
        <v>162</v>
      </c>
      <c r="F172" s="142" t="s">
        <v>163</v>
      </c>
      <c r="G172" s="143"/>
      <c r="H172" s="143"/>
      <c r="I172" s="143"/>
      <c r="J172" s="144" t="s">
        <v>145</v>
      </c>
      <c r="K172" s="145">
        <v>12.858000000000001</v>
      </c>
      <c r="L172" s="146">
        <v>0</v>
      </c>
      <c r="M172" s="143"/>
      <c r="N172" s="147">
        <f>ROUND(L172*K172,2)</f>
        <v>0</v>
      </c>
      <c r="O172" s="143"/>
      <c r="P172" s="143"/>
      <c r="Q172" s="143"/>
      <c r="R172" s="96"/>
      <c r="T172" s="148" t="s">
        <v>19</v>
      </c>
      <c r="U172" s="149" t="s">
        <v>34</v>
      </c>
      <c r="V172" s="24"/>
      <c r="W172" s="150">
        <f>V172*K172</f>
        <v>0</v>
      </c>
      <c r="X172" s="150">
        <v>0</v>
      </c>
      <c r="Y172" s="150">
        <f>X172*K172</f>
        <v>0</v>
      </c>
      <c r="Z172" s="150">
        <v>0</v>
      </c>
      <c r="AA172" s="151">
        <f>Z172*K172</f>
        <v>0</v>
      </c>
      <c r="AR172" s="10" t="s">
        <v>94</v>
      </c>
      <c r="AT172" s="10" t="s">
        <v>90</v>
      </c>
      <c r="AU172" s="10" t="s">
        <v>9</v>
      </c>
      <c r="AY172" s="10" t="s">
        <v>89</v>
      </c>
      <c r="BE172" s="152">
        <f>IF(U172="základní",N172,0)</f>
        <v>0</v>
      </c>
      <c r="BF172" s="152">
        <f>IF(U172="snížená",N172,0)</f>
        <v>0</v>
      </c>
      <c r="BG172" s="152">
        <f>IF(U172="zákl. přenesená",N172,0)</f>
        <v>0</v>
      </c>
      <c r="BH172" s="152">
        <f>IF(U172="sníž. přenesená",N172,0)</f>
        <v>0</v>
      </c>
      <c r="BI172" s="152">
        <f>IF(U172="nulová",N172,0)</f>
        <v>0</v>
      </c>
      <c r="BJ172" s="10" t="s">
        <v>64</v>
      </c>
      <c r="BK172" s="152">
        <f>ROUND(L172*K172,2)</f>
        <v>0</v>
      </c>
      <c r="BL172" s="10" t="s">
        <v>94</v>
      </c>
      <c r="BM172" s="10" t="s">
        <v>164</v>
      </c>
    </row>
    <row r="173" spans="2:65" s="130" customFormat="1" ht="29.85" customHeight="1">
      <c r="B173" s="126"/>
      <c r="C173" s="127"/>
      <c r="D173" s="137" t="s">
        <v>57</v>
      </c>
      <c r="E173" s="137"/>
      <c r="F173" s="137"/>
      <c r="G173" s="137"/>
      <c r="H173" s="137"/>
      <c r="I173" s="137"/>
      <c r="J173" s="137"/>
      <c r="K173" s="137"/>
      <c r="L173" s="137"/>
      <c r="M173" s="137"/>
      <c r="N173" s="194">
        <f>BK173</f>
        <v>0</v>
      </c>
      <c r="O173" s="195"/>
      <c r="P173" s="195"/>
      <c r="Q173" s="195"/>
      <c r="R173" s="129"/>
      <c r="T173" s="131"/>
      <c r="U173" s="127"/>
      <c r="V173" s="127"/>
      <c r="W173" s="132">
        <f>SUM(W174:W249)</f>
        <v>0</v>
      </c>
      <c r="X173" s="127"/>
      <c r="Y173" s="132">
        <f>SUM(Y174:Y249)</f>
        <v>1.8679135999999998</v>
      </c>
      <c r="Z173" s="127"/>
      <c r="AA173" s="133">
        <f>SUM(AA174:AA249)</f>
        <v>1.4123209000000001</v>
      </c>
      <c r="AR173" s="134" t="s">
        <v>9</v>
      </c>
      <c r="AT173" s="135" t="s">
        <v>87</v>
      </c>
      <c r="AU173" s="135" t="s">
        <v>64</v>
      </c>
      <c r="AY173" s="134" t="s">
        <v>89</v>
      </c>
      <c r="BK173" s="136">
        <f>SUM(BK174:BK249)</f>
        <v>0</v>
      </c>
    </row>
    <row r="174" spans="2:65" s="22" customFormat="1" ht="22.5" customHeight="1">
      <c r="B174" s="91"/>
      <c r="C174" s="140" t="s">
        <v>165</v>
      </c>
      <c r="D174" s="140" t="s">
        <v>90</v>
      </c>
      <c r="E174" s="141" t="s">
        <v>166</v>
      </c>
      <c r="F174" s="142" t="s">
        <v>167</v>
      </c>
      <c r="G174" s="143"/>
      <c r="H174" s="143"/>
      <c r="I174" s="143"/>
      <c r="J174" s="144" t="s">
        <v>168</v>
      </c>
      <c r="K174" s="145">
        <v>88</v>
      </c>
      <c r="L174" s="146">
        <v>0</v>
      </c>
      <c r="M174" s="143"/>
      <c r="N174" s="147">
        <f>ROUND(L174*K174,2)</f>
        <v>0</v>
      </c>
      <c r="O174" s="143"/>
      <c r="P174" s="143"/>
      <c r="Q174" s="143"/>
      <c r="R174" s="96"/>
      <c r="T174" s="148" t="s">
        <v>19</v>
      </c>
      <c r="U174" s="149" t="s">
        <v>34</v>
      </c>
      <c r="V174" s="24"/>
      <c r="W174" s="150">
        <f>V174*K174</f>
        <v>0</v>
      </c>
      <c r="X174" s="150">
        <v>0</v>
      </c>
      <c r="Y174" s="150">
        <f>X174*K174</f>
        <v>0</v>
      </c>
      <c r="Z174" s="150">
        <v>1.6999999999999999E-3</v>
      </c>
      <c r="AA174" s="151">
        <f>Z174*K174</f>
        <v>0.14959999999999998</v>
      </c>
      <c r="AR174" s="10" t="s">
        <v>94</v>
      </c>
      <c r="AT174" s="10" t="s">
        <v>90</v>
      </c>
      <c r="AU174" s="10" t="s">
        <v>9</v>
      </c>
      <c r="AY174" s="10" t="s">
        <v>89</v>
      </c>
      <c r="BE174" s="152">
        <f>IF(U174="základní",N174,0)</f>
        <v>0</v>
      </c>
      <c r="BF174" s="152">
        <f>IF(U174="snížená",N174,0)</f>
        <v>0</v>
      </c>
      <c r="BG174" s="152">
        <f>IF(U174="zákl. přenesená",N174,0)</f>
        <v>0</v>
      </c>
      <c r="BH174" s="152">
        <f>IF(U174="sníž. přenesená",N174,0)</f>
        <v>0</v>
      </c>
      <c r="BI174" s="152">
        <f>IF(U174="nulová",N174,0)</f>
        <v>0</v>
      </c>
      <c r="BJ174" s="10" t="s">
        <v>64</v>
      </c>
      <c r="BK174" s="152">
        <f>ROUND(L174*K174,2)</f>
        <v>0</v>
      </c>
      <c r="BL174" s="10" t="s">
        <v>94</v>
      </c>
      <c r="BM174" s="10" t="s">
        <v>169</v>
      </c>
    </row>
    <row r="175" spans="2:65" s="160" customFormat="1" ht="22.5" customHeight="1">
      <c r="B175" s="153"/>
      <c r="C175" s="154"/>
      <c r="D175" s="154"/>
      <c r="E175" s="155" t="s">
        <v>19</v>
      </c>
      <c r="F175" s="156" t="s">
        <v>170</v>
      </c>
      <c r="G175" s="157"/>
      <c r="H175" s="157"/>
      <c r="I175" s="157"/>
      <c r="J175" s="154"/>
      <c r="K175" s="158">
        <v>24.2</v>
      </c>
      <c r="L175" s="154"/>
      <c r="M175" s="154"/>
      <c r="N175" s="154"/>
      <c r="O175" s="154"/>
      <c r="P175" s="154"/>
      <c r="Q175" s="154"/>
      <c r="R175" s="159"/>
      <c r="T175" s="161"/>
      <c r="U175" s="154"/>
      <c r="V175" s="154"/>
      <c r="W175" s="154"/>
      <c r="X175" s="154"/>
      <c r="Y175" s="154"/>
      <c r="Z175" s="154"/>
      <c r="AA175" s="162"/>
      <c r="AT175" s="163" t="s">
        <v>97</v>
      </c>
      <c r="AU175" s="163" t="s">
        <v>9</v>
      </c>
      <c r="AV175" s="160" t="s">
        <v>9</v>
      </c>
      <c r="AW175" s="160" t="s">
        <v>98</v>
      </c>
      <c r="AX175" s="160" t="s">
        <v>88</v>
      </c>
      <c r="AY175" s="163" t="s">
        <v>89</v>
      </c>
    </row>
    <row r="176" spans="2:65" s="160" customFormat="1" ht="22.5" customHeight="1">
      <c r="B176" s="153"/>
      <c r="C176" s="154"/>
      <c r="D176" s="154"/>
      <c r="E176" s="155" t="s">
        <v>19</v>
      </c>
      <c r="F176" s="164" t="s">
        <v>171</v>
      </c>
      <c r="G176" s="157"/>
      <c r="H176" s="157"/>
      <c r="I176" s="157"/>
      <c r="J176" s="154"/>
      <c r="K176" s="158">
        <v>33.799999999999997</v>
      </c>
      <c r="L176" s="154"/>
      <c r="M176" s="154"/>
      <c r="N176" s="154"/>
      <c r="O176" s="154"/>
      <c r="P176" s="154"/>
      <c r="Q176" s="154"/>
      <c r="R176" s="159"/>
      <c r="T176" s="161"/>
      <c r="U176" s="154"/>
      <c r="V176" s="154"/>
      <c r="W176" s="154"/>
      <c r="X176" s="154"/>
      <c r="Y176" s="154"/>
      <c r="Z176" s="154"/>
      <c r="AA176" s="162"/>
      <c r="AT176" s="163" t="s">
        <v>97</v>
      </c>
      <c r="AU176" s="163" t="s">
        <v>9</v>
      </c>
      <c r="AV176" s="160" t="s">
        <v>9</v>
      </c>
      <c r="AW176" s="160" t="s">
        <v>98</v>
      </c>
      <c r="AX176" s="160" t="s">
        <v>88</v>
      </c>
      <c r="AY176" s="163" t="s">
        <v>89</v>
      </c>
    </row>
    <row r="177" spans="2:65" s="160" customFormat="1" ht="22.5" customHeight="1">
      <c r="B177" s="153"/>
      <c r="C177" s="154"/>
      <c r="D177" s="154"/>
      <c r="E177" s="155" t="s">
        <v>19</v>
      </c>
      <c r="F177" s="164" t="s">
        <v>172</v>
      </c>
      <c r="G177" s="157"/>
      <c r="H177" s="157"/>
      <c r="I177" s="157"/>
      <c r="J177" s="154"/>
      <c r="K177" s="158">
        <v>30</v>
      </c>
      <c r="L177" s="154"/>
      <c r="M177" s="154"/>
      <c r="N177" s="154"/>
      <c r="O177" s="154"/>
      <c r="P177" s="154"/>
      <c r="Q177" s="154"/>
      <c r="R177" s="159"/>
      <c r="T177" s="161"/>
      <c r="U177" s="154"/>
      <c r="V177" s="154"/>
      <c r="W177" s="154"/>
      <c r="X177" s="154"/>
      <c r="Y177" s="154"/>
      <c r="Z177" s="154"/>
      <c r="AA177" s="162"/>
      <c r="AT177" s="163" t="s">
        <v>97</v>
      </c>
      <c r="AU177" s="163" t="s">
        <v>9</v>
      </c>
      <c r="AV177" s="160" t="s">
        <v>9</v>
      </c>
      <c r="AW177" s="160" t="s">
        <v>98</v>
      </c>
      <c r="AX177" s="160" t="s">
        <v>88</v>
      </c>
      <c r="AY177" s="163" t="s">
        <v>89</v>
      </c>
    </row>
    <row r="178" spans="2:65" s="172" customFormat="1" ht="22.5" customHeight="1">
      <c r="B178" s="165"/>
      <c r="C178" s="166"/>
      <c r="D178" s="166"/>
      <c r="E178" s="167" t="s">
        <v>19</v>
      </c>
      <c r="F178" s="168" t="s">
        <v>101</v>
      </c>
      <c r="G178" s="169"/>
      <c r="H178" s="169"/>
      <c r="I178" s="169"/>
      <c r="J178" s="166"/>
      <c r="K178" s="170">
        <v>88</v>
      </c>
      <c r="L178" s="166"/>
      <c r="M178" s="166"/>
      <c r="N178" s="166"/>
      <c r="O178" s="166"/>
      <c r="P178" s="166"/>
      <c r="Q178" s="166"/>
      <c r="R178" s="171"/>
      <c r="T178" s="173"/>
      <c r="U178" s="166"/>
      <c r="V178" s="166"/>
      <c r="W178" s="166"/>
      <c r="X178" s="166"/>
      <c r="Y178" s="166"/>
      <c r="Z178" s="166"/>
      <c r="AA178" s="174"/>
      <c r="AT178" s="175" t="s">
        <v>97</v>
      </c>
      <c r="AU178" s="175" t="s">
        <v>9</v>
      </c>
      <c r="AV178" s="172" t="s">
        <v>102</v>
      </c>
      <c r="AW178" s="172" t="s">
        <v>98</v>
      </c>
      <c r="AX178" s="172" t="s">
        <v>64</v>
      </c>
      <c r="AY178" s="175" t="s">
        <v>89</v>
      </c>
    </row>
    <row r="179" spans="2:65" s="22" customFormat="1" ht="31.5" customHeight="1">
      <c r="B179" s="91"/>
      <c r="C179" s="140" t="s">
        <v>173</v>
      </c>
      <c r="D179" s="140" t="s">
        <v>90</v>
      </c>
      <c r="E179" s="141" t="s">
        <v>174</v>
      </c>
      <c r="F179" s="142" t="s">
        <v>175</v>
      </c>
      <c r="G179" s="143"/>
      <c r="H179" s="143"/>
      <c r="I179" s="143"/>
      <c r="J179" s="144" t="s">
        <v>168</v>
      </c>
      <c r="K179" s="145">
        <v>165</v>
      </c>
      <c r="L179" s="146">
        <v>0</v>
      </c>
      <c r="M179" s="143"/>
      <c r="N179" s="147">
        <f>ROUND(L179*K179,2)</f>
        <v>0</v>
      </c>
      <c r="O179" s="143"/>
      <c r="P179" s="143"/>
      <c r="Q179" s="143"/>
      <c r="R179" s="96"/>
      <c r="T179" s="148" t="s">
        <v>19</v>
      </c>
      <c r="U179" s="149" t="s">
        <v>34</v>
      </c>
      <c r="V179" s="24"/>
      <c r="W179" s="150">
        <f>V179*K179</f>
        <v>0</v>
      </c>
      <c r="X179" s="150">
        <v>0</v>
      </c>
      <c r="Y179" s="150">
        <f>X179*K179</f>
        <v>0</v>
      </c>
      <c r="Z179" s="150">
        <v>1.7700000000000001E-3</v>
      </c>
      <c r="AA179" s="151">
        <f>Z179*K179</f>
        <v>0.29205000000000003</v>
      </c>
      <c r="AR179" s="10" t="s">
        <v>94</v>
      </c>
      <c r="AT179" s="10" t="s">
        <v>90</v>
      </c>
      <c r="AU179" s="10" t="s">
        <v>9</v>
      </c>
      <c r="AY179" s="10" t="s">
        <v>89</v>
      </c>
      <c r="BE179" s="152">
        <f>IF(U179="základní",N179,0)</f>
        <v>0</v>
      </c>
      <c r="BF179" s="152">
        <f>IF(U179="snížená",N179,0)</f>
        <v>0</v>
      </c>
      <c r="BG179" s="152">
        <f>IF(U179="zákl. přenesená",N179,0)</f>
        <v>0</v>
      </c>
      <c r="BH179" s="152">
        <f>IF(U179="sníž. přenesená",N179,0)</f>
        <v>0</v>
      </c>
      <c r="BI179" s="152">
        <f>IF(U179="nulová",N179,0)</f>
        <v>0</v>
      </c>
      <c r="BJ179" s="10" t="s">
        <v>64</v>
      </c>
      <c r="BK179" s="152">
        <f>ROUND(L179*K179,2)</f>
        <v>0</v>
      </c>
      <c r="BL179" s="10" t="s">
        <v>94</v>
      </c>
      <c r="BM179" s="10" t="s">
        <v>176</v>
      </c>
    </row>
    <row r="180" spans="2:65" s="160" customFormat="1" ht="22.5" customHeight="1">
      <c r="B180" s="153"/>
      <c r="C180" s="154"/>
      <c r="D180" s="154"/>
      <c r="E180" s="155" t="s">
        <v>19</v>
      </c>
      <c r="F180" s="156" t="s">
        <v>177</v>
      </c>
      <c r="G180" s="157"/>
      <c r="H180" s="157"/>
      <c r="I180" s="157"/>
      <c r="J180" s="154"/>
      <c r="K180" s="158">
        <v>110</v>
      </c>
      <c r="L180" s="154"/>
      <c r="M180" s="154"/>
      <c r="N180" s="154"/>
      <c r="O180" s="154"/>
      <c r="P180" s="154"/>
      <c r="Q180" s="154"/>
      <c r="R180" s="159"/>
      <c r="T180" s="161"/>
      <c r="U180" s="154"/>
      <c r="V180" s="154"/>
      <c r="W180" s="154"/>
      <c r="X180" s="154"/>
      <c r="Y180" s="154"/>
      <c r="Z180" s="154"/>
      <c r="AA180" s="162"/>
      <c r="AT180" s="163" t="s">
        <v>97</v>
      </c>
      <c r="AU180" s="163" t="s">
        <v>9</v>
      </c>
      <c r="AV180" s="160" t="s">
        <v>9</v>
      </c>
      <c r="AW180" s="160" t="s">
        <v>98</v>
      </c>
      <c r="AX180" s="160" t="s">
        <v>88</v>
      </c>
      <c r="AY180" s="163" t="s">
        <v>89</v>
      </c>
    </row>
    <row r="181" spans="2:65" s="160" customFormat="1" ht="22.5" customHeight="1">
      <c r="B181" s="153"/>
      <c r="C181" s="154"/>
      <c r="D181" s="154"/>
      <c r="E181" s="155" t="s">
        <v>19</v>
      </c>
      <c r="F181" s="164" t="s">
        <v>178</v>
      </c>
      <c r="G181" s="157"/>
      <c r="H181" s="157"/>
      <c r="I181" s="157"/>
      <c r="J181" s="154"/>
      <c r="K181" s="158">
        <v>23.425000000000001</v>
      </c>
      <c r="L181" s="154"/>
      <c r="M181" s="154"/>
      <c r="N181" s="154"/>
      <c r="O181" s="154"/>
      <c r="P181" s="154"/>
      <c r="Q181" s="154"/>
      <c r="R181" s="159"/>
      <c r="T181" s="161"/>
      <c r="U181" s="154"/>
      <c r="V181" s="154"/>
      <c r="W181" s="154"/>
      <c r="X181" s="154"/>
      <c r="Y181" s="154"/>
      <c r="Z181" s="154"/>
      <c r="AA181" s="162"/>
      <c r="AT181" s="163" t="s">
        <v>97</v>
      </c>
      <c r="AU181" s="163" t="s">
        <v>9</v>
      </c>
      <c r="AV181" s="160" t="s">
        <v>9</v>
      </c>
      <c r="AW181" s="160" t="s">
        <v>98</v>
      </c>
      <c r="AX181" s="160" t="s">
        <v>88</v>
      </c>
      <c r="AY181" s="163" t="s">
        <v>89</v>
      </c>
    </row>
    <row r="182" spans="2:65" s="160" customFormat="1" ht="22.5" customHeight="1">
      <c r="B182" s="153"/>
      <c r="C182" s="154"/>
      <c r="D182" s="154"/>
      <c r="E182" s="155" t="s">
        <v>19</v>
      </c>
      <c r="F182" s="164" t="s">
        <v>179</v>
      </c>
      <c r="G182" s="157"/>
      <c r="H182" s="157"/>
      <c r="I182" s="157"/>
      <c r="J182" s="154"/>
      <c r="K182" s="158">
        <v>31.574999999999999</v>
      </c>
      <c r="L182" s="154"/>
      <c r="M182" s="154"/>
      <c r="N182" s="154"/>
      <c r="O182" s="154"/>
      <c r="P182" s="154"/>
      <c r="Q182" s="154"/>
      <c r="R182" s="159"/>
      <c r="T182" s="161"/>
      <c r="U182" s="154"/>
      <c r="V182" s="154"/>
      <c r="W182" s="154"/>
      <c r="X182" s="154"/>
      <c r="Y182" s="154"/>
      <c r="Z182" s="154"/>
      <c r="AA182" s="162"/>
      <c r="AT182" s="163" t="s">
        <v>97</v>
      </c>
      <c r="AU182" s="163" t="s">
        <v>9</v>
      </c>
      <c r="AV182" s="160" t="s">
        <v>9</v>
      </c>
      <c r="AW182" s="160" t="s">
        <v>98</v>
      </c>
      <c r="AX182" s="160" t="s">
        <v>88</v>
      </c>
      <c r="AY182" s="163" t="s">
        <v>89</v>
      </c>
    </row>
    <row r="183" spans="2:65" s="172" customFormat="1" ht="22.5" customHeight="1">
      <c r="B183" s="165"/>
      <c r="C183" s="166"/>
      <c r="D183" s="166"/>
      <c r="E183" s="167" t="s">
        <v>19</v>
      </c>
      <c r="F183" s="168" t="s">
        <v>101</v>
      </c>
      <c r="G183" s="169"/>
      <c r="H183" s="169"/>
      <c r="I183" s="169"/>
      <c r="J183" s="166"/>
      <c r="K183" s="170">
        <v>165</v>
      </c>
      <c r="L183" s="166"/>
      <c r="M183" s="166"/>
      <c r="N183" s="166"/>
      <c r="O183" s="166"/>
      <c r="P183" s="166"/>
      <c r="Q183" s="166"/>
      <c r="R183" s="171"/>
      <c r="T183" s="173"/>
      <c r="U183" s="166"/>
      <c r="V183" s="166"/>
      <c r="W183" s="166"/>
      <c r="X183" s="166"/>
      <c r="Y183" s="166"/>
      <c r="Z183" s="166"/>
      <c r="AA183" s="174"/>
      <c r="AT183" s="175" t="s">
        <v>97</v>
      </c>
      <c r="AU183" s="175" t="s">
        <v>9</v>
      </c>
      <c r="AV183" s="172" t="s">
        <v>102</v>
      </c>
      <c r="AW183" s="172" t="s">
        <v>98</v>
      </c>
      <c r="AX183" s="172" t="s">
        <v>64</v>
      </c>
      <c r="AY183" s="175" t="s">
        <v>89</v>
      </c>
    </row>
    <row r="184" spans="2:65" s="22" customFormat="1" ht="22.5" customHeight="1">
      <c r="B184" s="91"/>
      <c r="C184" s="140" t="s">
        <v>180</v>
      </c>
      <c r="D184" s="140" t="s">
        <v>90</v>
      </c>
      <c r="E184" s="141" t="s">
        <v>181</v>
      </c>
      <c r="F184" s="142" t="s">
        <v>182</v>
      </c>
      <c r="G184" s="143"/>
      <c r="H184" s="143"/>
      <c r="I184" s="143"/>
      <c r="J184" s="144" t="s">
        <v>168</v>
      </c>
      <c r="K184" s="145">
        <v>150.30000000000001</v>
      </c>
      <c r="L184" s="146">
        <v>0</v>
      </c>
      <c r="M184" s="143"/>
      <c r="N184" s="147">
        <f>ROUND(L184*K184,2)</f>
        <v>0</v>
      </c>
      <c r="O184" s="143"/>
      <c r="P184" s="143"/>
      <c r="Q184" s="143"/>
      <c r="R184" s="96"/>
      <c r="T184" s="148" t="s">
        <v>19</v>
      </c>
      <c r="U184" s="149" t="s">
        <v>34</v>
      </c>
      <c r="V184" s="24"/>
      <c r="W184" s="150">
        <f>V184*K184</f>
        <v>0</v>
      </c>
      <c r="X184" s="150">
        <v>0</v>
      </c>
      <c r="Y184" s="150">
        <f>X184*K184</f>
        <v>0</v>
      </c>
      <c r="Z184" s="150">
        <v>1.67E-3</v>
      </c>
      <c r="AA184" s="151">
        <f>Z184*K184</f>
        <v>0.25100100000000003</v>
      </c>
      <c r="AR184" s="10" t="s">
        <v>94</v>
      </c>
      <c r="AT184" s="10" t="s">
        <v>90</v>
      </c>
      <c r="AU184" s="10" t="s">
        <v>9</v>
      </c>
      <c r="AY184" s="10" t="s">
        <v>89</v>
      </c>
      <c r="BE184" s="152">
        <f>IF(U184="základní",N184,0)</f>
        <v>0</v>
      </c>
      <c r="BF184" s="152">
        <f>IF(U184="snížená",N184,0)</f>
        <v>0</v>
      </c>
      <c r="BG184" s="152">
        <f>IF(U184="zákl. přenesená",N184,0)</f>
        <v>0</v>
      </c>
      <c r="BH184" s="152">
        <f>IF(U184="sníž. přenesená",N184,0)</f>
        <v>0</v>
      </c>
      <c r="BI184" s="152">
        <f>IF(U184="nulová",N184,0)</f>
        <v>0</v>
      </c>
      <c r="BJ184" s="10" t="s">
        <v>64</v>
      </c>
      <c r="BK184" s="152">
        <f>ROUND(L184*K184,2)</f>
        <v>0</v>
      </c>
      <c r="BL184" s="10" t="s">
        <v>94</v>
      </c>
      <c r="BM184" s="10" t="s">
        <v>183</v>
      </c>
    </row>
    <row r="185" spans="2:65" s="182" customFormat="1" ht="22.5" customHeight="1">
      <c r="B185" s="176"/>
      <c r="C185" s="177"/>
      <c r="D185" s="177"/>
      <c r="E185" s="178" t="s">
        <v>19</v>
      </c>
      <c r="F185" s="179" t="s">
        <v>184</v>
      </c>
      <c r="G185" s="180"/>
      <c r="H185" s="180"/>
      <c r="I185" s="180"/>
      <c r="J185" s="177"/>
      <c r="K185" s="178" t="s">
        <v>19</v>
      </c>
      <c r="L185" s="177"/>
      <c r="M185" s="177"/>
      <c r="N185" s="177"/>
      <c r="O185" s="177"/>
      <c r="P185" s="177"/>
      <c r="Q185" s="177"/>
      <c r="R185" s="181"/>
      <c r="T185" s="183"/>
      <c r="U185" s="177"/>
      <c r="V185" s="177"/>
      <c r="W185" s="177"/>
      <c r="X185" s="177"/>
      <c r="Y185" s="177"/>
      <c r="Z185" s="177"/>
      <c r="AA185" s="184"/>
      <c r="AT185" s="185" t="s">
        <v>97</v>
      </c>
      <c r="AU185" s="185" t="s">
        <v>9</v>
      </c>
      <c r="AV185" s="182" t="s">
        <v>64</v>
      </c>
      <c r="AW185" s="182" t="s">
        <v>98</v>
      </c>
      <c r="AX185" s="182" t="s">
        <v>88</v>
      </c>
      <c r="AY185" s="185" t="s">
        <v>89</v>
      </c>
    </row>
    <row r="186" spans="2:65" s="160" customFormat="1" ht="22.5" customHeight="1">
      <c r="B186" s="153"/>
      <c r="C186" s="154"/>
      <c r="D186" s="154"/>
      <c r="E186" s="155" t="s">
        <v>19</v>
      </c>
      <c r="F186" s="164" t="s">
        <v>185</v>
      </c>
      <c r="G186" s="157"/>
      <c r="H186" s="157"/>
      <c r="I186" s="157"/>
      <c r="J186" s="154"/>
      <c r="K186" s="158">
        <v>86.4</v>
      </c>
      <c r="L186" s="154"/>
      <c r="M186" s="154"/>
      <c r="N186" s="154"/>
      <c r="O186" s="154"/>
      <c r="P186" s="154"/>
      <c r="Q186" s="154"/>
      <c r="R186" s="159"/>
      <c r="T186" s="161"/>
      <c r="U186" s="154"/>
      <c r="V186" s="154"/>
      <c r="W186" s="154"/>
      <c r="X186" s="154"/>
      <c r="Y186" s="154"/>
      <c r="Z186" s="154"/>
      <c r="AA186" s="162"/>
      <c r="AT186" s="163" t="s">
        <v>97</v>
      </c>
      <c r="AU186" s="163" t="s">
        <v>9</v>
      </c>
      <c r="AV186" s="160" t="s">
        <v>9</v>
      </c>
      <c r="AW186" s="160" t="s">
        <v>98</v>
      </c>
      <c r="AX186" s="160" t="s">
        <v>88</v>
      </c>
      <c r="AY186" s="163" t="s">
        <v>89</v>
      </c>
    </row>
    <row r="187" spans="2:65" s="160" customFormat="1" ht="22.5" customHeight="1">
      <c r="B187" s="153"/>
      <c r="C187" s="154"/>
      <c r="D187" s="154"/>
      <c r="E187" s="155" t="s">
        <v>19</v>
      </c>
      <c r="F187" s="164" t="s">
        <v>186</v>
      </c>
      <c r="G187" s="157"/>
      <c r="H187" s="157"/>
      <c r="I187" s="157"/>
      <c r="J187" s="154"/>
      <c r="K187" s="158">
        <v>21.6</v>
      </c>
      <c r="L187" s="154"/>
      <c r="M187" s="154"/>
      <c r="N187" s="154"/>
      <c r="O187" s="154"/>
      <c r="P187" s="154"/>
      <c r="Q187" s="154"/>
      <c r="R187" s="159"/>
      <c r="T187" s="161"/>
      <c r="U187" s="154"/>
      <c r="V187" s="154"/>
      <c r="W187" s="154"/>
      <c r="X187" s="154"/>
      <c r="Y187" s="154"/>
      <c r="Z187" s="154"/>
      <c r="AA187" s="162"/>
      <c r="AT187" s="163" t="s">
        <v>97</v>
      </c>
      <c r="AU187" s="163" t="s">
        <v>9</v>
      </c>
      <c r="AV187" s="160" t="s">
        <v>9</v>
      </c>
      <c r="AW187" s="160" t="s">
        <v>98</v>
      </c>
      <c r="AX187" s="160" t="s">
        <v>88</v>
      </c>
      <c r="AY187" s="163" t="s">
        <v>89</v>
      </c>
    </row>
    <row r="188" spans="2:65" s="160" customFormat="1" ht="22.5" customHeight="1">
      <c r="B188" s="153"/>
      <c r="C188" s="154"/>
      <c r="D188" s="154"/>
      <c r="E188" s="155" t="s">
        <v>19</v>
      </c>
      <c r="F188" s="164" t="s">
        <v>187</v>
      </c>
      <c r="G188" s="157"/>
      <c r="H188" s="157"/>
      <c r="I188" s="157"/>
      <c r="J188" s="154"/>
      <c r="K188" s="158">
        <v>1.8</v>
      </c>
      <c r="L188" s="154"/>
      <c r="M188" s="154"/>
      <c r="N188" s="154"/>
      <c r="O188" s="154"/>
      <c r="P188" s="154"/>
      <c r="Q188" s="154"/>
      <c r="R188" s="159"/>
      <c r="T188" s="161"/>
      <c r="U188" s="154"/>
      <c r="V188" s="154"/>
      <c r="W188" s="154"/>
      <c r="X188" s="154"/>
      <c r="Y188" s="154"/>
      <c r="Z188" s="154"/>
      <c r="AA188" s="162"/>
      <c r="AT188" s="163" t="s">
        <v>97</v>
      </c>
      <c r="AU188" s="163" t="s">
        <v>9</v>
      </c>
      <c r="AV188" s="160" t="s">
        <v>9</v>
      </c>
      <c r="AW188" s="160" t="s">
        <v>98</v>
      </c>
      <c r="AX188" s="160" t="s">
        <v>88</v>
      </c>
      <c r="AY188" s="163" t="s">
        <v>89</v>
      </c>
    </row>
    <row r="189" spans="2:65" s="160" customFormat="1" ht="22.5" customHeight="1">
      <c r="B189" s="153"/>
      <c r="C189" s="154"/>
      <c r="D189" s="154"/>
      <c r="E189" s="155" t="s">
        <v>19</v>
      </c>
      <c r="F189" s="164" t="s">
        <v>188</v>
      </c>
      <c r="G189" s="157"/>
      <c r="H189" s="157"/>
      <c r="I189" s="157"/>
      <c r="J189" s="154"/>
      <c r="K189" s="158">
        <v>2.4</v>
      </c>
      <c r="L189" s="154"/>
      <c r="M189" s="154"/>
      <c r="N189" s="154"/>
      <c r="O189" s="154"/>
      <c r="P189" s="154"/>
      <c r="Q189" s="154"/>
      <c r="R189" s="159"/>
      <c r="T189" s="161"/>
      <c r="U189" s="154"/>
      <c r="V189" s="154"/>
      <c r="W189" s="154"/>
      <c r="X189" s="154"/>
      <c r="Y189" s="154"/>
      <c r="Z189" s="154"/>
      <c r="AA189" s="162"/>
      <c r="AT189" s="163" t="s">
        <v>97</v>
      </c>
      <c r="AU189" s="163" t="s">
        <v>9</v>
      </c>
      <c r="AV189" s="160" t="s">
        <v>9</v>
      </c>
      <c r="AW189" s="160" t="s">
        <v>98</v>
      </c>
      <c r="AX189" s="160" t="s">
        <v>88</v>
      </c>
      <c r="AY189" s="163" t="s">
        <v>89</v>
      </c>
    </row>
    <row r="190" spans="2:65" s="160" customFormat="1" ht="22.5" customHeight="1">
      <c r="B190" s="153"/>
      <c r="C190" s="154"/>
      <c r="D190" s="154"/>
      <c r="E190" s="155" t="s">
        <v>19</v>
      </c>
      <c r="F190" s="164" t="s">
        <v>189</v>
      </c>
      <c r="G190" s="157"/>
      <c r="H190" s="157"/>
      <c r="I190" s="157"/>
      <c r="J190" s="154"/>
      <c r="K190" s="158">
        <v>1.8</v>
      </c>
      <c r="L190" s="154"/>
      <c r="M190" s="154"/>
      <c r="N190" s="154"/>
      <c r="O190" s="154"/>
      <c r="P190" s="154"/>
      <c r="Q190" s="154"/>
      <c r="R190" s="159"/>
      <c r="T190" s="161"/>
      <c r="U190" s="154"/>
      <c r="V190" s="154"/>
      <c r="W190" s="154"/>
      <c r="X190" s="154"/>
      <c r="Y190" s="154"/>
      <c r="Z190" s="154"/>
      <c r="AA190" s="162"/>
      <c r="AT190" s="163" t="s">
        <v>97</v>
      </c>
      <c r="AU190" s="163" t="s">
        <v>9</v>
      </c>
      <c r="AV190" s="160" t="s">
        <v>9</v>
      </c>
      <c r="AW190" s="160" t="s">
        <v>98</v>
      </c>
      <c r="AX190" s="160" t="s">
        <v>88</v>
      </c>
      <c r="AY190" s="163" t="s">
        <v>89</v>
      </c>
    </row>
    <row r="191" spans="2:65" s="160" customFormat="1" ht="22.5" customHeight="1">
      <c r="B191" s="153"/>
      <c r="C191" s="154"/>
      <c r="D191" s="154"/>
      <c r="E191" s="155" t="s">
        <v>19</v>
      </c>
      <c r="F191" s="164" t="s">
        <v>190</v>
      </c>
      <c r="G191" s="157"/>
      <c r="H191" s="157"/>
      <c r="I191" s="157"/>
      <c r="J191" s="154"/>
      <c r="K191" s="158">
        <v>1.75</v>
      </c>
      <c r="L191" s="154"/>
      <c r="M191" s="154"/>
      <c r="N191" s="154"/>
      <c r="O191" s="154"/>
      <c r="P191" s="154"/>
      <c r="Q191" s="154"/>
      <c r="R191" s="159"/>
      <c r="T191" s="161"/>
      <c r="U191" s="154"/>
      <c r="V191" s="154"/>
      <c r="W191" s="154"/>
      <c r="X191" s="154"/>
      <c r="Y191" s="154"/>
      <c r="Z191" s="154"/>
      <c r="AA191" s="162"/>
      <c r="AT191" s="163" t="s">
        <v>97</v>
      </c>
      <c r="AU191" s="163" t="s">
        <v>9</v>
      </c>
      <c r="AV191" s="160" t="s">
        <v>9</v>
      </c>
      <c r="AW191" s="160" t="s">
        <v>98</v>
      </c>
      <c r="AX191" s="160" t="s">
        <v>88</v>
      </c>
      <c r="AY191" s="163" t="s">
        <v>89</v>
      </c>
    </row>
    <row r="192" spans="2:65" s="160" customFormat="1" ht="22.5" customHeight="1">
      <c r="B192" s="153"/>
      <c r="C192" s="154"/>
      <c r="D192" s="154"/>
      <c r="E192" s="155" t="s">
        <v>19</v>
      </c>
      <c r="F192" s="164" t="s">
        <v>191</v>
      </c>
      <c r="G192" s="157"/>
      <c r="H192" s="157"/>
      <c r="I192" s="157"/>
      <c r="J192" s="154"/>
      <c r="K192" s="158">
        <v>1.4</v>
      </c>
      <c r="L192" s="154"/>
      <c r="M192" s="154"/>
      <c r="N192" s="154"/>
      <c r="O192" s="154"/>
      <c r="P192" s="154"/>
      <c r="Q192" s="154"/>
      <c r="R192" s="159"/>
      <c r="T192" s="161"/>
      <c r="U192" s="154"/>
      <c r="V192" s="154"/>
      <c r="W192" s="154"/>
      <c r="X192" s="154"/>
      <c r="Y192" s="154"/>
      <c r="Z192" s="154"/>
      <c r="AA192" s="162"/>
      <c r="AT192" s="163" t="s">
        <v>97</v>
      </c>
      <c r="AU192" s="163" t="s">
        <v>9</v>
      </c>
      <c r="AV192" s="160" t="s">
        <v>9</v>
      </c>
      <c r="AW192" s="160" t="s">
        <v>98</v>
      </c>
      <c r="AX192" s="160" t="s">
        <v>88</v>
      </c>
      <c r="AY192" s="163" t="s">
        <v>89</v>
      </c>
    </row>
    <row r="193" spans="2:65" s="160" customFormat="1" ht="22.5" customHeight="1">
      <c r="B193" s="153"/>
      <c r="C193" s="154"/>
      <c r="D193" s="154"/>
      <c r="E193" s="155" t="s">
        <v>19</v>
      </c>
      <c r="F193" s="164" t="s">
        <v>192</v>
      </c>
      <c r="G193" s="157"/>
      <c r="H193" s="157"/>
      <c r="I193" s="157"/>
      <c r="J193" s="154"/>
      <c r="K193" s="158">
        <v>5.4</v>
      </c>
      <c r="L193" s="154"/>
      <c r="M193" s="154"/>
      <c r="N193" s="154"/>
      <c r="O193" s="154"/>
      <c r="P193" s="154"/>
      <c r="Q193" s="154"/>
      <c r="R193" s="159"/>
      <c r="T193" s="161"/>
      <c r="U193" s="154"/>
      <c r="V193" s="154"/>
      <c r="W193" s="154"/>
      <c r="X193" s="154"/>
      <c r="Y193" s="154"/>
      <c r="Z193" s="154"/>
      <c r="AA193" s="162"/>
      <c r="AT193" s="163" t="s">
        <v>97</v>
      </c>
      <c r="AU193" s="163" t="s">
        <v>9</v>
      </c>
      <c r="AV193" s="160" t="s">
        <v>9</v>
      </c>
      <c r="AW193" s="160" t="s">
        <v>98</v>
      </c>
      <c r="AX193" s="160" t="s">
        <v>88</v>
      </c>
      <c r="AY193" s="163" t="s">
        <v>89</v>
      </c>
    </row>
    <row r="194" spans="2:65" s="160" customFormat="1" ht="22.5" customHeight="1">
      <c r="B194" s="153"/>
      <c r="C194" s="154"/>
      <c r="D194" s="154"/>
      <c r="E194" s="155" t="s">
        <v>19</v>
      </c>
      <c r="F194" s="164" t="s">
        <v>193</v>
      </c>
      <c r="G194" s="157"/>
      <c r="H194" s="157"/>
      <c r="I194" s="157"/>
      <c r="J194" s="154"/>
      <c r="K194" s="158">
        <v>1.8</v>
      </c>
      <c r="L194" s="154"/>
      <c r="M194" s="154"/>
      <c r="N194" s="154"/>
      <c r="O194" s="154"/>
      <c r="P194" s="154"/>
      <c r="Q194" s="154"/>
      <c r="R194" s="159"/>
      <c r="T194" s="161"/>
      <c r="U194" s="154"/>
      <c r="V194" s="154"/>
      <c r="W194" s="154"/>
      <c r="X194" s="154"/>
      <c r="Y194" s="154"/>
      <c r="Z194" s="154"/>
      <c r="AA194" s="162"/>
      <c r="AT194" s="163" t="s">
        <v>97</v>
      </c>
      <c r="AU194" s="163" t="s">
        <v>9</v>
      </c>
      <c r="AV194" s="160" t="s">
        <v>9</v>
      </c>
      <c r="AW194" s="160" t="s">
        <v>98</v>
      </c>
      <c r="AX194" s="160" t="s">
        <v>88</v>
      </c>
      <c r="AY194" s="163" t="s">
        <v>89</v>
      </c>
    </row>
    <row r="195" spans="2:65" s="160" customFormat="1" ht="22.5" customHeight="1">
      <c r="B195" s="153"/>
      <c r="C195" s="154"/>
      <c r="D195" s="154"/>
      <c r="E195" s="155" t="s">
        <v>19</v>
      </c>
      <c r="F195" s="164" t="s">
        <v>194</v>
      </c>
      <c r="G195" s="157"/>
      <c r="H195" s="157"/>
      <c r="I195" s="157"/>
      <c r="J195" s="154"/>
      <c r="K195" s="158">
        <v>8.5</v>
      </c>
      <c r="L195" s="154"/>
      <c r="M195" s="154"/>
      <c r="N195" s="154"/>
      <c r="O195" s="154"/>
      <c r="P195" s="154"/>
      <c r="Q195" s="154"/>
      <c r="R195" s="159"/>
      <c r="T195" s="161"/>
      <c r="U195" s="154"/>
      <c r="V195" s="154"/>
      <c r="W195" s="154"/>
      <c r="X195" s="154"/>
      <c r="Y195" s="154"/>
      <c r="Z195" s="154"/>
      <c r="AA195" s="162"/>
      <c r="AT195" s="163" t="s">
        <v>97</v>
      </c>
      <c r="AU195" s="163" t="s">
        <v>9</v>
      </c>
      <c r="AV195" s="160" t="s">
        <v>9</v>
      </c>
      <c r="AW195" s="160" t="s">
        <v>98</v>
      </c>
      <c r="AX195" s="160" t="s">
        <v>88</v>
      </c>
      <c r="AY195" s="163" t="s">
        <v>89</v>
      </c>
    </row>
    <row r="196" spans="2:65" s="160" customFormat="1" ht="22.5" customHeight="1">
      <c r="B196" s="153"/>
      <c r="C196" s="154"/>
      <c r="D196" s="154"/>
      <c r="E196" s="155" t="s">
        <v>19</v>
      </c>
      <c r="F196" s="164" t="s">
        <v>195</v>
      </c>
      <c r="G196" s="157"/>
      <c r="H196" s="157"/>
      <c r="I196" s="157"/>
      <c r="J196" s="154"/>
      <c r="K196" s="158">
        <v>4.25</v>
      </c>
      <c r="L196" s="154"/>
      <c r="M196" s="154"/>
      <c r="N196" s="154"/>
      <c r="O196" s="154"/>
      <c r="P196" s="154"/>
      <c r="Q196" s="154"/>
      <c r="R196" s="159"/>
      <c r="T196" s="161"/>
      <c r="U196" s="154"/>
      <c r="V196" s="154"/>
      <c r="W196" s="154"/>
      <c r="X196" s="154"/>
      <c r="Y196" s="154"/>
      <c r="Z196" s="154"/>
      <c r="AA196" s="162"/>
      <c r="AT196" s="163" t="s">
        <v>97</v>
      </c>
      <c r="AU196" s="163" t="s">
        <v>9</v>
      </c>
      <c r="AV196" s="160" t="s">
        <v>9</v>
      </c>
      <c r="AW196" s="160" t="s">
        <v>98</v>
      </c>
      <c r="AX196" s="160" t="s">
        <v>88</v>
      </c>
      <c r="AY196" s="163" t="s">
        <v>89</v>
      </c>
    </row>
    <row r="197" spans="2:65" s="160" customFormat="1" ht="22.5" customHeight="1">
      <c r="B197" s="153"/>
      <c r="C197" s="154"/>
      <c r="D197" s="154"/>
      <c r="E197" s="155" t="s">
        <v>19</v>
      </c>
      <c r="F197" s="164" t="s">
        <v>196</v>
      </c>
      <c r="G197" s="157"/>
      <c r="H197" s="157"/>
      <c r="I197" s="157"/>
      <c r="J197" s="154"/>
      <c r="K197" s="158">
        <v>6.6</v>
      </c>
      <c r="L197" s="154"/>
      <c r="M197" s="154"/>
      <c r="N197" s="154"/>
      <c r="O197" s="154"/>
      <c r="P197" s="154"/>
      <c r="Q197" s="154"/>
      <c r="R197" s="159"/>
      <c r="T197" s="161"/>
      <c r="U197" s="154"/>
      <c r="V197" s="154"/>
      <c r="W197" s="154"/>
      <c r="X197" s="154"/>
      <c r="Y197" s="154"/>
      <c r="Z197" s="154"/>
      <c r="AA197" s="162"/>
      <c r="AT197" s="163" t="s">
        <v>97</v>
      </c>
      <c r="AU197" s="163" t="s">
        <v>9</v>
      </c>
      <c r="AV197" s="160" t="s">
        <v>9</v>
      </c>
      <c r="AW197" s="160" t="s">
        <v>98</v>
      </c>
      <c r="AX197" s="160" t="s">
        <v>88</v>
      </c>
      <c r="AY197" s="163" t="s">
        <v>89</v>
      </c>
    </row>
    <row r="198" spans="2:65" s="160" customFormat="1" ht="22.5" customHeight="1">
      <c r="B198" s="153"/>
      <c r="C198" s="154"/>
      <c r="D198" s="154"/>
      <c r="E198" s="155" t="s">
        <v>19</v>
      </c>
      <c r="F198" s="164" t="s">
        <v>197</v>
      </c>
      <c r="G198" s="157"/>
      <c r="H198" s="157"/>
      <c r="I198" s="157"/>
      <c r="J198" s="154"/>
      <c r="K198" s="158">
        <v>6.6</v>
      </c>
      <c r="L198" s="154"/>
      <c r="M198" s="154"/>
      <c r="N198" s="154"/>
      <c r="O198" s="154"/>
      <c r="P198" s="154"/>
      <c r="Q198" s="154"/>
      <c r="R198" s="159"/>
      <c r="T198" s="161"/>
      <c r="U198" s="154"/>
      <c r="V198" s="154"/>
      <c r="W198" s="154"/>
      <c r="X198" s="154"/>
      <c r="Y198" s="154"/>
      <c r="Z198" s="154"/>
      <c r="AA198" s="162"/>
      <c r="AT198" s="163" t="s">
        <v>97</v>
      </c>
      <c r="AU198" s="163" t="s">
        <v>9</v>
      </c>
      <c r="AV198" s="160" t="s">
        <v>9</v>
      </c>
      <c r="AW198" s="160" t="s">
        <v>98</v>
      </c>
      <c r="AX198" s="160" t="s">
        <v>88</v>
      </c>
      <c r="AY198" s="163" t="s">
        <v>89</v>
      </c>
    </row>
    <row r="199" spans="2:65" s="172" customFormat="1" ht="22.5" customHeight="1">
      <c r="B199" s="165"/>
      <c r="C199" s="166"/>
      <c r="D199" s="166"/>
      <c r="E199" s="167" t="s">
        <v>19</v>
      </c>
      <c r="F199" s="168" t="s">
        <v>101</v>
      </c>
      <c r="G199" s="169"/>
      <c r="H199" s="169"/>
      <c r="I199" s="169"/>
      <c r="J199" s="166"/>
      <c r="K199" s="170">
        <v>150.30000000000001</v>
      </c>
      <c r="L199" s="166"/>
      <c r="M199" s="166"/>
      <c r="N199" s="166"/>
      <c r="O199" s="166"/>
      <c r="P199" s="166"/>
      <c r="Q199" s="166"/>
      <c r="R199" s="171"/>
      <c r="T199" s="173"/>
      <c r="U199" s="166"/>
      <c r="V199" s="166"/>
      <c r="W199" s="166"/>
      <c r="X199" s="166"/>
      <c r="Y199" s="166"/>
      <c r="Z199" s="166"/>
      <c r="AA199" s="174"/>
      <c r="AT199" s="175" t="s">
        <v>97</v>
      </c>
      <c r="AU199" s="175" t="s">
        <v>9</v>
      </c>
      <c r="AV199" s="172" t="s">
        <v>102</v>
      </c>
      <c r="AW199" s="172" t="s">
        <v>98</v>
      </c>
      <c r="AX199" s="172" t="s">
        <v>64</v>
      </c>
      <c r="AY199" s="175" t="s">
        <v>89</v>
      </c>
    </row>
    <row r="200" spans="2:65" s="22" customFormat="1" ht="22.5" customHeight="1">
      <c r="B200" s="91"/>
      <c r="C200" s="140" t="s">
        <v>94</v>
      </c>
      <c r="D200" s="140" t="s">
        <v>90</v>
      </c>
      <c r="E200" s="141" t="s">
        <v>198</v>
      </c>
      <c r="F200" s="142" t="s">
        <v>199</v>
      </c>
      <c r="G200" s="143"/>
      <c r="H200" s="143"/>
      <c r="I200" s="143"/>
      <c r="J200" s="144" t="s">
        <v>168</v>
      </c>
      <c r="K200" s="145">
        <v>61.05</v>
      </c>
      <c r="L200" s="146">
        <v>0</v>
      </c>
      <c r="M200" s="143"/>
      <c r="N200" s="147">
        <f>ROUND(L200*K200,2)</f>
        <v>0</v>
      </c>
      <c r="O200" s="143"/>
      <c r="P200" s="143"/>
      <c r="Q200" s="143"/>
      <c r="R200" s="96"/>
      <c r="T200" s="148" t="s">
        <v>19</v>
      </c>
      <c r="U200" s="149" t="s">
        <v>34</v>
      </c>
      <c r="V200" s="24"/>
      <c r="W200" s="150">
        <f>V200*K200</f>
        <v>0</v>
      </c>
      <c r="X200" s="150">
        <v>0</v>
      </c>
      <c r="Y200" s="150">
        <f>X200*K200</f>
        <v>0</v>
      </c>
      <c r="Z200" s="150">
        <v>1.75E-3</v>
      </c>
      <c r="AA200" s="151">
        <f>Z200*K200</f>
        <v>0.1068375</v>
      </c>
      <c r="AR200" s="10" t="s">
        <v>94</v>
      </c>
      <c r="AT200" s="10" t="s">
        <v>90</v>
      </c>
      <c r="AU200" s="10" t="s">
        <v>9</v>
      </c>
      <c r="AY200" s="10" t="s">
        <v>89</v>
      </c>
      <c r="BE200" s="152">
        <f>IF(U200="základní",N200,0)</f>
        <v>0</v>
      </c>
      <c r="BF200" s="152">
        <f>IF(U200="snížená",N200,0)</f>
        <v>0</v>
      </c>
      <c r="BG200" s="152">
        <f>IF(U200="zákl. přenesená",N200,0)</f>
        <v>0</v>
      </c>
      <c r="BH200" s="152">
        <f>IF(U200="sníž. přenesená",N200,0)</f>
        <v>0</v>
      </c>
      <c r="BI200" s="152">
        <f>IF(U200="nulová",N200,0)</f>
        <v>0</v>
      </c>
      <c r="BJ200" s="10" t="s">
        <v>64</v>
      </c>
      <c r="BK200" s="152">
        <f>ROUND(L200*K200,2)</f>
        <v>0</v>
      </c>
      <c r="BL200" s="10" t="s">
        <v>94</v>
      </c>
      <c r="BM200" s="10" t="s">
        <v>200</v>
      </c>
    </row>
    <row r="201" spans="2:65" s="160" customFormat="1" ht="22.5" customHeight="1">
      <c r="B201" s="153"/>
      <c r="C201" s="154"/>
      <c r="D201" s="154"/>
      <c r="E201" s="155" t="s">
        <v>19</v>
      </c>
      <c r="F201" s="156" t="s">
        <v>178</v>
      </c>
      <c r="G201" s="157"/>
      <c r="H201" s="157"/>
      <c r="I201" s="157"/>
      <c r="J201" s="154"/>
      <c r="K201" s="158">
        <v>23.425000000000001</v>
      </c>
      <c r="L201" s="154"/>
      <c r="M201" s="154"/>
      <c r="N201" s="154"/>
      <c r="O201" s="154"/>
      <c r="P201" s="154"/>
      <c r="Q201" s="154"/>
      <c r="R201" s="159"/>
      <c r="T201" s="161"/>
      <c r="U201" s="154"/>
      <c r="V201" s="154"/>
      <c r="W201" s="154"/>
      <c r="X201" s="154"/>
      <c r="Y201" s="154"/>
      <c r="Z201" s="154"/>
      <c r="AA201" s="162"/>
      <c r="AT201" s="163" t="s">
        <v>97</v>
      </c>
      <c r="AU201" s="163" t="s">
        <v>9</v>
      </c>
      <c r="AV201" s="160" t="s">
        <v>9</v>
      </c>
      <c r="AW201" s="160" t="s">
        <v>98</v>
      </c>
      <c r="AX201" s="160" t="s">
        <v>88</v>
      </c>
      <c r="AY201" s="163" t="s">
        <v>89</v>
      </c>
    </row>
    <row r="202" spans="2:65" s="160" customFormat="1" ht="22.5" customHeight="1">
      <c r="B202" s="153"/>
      <c r="C202" s="154"/>
      <c r="D202" s="154"/>
      <c r="E202" s="155" t="s">
        <v>19</v>
      </c>
      <c r="F202" s="164" t="s">
        <v>179</v>
      </c>
      <c r="G202" s="157"/>
      <c r="H202" s="157"/>
      <c r="I202" s="157"/>
      <c r="J202" s="154"/>
      <c r="K202" s="158">
        <v>31.574999999999999</v>
      </c>
      <c r="L202" s="154"/>
      <c r="M202" s="154"/>
      <c r="N202" s="154"/>
      <c r="O202" s="154"/>
      <c r="P202" s="154"/>
      <c r="Q202" s="154"/>
      <c r="R202" s="159"/>
      <c r="T202" s="161"/>
      <c r="U202" s="154"/>
      <c r="V202" s="154"/>
      <c r="W202" s="154"/>
      <c r="X202" s="154"/>
      <c r="Y202" s="154"/>
      <c r="Z202" s="154"/>
      <c r="AA202" s="162"/>
      <c r="AT202" s="163" t="s">
        <v>97</v>
      </c>
      <c r="AU202" s="163" t="s">
        <v>9</v>
      </c>
      <c r="AV202" s="160" t="s">
        <v>9</v>
      </c>
      <c r="AW202" s="160" t="s">
        <v>98</v>
      </c>
      <c r="AX202" s="160" t="s">
        <v>88</v>
      </c>
      <c r="AY202" s="163" t="s">
        <v>89</v>
      </c>
    </row>
    <row r="203" spans="2:65" s="160" customFormat="1" ht="22.5" customHeight="1">
      <c r="B203" s="153"/>
      <c r="C203" s="154"/>
      <c r="D203" s="154"/>
      <c r="E203" s="155" t="s">
        <v>19</v>
      </c>
      <c r="F203" s="164" t="s">
        <v>201</v>
      </c>
      <c r="G203" s="157"/>
      <c r="H203" s="157"/>
      <c r="I203" s="157"/>
      <c r="J203" s="154"/>
      <c r="K203" s="158">
        <v>6.05</v>
      </c>
      <c r="L203" s="154"/>
      <c r="M203" s="154"/>
      <c r="N203" s="154"/>
      <c r="O203" s="154"/>
      <c r="P203" s="154"/>
      <c r="Q203" s="154"/>
      <c r="R203" s="159"/>
      <c r="T203" s="161"/>
      <c r="U203" s="154"/>
      <c r="V203" s="154"/>
      <c r="W203" s="154"/>
      <c r="X203" s="154"/>
      <c r="Y203" s="154"/>
      <c r="Z203" s="154"/>
      <c r="AA203" s="162"/>
      <c r="AT203" s="163" t="s">
        <v>97</v>
      </c>
      <c r="AU203" s="163" t="s">
        <v>9</v>
      </c>
      <c r="AV203" s="160" t="s">
        <v>9</v>
      </c>
      <c r="AW203" s="160" t="s">
        <v>98</v>
      </c>
      <c r="AX203" s="160" t="s">
        <v>88</v>
      </c>
      <c r="AY203" s="163" t="s">
        <v>89</v>
      </c>
    </row>
    <row r="204" spans="2:65" s="172" customFormat="1" ht="22.5" customHeight="1">
      <c r="B204" s="165"/>
      <c r="C204" s="166"/>
      <c r="D204" s="166"/>
      <c r="E204" s="167" t="s">
        <v>19</v>
      </c>
      <c r="F204" s="168" t="s">
        <v>101</v>
      </c>
      <c r="G204" s="169"/>
      <c r="H204" s="169"/>
      <c r="I204" s="169"/>
      <c r="J204" s="166"/>
      <c r="K204" s="170">
        <v>61.05</v>
      </c>
      <c r="L204" s="166"/>
      <c r="M204" s="166"/>
      <c r="N204" s="166"/>
      <c r="O204" s="166"/>
      <c r="P204" s="166"/>
      <c r="Q204" s="166"/>
      <c r="R204" s="171"/>
      <c r="T204" s="173"/>
      <c r="U204" s="166"/>
      <c r="V204" s="166"/>
      <c r="W204" s="166"/>
      <c r="X204" s="166"/>
      <c r="Y204" s="166"/>
      <c r="Z204" s="166"/>
      <c r="AA204" s="174"/>
      <c r="AT204" s="175" t="s">
        <v>97</v>
      </c>
      <c r="AU204" s="175" t="s">
        <v>9</v>
      </c>
      <c r="AV204" s="172" t="s">
        <v>102</v>
      </c>
      <c r="AW204" s="172" t="s">
        <v>98</v>
      </c>
      <c r="AX204" s="172" t="s">
        <v>64</v>
      </c>
      <c r="AY204" s="175" t="s">
        <v>89</v>
      </c>
    </row>
    <row r="205" spans="2:65" s="22" customFormat="1" ht="22.5" customHeight="1">
      <c r="B205" s="91"/>
      <c r="C205" s="140" t="s">
        <v>202</v>
      </c>
      <c r="D205" s="140" t="s">
        <v>90</v>
      </c>
      <c r="E205" s="141" t="s">
        <v>203</v>
      </c>
      <c r="F205" s="142" t="s">
        <v>204</v>
      </c>
      <c r="G205" s="143"/>
      <c r="H205" s="143"/>
      <c r="I205" s="143"/>
      <c r="J205" s="144" t="s">
        <v>168</v>
      </c>
      <c r="K205" s="145">
        <v>165.3</v>
      </c>
      <c r="L205" s="146">
        <v>0</v>
      </c>
      <c r="M205" s="143"/>
      <c r="N205" s="147">
        <f>ROUND(L205*K205,2)</f>
        <v>0</v>
      </c>
      <c r="O205" s="143"/>
      <c r="P205" s="143"/>
      <c r="Q205" s="143"/>
      <c r="R205" s="96"/>
      <c r="T205" s="148" t="s">
        <v>19</v>
      </c>
      <c r="U205" s="149" t="s">
        <v>34</v>
      </c>
      <c r="V205" s="24"/>
      <c r="W205" s="150">
        <f>V205*K205</f>
        <v>0</v>
      </c>
      <c r="X205" s="150">
        <v>0</v>
      </c>
      <c r="Y205" s="150">
        <f>X205*K205</f>
        <v>0</v>
      </c>
      <c r="Z205" s="150">
        <v>2.5999999999999999E-3</v>
      </c>
      <c r="AA205" s="151">
        <f>Z205*K205</f>
        <v>0.42978</v>
      </c>
      <c r="AR205" s="10" t="s">
        <v>94</v>
      </c>
      <c r="AT205" s="10" t="s">
        <v>90</v>
      </c>
      <c r="AU205" s="10" t="s">
        <v>9</v>
      </c>
      <c r="AY205" s="10" t="s">
        <v>89</v>
      </c>
      <c r="BE205" s="152">
        <f>IF(U205="základní",N205,0)</f>
        <v>0</v>
      </c>
      <c r="BF205" s="152">
        <f>IF(U205="snížená",N205,0)</f>
        <v>0</v>
      </c>
      <c r="BG205" s="152">
        <f>IF(U205="zákl. přenesená",N205,0)</f>
        <v>0</v>
      </c>
      <c r="BH205" s="152">
        <f>IF(U205="sníž. přenesená",N205,0)</f>
        <v>0</v>
      </c>
      <c r="BI205" s="152">
        <f>IF(U205="nulová",N205,0)</f>
        <v>0</v>
      </c>
      <c r="BJ205" s="10" t="s">
        <v>64</v>
      </c>
      <c r="BK205" s="152">
        <f>ROUND(L205*K205,2)</f>
        <v>0</v>
      </c>
      <c r="BL205" s="10" t="s">
        <v>94</v>
      </c>
      <c r="BM205" s="10" t="s">
        <v>205</v>
      </c>
    </row>
    <row r="206" spans="2:65" s="160" customFormat="1" ht="22.5" customHeight="1">
      <c r="B206" s="153"/>
      <c r="C206" s="154"/>
      <c r="D206" s="154"/>
      <c r="E206" s="155" t="s">
        <v>19</v>
      </c>
      <c r="F206" s="156" t="s">
        <v>206</v>
      </c>
      <c r="G206" s="157"/>
      <c r="H206" s="157"/>
      <c r="I206" s="157"/>
      <c r="J206" s="154"/>
      <c r="K206" s="158">
        <v>110.2</v>
      </c>
      <c r="L206" s="154"/>
      <c r="M206" s="154"/>
      <c r="N206" s="154"/>
      <c r="O206" s="154"/>
      <c r="P206" s="154"/>
      <c r="Q206" s="154"/>
      <c r="R206" s="159"/>
      <c r="T206" s="161"/>
      <c r="U206" s="154"/>
      <c r="V206" s="154"/>
      <c r="W206" s="154"/>
      <c r="X206" s="154"/>
      <c r="Y206" s="154"/>
      <c r="Z206" s="154"/>
      <c r="AA206" s="162"/>
      <c r="AT206" s="163" t="s">
        <v>97</v>
      </c>
      <c r="AU206" s="163" t="s">
        <v>9</v>
      </c>
      <c r="AV206" s="160" t="s">
        <v>9</v>
      </c>
      <c r="AW206" s="160" t="s">
        <v>98</v>
      </c>
      <c r="AX206" s="160" t="s">
        <v>88</v>
      </c>
      <c r="AY206" s="163" t="s">
        <v>89</v>
      </c>
    </row>
    <row r="207" spans="2:65" s="160" customFormat="1" ht="22.5" customHeight="1">
      <c r="B207" s="153"/>
      <c r="C207" s="154"/>
      <c r="D207" s="154"/>
      <c r="E207" s="155" t="s">
        <v>19</v>
      </c>
      <c r="F207" s="164" t="s">
        <v>207</v>
      </c>
      <c r="G207" s="157"/>
      <c r="H207" s="157"/>
      <c r="I207" s="157"/>
      <c r="J207" s="154"/>
      <c r="K207" s="158">
        <v>23.524999999999999</v>
      </c>
      <c r="L207" s="154"/>
      <c r="M207" s="154"/>
      <c r="N207" s="154"/>
      <c r="O207" s="154"/>
      <c r="P207" s="154"/>
      <c r="Q207" s="154"/>
      <c r="R207" s="159"/>
      <c r="T207" s="161"/>
      <c r="U207" s="154"/>
      <c r="V207" s="154"/>
      <c r="W207" s="154"/>
      <c r="X207" s="154"/>
      <c r="Y207" s="154"/>
      <c r="Z207" s="154"/>
      <c r="AA207" s="162"/>
      <c r="AT207" s="163" t="s">
        <v>97</v>
      </c>
      <c r="AU207" s="163" t="s">
        <v>9</v>
      </c>
      <c r="AV207" s="160" t="s">
        <v>9</v>
      </c>
      <c r="AW207" s="160" t="s">
        <v>98</v>
      </c>
      <c r="AX207" s="160" t="s">
        <v>88</v>
      </c>
      <c r="AY207" s="163" t="s">
        <v>89</v>
      </c>
    </row>
    <row r="208" spans="2:65" s="160" customFormat="1" ht="22.5" customHeight="1">
      <c r="B208" s="153"/>
      <c r="C208" s="154"/>
      <c r="D208" s="154"/>
      <c r="E208" s="155" t="s">
        <v>19</v>
      </c>
      <c r="F208" s="164" t="s">
        <v>208</v>
      </c>
      <c r="G208" s="157"/>
      <c r="H208" s="157"/>
      <c r="I208" s="157"/>
      <c r="J208" s="154"/>
      <c r="K208" s="158">
        <v>31.574999999999999</v>
      </c>
      <c r="L208" s="154"/>
      <c r="M208" s="154"/>
      <c r="N208" s="154"/>
      <c r="O208" s="154"/>
      <c r="P208" s="154"/>
      <c r="Q208" s="154"/>
      <c r="R208" s="159"/>
      <c r="T208" s="161"/>
      <c r="U208" s="154"/>
      <c r="V208" s="154"/>
      <c r="W208" s="154"/>
      <c r="X208" s="154"/>
      <c r="Y208" s="154"/>
      <c r="Z208" s="154"/>
      <c r="AA208" s="162"/>
      <c r="AT208" s="163" t="s">
        <v>97</v>
      </c>
      <c r="AU208" s="163" t="s">
        <v>9</v>
      </c>
      <c r="AV208" s="160" t="s">
        <v>9</v>
      </c>
      <c r="AW208" s="160" t="s">
        <v>98</v>
      </c>
      <c r="AX208" s="160" t="s">
        <v>88</v>
      </c>
      <c r="AY208" s="163" t="s">
        <v>89</v>
      </c>
    </row>
    <row r="209" spans="2:65" s="172" customFormat="1" ht="22.5" customHeight="1">
      <c r="B209" s="165"/>
      <c r="C209" s="166"/>
      <c r="D209" s="166"/>
      <c r="E209" s="167" t="s">
        <v>19</v>
      </c>
      <c r="F209" s="168" t="s">
        <v>101</v>
      </c>
      <c r="G209" s="169"/>
      <c r="H209" s="169"/>
      <c r="I209" s="169"/>
      <c r="J209" s="166"/>
      <c r="K209" s="170">
        <v>165.3</v>
      </c>
      <c r="L209" s="166"/>
      <c r="M209" s="166"/>
      <c r="N209" s="166"/>
      <c r="O209" s="166"/>
      <c r="P209" s="166"/>
      <c r="Q209" s="166"/>
      <c r="R209" s="171"/>
      <c r="T209" s="173"/>
      <c r="U209" s="166"/>
      <c r="V209" s="166"/>
      <c r="W209" s="166"/>
      <c r="X209" s="166"/>
      <c r="Y209" s="166"/>
      <c r="Z209" s="166"/>
      <c r="AA209" s="174"/>
      <c r="AT209" s="175" t="s">
        <v>97</v>
      </c>
      <c r="AU209" s="175" t="s">
        <v>9</v>
      </c>
      <c r="AV209" s="172" t="s">
        <v>102</v>
      </c>
      <c r="AW209" s="172" t="s">
        <v>98</v>
      </c>
      <c r="AX209" s="172" t="s">
        <v>64</v>
      </c>
      <c r="AY209" s="175" t="s">
        <v>89</v>
      </c>
    </row>
    <row r="210" spans="2:65" s="22" customFormat="1" ht="22.5" customHeight="1">
      <c r="B210" s="91"/>
      <c r="C210" s="140" t="s">
        <v>209</v>
      </c>
      <c r="D210" s="140" t="s">
        <v>90</v>
      </c>
      <c r="E210" s="141" t="s">
        <v>210</v>
      </c>
      <c r="F210" s="142" t="s">
        <v>211</v>
      </c>
      <c r="G210" s="143"/>
      <c r="H210" s="143"/>
      <c r="I210" s="143"/>
      <c r="J210" s="144" t="s">
        <v>168</v>
      </c>
      <c r="K210" s="145">
        <v>46.46</v>
      </c>
      <c r="L210" s="146">
        <v>0</v>
      </c>
      <c r="M210" s="143"/>
      <c r="N210" s="147">
        <f>ROUND(L210*K210,2)</f>
        <v>0</v>
      </c>
      <c r="O210" s="143"/>
      <c r="P210" s="143"/>
      <c r="Q210" s="143"/>
      <c r="R210" s="96"/>
      <c r="T210" s="148" t="s">
        <v>19</v>
      </c>
      <c r="U210" s="149" t="s">
        <v>34</v>
      </c>
      <c r="V210" s="24"/>
      <c r="W210" s="150">
        <f>V210*K210</f>
        <v>0</v>
      </c>
      <c r="X210" s="150">
        <v>0</v>
      </c>
      <c r="Y210" s="150">
        <f>X210*K210</f>
        <v>0</v>
      </c>
      <c r="Z210" s="150">
        <v>3.9399999999999999E-3</v>
      </c>
      <c r="AA210" s="151">
        <f>Z210*K210</f>
        <v>0.1830524</v>
      </c>
      <c r="AR210" s="10" t="s">
        <v>94</v>
      </c>
      <c r="AT210" s="10" t="s">
        <v>90</v>
      </c>
      <c r="AU210" s="10" t="s">
        <v>9</v>
      </c>
      <c r="AY210" s="10" t="s">
        <v>89</v>
      </c>
      <c r="BE210" s="152">
        <f>IF(U210="základní",N210,0)</f>
        <v>0</v>
      </c>
      <c r="BF210" s="152">
        <f>IF(U210="snížená",N210,0)</f>
        <v>0</v>
      </c>
      <c r="BG210" s="152">
        <f>IF(U210="zákl. přenesená",N210,0)</f>
        <v>0</v>
      </c>
      <c r="BH210" s="152">
        <f>IF(U210="sníž. přenesená",N210,0)</f>
        <v>0</v>
      </c>
      <c r="BI210" s="152">
        <f>IF(U210="nulová",N210,0)</f>
        <v>0</v>
      </c>
      <c r="BJ210" s="10" t="s">
        <v>64</v>
      </c>
      <c r="BK210" s="152">
        <f>ROUND(L210*K210,2)</f>
        <v>0</v>
      </c>
      <c r="BL210" s="10" t="s">
        <v>94</v>
      </c>
      <c r="BM210" s="10" t="s">
        <v>212</v>
      </c>
    </row>
    <row r="211" spans="2:65" s="160" customFormat="1" ht="22.5" customHeight="1">
      <c r="B211" s="153"/>
      <c r="C211" s="154"/>
      <c r="D211" s="154"/>
      <c r="E211" s="155" t="s">
        <v>19</v>
      </c>
      <c r="F211" s="156" t="s">
        <v>213</v>
      </c>
      <c r="G211" s="157"/>
      <c r="H211" s="157"/>
      <c r="I211" s="157"/>
      <c r="J211" s="154"/>
      <c r="K211" s="158">
        <v>17.48</v>
      </c>
      <c r="L211" s="154"/>
      <c r="M211" s="154"/>
      <c r="N211" s="154"/>
      <c r="O211" s="154"/>
      <c r="P211" s="154"/>
      <c r="Q211" s="154"/>
      <c r="R211" s="159"/>
      <c r="T211" s="161"/>
      <c r="U211" s="154"/>
      <c r="V211" s="154"/>
      <c r="W211" s="154"/>
      <c r="X211" s="154"/>
      <c r="Y211" s="154"/>
      <c r="Z211" s="154"/>
      <c r="AA211" s="162"/>
      <c r="AT211" s="163" t="s">
        <v>97</v>
      </c>
      <c r="AU211" s="163" t="s">
        <v>9</v>
      </c>
      <c r="AV211" s="160" t="s">
        <v>9</v>
      </c>
      <c r="AW211" s="160" t="s">
        <v>98</v>
      </c>
      <c r="AX211" s="160" t="s">
        <v>88</v>
      </c>
      <c r="AY211" s="163" t="s">
        <v>89</v>
      </c>
    </row>
    <row r="212" spans="2:65" s="160" customFormat="1" ht="22.5" customHeight="1">
      <c r="B212" s="153"/>
      <c r="C212" s="154"/>
      <c r="D212" s="154"/>
      <c r="E212" s="155" t="s">
        <v>19</v>
      </c>
      <c r="F212" s="164" t="s">
        <v>214</v>
      </c>
      <c r="G212" s="157"/>
      <c r="H212" s="157"/>
      <c r="I212" s="157"/>
      <c r="J212" s="154"/>
      <c r="K212" s="158">
        <v>7.38</v>
      </c>
      <c r="L212" s="154"/>
      <c r="M212" s="154"/>
      <c r="N212" s="154"/>
      <c r="O212" s="154"/>
      <c r="P212" s="154"/>
      <c r="Q212" s="154"/>
      <c r="R212" s="159"/>
      <c r="T212" s="161"/>
      <c r="U212" s="154"/>
      <c r="V212" s="154"/>
      <c r="W212" s="154"/>
      <c r="X212" s="154"/>
      <c r="Y212" s="154"/>
      <c r="Z212" s="154"/>
      <c r="AA212" s="162"/>
      <c r="AT212" s="163" t="s">
        <v>97</v>
      </c>
      <c r="AU212" s="163" t="s">
        <v>9</v>
      </c>
      <c r="AV212" s="160" t="s">
        <v>9</v>
      </c>
      <c r="AW212" s="160" t="s">
        <v>98</v>
      </c>
      <c r="AX212" s="160" t="s">
        <v>88</v>
      </c>
      <c r="AY212" s="163" t="s">
        <v>89</v>
      </c>
    </row>
    <row r="213" spans="2:65" s="160" customFormat="1" ht="22.5" customHeight="1">
      <c r="B213" s="153"/>
      <c r="C213" s="154"/>
      <c r="D213" s="154"/>
      <c r="E213" s="155" t="s">
        <v>19</v>
      </c>
      <c r="F213" s="164" t="s">
        <v>215</v>
      </c>
      <c r="G213" s="157"/>
      <c r="H213" s="157"/>
      <c r="I213" s="157"/>
      <c r="J213" s="154"/>
      <c r="K213" s="158">
        <v>21.6</v>
      </c>
      <c r="L213" s="154"/>
      <c r="M213" s="154"/>
      <c r="N213" s="154"/>
      <c r="O213" s="154"/>
      <c r="P213" s="154"/>
      <c r="Q213" s="154"/>
      <c r="R213" s="159"/>
      <c r="T213" s="161"/>
      <c r="U213" s="154"/>
      <c r="V213" s="154"/>
      <c r="W213" s="154"/>
      <c r="X213" s="154"/>
      <c r="Y213" s="154"/>
      <c r="Z213" s="154"/>
      <c r="AA213" s="162"/>
      <c r="AT213" s="163" t="s">
        <v>97</v>
      </c>
      <c r="AU213" s="163" t="s">
        <v>9</v>
      </c>
      <c r="AV213" s="160" t="s">
        <v>9</v>
      </c>
      <c r="AW213" s="160" t="s">
        <v>98</v>
      </c>
      <c r="AX213" s="160" t="s">
        <v>88</v>
      </c>
      <c r="AY213" s="163" t="s">
        <v>89</v>
      </c>
    </row>
    <row r="214" spans="2:65" s="172" customFormat="1" ht="22.5" customHeight="1">
      <c r="B214" s="165"/>
      <c r="C214" s="166"/>
      <c r="D214" s="166"/>
      <c r="E214" s="167" t="s">
        <v>19</v>
      </c>
      <c r="F214" s="168" t="s">
        <v>101</v>
      </c>
      <c r="G214" s="169"/>
      <c r="H214" s="169"/>
      <c r="I214" s="169"/>
      <c r="J214" s="166"/>
      <c r="K214" s="170">
        <v>46.46</v>
      </c>
      <c r="L214" s="166"/>
      <c r="M214" s="166"/>
      <c r="N214" s="166"/>
      <c r="O214" s="166"/>
      <c r="P214" s="166"/>
      <c r="Q214" s="166"/>
      <c r="R214" s="171"/>
      <c r="T214" s="173"/>
      <c r="U214" s="166"/>
      <c r="V214" s="166"/>
      <c r="W214" s="166"/>
      <c r="X214" s="166"/>
      <c r="Y214" s="166"/>
      <c r="Z214" s="166"/>
      <c r="AA214" s="174"/>
      <c r="AT214" s="175" t="s">
        <v>97</v>
      </c>
      <c r="AU214" s="175" t="s">
        <v>9</v>
      </c>
      <c r="AV214" s="172" t="s">
        <v>102</v>
      </c>
      <c r="AW214" s="172" t="s">
        <v>98</v>
      </c>
      <c r="AX214" s="172" t="s">
        <v>64</v>
      </c>
      <c r="AY214" s="175" t="s">
        <v>89</v>
      </c>
    </row>
    <row r="215" spans="2:65" s="22" customFormat="1" ht="31.5" customHeight="1">
      <c r="B215" s="91"/>
      <c r="C215" s="140" t="s">
        <v>216</v>
      </c>
      <c r="D215" s="140" t="s">
        <v>90</v>
      </c>
      <c r="E215" s="141" t="s">
        <v>217</v>
      </c>
      <c r="F215" s="142" t="s">
        <v>218</v>
      </c>
      <c r="G215" s="143"/>
      <c r="H215" s="143"/>
      <c r="I215" s="143"/>
      <c r="J215" s="144" t="s">
        <v>168</v>
      </c>
      <c r="K215" s="145">
        <v>166.08</v>
      </c>
      <c r="L215" s="146">
        <v>0</v>
      </c>
      <c r="M215" s="143"/>
      <c r="N215" s="147">
        <f>ROUND(L215*K215,2)</f>
        <v>0</v>
      </c>
      <c r="O215" s="143"/>
      <c r="P215" s="143"/>
      <c r="Q215" s="143"/>
      <c r="R215" s="96"/>
      <c r="T215" s="148" t="s">
        <v>19</v>
      </c>
      <c r="U215" s="149" t="s">
        <v>34</v>
      </c>
      <c r="V215" s="24"/>
      <c r="W215" s="150">
        <f>V215*K215</f>
        <v>0</v>
      </c>
      <c r="X215" s="150">
        <v>2.0799999999999998E-3</v>
      </c>
      <c r="Y215" s="150">
        <f>X215*K215</f>
        <v>0.34544639999999999</v>
      </c>
      <c r="Z215" s="150">
        <v>0</v>
      </c>
      <c r="AA215" s="151">
        <f>Z215*K215</f>
        <v>0</v>
      </c>
      <c r="AR215" s="10" t="s">
        <v>94</v>
      </c>
      <c r="AT215" s="10" t="s">
        <v>90</v>
      </c>
      <c r="AU215" s="10" t="s">
        <v>9</v>
      </c>
      <c r="AY215" s="10" t="s">
        <v>89</v>
      </c>
      <c r="BE215" s="152">
        <f>IF(U215="základní",N215,0)</f>
        <v>0</v>
      </c>
      <c r="BF215" s="152">
        <f>IF(U215="snížená",N215,0)</f>
        <v>0</v>
      </c>
      <c r="BG215" s="152">
        <f>IF(U215="zákl. přenesená",N215,0)</f>
        <v>0</v>
      </c>
      <c r="BH215" s="152">
        <f>IF(U215="sníž. přenesená",N215,0)</f>
        <v>0</v>
      </c>
      <c r="BI215" s="152">
        <f>IF(U215="nulová",N215,0)</f>
        <v>0</v>
      </c>
      <c r="BJ215" s="10" t="s">
        <v>64</v>
      </c>
      <c r="BK215" s="152">
        <f>ROUND(L215*K215,2)</f>
        <v>0</v>
      </c>
      <c r="BL215" s="10" t="s">
        <v>94</v>
      </c>
      <c r="BM215" s="10" t="s">
        <v>219</v>
      </c>
    </row>
    <row r="216" spans="2:65" s="160" customFormat="1" ht="22.5" customHeight="1">
      <c r="B216" s="153"/>
      <c r="C216" s="154"/>
      <c r="D216" s="154"/>
      <c r="E216" s="155" t="s">
        <v>19</v>
      </c>
      <c r="F216" s="156" t="s">
        <v>220</v>
      </c>
      <c r="G216" s="157"/>
      <c r="H216" s="157"/>
      <c r="I216" s="157"/>
      <c r="J216" s="154"/>
      <c r="K216" s="158">
        <v>110.72</v>
      </c>
      <c r="L216" s="154"/>
      <c r="M216" s="154"/>
      <c r="N216" s="154"/>
      <c r="O216" s="154"/>
      <c r="P216" s="154"/>
      <c r="Q216" s="154"/>
      <c r="R216" s="159"/>
      <c r="T216" s="161"/>
      <c r="U216" s="154"/>
      <c r="V216" s="154"/>
      <c r="W216" s="154"/>
      <c r="X216" s="154"/>
      <c r="Y216" s="154"/>
      <c r="Z216" s="154"/>
      <c r="AA216" s="162"/>
      <c r="AT216" s="163" t="s">
        <v>97</v>
      </c>
      <c r="AU216" s="163" t="s">
        <v>9</v>
      </c>
      <c r="AV216" s="160" t="s">
        <v>9</v>
      </c>
      <c r="AW216" s="160" t="s">
        <v>98</v>
      </c>
      <c r="AX216" s="160" t="s">
        <v>88</v>
      </c>
      <c r="AY216" s="163" t="s">
        <v>89</v>
      </c>
    </row>
    <row r="217" spans="2:65" s="160" customFormat="1" ht="22.5" customHeight="1">
      <c r="B217" s="153"/>
      <c r="C217" s="154"/>
      <c r="D217" s="154"/>
      <c r="E217" s="155" t="s">
        <v>19</v>
      </c>
      <c r="F217" s="164" t="s">
        <v>221</v>
      </c>
      <c r="G217" s="157"/>
      <c r="H217" s="157"/>
      <c r="I217" s="157"/>
      <c r="J217" s="154"/>
      <c r="K217" s="158">
        <v>23.785</v>
      </c>
      <c r="L217" s="154"/>
      <c r="M217" s="154"/>
      <c r="N217" s="154"/>
      <c r="O217" s="154"/>
      <c r="P217" s="154"/>
      <c r="Q217" s="154"/>
      <c r="R217" s="159"/>
      <c r="T217" s="161"/>
      <c r="U217" s="154"/>
      <c r="V217" s="154"/>
      <c r="W217" s="154"/>
      <c r="X217" s="154"/>
      <c r="Y217" s="154"/>
      <c r="Z217" s="154"/>
      <c r="AA217" s="162"/>
      <c r="AT217" s="163" t="s">
        <v>97</v>
      </c>
      <c r="AU217" s="163" t="s">
        <v>9</v>
      </c>
      <c r="AV217" s="160" t="s">
        <v>9</v>
      </c>
      <c r="AW217" s="160" t="s">
        <v>98</v>
      </c>
      <c r="AX217" s="160" t="s">
        <v>88</v>
      </c>
      <c r="AY217" s="163" t="s">
        <v>89</v>
      </c>
    </row>
    <row r="218" spans="2:65" s="160" customFormat="1" ht="22.5" customHeight="1">
      <c r="B218" s="153"/>
      <c r="C218" s="154"/>
      <c r="D218" s="154"/>
      <c r="E218" s="155" t="s">
        <v>19</v>
      </c>
      <c r="F218" s="164" t="s">
        <v>222</v>
      </c>
      <c r="G218" s="157"/>
      <c r="H218" s="157"/>
      <c r="I218" s="157"/>
      <c r="J218" s="154"/>
      <c r="K218" s="158">
        <v>31.574999999999999</v>
      </c>
      <c r="L218" s="154"/>
      <c r="M218" s="154"/>
      <c r="N218" s="154"/>
      <c r="O218" s="154"/>
      <c r="P218" s="154"/>
      <c r="Q218" s="154"/>
      <c r="R218" s="159"/>
      <c r="T218" s="161"/>
      <c r="U218" s="154"/>
      <c r="V218" s="154"/>
      <c r="W218" s="154"/>
      <c r="X218" s="154"/>
      <c r="Y218" s="154"/>
      <c r="Z218" s="154"/>
      <c r="AA218" s="162"/>
      <c r="AT218" s="163" t="s">
        <v>97</v>
      </c>
      <c r="AU218" s="163" t="s">
        <v>9</v>
      </c>
      <c r="AV218" s="160" t="s">
        <v>9</v>
      </c>
      <c r="AW218" s="160" t="s">
        <v>98</v>
      </c>
      <c r="AX218" s="160" t="s">
        <v>88</v>
      </c>
      <c r="AY218" s="163" t="s">
        <v>89</v>
      </c>
    </row>
    <row r="219" spans="2:65" s="172" customFormat="1" ht="22.5" customHeight="1">
      <c r="B219" s="165"/>
      <c r="C219" s="166"/>
      <c r="D219" s="166"/>
      <c r="E219" s="167" t="s">
        <v>19</v>
      </c>
      <c r="F219" s="168" t="s">
        <v>101</v>
      </c>
      <c r="G219" s="169"/>
      <c r="H219" s="169"/>
      <c r="I219" s="169"/>
      <c r="J219" s="166"/>
      <c r="K219" s="170">
        <v>166.08</v>
      </c>
      <c r="L219" s="166"/>
      <c r="M219" s="166"/>
      <c r="N219" s="166"/>
      <c r="O219" s="166"/>
      <c r="P219" s="166"/>
      <c r="Q219" s="166"/>
      <c r="R219" s="171"/>
      <c r="T219" s="173"/>
      <c r="U219" s="166"/>
      <c r="V219" s="166"/>
      <c r="W219" s="166"/>
      <c r="X219" s="166"/>
      <c r="Y219" s="166"/>
      <c r="Z219" s="166"/>
      <c r="AA219" s="174"/>
      <c r="AT219" s="175" t="s">
        <v>97</v>
      </c>
      <c r="AU219" s="175" t="s">
        <v>9</v>
      </c>
      <c r="AV219" s="172" t="s">
        <v>102</v>
      </c>
      <c r="AW219" s="172" t="s">
        <v>98</v>
      </c>
      <c r="AX219" s="172" t="s">
        <v>64</v>
      </c>
      <c r="AY219" s="175" t="s">
        <v>89</v>
      </c>
    </row>
    <row r="220" spans="2:65" s="22" customFormat="1" ht="31.5" customHeight="1">
      <c r="B220" s="91"/>
      <c r="C220" s="140" t="s">
        <v>223</v>
      </c>
      <c r="D220" s="140" t="s">
        <v>90</v>
      </c>
      <c r="E220" s="141" t="s">
        <v>224</v>
      </c>
      <c r="F220" s="142" t="s">
        <v>225</v>
      </c>
      <c r="G220" s="143"/>
      <c r="H220" s="143"/>
      <c r="I220" s="143"/>
      <c r="J220" s="144" t="s">
        <v>168</v>
      </c>
      <c r="K220" s="145">
        <v>88</v>
      </c>
      <c r="L220" s="146">
        <v>0</v>
      </c>
      <c r="M220" s="143"/>
      <c r="N220" s="147">
        <f>ROUND(L220*K220,2)</f>
        <v>0</v>
      </c>
      <c r="O220" s="143"/>
      <c r="P220" s="143"/>
      <c r="Q220" s="143"/>
      <c r="R220" s="96"/>
      <c r="T220" s="148" t="s">
        <v>19</v>
      </c>
      <c r="U220" s="149" t="s">
        <v>34</v>
      </c>
      <c r="V220" s="24"/>
      <c r="W220" s="150">
        <f>V220*K220</f>
        <v>0</v>
      </c>
      <c r="X220" s="150">
        <v>4.3299999999999996E-3</v>
      </c>
      <c r="Y220" s="150">
        <f>X220*K220</f>
        <v>0.38103999999999999</v>
      </c>
      <c r="Z220" s="150">
        <v>0</v>
      </c>
      <c r="AA220" s="151">
        <f>Z220*K220</f>
        <v>0</v>
      </c>
      <c r="AR220" s="10" t="s">
        <v>94</v>
      </c>
      <c r="AT220" s="10" t="s">
        <v>90</v>
      </c>
      <c r="AU220" s="10" t="s">
        <v>9</v>
      </c>
      <c r="AY220" s="10" t="s">
        <v>89</v>
      </c>
      <c r="BE220" s="152">
        <f>IF(U220="základní",N220,0)</f>
        <v>0</v>
      </c>
      <c r="BF220" s="152">
        <f>IF(U220="snížená",N220,0)</f>
        <v>0</v>
      </c>
      <c r="BG220" s="152">
        <f>IF(U220="zákl. přenesená",N220,0)</f>
        <v>0</v>
      </c>
      <c r="BH220" s="152">
        <f>IF(U220="sníž. přenesená",N220,0)</f>
        <v>0</v>
      </c>
      <c r="BI220" s="152">
        <f>IF(U220="nulová",N220,0)</f>
        <v>0</v>
      </c>
      <c r="BJ220" s="10" t="s">
        <v>64</v>
      </c>
      <c r="BK220" s="152">
        <f>ROUND(L220*K220,2)</f>
        <v>0</v>
      </c>
      <c r="BL220" s="10" t="s">
        <v>94</v>
      </c>
      <c r="BM220" s="10" t="s">
        <v>226</v>
      </c>
    </row>
    <row r="221" spans="2:65" s="22" customFormat="1" ht="31.5" customHeight="1">
      <c r="B221" s="91"/>
      <c r="C221" s="140" t="s">
        <v>227</v>
      </c>
      <c r="D221" s="140" t="s">
        <v>90</v>
      </c>
      <c r="E221" s="141" t="s">
        <v>228</v>
      </c>
      <c r="F221" s="142" t="s">
        <v>229</v>
      </c>
      <c r="G221" s="143"/>
      <c r="H221" s="143"/>
      <c r="I221" s="143"/>
      <c r="J221" s="144" t="s">
        <v>168</v>
      </c>
      <c r="K221" s="145">
        <v>105.7</v>
      </c>
      <c r="L221" s="146">
        <v>0</v>
      </c>
      <c r="M221" s="143"/>
      <c r="N221" s="147">
        <f>ROUND(L221*K221,2)</f>
        <v>0</v>
      </c>
      <c r="O221" s="143"/>
      <c r="P221" s="143"/>
      <c r="Q221" s="143"/>
      <c r="R221" s="96"/>
      <c r="T221" s="148" t="s">
        <v>19</v>
      </c>
      <c r="U221" s="149" t="s">
        <v>34</v>
      </c>
      <c r="V221" s="24"/>
      <c r="W221" s="150">
        <f>V221*K221</f>
        <v>0</v>
      </c>
      <c r="X221" s="150">
        <v>2.8400000000000001E-3</v>
      </c>
      <c r="Y221" s="150">
        <f>X221*K221</f>
        <v>0.30018800000000001</v>
      </c>
      <c r="Z221" s="150">
        <v>0</v>
      </c>
      <c r="AA221" s="151">
        <f>Z221*K221</f>
        <v>0</v>
      </c>
      <c r="AR221" s="10" t="s">
        <v>94</v>
      </c>
      <c r="AT221" s="10" t="s">
        <v>90</v>
      </c>
      <c r="AU221" s="10" t="s">
        <v>9</v>
      </c>
      <c r="AY221" s="10" t="s">
        <v>89</v>
      </c>
      <c r="BE221" s="152">
        <f>IF(U221="základní",N221,0)</f>
        <v>0</v>
      </c>
      <c r="BF221" s="152">
        <f>IF(U221="snížená",N221,0)</f>
        <v>0</v>
      </c>
      <c r="BG221" s="152">
        <f>IF(U221="zákl. přenesená",N221,0)</f>
        <v>0</v>
      </c>
      <c r="BH221" s="152">
        <f>IF(U221="sníž. přenesená",N221,0)</f>
        <v>0</v>
      </c>
      <c r="BI221" s="152">
        <f>IF(U221="nulová",N221,0)</f>
        <v>0</v>
      </c>
      <c r="BJ221" s="10" t="s">
        <v>64</v>
      </c>
      <c r="BK221" s="152">
        <f>ROUND(L221*K221,2)</f>
        <v>0</v>
      </c>
      <c r="BL221" s="10" t="s">
        <v>94</v>
      </c>
      <c r="BM221" s="10" t="s">
        <v>230</v>
      </c>
    </row>
    <row r="222" spans="2:65" s="182" customFormat="1" ht="22.5" customHeight="1">
      <c r="B222" s="176"/>
      <c r="C222" s="177"/>
      <c r="D222" s="177"/>
      <c r="E222" s="178" t="s">
        <v>19</v>
      </c>
      <c r="F222" s="179" t="s">
        <v>184</v>
      </c>
      <c r="G222" s="180"/>
      <c r="H222" s="180"/>
      <c r="I222" s="180"/>
      <c r="J222" s="177"/>
      <c r="K222" s="178" t="s">
        <v>19</v>
      </c>
      <c r="L222" s="177"/>
      <c r="M222" s="177"/>
      <c r="N222" s="177"/>
      <c r="O222" s="177"/>
      <c r="P222" s="177"/>
      <c r="Q222" s="177"/>
      <c r="R222" s="181"/>
      <c r="T222" s="183"/>
      <c r="U222" s="177"/>
      <c r="V222" s="177"/>
      <c r="W222" s="177"/>
      <c r="X222" s="177"/>
      <c r="Y222" s="177"/>
      <c r="Z222" s="177"/>
      <c r="AA222" s="184"/>
      <c r="AT222" s="185" t="s">
        <v>97</v>
      </c>
      <c r="AU222" s="185" t="s">
        <v>9</v>
      </c>
      <c r="AV222" s="182" t="s">
        <v>64</v>
      </c>
      <c r="AW222" s="182" t="s">
        <v>98</v>
      </c>
      <c r="AX222" s="182" t="s">
        <v>88</v>
      </c>
      <c r="AY222" s="185" t="s">
        <v>89</v>
      </c>
    </row>
    <row r="223" spans="2:65" s="160" customFormat="1" ht="22.5" customHeight="1">
      <c r="B223" s="153"/>
      <c r="C223" s="154"/>
      <c r="D223" s="154"/>
      <c r="E223" s="155" t="s">
        <v>19</v>
      </c>
      <c r="F223" s="164" t="s">
        <v>231</v>
      </c>
      <c r="G223" s="157"/>
      <c r="H223" s="157"/>
      <c r="I223" s="157"/>
      <c r="J223" s="154"/>
      <c r="K223" s="158">
        <v>43.2</v>
      </c>
      <c r="L223" s="154"/>
      <c r="M223" s="154"/>
      <c r="N223" s="154"/>
      <c r="O223" s="154"/>
      <c r="P223" s="154"/>
      <c r="Q223" s="154"/>
      <c r="R223" s="159"/>
      <c r="T223" s="161"/>
      <c r="U223" s="154"/>
      <c r="V223" s="154"/>
      <c r="W223" s="154"/>
      <c r="X223" s="154"/>
      <c r="Y223" s="154"/>
      <c r="Z223" s="154"/>
      <c r="AA223" s="162"/>
      <c r="AT223" s="163" t="s">
        <v>97</v>
      </c>
      <c r="AU223" s="163" t="s">
        <v>9</v>
      </c>
      <c r="AV223" s="160" t="s">
        <v>9</v>
      </c>
      <c r="AW223" s="160" t="s">
        <v>98</v>
      </c>
      <c r="AX223" s="160" t="s">
        <v>88</v>
      </c>
      <c r="AY223" s="163" t="s">
        <v>89</v>
      </c>
    </row>
    <row r="224" spans="2:65" s="160" customFormat="1" ht="22.5" customHeight="1">
      <c r="B224" s="153"/>
      <c r="C224" s="154"/>
      <c r="D224" s="154"/>
      <c r="E224" s="155" t="s">
        <v>19</v>
      </c>
      <c r="F224" s="164" t="s">
        <v>186</v>
      </c>
      <c r="G224" s="157"/>
      <c r="H224" s="157"/>
      <c r="I224" s="157"/>
      <c r="J224" s="154"/>
      <c r="K224" s="158">
        <v>21.6</v>
      </c>
      <c r="L224" s="154"/>
      <c r="M224" s="154"/>
      <c r="N224" s="154"/>
      <c r="O224" s="154"/>
      <c r="P224" s="154"/>
      <c r="Q224" s="154"/>
      <c r="R224" s="159"/>
      <c r="T224" s="161"/>
      <c r="U224" s="154"/>
      <c r="V224" s="154"/>
      <c r="W224" s="154"/>
      <c r="X224" s="154"/>
      <c r="Y224" s="154"/>
      <c r="Z224" s="154"/>
      <c r="AA224" s="162"/>
      <c r="AT224" s="163" t="s">
        <v>97</v>
      </c>
      <c r="AU224" s="163" t="s">
        <v>9</v>
      </c>
      <c r="AV224" s="160" t="s">
        <v>9</v>
      </c>
      <c r="AW224" s="160" t="s">
        <v>98</v>
      </c>
      <c r="AX224" s="160" t="s">
        <v>88</v>
      </c>
      <c r="AY224" s="163" t="s">
        <v>89</v>
      </c>
    </row>
    <row r="225" spans="2:65" s="160" customFormat="1" ht="22.5" customHeight="1">
      <c r="B225" s="153"/>
      <c r="C225" s="154"/>
      <c r="D225" s="154"/>
      <c r="E225" s="155" t="s">
        <v>19</v>
      </c>
      <c r="F225" s="164" t="s">
        <v>187</v>
      </c>
      <c r="G225" s="157"/>
      <c r="H225" s="157"/>
      <c r="I225" s="157"/>
      <c r="J225" s="154"/>
      <c r="K225" s="158">
        <v>1.8</v>
      </c>
      <c r="L225" s="154"/>
      <c r="M225" s="154"/>
      <c r="N225" s="154"/>
      <c r="O225" s="154"/>
      <c r="P225" s="154"/>
      <c r="Q225" s="154"/>
      <c r="R225" s="159"/>
      <c r="T225" s="161"/>
      <c r="U225" s="154"/>
      <c r="V225" s="154"/>
      <c r="W225" s="154"/>
      <c r="X225" s="154"/>
      <c r="Y225" s="154"/>
      <c r="Z225" s="154"/>
      <c r="AA225" s="162"/>
      <c r="AT225" s="163" t="s">
        <v>97</v>
      </c>
      <c r="AU225" s="163" t="s">
        <v>9</v>
      </c>
      <c r="AV225" s="160" t="s">
        <v>9</v>
      </c>
      <c r="AW225" s="160" t="s">
        <v>98</v>
      </c>
      <c r="AX225" s="160" t="s">
        <v>88</v>
      </c>
      <c r="AY225" s="163" t="s">
        <v>89</v>
      </c>
    </row>
    <row r="226" spans="2:65" s="160" customFormat="1" ht="22.5" customHeight="1">
      <c r="B226" s="153"/>
      <c r="C226" s="154"/>
      <c r="D226" s="154"/>
      <c r="E226" s="155" t="s">
        <v>19</v>
      </c>
      <c r="F226" s="164" t="s">
        <v>188</v>
      </c>
      <c r="G226" s="157"/>
      <c r="H226" s="157"/>
      <c r="I226" s="157"/>
      <c r="J226" s="154"/>
      <c r="K226" s="158">
        <v>2.4</v>
      </c>
      <c r="L226" s="154"/>
      <c r="M226" s="154"/>
      <c r="N226" s="154"/>
      <c r="O226" s="154"/>
      <c r="P226" s="154"/>
      <c r="Q226" s="154"/>
      <c r="R226" s="159"/>
      <c r="T226" s="161"/>
      <c r="U226" s="154"/>
      <c r="V226" s="154"/>
      <c r="W226" s="154"/>
      <c r="X226" s="154"/>
      <c r="Y226" s="154"/>
      <c r="Z226" s="154"/>
      <c r="AA226" s="162"/>
      <c r="AT226" s="163" t="s">
        <v>97</v>
      </c>
      <c r="AU226" s="163" t="s">
        <v>9</v>
      </c>
      <c r="AV226" s="160" t="s">
        <v>9</v>
      </c>
      <c r="AW226" s="160" t="s">
        <v>98</v>
      </c>
      <c r="AX226" s="160" t="s">
        <v>88</v>
      </c>
      <c r="AY226" s="163" t="s">
        <v>89</v>
      </c>
    </row>
    <row r="227" spans="2:65" s="160" customFormat="1" ht="22.5" customHeight="1">
      <c r="B227" s="153"/>
      <c r="C227" s="154"/>
      <c r="D227" s="154"/>
      <c r="E227" s="155" t="s">
        <v>19</v>
      </c>
      <c r="F227" s="164" t="s">
        <v>189</v>
      </c>
      <c r="G227" s="157"/>
      <c r="H227" s="157"/>
      <c r="I227" s="157"/>
      <c r="J227" s="154"/>
      <c r="K227" s="158">
        <v>1.8</v>
      </c>
      <c r="L227" s="154"/>
      <c r="M227" s="154"/>
      <c r="N227" s="154"/>
      <c r="O227" s="154"/>
      <c r="P227" s="154"/>
      <c r="Q227" s="154"/>
      <c r="R227" s="159"/>
      <c r="T227" s="161"/>
      <c r="U227" s="154"/>
      <c r="V227" s="154"/>
      <c r="W227" s="154"/>
      <c r="X227" s="154"/>
      <c r="Y227" s="154"/>
      <c r="Z227" s="154"/>
      <c r="AA227" s="162"/>
      <c r="AT227" s="163" t="s">
        <v>97</v>
      </c>
      <c r="AU227" s="163" t="s">
        <v>9</v>
      </c>
      <c r="AV227" s="160" t="s">
        <v>9</v>
      </c>
      <c r="AW227" s="160" t="s">
        <v>98</v>
      </c>
      <c r="AX227" s="160" t="s">
        <v>88</v>
      </c>
      <c r="AY227" s="163" t="s">
        <v>89</v>
      </c>
    </row>
    <row r="228" spans="2:65" s="160" customFormat="1" ht="22.5" customHeight="1">
      <c r="B228" s="153"/>
      <c r="C228" s="154"/>
      <c r="D228" s="154"/>
      <c r="E228" s="155" t="s">
        <v>19</v>
      </c>
      <c r="F228" s="164" t="s">
        <v>190</v>
      </c>
      <c r="G228" s="157"/>
      <c r="H228" s="157"/>
      <c r="I228" s="157"/>
      <c r="J228" s="154"/>
      <c r="K228" s="158">
        <v>1.75</v>
      </c>
      <c r="L228" s="154"/>
      <c r="M228" s="154"/>
      <c r="N228" s="154"/>
      <c r="O228" s="154"/>
      <c r="P228" s="154"/>
      <c r="Q228" s="154"/>
      <c r="R228" s="159"/>
      <c r="T228" s="161"/>
      <c r="U228" s="154"/>
      <c r="V228" s="154"/>
      <c r="W228" s="154"/>
      <c r="X228" s="154"/>
      <c r="Y228" s="154"/>
      <c r="Z228" s="154"/>
      <c r="AA228" s="162"/>
      <c r="AT228" s="163" t="s">
        <v>97</v>
      </c>
      <c r="AU228" s="163" t="s">
        <v>9</v>
      </c>
      <c r="AV228" s="160" t="s">
        <v>9</v>
      </c>
      <c r="AW228" s="160" t="s">
        <v>98</v>
      </c>
      <c r="AX228" s="160" t="s">
        <v>88</v>
      </c>
      <c r="AY228" s="163" t="s">
        <v>89</v>
      </c>
    </row>
    <row r="229" spans="2:65" s="160" customFormat="1" ht="22.5" customHeight="1">
      <c r="B229" s="153"/>
      <c r="C229" s="154"/>
      <c r="D229" s="154"/>
      <c r="E229" s="155" t="s">
        <v>19</v>
      </c>
      <c r="F229" s="164" t="s">
        <v>192</v>
      </c>
      <c r="G229" s="157"/>
      <c r="H229" s="157"/>
      <c r="I229" s="157"/>
      <c r="J229" s="154"/>
      <c r="K229" s="158">
        <v>5.4</v>
      </c>
      <c r="L229" s="154"/>
      <c r="M229" s="154"/>
      <c r="N229" s="154"/>
      <c r="O229" s="154"/>
      <c r="P229" s="154"/>
      <c r="Q229" s="154"/>
      <c r="R229" s="159"/>
      <c r="T229" s="161"/>
      <c r="U229" s="154"/>
      <c r="V229" s="154"/>
      <c r="W229" s="154"/>
      <c r="X229" s="154"/>
      <c r="Y229" s="154"/>
      <c r="Z229" s="154"/>
      <c r="AA229" s="162"/>
      <c r="AT229" s="163" t="s">
        <v>97</v>
      </c>
      <c r="AU229" s="163" t="s">
        <v>9</v>
      </c>
      <c r="AV229" s="160" t="s">
        <v>9</v>
      </c>
      <c r="AW229" s="160" t="s">
        <v>98</v>
      </c>
      <c r="AX229" s="160" t="s">
        <v>88</v>
      </c>
      <c r="AY229" s="163" t="s">
        <v>89</v>
      </c>
    </row>
    <row r="230" spans="2:65" s="160" customFormat="1" ht="22.5" customHeight="1">
      <c r="B230" s="153"/>
      <c r="C230" s="154"/>
      <c r="D230" s="154"/>
      <c r="E230" s="155" t="s">
        <v>19</v>
      </c>
      <c r="F230" s="164" t="s">
        <v>193</v>
      </c>
      <c r="G230" s="157"/>
      <c r="H230" s="157"/>
      <c r="I230" s="157"/>
      <c r="J230" s="154"/>
      <c r="K230" s="158">
        <v>1.8</v>
      </c>
      <c r="L230" s="154"/>
      <c r="M230" s="154"/>
      <c r="N230" s="154"/>
      <c r="O230" s="154"/>
      <c r="P230" s="154"/>
      <c r="Q230" s="154"/>
      <c r="R230" s="159"/>
      <c r="T230" s="161"/>
      <c r="U230" s="154"/>
      <c r="V230" s="154"/>
      <c r="W230" s="154"/>
      <c r="X230" s="154"/>
      <c r="Y230" s="154"/>
      <c r="Z230" s="154"/>
      <c r="AA230" s="162"/>
      <c r="AT230" s="163" t="s">
        <v>97</v>
      </c>
      <c r="AU230" s="163" t="s">
        <v>9</v>
      </c>
      <c r="AV230" s="160" t="s">
        <v>9</v>
      </c>
      <c r="AW230" s="160" t="s">
        <v>98</v>
      </c>
      <c r="AX230" s="160" t="s">
        <v>88</v>
      </c>
      <c r="AY230" s="163" t="s">
        <v>89</v>
      </c>
    </row>
    <row r="231" spans="2:65" s="160" customFormat="1" ht="22.5" customHeight="1">
      <c r="B231" s="153"/>
      <c r="C231" s="154"/>
      <c r="D231" s="154"/>
      <c r="E231" s="155" t="s">
        <v>19</v>
      </c>
      <c r="F231" s="164" t="s">
        <v>194</v>
      </c>
      <c r="G231" s="157"/>
      <c r="H231" s="157"/>
      <c r="I231" s="157"/>
      <c r="J231" s="154"/>
      <c r="K231" s="158">
        <v>8.5</v>
      </c>
      <c r="L231" s="154"/>
      <c r="M231" s="154"/>
      <c r="N231" s="154"/>
      <c r="O231" s="154"/>
      <c r="P231" s="154"/>
      <c r="Q231" s="154"/>
      <c r="R231" s="159"/>
      <c r="T231" s="161"/>
      <c r="U231" s="154"/>
      <c r="V231" s="154"/>
      <c r="W231" s="154"/>
      <c r="X231" s="154"/>
      <c r="Y231" s="154"/>
      <c r="Z231" s="154"/>
      <c r="AA231" s="162"/>
      <c r="AT231" s="163" t="s">
        <v>97</v>
      </c>
      <c r="AU231" s="163" t="s">
        <v>9</v>
      </c>
      <c r="AV231" s="160" t="s">
        <v>9</v>
      </c>
      <c r="AW231" s="160" t="s">
        <v>98</v>
      </c>
      <c r="AX231" s="160" t="s">
        <v>88</v>
      </c>
      <c r="AY231" s="163" t="s">
        <v>89</v>
      </c>
    </row>
    <row r="232" spans="2:65" s="160" customFormat="1" ht="22.5" customHeight="1">
      <c r="B232" s="153"/>
      <c r="C232" s="154"/>
      <c r="D232" s="154"/>
      <c r="E232" s="155" t="s">
        <v>19</v>
      </c>
      <c r="F232" s="164" t="s">
        <v>195</v>
      </c>
      <c r="G232" s="157"/>
      <c r="H232" s="157"/>
      <c r="I232" s="157"/>
      <c r="J232" s="154"/>
      <c r="K232" s="158">
        <v>4.25</v>
      </c>
      <c r="L232" s="154"/>
      <c r="M232" s="154"/>
      <c r="N232" s="154"/>
      <c r="O232" s="154"/>
      <c r="P232" s="154"/>
      <c r="Q232" s="154"/>
      <c r="R232" s="159"/>
      <c r="T232" s="161"/>
      <c r="U232" s="154"/>
      <c r="V232" s="154"/>
      <c r="W232" s="154"/>
      <c r="X232" s="154"/>
      <c r="Y232" s="154"/>
      <c r="Z232" s="154"/>
      <c r="AA232" s="162"/>
      <c r="AT232" s="163" t="s">
        <v>97</v>
      </c>
      <c r="AU232" s="163" t="s">
        <v>9</v>
      </c>
      <c r="AV232" s="160" t="s">
        <v>9</v>
      </c>
      <c r="AW232" s="160" t="s">
        <v>98</v>
      </c>
      <c r="AX232" s="160" t="s">
        <v>88</v>
      </c>
      <c r="AY232" s="163" t="s">
        <v>89</v>
      </c>
    </row>
    <row r="233" spans="2:65" s="160" customFormat="1" ht="22.5" customHeight="1">
      <c r="B233" s="153"/>
      <c r="C233" s="154"/>
      <c r="D233" s="154"/>
      <c r="E233" s="155" t="s">
        <v>19</v>
      </c>
      <c r="F233" s="164" t="s">
        <v>196</v>
      </c>
      <c r="G233" s="157"/>
      <c r="H233" s="157"/>
      <c r="I233" s="157"/>
      <c r="J233" s="154"/>
      <c r="K233" s="158">
        <v>6.6</v>
      </c>
      <c r="L233" s="154"/>
      <c r="M233" s="154"/>
      <c r="N233" s="154"/>
      <c r="O233" s="154"/>
      <c r="P233" s="154"/>
      <c r="Q233" s="154"/>
      <c r="R233" s="159"/>
      <c r="T233" s="161"/>
      <c r="U233" s="154"/>
      <c r="V233" s="154"/>
      <c r="W233" s="154"/>
      <c r="X233" s="154"/>
      <c r="Y233" s="154"/>
      <c r="Z233" s="154"/>
      <c r="AA233" s="162"/>
      <c r="AT233" s="163" t="s">
        <v>97</v>
      </c>
      <c r="AU233" s="163" t="s">
        <v>9</v>
      </c>
      <c r="AV233" s="160" t="s">
        <v>9</v>
      </c>
      <c r="AW233" s="160" t="s">
        <v>98</v>
      </c>
      <c r="AX233" s="160" t="s">
        <v>88</v>
      </c>
      <c r="AY233" s="163" t="s">
        <v>89</v>
      </c>
    </row>
    <row r="234" spans="2:65" s="160" customFormat="1" ht="22.5" customHeight="1">
      <c r="B234" s="153"/>
      <c r="C234" s="154"/>
      <c r="D234" s="154"/>
      <c r="E234" s="155" t="s">
        <v>19</v>
      </c>
      <c r="F234" s="164" t="s">
        <v>197</v>
      </c>
      <c r="G234" s="157"/>
      <c r="H234" s="157"/>
      <c r="I234" s="157"/>
      <c r="J234" s="154"/>
      <c r="K234" s="158">
        <v>6.6</v>
      </c>
      <c r="L234" s="154"/>
      <c r="M234" s="154"/>
      <c r="N234" s="154"/>
      <c r="O234" s="154"/>
      <c r="P234" s="154"/>
      <c r="Q234" s="154"/>
      <c r="R234" s="159"/>
      <c r="T234" s="161"/>
      <c r="U234" s="154"/>
      <c r="V234" s="154"/>
      <c r="W234" s="154"/>
      <c r="X234" s="154"/>
      <c r="Y234" s="154"/>
      <c r="Z234" s="154"/>
      <c r="AA234" s="162"/>
      <c r="AT234" s="163" t="s">
        <v>97</v>
      </c>
      <c r="AU234" s="163" t="s">
        <v>9</v>
      </c>
      <c r="AV234" s="160" t="s">
        <v>9</v>
      </c>
      <c r="AW234" s="160" t="s">
        <v>98</v>
      </c>
      <c r="AX234" s="160" t="s">
        <v>88</v>
      </c>
      <c r="AY234" s="163" t="s">
        <v>89</v>
      </c>
    </row>
    <row r="235" spans="2:65" s="172" customFormat="1" ht="22.5" customHeight="1">
      <c r="B235" s="165"/>
      <c r="C235" s="166"/>
      <c r="D235" s="166"/>
      <c r="E235" s="167" t="s">
        <v>19</v>
      </c>
      <c r="F235" s="168" t="s">
        <v>101</v>
      </c>
      <c r="G235" s="169"/>
      <c r="H235" s="169"/>
      <c r="I235" s="169"/>
      <c r="J235" s="166"/>
      <c r="K235" s="170">
        <v>105.7</v>
      </c>
      <c r="L235" s="166"/>
      <c r="M235" s="166"/>
      <c r="N235" s="166"/>
      <c r="O235" s="166"/>
      <c r="P235" s="166"/>
      <c r="Q235" s="166"/>
      <c r="R235" s="171"/>
      <c r="T235" s="173"/>
      <c r="U235" s="166"/>
      <c r="V235" s="166"/>
      <c r="W235" s="166"/>
      <c r="X235" s="166"/>
      <c r="Y235" s="166"/>
      <c r="Z235" s="166"/>
      <c r="AA235" s="174"/>
      <c r="AT235" s="175" t="s">
        <v>97</v>
      </c>
      <c r="AU235" s="175" t="s">
        <v>9</v>
      </c>
      <c r="AV235" s="172" t="s">
        <v>102</v>
      </c>
      <c r="AW235" s="172" t="s">
        <v>98</v>
      </c>
      <c r="AX235" s="172" t="s">
        <v>64</v>
      </c>
      <c r="AY235" s="175" t="s">
        <v>89</v>
      </c>
    </row>
    <row r="236" spans="2:65" s="22" customFormat="1" ht="22.5" customHeight="1">
      <c r="B236" s="91"/>
      <c r="C236" s="140" t="s">
        <v>232</v>
      </c>
      <c r="D236" s="140" t="s">
        <v>90</v>
      </c>
      <c r="E236" s="141" t="s">
        <v>233</v>
      </c>
      <c r="F236" s="142" t="s">
        <v>234</v>
      </c>
      <c r="G236" s="143"/>
      <c r="H236" s="143"/>
      <c r="I236" s="143"/>
      <c r="J236" s="144" t="s">
        <v>168</v>
      </c>
      <c r="K236" s="145">
        <v>166.48</v>
      </c>
      <c r="L236" s="146">
        <v>0</v>
      </c>
      <c r="M236" s="143"/>
      <c r="N236" s="147">
        <f>ROUND(L236*K236,2)</f>
        <v>0</v>
      </c>
      <c r="O236" s="143"/>
      <c r="P236" s="143"/>
      <c r="Q236" s="143"/>
      <c r="R236" s="96"/>
      <c r="T236" s="148" t="s">
        <v>19</v>
      </c>
      <c r="U236" s="149" t="s">
        <v>34</v>
      </c>
      <c r="V236" s="24"/>
      <c r="W236" s="150">
        <f>V236*K236</f>
        <v>0</v>
      </c>
      <c r="X236" s="150">
        <v>3.8E-3</v>
      </c>
      <c r="Y236" s="150">
        <f>X236*K236</f>
        <v>0.63262399999999996</v>
      </c>
      <c r="Z236" s="150">
        <v>0</v>
      </c>
      <c r="AA236" s="151">
        <f>Z236*K236</f>
        <v>0</v>
      </c>
      <c r="AR236" s="10" t="s">
        <v>94</v>
      </c>
      <c r="AT236" s="10" t="s">
        <v>90</v>
      </c>
      <c r="AU236" s="10" t="s">
        <v>9</v>
      </c>
      <c r="AY236" s="10" t="s">
        <v>89</v>
      </c>
      <c r="BE236" s="152">
        <f>IF(U236="základní",N236,0)</f>
        <v>0</v>
      </c>
      <c r="BF236" s="152">
        <f>IF(U236="snížená",N236,0)</f>
        <v>0</v>
      </c>
      <c r="BG236" s="152">
        <f>IF(U236="zákl. přenesená",N236,0)</f>
        <v>0</v>
      </c>
      <c r="BH236" s="152">
        <f>IF(U236="sníž. přenesená",N236,0)</f>
        <v>0</v>
      </c>
      <c r="BI236" s="152">
        <f>IF(U236="nulová",N236,0)</f>
        <v>0</v>
      </c>
      <c r="BJ236" s="10" t="s">
        <v>64</v>
      </c>
      <c r="BK236" s="152">
        <f>ROUND(L236*K236,2)</f>
        <v>0</v>
      </c>
      <c r="BL236" s="10" t="s">
        <v>94</v>
      </c>
      <c r="BM236" s="10" t="s">
        <v>235</v>
      </c>
    </row>
    <row r="237" spans="2:65" s="160" customFormat="1" ht="22.5" customHeight="1">
      <c r="B237" s="153"/>
      <c r="C237" s="154"/>
      <c r="D237" s="154"/>
      <c r="E237" s="155" t="s">
        <v>19</v>
      </c>
      <c r="F237" s="156" t="s">
        <v>236</v>
      </c>
      <c r="G237" s="157"/>
      <c r="H237" s="157"/>
      <c r="I237" s="157"/>
      <c r="J237" s="154"/>
      <c r="K237" s="158">
        <v>110.92</v>
      </c>
      <c r="L237" s="154"/>
      <c r="M237" s="154"/>
      <c r="N237" s="154"/>
      <c r="O237" s="154"/>
      <c r="P237" s="154"/>
      <c r="Q237" s="154"/>
      <c r="R237" s="159"/>
      <c r="T237" s="161"/>
      <c r="U237" s="154"/>
      <c r="V237" s="154"/>
      <c r="W237" s="154"/>
      <c r="X237" s="154"/>
      <c r="Y237" s="154"/>
      <c r="Z237" s="154"/>
      <c r="AA237" s="162"/>
      <c r="AT237" s="163" t="s">
        <v>97</v>
      </c>
      <c r="AU237" s="163" t="s">
        <v>9</v>
      </c>
      <c r="AV237" s="160" t="s">
        <v>9</v>
      </c>
      <c r="AW237" s="160" t="s">
        <v>98</v>
      </c>
      <c r="AX237" s="160" t="s">
        <v>88</v>
      </c>
      <c r="AY237" s="163" t="s">
        <v>89</v>
      </c>
    </row>
    <row r="238" spans="2:65" s="160" customFormat="1" ht="22.5" customHeight="1">
      <c r="B238" s="153"/>
      <c r="C238" s="154"/>
      <c r="D238" s="154"/>
      <c r="E238" s="155" t="s">
        <v>19</v>
      </c>
      <c r="F238" s="164" t="s">
        <v>237</v>
      </c>
      <c r="G238" s="157"/>
      <c r="H238" s="157"/>
      <c r="I238" s="157"/>
      <c r="J238" s="154"/>
      <c r="K238" s="158">
        <v>23.885000000000002</v>
      </c>
      <c r="L238" s="154"/>
      <c r="M238" s="154"/>
      <c r="N238" s="154"/>
      <c r="O238" s="154"/>
      <c r="P238" s="154"/>
      <c r="Q238" s="154"/>
      <c r="R238" s="159"/>
      <c r="T238" s="161"/>
      <c r="U238" s="154"/>
      <c r="V238" s="154"/>
      <c r="W238" s="154"/>
      <c r="X238" s="154"/>
      <c r="Y238" s="154"/>
      <c r="Z238" s="154"/>
      <c r="AA238" s="162"/>
      <c r="AT238" s="163" t="s">
        <v>97</v>
      </c>
      <c r="AU238" s="163" t="s">
        <v>9</v>
      </c>
      <c r="AV238" s="160" t="s">
        <v>9</v>
      </c>
      <c r="AW238" s="160" t="s">
        <v>98</v>
      </c>
      <c r="AX238" s="160" t="s">
        <v>88</v>
      </c>
      <c r="AY238" s="163" t="s">
        <v>89</v>
      </c>
    </row>
    <row r="239" spans="2:65" s="160" customFormat="1" ht="22.5" customHeight="1">
      <c r="B239" s="153"/>
      <c r="C239" s="154"/>
      <c r="D239" s="154"/>
      <c r="E239" s="155" t="s">
        <v>19</v>
      </c>
      <c r="F239" s="164" t="s">
        <v>238</v>
      </c>
      <c r="G239" s="157"/>
      <c r="H239" s="157"/>
      <c r="I239" s="157"/>
      <c r="J239" s="154"/>
      <c r="K239" s="158">
        <v>31.675000000000001</v>
      </c>
      <c r="L239" s="154"/>
      <c r="M239" s="154"/>
      <c r="N239" s="154"/>
      <c r="O239" s="154"/>
      <c r="P239" s="154"/>
      <c r="Q239" s="154"/>
      <c r="R239" s="159"/>
      <c r="T239" s="161"/>
      <c r="U239" s="154"/>
      <c r="V239" s="154"/>
      <c r="W239" s="154"/>
      <c r="X239" s="154"/>
      <c r="Y239" s="154"/>
      <c r="Z239" s="154"/>
      <c r="AA239" s="162"/>
      <c r="AT239" s="163" t="s">
        <v>97</v>
      </c>
      <c r="AU239" s="163" t="s">
        <v>9</v>
      </c>
      <c r="AV239" s="160" t="s">
        <v>9</v>
      </c>
      <c r="AW239" s="160" t="s">
        <v>98</v>
      </c>
      <c r="AX239" s="160" t="s">
        <v>88</v>
      </c>
      <c r="AY239" s="163" t="s">
        <v>89</v>
      </c>
    </row>
    <row r="240" spans="2:65" s="172" customFormat="1" ht="22.5" customHeight="1">
      <c r="B240" s="165"/>
      <c r="C240" s="166"/>
      <c r="D240" s="166"/>
      <c r="E240" s="167" t="s">
        <v>19</v>
      </c>
      <c r="F240" s="168" t="s">
        <v>101</v>
      </c>
      <c r="G240" s="169"/>
      <c r="H240" s="169"/>
      <c r="I240" s="169"/>
      <c r="J240" s="166"/>
      <c r="K240" s="170">
        <v>166.48</v>
      </c>
      <c r="L240" s="166"/>
      <c r="M240" s="166"/>
      <c r="N240" s="166"/>
      <c r="O240" s="166"/>
      <c r="P240" s="166"/>
      <c r="Q240" s="166"/>
      <c r="R240" s="171"/>
      <c r="T240" s="173"/>
      <c r="U240" s="166"/>
      <c r="V240" s="166"/>
      <c r="W240" s="166"/>
      <c r="X240" s="166"/>
      <c r="Y240" s="166"/>
      <c r="Z240" s="166"/>
      <c r="AA240" s="174"/>
      <c r="AT240" s="175" t="s">
        <v>97</v>
      </c>
      <c r="AU240" s="175" t="s">
        <v>9</v>
      </c>
      <c r="AV240" s="172" t="s">
        <v>102</v>
      </c>
      <c r="AW240" s="172" t="s">
        <v>98</v>
      </c>
      <c r="AX240" s="172" t="s">
        <v>64</v>
      </c>
      <c r="AY240" s="175" t="s">
        <v>89</v>
      </c>
    </row>
    <row r="241" spans="2:65" s="22" customFormat="1" ht="31.5" customHeight="1">
      <c r="B241" s="91"/>
      <c r="C241" s="140" t="s">
        <v>239</v>
      </c>
      <c r="D241" s="140" t="s">
        <v>90</v>
      </c>
      <c r="E241" s="141" t="s">
        <v>240</v>
      </c>
      <c r="F241" s="142" t="s">
        <v>241</v>
      </c>
      <c r="G241" s="143"/>
      <c r="H241" s="143"/>
      <c r="I241" s="143"/>
      <c r="J241" s="144" t="s">
        <v>93</v>
      </c>
      <c r="K241" s="145">
        <v>8</v>
      </c>
      <c r="L241" s="146">
        <v>0</v>
      </c>
      <c r="M241" s="143"/>
      <c r="N241" s="147">
        <f>ROUND(L241*K241,2)</f>
        <v>0</v>
      </c>
      <c r="O241" s="143"/>
      <c r="P241" s="143"/>
      <c r="Q241" s="143"/>
      <c r="R241" s="96"/>
      <c r="T241" s="148" t="s">
        <v>19</v>
      </c>
      <c r="U241" s="149" t="s">
        <v>34</v>
      </c>
      <c r="V241" s="24"/>
      <c r="W241" s="150">
        <f>V241*K241</f>
        <v>0</v>
      </c>
      <c r="X241" s="150">
        <v>3.5699999999999998E-3</v>
      </c>
      <c r="Y241" s="150">
        <f>X241*K241</f>
        <v>2.8559999999999999E-2</v>
      </c>
      <c r="Z241" s="150">
        <v>0</v>
      </c>
      <c r="AA241" s="151">
        <f>Z241*K241</f>
        <v>0</v>
      </c>
      <c r="AR241" s="10" t="s">
        <v>94</v>
      </c>
      <c r="AT241" s="10" t="s">
        <v>90</v>
      </c>
      <c r="AU241" s="10" t="s">
        <v>9</v>
      </c>
      <c r="AY241" s="10" t="s">
        <v>89</v>
      </c>
      <c r="BE241" s="152">
        <f>IF(U241="základní",N241,0)</f>
        <v>0</v>
      </c>
      <c r="BF241" s="152">
        <f>IF(U241="snížená",N241,0)</f>
        <v>0</v>
      </c>
      <c r="BG241" s="152">
        <f>IF(U241="zákl. přenesená",N241,0)</f>
        <v>0</v>
      </c>
      <c r="BH241" s="152">
        <f>IF(U241="sníž. přenesená",N241,0)</f>
        <v>0</v>
      </c>
      <c r="BI241" s="152">
        <f>IF(U241="nulová",N241,0)</f>
        <v>0</v>
      </c>
      <c r="BJ241" s="10" t="s">
        <v>64</v>
      </c>
      <c r="BK241" s="152">
        <f>ROUND(L241*K241,2)</f>
        <v>0</v>
      </c>
      <c r="BL241" s="10" t="s">
        <v>94</v>
      </c>
      <c r="BM241" s="10" t="s">
        <v>242</v>
      </c>
    </row>
    <row r="242" spans="2:65" s="160" customFormat="1" ht="22.5" customHeight="1">
      <c r="B242" s="153"/>
      <c r="C242" s="154"/>
      <c r="D242" s="154"/>
      <c r="E242" s="155" t="s">
        <v>19</v>
      </c>
      <c r="F242" s="156" t="s">
        <v>243</v>
      </c>
      <c r="G242" s="157"/>
      <c r="H242" s="157"/>
      <c r="I242" s="157"/>
      <c r="J242" s="154"/>
      <c r="K242" s="158">
        <v>8</v>
      </c>
      <c r="L242" s="154"/>
      <c r="M242" s="154"/>
      <c r="N242" s="154"/>
      <c r="O242" s="154"/>
      <c r="P242" s="154"/>
      <c r="Q242" s="154"/>
      <c r="R242" s="159"/>
      <c r="T242" s="161"/>
      <c r="U242" s="154"/>
      <c r="V242" s="154"/>
      <c r="W242" s="154"/>
      <c r="X242" s="154"/>
      <c r="Y242" s="154"/>
      <c r="Z242" s="154"/>
      <c r="AA242" s="162"/>
      <c r="AT242" s="163" t="s">
        <v>97</v>
      </c>
      <c r="AU242" s="163" t="s">
        <v>9</v>
      </c>
      <c r="AV242" s="160" t="s">
        <v>9</v>
      </c>
      <c r="AW242" s="160" t="s">
        <v>98</v>
      </c>
      <c r="AX242" s="160" t="s">
        <v>88</v>
      </c>
      <c r="AY242" s="163" t="s">
        <v>89</v>
      </c>
    </row>
    <row r="243" spans="2:65" s="172" customFormat="1" ht="22.5" customHeight="1">
      <c r="B243" s="165"/>
      <c r="C243" s="166"/>
      <c r="D243" s="166"/>
      <c r="E243" s="167" t="s">
        <v>19</v>
      </c>
      <c r="F243" s="168" t="s">
        <v>101</v>
      </c>
      <c r="G243" s="169"/>
      <c r="H243" s="169"/>
      <c r="I243" s="169"/>
      <c r="J243" s="166"/>
      <c r="K243" s="170">
        <v>8</v>
      </c>
      <c r="L243" s="166"/>
      <c r="M243" s="166"/>
      <c r="N243" s="166"/>
      <c r="O243" s="166"/>
      <c r="P243" s="166"/>
      <c r="Q243" s="166"/>
      <c r="R243" s="171"/>
      <c r="T243" s="173"/>
      <c r="U243" s="166"/>
      <c r="V243" s="166"/>
      <c r="W243" s="166"/>
      <c r="X243" s="166"/>
      <c r="Y243" s="166"/>
      <c r="Z243" s="166"/>
      <c r="AA243" s="174"/>
      <c r="AT243" s="175" t="s">
        <v>97</v>
      </c>
      <c r="AU243" s="175" t="s">
        <v>9</v>
      </c>
      <c r="AV243" s="172" t="s">
        <v>102</v>
      </c>
      <c r="AW243" s="172" t="s">
        <v>98</v>
      </c>
      <c r="AX243" s="172" t="s">
        <v>64</v>
      </c>
      <c r="AY243" s="175" t="s">
        <v>89</v>
      </c>
    </row>
    <row r="244" spans="2:65" s="22" customFormat="1" ht="31.5" customHeight="1">
      <c r="B244" s="91"/>
      <c r="C244" s="140" t="s">
        <v>244</v>
      </c>
      <c r="D244" s="140" t="s">
        <v>90</v>
      </c>
      <c r="E244" s="141" t="s">
        <v>245</v>
      </c>
      <c r="F244" s="142" t="s">
        <v>246</v>
      </c>
      <c r="G244" s="143"/>
      <c r="H244" s="143"/>
      <c r="I244" s="143"/>
      <c r="J244" s="144" t="s">
        <v>168</v>
      </c>
      <c r="K244" s="145">
        <v>47.76</v>
      </c>
      <c r="L244" s="146">
        <v>0</v>
      </c>
      <c r="M244" s="143"/>
      <c r="N244" s="147">
        <f>ROUND(L244*K244,2)</f>
        <v>0</v>
      </c>
      <c r="O244" s="143"/>
      <c r="P244" s="143"/>
      <c r="Q244" s="143"/>
      <c r="R244" s="96"/>
      <c r="T244" s="148" t="s">
        <v>19</v>
      </c>
      <c r="U244" s="149" t="s">
        <v>34</v>
      </c>
      <c r="V244" s="24"/>
      <c r="W244" s="150">
        <f>V244*K244</f>
        <v>0</v>
      </c>
      <c r="X244" s="150">
        <v>3.7699999999999999E-3</v>
      </c>
      <c r="Y244" s="150">
        <f>X244*K244</f>
        <v>0.1800552</v>
      </c>
      <c r="Z244" s="150">
        <v>0</v>
      </c>
      <c r="AA244" s="151">
        <f>Z244*K244</f>
        <v>0</v>
      </c>
      <c r="AR244" s="10" t="s">
        <v>94</v>
      </c>
      <c r="AT244" s="10" t="s">
        <v>90</v>
      </c>
      <c r="AU244" s="10" t="s">
        <v>9</v>
      </c>
      <c r="AY244" s="10" t="s">
        <v>89</v>
      </c>
      <c r="BE244" s="152">
        <f>IF(U244="základní",N244,0)</f>
        <v>0</v>
      </c>
      <c r="BF244" s="152">
        <f>IF(U244="snížená",N244,0)</f>
        <v>0</v>
      </c>
      <c r="BG244" s="152">
        <f>IF(U244="zákl. přenesená",N244,0)</f>
        <v>0</v>
      </c>
      <c r="BH244" s="152">
        <f>IF(U244="sníž. přenesená",N244,0)</f>
        <v>0</v>
      </c>
      <c r="BI244" s="152">
        <f>IF(U244="nulová",N244,0)</f>
        <v>0</v>
      </c>
      <c r="BJ244" s="10" t="s">
        <v>64</v>
      </c>
      <c r="BK244" s="152">
        <f>ROUND(L244*K244,2)</f>
        <v>0</v>
      </c>
      <c r="BL244" s="10" t="s">
        <v>94</v>
      </c>
      <c r="BM244" s="10" t="s">
        <v>247</v>
      </c>
    </row>
    <row r="245" spans="2:65" s="160" customFormat="1" ht="22.5" customHeight="1">
      <c r="B245" s="153"/>
      <c r="C245" s="154"/>
      <c r="D245" s="154"/>
      <c r="E245" s="155" t="s">
        <v>19</v>
      </c>
      <c r="F245" s="156" t="s">
        <v>248</v>
      </c>
      <c r="G245" s="157"/>
      <c r="H245" s="157"/>
      <c r="I245" s="157"/>
      <c r="J245" s="154"/>
      <c r="K245" s="158">
        <v>17.88</v>
      </c>
      <c r="L245" s="154"/>
      <c r="M245" s="154"/>
      <c r="N245" s="154"/>
      <c r="O245" s="154"/>
      <c r="P245" s="154"/>
      <c r="Q245" s="154"/>
      <c r="R245" s="159"/>
      <c r="T245" s="161"/>
      <c r="U245" s="154"/>
      <c r="V245" s="154"/>
      <c r="W245" s="154"/>
      <c r="X245" s="154"/>
      <c r="Y245" s="154"/>
      <c r="Z245" s="154"/>
      <c r="AA245" s="162"/>
      <c r="AT245" s="163" t="s">
        <v>97</v>
      </c>
      <c r="AU245" s="163" t="s">
        <v>9</v>
      </c>
      <c r="AV245" s="160" t="s">
        <v>9</v>
      </c>
      <c r="AW245" s="160" t="s">
        <v>98</v>
      </c>
      <c r="AX245" s="160" t="s">
        <v>88</v>
      </c>
      <c r="AY245" s="163" t="s">
        <v>89</v>
      </c>
    </row>
    <row r="246" spans="2:65" s="160" customFormat="1" ht="22.5" customHeight="1">
      <c r="B246" s="153"/>
      <c r="C246" s="154"/>
      <c r="D246" s="154"/>
      <c r="E246" s="155" t="s">
        <v>19</v>
      </c>
      <c r="F246" s="164" t="s">
        <v>249</v>
      </c>
      <c r="G246" s="157"/>
      <c r="H246" s="157"/>
      <c r="I246" s="157"/>
      <c r="J246" s="154"/>
      <c r="K246" s="158">
        <v>7.48</v>
      </c>
      <c r="L246" s="154"/>
      <c r="M246" s="154"/>
      <c r="N246" s="154"/>
      <c r="O246" s="154"/>
      <c r="P246" s="154"/>
      <c r="Q246" s="154"/>
      <c r="R246" s="159"/>
      <c r="T246" s="161"/>
      <c r="U246" s="154"/>
      <c r="V246" s="154"/>
      <c r="W246" s="154"/>
      <c r="X246" s="154"/>
      <c r="Y246" s="154"/>
      <c r="Z246" s="154"/>
      <c r="AA246" s="162"/>
      <c r="AT246" s="163" t="s">
        <v>97</v>
      </c>
      <c r="AU246" s="163" t="s">
        <v>9</v>
      </c>
      <c r="AV246" s="160" t="s">
        <v>9</v>
      </c>
      <c r="AW246" s="160" t="s">
        <v>98</v>
      </c>
      <c r="AX246" s="160" t="s">
        <v>88</v>
      </c>
      <c r="AY246" s="163" t="s">
        <v>89</v>
      </c>
    </row>
    <row r="247" spans="2:65" s="160" customFormat="1" ht="22.5" customHeight="1">
      <c r="B247" s="153"/>
      <c r="C247" s="154"/>
      <c r="D247" s="154"/>
      <c r="E247" s="155" t="s">
        <v>19</v>
      </c>
      <c r="F247" s="164" t="s">
        <v>250</v>
      </c>
      <c r="G247" s="157"/>
      <c r="H247" s="157"/>
      <c r="I247" s="157"/>
      <c r="J247" s="154"/>
      <c r="K247" s="158">
        <v>22.4</v>
      </c>
      <c r="L247" s="154"/>
      <c r="M247" s="154"/>
      <c r="N247" s="154"/>
      <c r="O247" s="154"/>
      <c r="P247" s="154"/>
      <c r="Q247" s="154"/>
      <c r="R247" s="159"/>
      <c r="T247" s="161"/>
      <c r="U247" s="154"/>
      <c r="V247" s="154"/>
      <c r="W247" s="154"/>
      <c r="X247" s="154"/>
      <c r="Y247" s="154"/>
      <c r="Z247" s="154"/>
      <c r="AA247" s="162"/>
      <c r="AT247" s="163" t="s">
        <v>97</v>
      </c>
      <c r="AU247" s="163" t="s">
        <v>9</v>
      </c>
      <c r="AV247" s="160" t="s">
        <v>9</v>
      </c>
      <c r="AW247" s="160" t="s">
        <v>98</v>
      </c>
      <c r="AX247" s="160" t="s">
        <v>88</v>
      </c>
      <c r="AY247" s="163" t="s">
        <v>89</v>
      </c>
    </row>
    <row r="248" spans="2:65" s="172" customFormat="1" ht="22.5" customHeight="1">
      <c r="B248" s="165"/>
      <c r="C248" s="166"/>
      <c r="D248" s="166"/>
      <c r="E248" s="167" t="s">
        <v>19</v>
      </c>
      <c r="F248" s="168" t="s">
        <v>101</v>
      </c>
      <c r="G248" s="169"/>
      <c r="H248" s="169"/>
      <c r="I248" s="169"/>
      <c r="J248" s="166"/>
      <c r="K248" s="170">
        <v>47.76</v>
      </c>
      <c r="L248" s="166"/>
      <c r="M248" s="166"/>
      <c r="N248" s="166"/>
      <c r="O248" s="166"/>
      <c r="P248" s="166"/>
      <c r="Q248" s="166"/>
      <c r="R248" s="171"/>
      <c r="T248" s="173"/>
      <c r="U248" s="166"/>
      <c r="V248" s="166"/>
      <c r="W248" s="166"/>
      <c r="X248" s="166"/>
      <c r="Y248" s="166"/>
      <c r="Z248" s="166"/>
      <c r="AA248" s="174"/>
      <c r="AT248" s="175" t="s">
        <v>97</v>
      </c>
      <c r="AU248" s="175" t="s">
        <v>9</v>
      </c>
      <c r="AV248" s="172" t="s">
        <v>102</v>
      </c>
      <c r="AW248" s="172" t="s">
        <v>98</v>
      </c>
      <c r="AX248" s="172" t="s">
        <v>64</v>
      </c>
      <c r="AY248" s="175" t="s">
        <v>89</v>
      </c>
    </row>
    <row r="249" spans="2:65" s="22" customFormat="1" ht="31.5" customHeight="1">
      <c r="B249" s="91"/>
      <c r="C249" s="140" t="s">
        <v>251</v>
      </c>
      <c r="D249" s="140" t="s">
        <v>90</v>
      </c>
      <c r="E249" s="141" t="s">
        <v>252</v>
      </c>
      <c r="F249" s="142" t="s">
        <v>253</v>
      </c>
      <c r="G249" s="143"/>
      <c r="H249" s="143"/>
      <c r="I249" s="143"/>
      <c r="J249" s="144" t="s">
        <v>145</v>
      </c>
      <c r="K249" s="145">
        <v>1.8680000000000001</v>
      </c>
      <c r="L249" s="146">
        <v>0</v>
      </c>
      <c r="M249" s="143"/>
      <c r="N249" s="147">
        <f>ROUND(L249*K249,2)</f>
        <v>0</v>
      </c>
      <c r="O249" s="143"/>
      <c r="P249" s="143"/>
      <c r="Q249" s="143"/>
      <c r="R249" s="96"/>
      <c r="T249" s="148" t="s">
        <v>19</v>
      </c>
      <c r="U249" s="149" t="s">
        <v>34</v>
      </c>
      <c r="V249" s="24"/>
      <c r="W249" s="150">
        <f>V249*K249</f>
        <v>0</v>
      </c>
      <c r="X249" s="150">
        <v>0</v>
      </c>
      <c r="Y249" s="150">
        <f>X249*K249</f>
        <v>0</v>
      </c>
      <c r="Z249" s="150">
        <v>0</v>
      </c>
      <c r="AA249" s="151">
        <f>Z249*K249</f>
        <v>0</v>
      </c>
      <c r="AR249" s="10" t="s">
        <v>94</v>
      </c>
      <c r="AT249" s="10" t="s">
        <v>90</v>
      </c>
      <c r="AU249" s="10" t="s">
        <v>9</v>
      </c>
      <c r="AY249" s="10" t="s">
        <v>89</v>
      </c>
      <c r="BE249" s="152">
        <f>IF(U249="základní",N249,0)</f>
        <v>0</v>
      </c>
      <c r="BF249" s="152">
        <f>IF(U249="snížená",N249,0)</f>
        <v>0</v>
      </c>
      <c r="BG249" s="152">
        <f>IF(U249="zákl. přenesená",N249,0)</f>
        <v>0</v>
      </c>
      <c r="BH249" s="152">
        <f>IF(U249="sníž. přenesená",N249,0)</f>
        <v>0</v>
      </c>
      <c r="BI249" s="152">
        <f>IF(U249="nulová",N249,0)</f>
        <v>0</v>
      </c>
      <c r="BJ249" s="10" t="s">
        <v>64</v>
      </c>
      <c r="BK249" s="152">
        <f>ROUND(L249*K249,2)</f>
        <v>0</v>
      </c>
      <c r="BL249" s="10" t="s">
        <v>94</v>
      </c>
      <c r="BM249" s="10" t="s">
        <v>254</v>
      </c>
    </row>
    <row r="250" spans="2:65" s="130" customFormat="1" ht="37.35" customHeight="1">
      <c r="B250" s="126"/>
      <c r="C250" s="127"/>
      <c r="D250" s="128" t="s">
        <v>58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96">
        <f>BK250</f>
        <v>0</v>
      </c>
      <c r="O250" s="197"/>
      <c r="P250" s="197"/>
      <c r="Q250" s="197"/>
      <c r="R250" s="129"/>
      <c r="T250" s="131"/>
      <c r="U250" s="127"/>
      <c r="V250" s="127"/>
      <c r="W250" s="132">
        <f>W251</f>
        <v>0</v>
      </c>
      <c r="X250" s="127"/>
      <c r="Y250" s="132">
        <f>Y251</f>
        <v>0</v>
      </c>
      <c r="Z250" s="127"/>
      <c r="AA250" s="133">
        <f>AA251</f>
        <v>0</v>
      </c>
      <c r="AR250" s="134" t="s">
        <v>120</v>
      </c>
      <c r="AT250" s="135" t="s">
        <v>87</v>
      </c>
      <c r="AU250" s="135" t="s">
        <v>88</v>
      </c>
      <c r="AY250" s="134" t="s">
        <v>89</v>
      </c>
      <c r="BK250" s="136">
        <f>BK251</f>
        <v>0</v>
      </c>
    </row>
    <row r="251" spans="2:65" s="130" customFormat="1" ht="19.899999999999999" customHeight="1">
      <c r="B251" s="126"/>
      <c r="C251" s="127"/>
      <c r="D251" s="137" t="s">
        <v>59</v>
      </c>
      <c r="E251" s="137"/>
      <c r="F251" s="137"/>
      <c r="G251" s="137"/>
      <c r="H251" s="137"/>
      <c r="I251" s="137"/>
      <c r="J251" s="137"/>
      <c r="K251" s="137"/>
      <c r="L251" s="137"/>
      <c r="M251" s="137"/>
      <c r="N251" s="138">
        <f>BK251</f>
        <v>0</v>
      </c>
      <c r="O251" s="139"/>
      <c r="P251" s="139"/>
      <c r="Q251" s="139"/>
      <c r="R251" s="129"/>
      <c r="T251" s="131"/>
      <c r="U251" s="127"/>
      <c r="V251" s="127"/>
      <c r="W251" s="132">
        <f>W252</f>
        <v>0</v>
      </c>
      <c r="X251" s="127"/>
      <c r="Y251" s="132">
        <f>Y252</f>
        <v>0</v>
      </c>
      <c r="Z251" s="127"/>
      <c r="AA251" s="133">
        <f>AA252</f>
        <v>0</v>
      </c>
      <c r="AR251" s="134" t="s">
        <v>120</v>
      </c>
      <c r="AT251" s="135" t="s">
        <v>87</v>
      </c>
      <c r="AU251" s="135" t="s">
        <v>64</v>
      </c>
      <c r="AY251" s="134" t="s">
        <v>89</v>
      </c>
      <c r="BK251" s="136">
        <f>BK252</f>
        <v>0</v>
      </c>
    </row>
    <row r="252" spans="2:65" s="22" customFormat="1" ht="22.5" customHeight="1">
      <c r="B252" s="91"/>
      <c r="C252" s="140" t="s">
        <v>255</v>
      </c>
      <c r="D252" s="140" t="s">
        <v>90</v>
      </c>
      <c r="E252" s="141" t="s">
        <v>256</v>
      </c>
      <c r="F252" s="142" t="s">
        <v>62</v>
      </c>
      <c r="G252" s="143"/>
      <c r="H252" s="143"/>
      <c r="I252" s="143"/>
      <c r="J252" s="144" t="s">
        <v>257</v>
      </c>
      <c r="K252" s="145">
        <v>1</v>
      </c>
      <c r="L252" s="146">
        <v>0</v>
      </c>
      <c r="M252" s="143"/>
      <c r="N252" s="147">
        <f>ROUND(L252*K252,2)</f>
        <v>0</v>
      </c>
      <c r="O252" s="143"/>
      <c r="P252" s="143"/>
      <c r="Q252" s="143"/>
      <c r="R252" s="96"/>
      <c r="T252" s="148" t="s">
        <v>19</v>
      </c>
      <c r="U252" s="149" t="s">
        <v>34</v>
      </c>
      <c r="V252" s="24"/>
      <c r="W252" s="150">
        <f>V252*K252</f>
        <v>0</v>
      </c>
      <c r="X252" s="150">
        <v>0</v>
      </c>
      <c r="Y252" s="150">
        <f>X252*K252</f>
        <v>0</v>
      </c>
      <c r="Z252" s="150">
        <v>0</v>
      </c>
      <c r="AA252" s="151">
        <f>Z252*K252</f>
        <v>0</v>
      </c>
      <c r="AR252" s="10" t="s">
        <v>258</v>
      </c>
      <c r="AT252" s="10" t="s">
        <v>90</v>
      </c>
      <c r="AU252" s="10" t="s">
        <v>9</v>
      </c>
      <c r="AY252" s="10" t="s">
        <v>89</v>
      </c>
      <c r="BE252" s="152">
        <f>IF(U252="základní",N252,0)</f>
        <v>0</v>
      </c>
      <c r="BF252" s="152">
        <f>IF(U252="snížená",N252,0)</f>
        <v>0</v>
      </c>
      <c r="BG252" s="152">
        <f>IF(U252="zákl. přenesená",N252,0)</f>
        <v>0</v>
      </c>
      <c r="BH252" s="152">
        <f>IF(U252="sníž. přenesená",N252,0)</f>
        <v>0</v>
      </c>
      <c r="BI252" s="152">
        <f>IF(U252="nulová",N252,0)</f>
        <v>0</v>
      </c>
      <c r="BJ252" s="10" t="s">
        <v>64</v>
      </c>
      <c r="BK252" s="152">
        <f>ROUND(L252*K252,2)</f>
        <v>0</v>
      </c>
      <c r="BL252" s="10" t="s">
        <v>258</v>
      </c>
      <c r="BM252" s="10" t="s">
        <v>259</v>
      </c>
    </row>
    <row r="253" spans="2:65" s="22" customFormat="1" ht="49.9" customHeight="1">
      <c r="B253" s="23"/>
      <c r="C253" s="24"/>
      <c r="D253" s="128" t="s">
        <v>260</v>
      </c>
      <c r="E253" s="24"/>
      <c r="F253" s="24"/>
      <c r="G253" s="24"/>
      <c r="H253" s="24"/>
      <c r="I253" s="24"/>
      <c r="J253" s="24"/>
      <c r="K253" s="24"/>
      <c r="L253" s="24"/>
      <c r="M253" s="24"/>
      <c r="N253" s="198">
        <f t="shared" ref="N253:N258" si="5">BK253</f>
        <v>0</v>
      </c>
      <c r="O253" s="199"/>
      <c r="P253" s="199"/>
      <c r="Q253" s="199"/>
      <c r="R253" s="28"/>
      <c r="T253" s="200"/>
      <c r="U253" s="24"/>
      <c r="V253" s="24"/>
      <c r="W253" s="24"/>
      <c r="X253" s="24"/>
      <c r="Y253" s="24"/>
      <c r="Z253" s="24"/>
      <c r="AA253" s="201"/>
      <c r="AT253" s="10" t="s">
        <v>87</v>
      </c>
      <c r="AU253" s="10" t="s">
        <v>88</v>
      </c>
      <c r="AY253" s="10" t="s">
        <v>261</v>
      </c>
      <c r="BK253" s="152">
        <f>SUM(BK254:BK258)</f>
        <v>0</v>
      </c>
    </row>
    <row r="254" spans="2:65" s="22" customFormat="1" ht="22.35" customHeight="1">
      <c r="B254" s="23"/>
      <c r="C254" s="202" t="s">
        <v>19</v>
      </c>
      <c r="D254" s="202" t="s">
        <v>90</v>
      </c>
      <c r="E254" s="203" t="s">
        <v>19</v>
      </c>
      <c r="F254" s="204" t="s">
        <v>19</v>
      </c>
      <c r="G254" s="205"/>
      <c r="H254" s="205"/>
      <c r="I254" s="205"/>
      <c r="J254" s="206" t="s">
        <v>19</v>
      </c>
      <c r="K254" s="207"/>
      <c r="L254" s="146"/>
      <c r="M254" s="208"/>
      <c r="N254" s="209">
        <f t="shared" si="5"/>
        <v>0</v>
      </c>
      <c r="O254" s="208"/>
      <c r="P254" s="208"/>
      <c r="Q254" s="208"/>
      <c r="R254" s="28"/>
      <c r="T254" s="148" t="s">
        <v>19</v>
      </c>
      <c r="U254" s="210" t="s">
        <v>34</v>
      </c>
      <c r="V254" s="24"/>
      <c r="W254" s="24"/>
      <c r="X254" s="24"/>
      <c r="Y254" s="24"/>
      <c r="Z254" s="24"/>
      <c r="AA254" s="201"/>
      <c r="AT254" s="10" t="s">
        <v>261</v>
      </c>
      <c r="AU254" s="10" t="s">
        <v>64</v>
      </c>
      <c r="AY254" s="10" t="s">
        <v>261</v>
      </c>
      <c r="BE254" s="152">
        <f>IF(U254="základní",N254,0)</f>
        <v>0</v>
      </c>
      <c r="BF254" s="152">
        <f>IF(U254="snížená",N254,0)</f>
        <v>0</v>
      </c>
      <c r="BG254" s="152">
        <f>IF(U254="zákl. přenesená",N254,0)</f>
        <v>0</v>
      </c>
      <c r="BH254" s="152">
        <f>IF(U254="sníž. přenesená",N254,0)</f>
        <v>0</v>
      </c>
      <c r="BI254" s="152">
        <f>IF(U254="nulová",N254,0)</f>
        <v>0</v>
      </c>
      <c r="BJ254" s="10" t="s">
        <v>64</v>
      </c>
      <c r="BK254" s="152">
        <f>L254*K254</f>
        <v>0</v>
      </c>
    </row>
    <row r="255" spans="2:65" s="22" customFormat="1" ht="22.35" customHeight="1">
      <c r="B255" s="23"/>
      <c r="C255" s="202" t="s">
        <v>19</v>
      </c>
      <c r="D255" s="202" t="s">
        <v>90</v>
      </c>
      <c r="E255" s="203" t="s">
        <v>19</v>
      </c>
      <c r="F255" s="204" t="s">
        <v>19</v>
      </c>
      <c r="G255" s="205"/>
      <c r="H255" s="205"/>
      <c r="I255" s="205"/>
      <c r="J255" s="206" t="s">
        <v>19</v>
      </c>
      <c r="K255" s="207"/>
      <c r="L255" s="146"/>
      <c r="M255" s="208"/>
      <c r="N255" s="209">
        <f t="shared" si="5"/>
        <v>0</v>
      </c>
      <c r="O255" s="208"/>
      <c r="P255" s="208"/>
      <c r="Q255" s="208"/>
      <c r="R255" s="28"/>
      <c r="T255" s="148" t="s">
        <v>19</v>
      </c>
      <c r="U255" s="210" t="s">
        <v>34</v>
      </c>
      <c r="V255" s="24"/>
      <c r="W255" s="24"/>
      <c r="X255" s="24"/>
      <c r="Y255" s="24"/>
      <c r="Z255" s="24"/>
      <c r="AA255" s="201"/>
      <c r="AT255" s="10" t="s">
        <v>261</v>
      </c>
      <c r="AU255" s="10" t="s">
        <v>64</v>
      </c>
      <c r="AY255" s="10" t="s">
        <v>261</v>
      </c>
      <c r="BE255" s="152">
        <f>IF(U255="základní",N255,0)</f>
        <v>0</v>
      </c>
      <c r="BF255" s="152">
        <f>IF(U255="snížená",N255,0)</f>
        <v>0</v>
      </c>
      <c r="BG255" s="152">
        <f>IF(U255="zákl. přenesená",N255,0)</f>
        <v>0</v>
      </c>
      <c r="BH255" s="152">
        <f>IF(U255="sníž. přenesená",N255,0)</f>
        <v>0</v>
      </c>
      <c r="BI255" s="152">
        <f>IF(U255="nulová",N255,0)</f>
        <v>0</v>
      </c>
      <c r="BJ255" s="10" t="s">
        <v>64</v>
      </c>
      <c r="BK255" s="152">
        <f>L255*K255</f>
        <v>0</v>
      </c>
    </row>
    <row r="256" spans="2:65" s="22" customFormat="1" ht="22.35" customHeight="1">
      <c r="B256" s="23"/>
      <c r="C256" s="202" t="s">
        <v>19</v>
      </c>
      <c r="D256" s="202" t="s">
        <v>90</v>
      </c>
      <c r="E256" s="203" t="s">
        <v>19</v>
      </c>
      <c r="F256" s="204" t="s">
        <v>19</v>
      </c>
      <c r="G256" s="205"/>
      <c r="H256" s="205"/>
      <c r="I256" s="205"/>
      <c r="J256" s="206" t="s">
        <v>19</v>
      </c>
      <c r="K256" s="207"/>
      <c r="L256" s="146"/>
      <c r="M256" s="208"/>
      <c r="N256" s="209">
        <f t="shared" si="5"/>
        <v>0</v>
      </c>
      <c r="O256" s="208"/>
      <c r="P256" s="208"/>
      <c r="Q256" s="208"/>
      <c r="R256" s="28"/>
      <c r="T256" s="148" t="s">
        <v>19</v>
      </c>
      <c r="U256" s="210" t="s">
        <v>34</v>
      </c>
      <c r="V256" s="24"/>
      <c r="W256" s="24"/>
      <c r="X256" s="24"/>
      <c r="Y256" s="24"/>
      <c r="Z256" s="24"/>
      <c r="AA256" s="201"/>
      <c r="AT256" s="10" t="s">
        <v>261</v>
      </c>
      <c r="AU256" s="10" t="s">
        <v>64</v>
      </c>
      <c r="AY256" s="10" t="s">
        <v>261</v>
      </c>
      <c r="BE256" s="152">
        <f>IF(U256="základní",N256,0)</f>
        <v>0</v>
      </c>
      <c r="BF256" s="152">
        <f>IF(U256="snížená",N256,0)</f>
        <v>0</v>
      </c>
      <c r="BG256" s="152">
        <f>IF(U256="zákl. přenesená",N256,0)</f>
        <v>0</v>
      </c>
      <c r="BH256" s="152">
        <f>IF(U256="sníž. přenesená",N256,0)</f>
        <v>0</v>
      </c>
      <c r="BI256" s="152">
        <f>IF(U256="nulová",N256,0)</f>
        <v>0</v>
      </c>
      <c r="BJ256" s="10" t="s">
        <v>64</v>
      </c>
      <c r="BK256" s="152">
        <f>L256*K256</f>
        <v>0</v>
      </c>
    </row>
    <row r="257" spans="2:63" s="22" customFormat="1" ht="22.35" customHeight="1">
      <c r="B257" s="23"/>
      <c r="C257" s="202" t="s">
        <v>19</v>
      </c>
      <c r="D257" s="202" t="s">
        <v>90</v>
      </c>
      <c r="E257" s="203" t="s">
        <v>19</v>
      </c>
      <c r="F257" s="204" t="s">
        <v>19</v>
      </c>
      <c r="G257" s="205"/>
      <c r="H257" s="205"/>
      <c r="I257" s="205"/>
      <c r="J257" s="206" t="s">
        <v>19</v>
      </c>
      <c r="K257" s="207"/>
      <c r="L257" s="146"/>
      <c r="M257" s="208"/>
      <c r="N257" s="209">
        <f t="shared" si="5"/>
        <v>0</v>
      </c>
      <c r="O257" s="208"/>
      <c r="P257" s="208"/>
      <c r="Q257" s="208"/>
      <c r="R257" s="28"/>
      <c r="T257" s="148" t="s">
        <v>19</v>
      </c>
      <c r="U257" s="210" t="s">
        <v>34</v>
      </c>
      <c r="V257" s="24"/>
      <c r="W257" s="24"/>
      <c r="X257" s="24"/>
      <c r="Y257" s="24"/>
      <c r="Z257" s="24"/>
      <c r="AA257" s="201"/>
      <c r="AT257" s="10" t="s">
        <v>261</v>
      </c>
      <c r="AU257" s="10" t="s">
        <v>64</v>
      </c>
      <c r="AY257" s="10" t="s">
        <v>261</v>
      </c>
      <c r="BE257" s="152">
        <f>IF(U257="základní",N257,0)</f>
        <v>0</v>
      </c>
      <c r="BF257" s="152">
        <f>IF(U257="snížená",N257,0)</f>
        <v>0</v>
      </c>
      <c r="BG257" s="152">
        <f>IF(U257="zákl. přenesená",N257,0)</f>
        <v>0</v>
      </c>
      <c r="BH257" s="152">
        <f>IF(U257="sníž. přenesená",N257,0)</f>
        <v>0</v>
      </c>
      <c r="BI257" s="152">
        <f>IF(U257="nulová",N257,0)</f>
        <v>0</v>
      </c>
      <c r="BJ257" s="10" t="s">
        <v>64</v>
      </c>
      <c r="BK257" s="152">
        <f>L257*K257</f>
        <v>0</v>
      </c>
    </row>
    <row r="258" spans="2:63" s="22" customFormat="1" ht="22.35" customHeight="1">
      <c r="B258" s="23"/>
      <c r="C258" s="202" t="s">
        <v>19</v>
      </c>
      <c r="D258" s="202" t="s">
        <v>90</v>
      </c>
      <c r="E258" s="203" t="s">
        <v>19</v>
      </c>
      <c r="F258" s="204" t="s">
        <v>19</v>
      </c>
      <c r="G258" s="205"/>
      <c r="H258" s="205"/>
      <c r="I258" s="205"/>
      <c r="J258" s="206" t="s">
        <v>19</v>
      </c>
      <c r="K258" s="207"/>
      <c r="L258" s="146"/>
      <c r="M258" s="208"/>
      <c r="N258" s="209">
        <f t="shared" si="5"/>
        <v>0</v>
      </c>
      <c r="O258" s="208"/>
      <c r="P258" s="208"/>
      <c r="Q258" s="208"/>
      <c r="R258" s="28"/>
      <c r="T258" s="148" t="s">
        <v>19</v>
      </c>
      <c r="U258" s="210" t="s">
        <v>34</v>
      </c>
      <c r="V258" s="57"/>
      <c r="W258" s="57"/>
      <c r="X258" s="57"/>
      <c r="Y258" s="57"/>
      <c r="Z258" s="57"/>
      <c r="AA258" s="59"/>
      <c r="AT258" s="10" t="s">
        <v>261</v>
      </c>
      <c r="AU258" s="10" t="s">
        <v>64</v>
      </c>
      <c r="AY258" s="10" t="s">
        <v>261</v>
      </c>
      <c r="BE258" s="152">
        <f>IF(U258="základní",N258,0)</f>
        <v>0</v>
      </c>
      <c r="BF258" s="152">
        <f>IF(U258="snížená",N258,0)</f>
        <v>0</v>
      </c>
      <c r="BG258" s="152">
        <f>IF(U258="zákl. přenesená",N258,0)</f>
        <v>0</v>
      </c>
      <c r="BH258" s="152">
        <f>IF(U258="sníž. přenesená",N258,0)</f>
        <v>0</v>
      </c>
      <c r="BI258" s="152">
        <f>IF(U258="nulová",N258,0)</f>
        <v>0</v>
      </c>
      <c r="BJ258" s="10" t="s">
        <v>64</v>
      </c>
      <c r="BK258" s="152">
        <f>L258*K258</f>
        <v>0</v>
      </c>
    </row>
    <row r="259" spans="2:63" s="22" customFormat="1" ht="6.95" customHeight="1">
      <c r="B259" s="60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2"/>
    </row>
  </sheetData>
  <mergeCells count="270">
    <mergeCell ref="F258:I258"/>
    <mergeCell ref="L258:M258"/>
    <mergeCell ref="N258:Q258"/>
    <mergeCell ref="F256:I256"/>
    <mergeCell ref="L256:M256"/>
    <mergeCell ref="N256:Q256"/>
    <mergeCell ref="F257:I257"/>
    <mergeCell ref="L257:M257"/>
    <mergeCell ref="N257:Q257"/>
    <mergeCell ref="N253:Q253"/>
    <mergeCell ref="F254:I254"/>
    <mergeCell ref="L254:M254"/>
    <mergeCell ref="N254:Q254"/>
    <mergeCell ref="F255:I255"/>
    <mergeCell ref="L255:M255"/>
    <mergeCell ref="N255:Q255"/>
    <mergeCell ref="N249:Q249"/>
    <mergeCell ref="N250:Q250"/>
    <mergeCell ref="N251:Q251"/>
    <mergeCell ref="F252:I252"/>
    <mergeCell ref="L252:M252"/>
    <mergeCell ref="N252:Q252"/>
    <mergeCell ref="F245:I245"/>
    <mergeCell ref="F246:I246"/>
    <mergeCell ref="F247:I247"/>
    <mergeCell ref="F248:I248"/>
    <mergeCell ref="F249:I249"/>
    <mergeCell ref="L249:M249"/>
    <mergeCell ref="F241:I241"/>
    <mergeCell ref="L241:M241"/>
    <mergeCell ref="N241:Q241"/>
    <mergeCell ref="F242:I242"/>
    <mergeCell ref="F243:I243"/>
    <mergeCell ref="F244:I244"/>
    <mergeCell ref="L244:M244"/>
    <mergeCell ref="N244:Q244"/>
    <mergeCell ref="L236:M236"/>
    <mergeCell ref="N236:Q236"/>
    <mergeCell ref="F237:I237"/>
    <mergeCell ref="F238:I238"/>
    <mergeCell ref="F239:I239"/>
    <mergeCell ref="F240:I240"/>
    <mergeCell ref="F231:I231"/>
    <mergeCell ref="F232:I232"/>
    <mergeCell ref="F233:I233"/>
    <mergeCell ref="F234:I234"/>
    <mergeCell ref="F235:I235"/>
    <mergeCell ref="F236:I236"/>
    <mergeCell ref="F225:I225"/>
    <mergeCell ref="F226:I226"/>
    <mergeCell ref="F227:I227"/>
    <mergeCell ref="F228:I228"/>
    <mergeCell ref="F229:I229"/>
    <mergeCell ref="F230:I230"/>
    <mergeCell ref="F221:I221"/>
    <mergeCell ref="L221:M221"/>
    <mergeCell ref="N221:Q221"/>
    <mergeCell ref="F222:I222"/>
    <mergeCell ref="F223:I223"/>
    <mergeCell ref="F224:I224"/>
    <mergeCell ref="N215:Q215"/>
    <mergeCell ref="F216:I216"/>
    <mergeCell ref="F217:I217"/>
    <mergeCell ref="F218:I218"/>
    <mergeCell ref="F219:I219"/>
    <mergeCell ref="F220:I220"/>
    <mergeCell ref="L220:M220"/>
    <mergeCell ref="N220:Q220"/>
    <mergeCell ref="F211:I211"/>
    <mergeCell ref="F212:I212"/>
    <mergeCell ref="F213:I213"/>
    <mergeCell ref="F214:I214"/>
    <mergeCell ref="F215:I215"/>
    <mergeCell ref="L215:M215"/>
    <mergeCell ref="N205:Q205"/>
    <mergeCell ref="F206:I206"/>
    <mergeCell ref="F207:I207"/>
    <mergeCell ref="F208:I208"/>
    <mergeCell ref="F209:I209"/>
    <mergeCell ref="F210:I210"/>
    <mergeCell ref="L210:M210"/>
    <mergeCell ref="N210:Q210"/>
    <mergeCell ref="F201:I201"/>
    <mergeCell ref="F202:I202"/>
    <mergeCell ref="F203:I203"/>
    <mergeCell ref="F204:I204"/>
    <mergeCell ref="F205:I205"/>
    <mergeCell ref="L205:M205"/>
    <mergeCell ref="F197:I197"/>
    <mergeCell ref="F198:I198"/>
    <mergeCell ref="F199:I199"/>
    <mergeCell ref="F200:I200"/>
    <mergeCell ref="L200:M200"/>
    <mergeCell ref="N200:Q200"/>
    <mergeCell ref="F191:I191"/>
    <mergeCell ref="F192:I192"/>
    <mergeCell ref="F193:I193"/>
    <mergeCell ref="F194:I194"/>
    <mergeCell ref="F195:I195"/>
    <mergeCell ref="F196:I196"/>
    <mergeCell ref="F185:I185"/>
    <mergeCell ref="F186:I186"/>
    <mergeCell ref="F187:I187"/>
    <mergeCell ref="F188:I188"/>
    <mergeCell ref="F189:I189"/>
    <mergeCell ref="F190:I190"/>
    <mergeCell ref="F181:I181"/>
    <mergeCell ref="F182:I182"/>
    <mergeCell ref="F183:I183"/>
    <mergeCell ref="F184:I184"/>
    <mergeCell ref="L184:M184"/>
    <mergeCell ref="N184:Q184"/>
    <mergeCell ref="F177:I177"/>
    <mergeCell ref="F178:I178"/>
    <mergeCell ref="F179:I179"/>
    <mergeCell ref="L179:M179"/>
    <mergeCell ref="N179:Q179"/>
    <mergeCell ref="F180:I180"/>
    <mergeCell ref="N173:Q173"/>
    <mergeCell ref="F174:I174"/>
    <mergeCell ref="L174:M174"/>
    <mergeCell ref="N174:Q174"/>
    <mergeCell ref="F175:I175"/>
    <mergeCell ref="F176:I176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F165:I165"/>
    <mergeCell ref="F166:I166"/>
    <mergeCell ref="L166:M166"/>
    <mergeCell ref="N166:Q166"/>
    <mergeCell ref="F167:I167"/>
    <mergeCell ref="F168:I168"/>
    <mergeCell ref="N161:Q161"/>
    <mergeCell ref="F162:I162"/>
    <mergeCell ref="L162:M162"/>
    <mergeCell ref="N162:Q162"/>
    <mergeCell ref="F163:I163"/>
    <mergeCell ref="F164:I164"/>
    <mergeCell ref="F157:I157"/>
    <mergeCell ref="F158:I158"/>
    <mergeCell ref="F159:I159"/>
    <mergeCell ref="F160:I160"/>
    <mergeCell ref="L160:M160"/>
    <mergeCell ref="N160:Q160"/>
    <mergeCell ref="F153:I153"/>
    <mergeCell ref="F154:I154"/>
    <mergeCell ref="F155:I155"/>
    <mergeCell ref="L155:M155"/>
    <mergeCell ref="N155:Q155"/>
    <mergeCell ref="F156:I156"/>
    <mergeCell ref="F149:I149"/>
    <mergeCell ref="F150:I150"/>
    <mergeCell ref="F151:I151"/>
    <mergeCell ref="F152:I152"/>
    <mergeCell ref="L152:M152"/>
    <mergeCell ref="N152:Q152"/>
    <mergeCell ref="N145:Q145"/>
    <mergeCell ref="F146:I146"/>
    <mergeCell ref="F147:I147"/>
    <mergeCell ref="F148:I148"/>
    <mergeCell ref="L148:M148"/>
    <mergeCell ref="N148:Q148"/>
    <mergeCell ref="F141:I141"/>
    <mergeCell ref="F142:I142"/>
    <mergeCell ref="F143:I143"/>
    <mergeCell ref="F144:I144"/>
    <mergeCell ref="F145:I145"/>
    <mergeCell ref="L145:M145"/>
    <mergeCell ref="F137:I137"/>
    <mergeCell ref="F138:I138"/>
    <mergeCell ref="F139:I139"/>
    <mergeCell ref="F140:I140"/>
    <mergeCell ref="L140:M140"/>
    <mergeCell ref="N140:Q140"/>
    <mergeCell ref="F133:I133"/>
    <mergeCell ref="F134:I134"/>
    <mergeCell ref="F135:I135"/>
    <mergeCell ref="L135:M135"/>
    <mergeCell ref="N135:Q135"/>
    <mergeCell ref="F136:I136"/>
    <mergeCell ref="F129:I129"/>
    <mergeCell ref="F130:I130"/>
    <mergeCell ref="L130:M130"/>
    <mergeCell ref="N130:Q130"/>
    <mergeCell ref="F131:I131"/>
    <mergeCell ref="F132:I132"/>
    <mergeCell ref="F125:I125"/>
    <mergeCell ref="L125:M125"/>
    <mergeCell ref="N125:Q125"/>
    <mergeCell ref="F126:I126"/>
    <mergeCell ref="F127:I127"/>
    <mergeCell ref="F128:I128"/>
    <mergeCell ref="F121:I121"/>
    <mergeCell ref="L121:M121"/>
    <mergeCell ref="N121:Q121"/>
    <mergeCell ref="N122:Q122"/>
    <mergeCell ref="N123:Q123"/>
    <mergeCell ref="N124:Q124"/>
    <mergeCell ref="C111:Q111"/>
    <mergeCell ref="F113:P113"/>
    <mergeCell ref="F114:P114"/>
    <mergeCell ref="M116:P116"/>
    <mergeCell ref="M118:Q118"/>
    <mergeCell ref="M119:Q119"/>
    <mergeCell ref="D101:H101"/>
    <mergeCell ref="N101:Q101"/>
    <mergeCell ref="D102:H102"/>
    <mergeCell ref="N102:Q102"/>
    <mergeCell ref="N103:Q103"/>
    <mergeCell ref="L105:Q105"/>
    <mergeCell ref="D98:H98"/>
    <mergeCell ref="N98:Q98"/>
    <mergeCell ref="D99:H99"/>
    <mergeCell ref="N99:Q99"/>
    <mergeCell ref="D100:H100"/>
    <mergeCell ref="N100:Q100"/>
    <mergeCell ref="N91:Q91"/>
    <mergeCell ref="N92:Q92"/>
    <mergeCell ref="N93:Q93"/>
    <mergeCell ref="N94:Q94"/>
    <mergeCell ref="N95:Q95"/>
    <mergeCell ref="N97:Q97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254:U259">
      <formula1>"základní,snížená,zákl. přenesená,sníž. přenesená,nulová"</formula1>
    </dataValidation>
    <dataValidation type="list" allowBlank="1" showInputMessage="1" showErrorMessage="1" error="Povoleny jsou hodnoty K a M." sqref="D254:D259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1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03130004 - SO 04 - zatepl...</vt:lpstr>
      <vt:lpstr>'03130004 - SO 04 - zatepl...'!Názvy_tisku</vt:lpstr>
      <vt:lpstr>'03130004 - SO 04 - zatepl...'!Oblast_tisku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2017-08-28T08:31:19Z</dcterms:created>
  <dcterms:modified xsi:type="dcterms:W3CDTF">2017-08-28T08:31:39Z</dcterms:modified>
</cp:coreProperties>
</file>