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2995" windowHeight="12075"/>
  </bookViews>
  <sheets>
    <sheet name="03130005 - SO 05 - modern..." sheetId="1" r:id="rId1"/>
  </sheets>
  <externalReferences>
    <externalReference r:id="rId2"/>
  </externalReferences>
  <definedNames>
    <definedName name="_xlnm.Print_Titles" localSheetId="0">'03130005 - SO 05 - modern...'!$130:$130</definedName>
    <definedName name="_xlnm.Print_Area" localSheetId="0">'03130005 - SO 05 - modern...'!$C$4:$Q$70,'03130005 - SO 05 - modern...'!$C$76:$Q$114,'03130005 - SO 05 - modern...'!$C$120:$Q$367</definedName>
  </definedNames>
  <calcPr calcId="125725"/>
</workbook>
</file>

<file path=xl/calcChain.xml><?xml version="1.0" encoding="utf-8"?>
<calcChain xmlns="http://schemas.openxmlformats.org/spreadsheetml/2006/main">
  <c r="BK367" i="1"/>
  <c r="BI367"/>
  <c r="BH367"/>
  <c r="BG367"/>
  <c r="BF367"/>
  <c r="BE367"/>
  <c r="N367"/>
  <c r="BK366"/>
  <c r="BI366"/>
  <c r="BH366"/>
  <c r="BG366"/>
  <c r="BF366"/>
  <c r="N366"/>
  <c r="BE366" s="1"/>
  <c r="BK365"/>
  <c r="BI365"/>
  <c r="BH365"/>
  <c r="BG365"/>
  <c r="BF365"/>
  <c r="BE365"/>
  <c r="N365"/>
  <c r="BK364"/>
  <c r="BI364"/>
  <c r="BH364"/>
  <c r="BG364"/>
  <c r="BF364"/>
  <c r="N364"/>
  <c r="BE364" s="1"/>
  <c r="BK363"/>
  <c r="BI363"/>
  <c r="BH363"/>
  <c r="BG363"/>
  <c r="BF363"/>
  <c r="BE363"/>
  <c r="N363"/>
  <c r="BK362"/>
  <c r="N362" s="1"/>
  <c r="N104" s="1"/>
  <c r="BK361"/>
  <c r="BI361"/>
  <c r="BH361"/>
  <c r="BG361"/>
  <c r="BF361"/>
  <c r="AA361"/>
  <c r="AA360" s="1"/>
  <c r="AA359" s="1"/>
  <c r="Y361"/>
  <c r="W361"/>
  <c r="W360" s="1"/>
  <c r="W359" s="1"/>
  <c r="N361"/>
  <c r="BE361" s="1"/>
  <c r="BK360"/>
  <c r="BK359" s="1"/>
  <c r="N359" s="1"/>
  <c r="N102" s="1"/>
  <c r="Y360"/>
  <c r="Y359" s="1"/>
  <c r="N360"/>
  <c r="BK358"/>
  <c r="BI358"/>
  <c r="BH358"/>
  <c r="BG358"/>
  <c r="BF358"/>
  <c r="AA358"/>
  <c r="Y358"/>
  <c r="W358"/>
  <c r="N358"/>
  <c r="BE358" s="1"/>
  <c r="BK357"/>
  <c r="BI357"/>
  <c r="BH357"/>
  <c r="BG357"/>
  <c r="BF357"/>
  <c r="AA357"/>
  <c r="Y357"/>
  <c r="W357"/>
  <c r="N357"/>
  <c r="BE357" s="1"/>
  <c r="BK356"/>
  <c r="BI356"/>
  <c r="BH356"/>
  <c r="BG356"/>
  <c r="BF356"/>
  <c r="AA356"/>
  <c r="Y356"/>
  <c r="W356"/>
  <c r="N356"/>
  <c r="BE356" s="1"/>
  <c r="BK355"/>
  <c r="BI355"/>
  <c r="BH355"/>
  <c r="BG355"/>
  <c r="BF355"/>
  <c r="AA355"/>
  <c r="Y355"/>
  <c r="W355"/>
  <c r="N355"/>
  <c r="BE355" s="1"/>
  <c r="BK354"/>
  <c r="BI354"/>
  <c r="BH354"/>
  <c r="BG354"/>
  <c r="BF354"/>
  <c r="AA354"/>
  <c r="Y354"/>
  <c r="W354"/>
  <c r="N354"/>
  <c r="BE354" s="1"/>
  <c r="BK353"/>
  <c r="BI353"/>
  <c r="BH353"/>
  <c r="BG353"/>
  <c r="BF353"/>
  <c r="AA353"/>
  <c r="Y353"/>
  <c r="W353"/>
  <c r="N353"/>
  <c r="BE353" s="1"/>
  <c r="BK352"/>
  <c r="BI352"/>
  <c r="BH352"/>
  <c r="BG352"/>
  <c r="BF352"/>
  <c r="AA352"/>
  <c r="Y352"/>
  <c r="W352"/>
  <c r="N352"/>
  <c r="BE352" s="1"/>
  <c r="BK351"/>
  <c r="BI351"/>
  <c r="BH351"/>
  <c r="BG351"/>
  <c r="BF351"/>
  <c r="AA351"/>
  <c r="Y351"/>
  <c r="W351"/>
  <c r="N351"/>
  <c r="BE351" s="1"/>
  <c r="BK350"/>
  <c r="BI350"/>
  <c r="BH350"/>
  <c r="BG350"/>
  <c r="BF350"/>
  <c r="AA350"/>
  <c r="Y350"/>
  <c r="W350"/>
  <c r="N350"/>
  <c r="BE350" s="1"/>
  <c r="BK349"/>
  <c r="BI349"/>
  <c r="BH349"/>
  <c r="BG349"/>
  <c r="BF349"/>
  <c r="AA349"/>
  <c r="Y349"/>
  <c r="W349"/>
  <c r="N349"/>
  <c r="BE349" s="1"/>
  <c r="BK348"/>
  <c r="BI348"/>
  <c r="BH348"/>
  <c r="BG348"/>
  <c r="BF348"/>
  <c r="AA348"/>
  <c r="Y348"/>
  <c r="W348"/>
  <c r="N348"/>
  <c r="BE348" s="1"/>
  <c r="BK347"/>
  <c r="BI347"/>
  <c r="BH347"/>
  <c r="BG347"/>
  <c r="BF347"/>
  <c r="AA347"/>
  <c r="Y347"/>
  <c r="W347"/>
  <c r="N347"/>
  <c r="BE347" s="1"/>
  <c r="BK346"/>
  <c r="BI346"/>
  <c r="BH346"/>
  <c r="BG346"/>
  <c r="BF346"/>
  <c r="AA346"/>
  <c r="Y346"/>
  <c r="W346"/>
  <c r="N346"/>
  <c r="BE346" s="1"/>
  <c r="BK345"/>
  <c r="BI345"/>
  <c r="BH345"/>
  <c r="BG345"/>
  <c r="BF345"/>
  <c r="AA345"/>
  <c r="Y345"/>
  <c r="W345"/>
  <c r="N345"/>
  <c r="BE345" s="1"/>
  <c r="BK344"/>
  <c r="BI344"/>
  <c r="BH344"/>
  <c r="BG344"/>
  <c r="BF344"/>
  <c r="AA344"/>
  <c r="Y344"/>
  <c r="W344"/>
  <c r="N344"/>
  <c r="BE344" s="1"/>
  <c r="BK343"/>
  <c r="BI343"/>
  <c r="BH343"/>
  <c r="BG343"/>
  <c r="BF343"/>
  <c r="AA343"/>
  <c r="Y343"/>
  <c r="W343"/>
  <c r="N343"/>
  <c r="BE343" s="1"/>
  <c r="BK342"/>
  <c r="BI342"/>
  <c r="BH342"/>
  <c r="BG342"/>
  <c r="BF342"/>
  <c r="AA342"/>
  <c r="Y342"/>
  <c r="W342"/>
  <c r="N342"/>
  <c r="BE342" s="1"/>
  <c r="BK341"/>
  <c r="BI341"/>
  <c r="BH341"/>
  <c r="BG341"/>
  <c r="BF341"/>
  <c r="AA341"/>
  <c r="Y341"/>
  <c r="W341"/>
  <c r="N341"/>
  <c r="BE341" s="1"/>
  <c r="BK340"/>
  <c r="BI340"/>
  <c r="BH340"/>
  <c r="BG340"/>
  <c r="BF340"/>
  <c r="AA340"/>
  <c r="Y340"/>
  <c r="W340"/>
  <c r="N340"/>
  <c r="BE340" s="1"/>
  <c r="BK339"/>
  <c r="BI339"/>
  <c r="BH339"/>
  <c r="BG339"/>
  <c r="BF339"/>
  <c r="AA339"/>
  <c r="Y339"/>
  <c r="W339"/>
  <c r="N339"/>
  <c r="BE339" s="1"/>
  <c r="BK338"/>
  <c r="BI338"/>
  <c r="BH338"/>
  <c r="BG338"/>
  <c r="BF338"/>
  <c r="AA338"/>
  <c r="Y338"/>
  <c r="W338"/>
  <c r="N338"/>
  <c r="BE338" s="1"/>
  <c r="BK337"/>
  <c r="BI337"/>
  <c r="BH337"/>
  <c r="BG337"/>
  <c r="BF337"/>
  <c r="AA337"/>
  <c r="Y337"/>
  <c r="W337"/>
  <c r="N337"/>
  <c r="BE337" s="1"/>
  <c r="BK336"/>
  <c r="BI336"/>
  <c r="BH336"/>
  <c r="BG336"/>
  <c r="BF336"/>
  <c r="AA336"/>
  <c r="Y336"/>
  <c r="W336"/>
  <c r="N336"/>
  <c r="BE336" s="1"/>
  <c r="BK335"/>
  <c r="BI335"/>
  <c r="BH335"/>
  <c r="BG335"/>
  <c r="BF335"/>
  <c r="AA335"/>
  <c r="Y335"/>
  <c r="W335"/>
  <c r="N335"/>
  <c r="BE335" s="1"/>
  <c r="BK334"/>
  <c r="BI334"/>
  <c r="BH334"/>
  <c r="BG334"/>
  <c r="BF334"/>
  <c r="AA334"/>
  <c r="Y334"/>
  <c r="Y333" s="1"/>
  <c r="W334"/>
  <c r="N334"/>
  <c r="BE334" s="1"/>
  <c r="BK333"/>
  <c r="AA333"/>
  <c r="W333"/>
  <c r="N333"/>
  <c r="BK332"/>
  <c r="BI332"/>
  <c r="BH332"/>
  <c r="BG332"/>
  <c r="BF332"/>
  <c r="AA332"/>
  <c r="Y332"/>
  <c r="W332"/>
  <c r="N332"/>
  <c r="BE332" s="1"/>
  <c r="BK331"/>
  <c r="BI331"/>
  <c r="BH331"/>
  <c r="BG331"/>
  <c r="BF331"/>
  <c r="AA331"/>
  <c r="Y331"/>
  <c r="W331"/>
  <c r="N331"/>
  <c r="BE331" s="1"/>
  <c r="BK330"/>
  <c r="BI330"/>
  <c r="BH330"/>
  <c r="BG330"/>
  <c r="BF330"/>
  <c r="AA330"/>
  <c r="Y330"/>
  <c r="W330"/>
  <c r="N330"/>
  <c r="BE330" s="1"/>
  <c r="BK329"/>
  <c r="BI329"/>
  <c r="BH329"/>
  <c r="BG329"/>
  <c r="BF329"/>
  <c r="AA329"/>
  <c r="Y329"/>
  <c r="W329"/>
  <c r="N329"/>
  <c r="BE329" s="1"/>
  <c r="BK328"/>
  <c r="BI328"/>
  <c r="BH328"/>
  <c r="BG328"/>
  <c r="BF328"/>
  <c r="AA328"/>
  <c r="Y328"/>
  <c r="W328"/>
  <c r="N328"/>
  <c r="BE328" s="1"/>
  <c r="BK327"/>
  <c r="BI327"/>
  <c r="BH327"/>
  <c r="BG327"/>
  <c r="BF327"/>
  <c r="AA327"/>
  <c r="Y327"/>
  <c r="W327"/>
  <c r="N327"/>
  <c r="BE327" s="1"/>
  <c r="BK326"/>
  <c r="BI326"/>
  <c r="BH326"/>
  <c r="BG326"/>
  <c r="BF326"/>
  <c r="AA326"/>
  <c r="Y326"/>
  <c r="W326"/>
  <c r="N326"/>
  <c r="BE326" s="1"/>
  <c r="BK325"/>
  <c r="BI325"/>
  <c r="BH325"/>
  <c r="BG325"/>
  <c r="BF325"/>
  <c r="AA325"/>
  <c r="Y325"/>
  <c r="W325"/>
  <c r="N325"/>
  <c r="BE325" s="1"/>
  <c r="BK324"/>
  <c r="BI324"/>
  <c r="BH324"/>
  <c r="BG324"/>
  <c r="BF324"/>
  <c r="AA324"/>
  <c r="Y324"/>
  <c r="W324"/>
  <c r="N324"/>
  <c r="BE324" s="1"/>
  <c r="BK323"/>
  <c r="BI323"/>
  <c r="BH323"/>
  <c r="BG323"/>
  <c r="BF323"/>
  <c r="AA323"/>
  <c r="Y323"/>
  <c r="W323"/>
  <c r="N323"/>
  <c r="BE323" s="1"/>
  <c r="BK322"/>
  <c r="BI322"/>
  <c r="BH322"/>
  <c r="BG322"/>
  <c r="BF322"/>
  <c r="AA322"/>
  <c r="Y322"/>
  <c r="W322"/>
  <c r="N322"/>
  <c r="BE322" s="1"/>
  <c r="BK321"/>
  <c r="BI321"/>
  <c r="BH321"/>
  <c r="BG321"/>
  <c r="BF321"/>
  <c r="AA321"/>
  <c r="Y321"/>
  <c r="W321"/>
  <c r="N321"/>
  <c r="BE321" s="1"/>
  <c r="BK320"/>
  <c r="BI320"/>
  <c r="BH320"/>
  <c r="BG320"/>
  <c r="BF320"/>
  <c r="AA320"/>
  <c r="Y320"/>
  <c r="W320"/>
  <c r="N320"/>
  <c r="BE320" s="1"/>
  <c r="BK319"/>
  <c r="BI319"/>
  <c r="BH319"/>
  <c r="BG319"/>
  <c r="BF319"/>
  <c r="AA319"/>
  <c r="AA318" s="1"/>
  <c r="AA317" s="1"/>
  <c r="Y319"/>
  <c r="W319"/>
  <c r="W318" s="1"/>
  <c r="W317" s="1"/>
  <c r="N319"/>
  <c r="BE319" s="1"/>
  <c r="BK318"/>
  <c r="BK317" s="1"/>
  <c r="N317" s="1"/>
  <c r="N99" s="1"/>
  <c r="Y318"/>
  <c r="Y317" s="1"/>
  <c r="N318"/>
  <c r="BK316"/>
  <c r="BI316"/>
  <c r="BH316"/>
  <c r="BG316"/>
  <c r="BF316"/>
  <c r="AA316"/>
  <c r="Y316"/>
  <c r="W316"/>
  <c r="N316"/>
  <c r="BE316" s="1"/>
  <c r="BK313"/>
  <c r="BI313"/>
  <c r="BH313"/>
  <c r="BG313"/>
  <c r="BF313"/>
  <c r="AA313"/>
  <c r="Y313"/>
  <c r="W313"/>
  <c r="N313"/>
  <c r="BE313" s="1"/>
  <c r="BK312"/>
  <c r="BI312"/>
  <c r="BH312"/>
  <c r="BG312"/>
  <c r="BF312"/>
  <c r="AA312"/>
  <c r="Y312"/>
  <c r="W312"/>
  <c r="N312"/>
  <c r="BE312" s="1"/>
  <c r="BK311"/>
  <c r="BI311"/>
  <c r="BH311"/>
  <c r="BG311"/>
  <c r="BF311"/>
  <c r="AA311"/>
  <c r="Y311"/>
  <c r="W311"/>
  <c r="N311"/>
  <c r="BE311" s="1"/>
  <c r="BK310"/>
  <c r="BI310"/>
  <c r="BH310"/>
  <c r="BG310"/>
  <c r="BF310"/>
  <c r="AA310"/>
  <c r="Y310"/>
  <c r="W310"/>
  <c r="N310"/>
  <c r="BE310" s="1"/>
  <c r="BK307"/>
  <c r="BI307"/>
  <c r="BH307"/>
  <c r="BG307"/>
  <c r="BF307"/>
  <c r="AA307"/>
  <c r="Y307"/>
  <c r="W307"/>
  <c r="N307"/>
  <c r="BE307" s="1"/>
  <c r="BK306"/>
  <c r="BI306"/>
  <c r="BH306"/>
  <c r="BG306"/>
  <c r="BF306"/>
  <c r="AA306"/>
  <c r="Y306"/>
  <c r="W306"/>
  <c r="N306"/>
  <c r="BE306" s="1"/>
  <c r="BK305"/>
  <c r="BI305"/>
  <c r="BH305"/>
  <c r="BG305"/>
  <c r="BF305"/>
  <c r="AA305"/>
  <c r="Y305"/>
  <c r="Y304" s="1"/>
  <c r="W305"/>
  <c r="N305"/>
  <c r="BE305" s="1"/>
  <c r="BK304"/>
  <c r="AA304"/>
  <c r="W304"/>
  <c r="N304"/>
  <c r="BK303"/>
  <c r="BI303"/>
  <c r="BH303"/>
  <c r="BG303"/>
  <c r="BF303"/>
  <c r="AA303"/>
  <c r="Y303"/>
  <c r="W303"/>
  <c r="N303"/>
  <c r="BE303" s="1"/>
  <c r="BK302"/>
  <c r="BI302"/>
  <c r="BH302"/>
  <c r="BG302"/>
  <c r="BF302"/>
  <c r="AA302"/>
  <c r="Y302"/>
  <c r="W302"/>
  <c r="N302"/>
  <c r="BE302" s="1"/>
  <c r="BK301"/>
  <c r="BI301"/>
  <c r="BH301"/>
  <c r="BG301"/>
  <c r="BF301"/>
  <c r="AA301"/>
  <c r="Y301"/>
  <c r="W301"/>
  <c r="N301"/>
  <c r="BE301" s="1"/>
  <c r="BK298"/>
  <c r="BI298"/>
  <c r="BH298"/>
  <c r="BG298"/>
  <c r="BF298"/>
  <c r="AA298"/>
  <c r="Y298"/>
  <c r="W298"/>
  <c r="N298"/>
  <c r="BE298" s="1"/>
  <c r="BK297"/>
  <c r="AA297"/>
  <c r="Y297"/>
  <c r="W297"/>
  <c r="N297"/>
  <c r="BK293"/>
  <c r="BI293"/>
  <c r="BH293"/>
  <c r="BG293"/>
  <c r="BF293"/>
  <c r="AA293"/>
  <c r="Y293"/>
  <c r="W293"/>
  <c r="N293"/>
  <c r="BE293" s="1"/>
  <c r="BK290"/>
  <c r="BI290"/>
  <c r="BH290"/>
  <c r="BG290"/>
  <c r="BF290"/>
  <c r="AA290"/>
  <c r="Y290"/>
  <c r="W290"/>
  <c r="N290"/>
  <c r="BE290" s="1"/>
  <c r="BK287"/>
  <c r="BI287"/>
  <c r="BH287"/>
  <c r="BG287"/>
  <c r="BF287"/>
  <c r="AA287"/>
  <c r="Y287"/>
  <c r="W287"/>
  <c r="N287"/>
  <c r="BE287" s="1"/>
  <c r="BK284"/>
  <c r="BI284"/>
  <c r="BH284"/>
  <c r="BG284"/>
  <c r="BF284"/>
  <c r="AA284"/>
  <c r="Y284"/>
  <c r="W284"/>
  <c r="N284"/>
  <c r="BE284" s="1"/>
  <c r="BK281"/>
  <c r="BI281"/>
  <c r="BH281"/>
  <c r="BG281"/>
  <c r="BF281"/>
  <c r="AA281"/>
  <c r="Y281"/>
  <c r="W281"/>
  <c r="N281"/>
  <c r="BE281" s="1"/>
  <c r="BK278"/>
  <c r="BI278"/>
  <c r="BH278"/>
  <c r="BG278"/>
  <c r="BF278"/>
  <c r="AA278"/>
  <c r="Y278"/>
  <c r="W278"/>
  <c r="N278"/>
  <c r="BE278" s="1"/>
  <c r="BK275"/>
  <c r="BI275"/>
  <c r="BH275"/>
  <c r="BG275"/>
  <c r="BF275"/>
  <c r="AA275"/>
  <c r="Y275"/>
  <c r="W275"/>
  <c r="N275"/>
  <c r="BE275" s="1"/>
  <c r="BK272"/>
  <c r="BI272"/>
  <c r="BH272"/>
  <c r="BG272"/>
  <c r="BF272"/>
  <c r="AA272"/>
  <c r="Y272"/>
  <c r="W272"/>
  <c r="N272"/>
  <c r="BE272" s="1"/>
  <c r="BK269"/>
  <c r="BI269"/>
  <c r="BH269"/>
  <c r="BG269"/>
  <c r="BF269"/>
  <c r="AA269"/>
  <c r="Y269"/>
  <c r="W269"/>
  <c r="N269"/>
  <c r="BE269" s="1"/>
  <c r="BK266"/>
  <c r="BI266"/>
  <c r="BH266"/>
  <c r="BG266"/>
  <c r="BF266"/>
  <c r="AA266"/>
  <c r="Y266"/>
  <c r="W266"/>
  <c r="N266"/>
  <c r="BE266" s="1"/>
  <c r="BK263"/>
  <c r="BI263"/>
  <c r="BH263"/>
  <c r="BG263"/>
  <c r="BF263"/>
  <c r="AA263"/>
  <c r="Y263"/>
  <c r="W263"/>
  <c r="N263"/>
  <c r="BE263" s="1"/>
  <c r="BK258"/>
  <c r="BI258"/>
  <c r="BH258"/>
  <c r="BG258"/>
  <c r="BF258"/>
  <c r="AA258"/>
  <c r="Y258"/>
  <c r="W258"/>
  <c r="N258"/>
  <c r="BE258" s="1"/>
  <c r="BK255"/>
  <c r="BI255"/>
  <c r="BH255"/>
  <c r="BG255"/>
  <c r="BF255"/>
  <c r="AA255"/>
  <c r="Y255"/>
  <c r="W255"/>
  <c r="N255"/>
  <c r="BE255" s="1"/>
  <c r="BK252"/>
  <c r="BI252"/>
  <c r="BH252"/>
  <c r="BG252"/>
  <c r="BF252"/>
  <c r="AA252"/>
  <c r="Y252"/>
  <c r="W252"/>
  <c r="N252"/>
  <c r="BE252" s="1"/>
  <c r="BK249"/>
  <c r="BI249"/>
  <c r="BH249"/>
  <c r="BG249"/>
  <c r="BF249"/>
  <c r="AA249"/>
  <c r="Y249"/>
  <c r="W249"/>
  <c r="N249"/>
  <c r="BE249" s="1"/>
  <c r="BK244"/>
  <c r="BI244"/>
  <c r="BH244"/>
  <c r="BG244"/>
  <c r="BF244"/>
  <c r="AA244"/>
  <c r="Y244"/>
  <c r="W244"/>
  <c r="N244"/>
  <c r="BE244" s="1"/>
  <c r="BK241"/>
  <c r="BI241"/>
  <c r="BH241"/>
  <c r="BG241"/>
  <c r="BF241"/>
  <c r="AA241"/>
  <c r="Y241"/>
  <c r="W241"/>
  <c r="N241"/>
  <c r="BE241" s="1"/>
  <c r="BK236"/>
  <c r="BI236"/>
  <c r="BH236"/>
  <c r="BG236"/>
  <c r="BF236"/>
  <c r="AA236"/>
  <c r="Y236"/>
  <c r="W236"/>
  <c r="N236"/>
  <c r="BE236" s="1"/>
  <c r="BK233"/>
  <c r="BI233"/>
  <c r="BH233"/>
  <c r="BG233"/>
  <c r="BF233"/>
  <c r="AA233"/>
  <c r="Y233"/>
  <c r="W233"/>
  <c r="N233"/>
  <c r="BE233" s="1"/>
  <c r="BK223"/>
  <c r="BI223"/>
  <c r="BH223"/>
  <c r="BG223"/>
  <c r="BF223"/>
  <c r="AA223"/>
  <c r="Y223"/>
  <c r="W223"/>
  <c r="N223"/>
  <c r="BE223" s="1"/>
  <c r="BK220"/>
  <c r="BI220"/>
  <c r="BH220"/>
  <c r="BG220"/>
  <c r="BF220"/>
  <c r="AA220"/>
  <c r="Y220"/>
  <c r="W220"/>
  <c r="N220"/>
  <c r="BE220" s="1"/>
  <c r="BK217"/>
  <c r="BI217"/>
  <c r="BH217"/>
  <c r="BG217"/>
  <c r="BF217"/>
  <c r="AA217"/>
  <c r="Y217"/>
  <c r="W217"/>
  <c r="N217"/>
  <c r="BE217" s="1"/>
  <c r="BK214"/>
  <c r="BI214"/>
  <c r="BH214"/>
  <c r="BG214"/>
  <c r="BF214"/>
  <c r="AA214"/>
  <c r="Y214"/>
  <c r="W214"/>
  <c r="N214"/>
  <c r="BE214" s="1"/>
  <c r="BK211"/>
  <c r="BI211"/>
  <c r="BH211"/>
  <c r="BG211"/>
  <c r="BF211"/>
  <c r="AA211"/>
  <c r="Y211"/>
  <c r="W211"/>
  <c r="N211"/>
  <c r="BE211" s="1"/>
  <c r="BK208"/>
  <c r="BI208"/>
  <c r="BH208"/>
  <c r="BG208"/>
  <c r="BF208"/>
  <c r="AA208"/>
  <c r="Y208"/>
  <c r="W208"/>
  <c r="N208"/>
  <c r="BE208" s="1"/>
  <c r="BK205"/>
  <c r="BI205"/>
  <c r="BH205"/>
  <c r="BG205"/>
  <c r="BF205"/>
  <c r="AA205"/>
  <c r="Y205"/>
  <c r="W205"/>
  <c r="N205"/>
  <c r="BE205" s="1"/>
  <c r="BK202"/>
  <c r="BI202"/>
  <c r="BH202"/>
  <c r="BG202"/>
  <c r="BF202"/>
  <c r="AA202"/>
  <c r="Y202"/>
  <c r="W202"/>
  <c r="N202"/>
  <c r="BE202" s="1"/>
  <c r="BK199"/>
  <c r="BI199"/>
  <c r="BH199"/>
  <c r="BG199"/>
  <c r="BF199"/>
  <c r="AA199"/>
  <c r="Y199"/>
  <c r="W199"/>
  <c r="N199"/>
  <c r="BE199" s="1"/>
  <c r="BK196"/>
  <c r="BI196"/>
  <c r="BH196"/>
  <c r="BG196"/>
  <c r="BF196"/>
  <c r="AA196"/>
  <c r="Y196"/>
  <c r="W196"/>
  <c r="N196"/>
  <c r="BE196" s="1"/>
  <c r="BK193"/>
  <c r="BI193"/>
  <c r="BH193"/>
  <c r="BG193"/>
  <c r="BF193"/>
  <c r="AA193"/>
  <c r="Y193"/>
  <c r="Y192" s="1"/>
  <c r="W193"/>
  <c r="N193"/>
  <c r="BE193" s="1"/>
  <c r="BK192"/>
  <c r="AA192"/>
  <c r="W192"/>
  <c r="N192"/>
  <c r="BK191"/>
  <c r="BI191"/>
  <c r="BH191"/>
  <c r="BG191"/>
  <c r="BF191"/>
  <c r="AA191"/>
  <c r="Y191"/>
  <c r="W191"/>
  <c r="N191"/>
  <c r="BE191" s="1"/>
  <c r="BK190"/>
  <c r="BI190"/>
  <c r="BH190"/>
  <c r="BG190"/>
  <c r="BF190"/>
  <c r="AA190"/>
  <c r="Y190"/>
  <c r="W190"/>
  <c r="N190"/>
  <c r="BE190" s="1"/>
  <c r="BK189"/>
  <c r="BI189"/>
  <c r="BH189"/>
  <c r="BG189"/>
  <c r="BF189"/>
  <c r="AA189"/>
  <c r="Y189"/>
  <c r="W189"/>
  <c r="N189"/>
  <c r="BE189" s="1"/>
  <c r="BK188"/>
  <c r="BI188"/>
  <c r="BH188"/>
  <c r="BG188"/>
  <c r="BF188"/>
  <c r="AA188"/>
  <c r="Y188"/>
  <c r="W188"/>
  <c r="N188"/>
  <c r="BE188" s="1"/>
  <c r="BK187"/>
  <c r="BI187"/>
  <c r="BH187"/>
  <c r="BG187"/>
  <c r="BF187"/>
  <c r="AA187"/>
  <c r="Y187"/>
  <c r="W187"/>
  <c r="N187"/>
  <c r="BE187" s="1"/>
  <c r="BK186"/>
  <c r="BI186"/>
  <c r="BH186"/>
  <c r="BG186"/>
  <c r="BF186"/>
  <c r="AA186"/>
  <c r="Y186"/>
  <c r="W186"/>
  <c r="N186"/>
  <c r="BE186" s="1"/>
  <c r="BK185"/>
  <c r="BI185"/>
  <c r="BH185"/>
  <c r="BG185"/>
  <c r="BF185"/>
  <c r="AA185"/>
  <c r="Y185"/>
  <c r="W185"/>
  <c r="N185"/>
  <c r="BE185" s="1"/>
  <c r="BK184"/>
  <c r="BI184"/>
  <c r="BH184"/>
  <c r="BG184"/>
  <c r="BF184"/>
  <c r="AA184"/>
  <c r="Y184"/>
  <c r="W184"/>
  <c r="N184"/>
  <c r="BE184" s="1"/>
  <c r="BK183"/>
  <c r="BI183"/>
  <c r="BH183"/>
  <c r="BG183"/>
  <c r="BF183"/>
  <c r="AA183"/>
  <c r="Y183"/>
  <c r="W183"/>
  <c r="N183"/>
  <c r="BE183" s="1"/>
  <c r="BK182"/>
  <c r="BI182"/>
  <c r="BH182"/>
  <c r="BG182"/>
  <c r="BF182"/>
  <c r="AA182"/>
  <c r="Y182"/>
  <c r="W182"/>
  <c r="N182"/>
  <c r="BE182" s="1"/>
  <c r="BK181"/>
  <c r="BI181"/>
  <c r="BH181"/>
  <c r="BG181"/>
  <c r="BF181"/>
  <c r="AA181"/>
  <c r="Y181"/>
  <c r="W181"/>
  <c r="N181"/>
  <c r="BE181" s="1"/>
  <c r="BK180"/>
  <c r="BI180"/>
  <c r="BH180"/>
  <c r="BG180"/>
  <c r="BF180"/>
  <c r="AA180"/>
  <c r="AA179" s="1"/>
  <c r="Y180"/>
  <c r="W180"/>
  <c r="W179" s="1"/>
  <c r="N180"/>
  <c r="BE180" s="1"/>
  <c r="BK179"/>
  <c r="Y179"/>
  <c r="N179"/>
  <c r="BK178"/>
  <c r="BI178"/>
  <c r="BH178"/>
  <c r="BG178"/>
  <c r="BF178"/>
  <c r="AA178"/>
  <c r="Y178"/>
  <c r="W178"/>
  <c r="N178"/>
  <c r="BE178" s="1"/>
  <c r="BK177"/>
  <c r="BI177"/>
  <c r="BH177"/>
  <c r="BG177"/>
  <c r="BF177"/>
  <c r="AA177"/>
  <c r="Y177"/>
  <c r="W177"/>
  <c r="N177"/>
  <c r="BE177" s="1"/>
  <c r="BK176"/>
  <c r="BI176"/>
  <c r="BH176"/>
  <c r="BG176"/>
  <c r="BF176"/>
  <c r="AA176"/>
  <c r="Y176"/>
  <c r="W176"/>
  <c r="N176"/>
  <c r="BE176" s="1"/>
  <c r="BK175"/>
  <c r="BI175"/>
  <c r="BH175"/>
  <c r="BG175"/>
  <c r="BF175"/>
  <c r="AA175"/>
  <c r="Y175"/>
  <c r="Y174" s="1"/>
  <c r="W175"/>
  <c r="N175"/>
  <c r="BE175" s="1"/>
  <c r="BK174"/>
  <c r="AA174"/>
  <c r="W174"/>
  <c r="N174"/>
  <c r="BK173"/>
  <c r="BI173"/>
  <c r="BH173"/>
  <c r="BG173"/>
  <c r="BF173"/>
  <c r="AA173"/>
  <c r="Y173"/>
  <c r="W173"/>
  <c r="N173"/>
  <c r="BE173" s="1"/>
  <c r="BK172"/>
  <c r="BI172"/>
  <c r="BH172"/>
  <c r="BG172"/>
  <c r="BF172"/>
  <c r="AA172"/>
  <c r="Y172"/>
  <c r="W172"/>
  <c r="N172"/>
  <c r="BE172" s="1"/>
  <c r="BK171"/>
  <c r="BI171"/>
  <c r="BH171"/>
  <c r="BG171"/>
  <c r="BF171"/>
  <c r="AA171"/>
  <c r="Y171"/>
  <c r="W171"/>
  <c r="N171"/>
  <c r="BE171" s="1"/>
  <c r="BK170"/>
  <c r="BI170"/>
  <c r="BH170"/>
  <c r="BG170"/>
  <c r="BF170"/>
  <c r="AA170"/>
  <c r="Y170"/>
  <c r="W170"/>
  <c r="N170"/>
  <c r="BE170" s="1"/>
  <c r="BK169"/>
  <c r="BI169"/>
  <c r="BH169"/>
  <c r="BG169"/>
  <c r="BF169"/>
  <c r="AA169"/>
  <c r="AA168" s="1"/>
  <c r="Y169"/>
  <c r="W169"/>
  <c r="W168" s="1"/>
  <c r="N169"/>
  <c r="BE169" s="1"/>
  <c r="BK168"/>
  <c r="Y168"/>
  <c r="N168"/>
  <c r="BK167"/>
  <c r="BI167"/>
  <c r="BH167"/>
  <c r="BG167"/>
  <c r="BF167"/>
  <c r="AA167"/>
  <c r="Y167"/>
  <c r="W167"/>
  <c r="N167"/>
  <c r="BE167" s="1"/>
  <c r="BK166"/>
  <c r="BI166"/>
  <c r="BH166"/>
  <c r="BG166"/>
  <c r="BF166"/>
  <c r="AA166"/>
  <c r="Y166"/>
  <c r="Y165" s="1"/>
  <c r="W166"/>
  <c r="N166"/>
  <c r="BE166" s="1"/>
  <c r="BK165"/>
  <c r="AA165"/>
  <c r="W165"/>
  <c r="N165"/>
  <c r="BK164"/>
  <c r="BI164"/>
  <c r="BH164"/>
  <c r="BG164"/>
  <c r="BF164"/>
  <c r="AA164"/>
  <c r="Y164"/>
  <c r="W164"/>
  <c r="N164"/>
  <c r="BE164" s="1"/>
  <c r="BK163"/>
  <c r="BI163"/>
  <c r="BH163"/>
  <c r="BG163"/>
  <c r="BF163"/>
  <c r="AA163"/>
  <c r="Y163"/>
  <c r="W163"/>
  <c r="N163"/>
  <c r="BE163" s="1"/>
  <c r="BK162"/>
  <c r="BI162"/>
  <c r="BH162"/>
  <c r="BG162"/>
  <c r="BF162"/>
  <c r="AA162"/>
  <c r="Y162"/>
  <c r="W162"/>
  <c r="N162"/>
  <c r="BE162" s="1"/>
  <c r="BK161"/>
  <c r="BI161"/>
  <c r="BH161"/>
  <c r="BG161"/>
  <c r="BF161"/>
  <c r="AA161"/>
  <c r="Y161"/>
  <c r="W161"/>
  <c r="N161"/>
  <c r="BE161" s="1"/>
  <c r="BK160"/>
  <c r="BI160"/>
  <c r="BH160"/>
  <c r="BG160"/>
  <c r="BF160"/>
  <c r="AA160"/>
  <c r="Y160"/>
  <c r="W160"/>
  <c r="N160"/>
  <c r="BE160" s="1"/>
  <c r="BK159"/>
  <c r="BI159"/>
  <c r="BH159"/>
  <c r="BG159"/>
  <c r="BF159"/>
  <c r="AA159"/>
  <c r="Y159"/>
  <c r="W159"/>
  <c r="N159"/>
  <c r="BE159" s="1"/>
  <c r="BK158"/>
  <c r="BI158"/>
  <c r="BH158"/>
  <c r="BG158"/>
  <c r="BF158"/>
  <c r="AA158"/>
  <c r="Y158"/>
  <c r="W158"/>
  <c r="N158"/>
  <c r="BE158" s="1"/>
  <c r="BK157"/>
  <c r="BI157"/>
  <c r="BH157"/>
  <c r="BG157"/>
  <c r="BF157"/>
  <c r="AA157"/>
  <c r="Y157"/>
  <c r="W157"/>
  <c r="N157"/>
  <c r="BE157" s="1"/>
  <c r="BK156"/>
  <c r="BI156"/>
  <c r="BH156"/>
  <c r="BG156"/>
  <c r="BF156"/>
  <c r="AA156"/>
  <c r="Y156"/>
  <c r="W156"/>
  <c r="N156"/>
  <c r="BE156" s="1"/>
  <c r="BK155"/>
  <c r="BI155"/>
  <c r="BH155"/>
  <c r="BG155"/>
  <c r="BF155"/>
  <c r="AA155"/>
  <c r="Y155"/>
  <c r="W155"/>
  <c r="N155"/>
  <c r="BE155" s="1"/>
  <c r="BK154"/>
  <c r="BI154"/>
  <c r="BH154"/>
  <c r="BG154"/>
  <c r="BF154"/>
  <c r="AA154"/>
  <c r="Y154"/>
  <c r="W154"/>
  <c r="N154"/>
  <c r="BE154" s="1"/>
  <c r="BK153"/>
  <c r="BI153"/>
  <c r="BH153"/>
  <c r="BG153"/>
  <c r="BF153"/>
  <c r="AA153"/>
  <c r="Y153"/>
  <c r="W153"/>
  <c r="N153"/>
  <c r="BE153" s="1"/>
  <c r="BK152"/>
  <c r="BI152"/>
  <c r="BH152"/>
  <c r="BG152"/>
  <c r="BF152"/>
  <c r="AA152"/>
  <c r="Y152"/>
  <c r="W152"/>
  <c r="N152"/>
  <c r="BE152" s="1"/>
  <c r="BK151"/>
  <c r="BI151"/>
  <c r="BH151"/>
  <c r="BG151"/>
  <c r="BF151"/>
  <c r="AA151"/>
  <c r="Y151"/>
  <c r="W151"/>
  <c r="N151"/>
  <c r="BE151" s="1"/>
  <c r="BK150"/>
  <c r="BI150"/>
  <c r="BH150"/>
  <c r="BG150"/>
  <c r="BF150"/>
  <c r="AA150"/>
  <c r="Y150"/>
  <c r="W150"/>
  <c r="N150"/>
  <c r="BE150" s="1"/>
  <c r="BK149"/>
  <c r="BI149"/>
  <c r="BH149"/>
  <c r="BG149"/>
  <c r="BF149"/>
  <c r="AA149"/>
  <c r="Y149"/>
  <c r="W149"/>
  <c r="N149"/>
  <c r="BE149" s="1"/>
  <c r="BK148"/>
  <c r="BI148"/>
  <c r="BH148"/>
  <c r="BG148"/>
  <c r="BF148"/>
  <c r="AA148"/>
  <c r="Y148"/>
  <c r="W148"/>
  <c r="N148"/>
  <c r="BE148" s="1"/>
  <c r="BK147"/>
  <c r="BI147"/>
  <c r="BH147"/>
  <c r="BG147"/>
  <c r="BF147"/>
  <c r="AA147"/>
  <c r="Y147"/>
  <c r="W147"/>
  <c r="N147"/>
  <c r="BE147" s="1"/>
  <c r="BK146"/>
  <c r="BI146"/>
  <c r="BH146"/>
  <c r="BG146"/>
  <c r="BF146"/>
  <c r="AA146"/>
  <c r="Y146"/>
  <c r="W146"/>
  <c r="N146"/>
  <c r="BE146" s="1"/>
  <c r="BK145"/>
  <c r="BI145"/>
  <c r="BH145"/>
  <c r="BG145"/>
  <c r="BF145"/>
  <c r="AA145"/>
  <c r="Y145"/>
  <c r="W145"/>
  <c r="N145"/>
  <c r="BE145" s="1"/>
  <c r="BK144"/>
  <c r="BI144"/>
  <c r="BH144"/>
  <c r="BG144"/>
  <c r="BF144"/>
  <c r="AA144"/>
  <c r="Y144"/>
  <c r="W144"/>
  <c r="N144"/>
  <c r="BE144" s="1"/>
  <c r="BK143"/>
  <c r="BI143"/>
  <c r="BH143"/>
  <c r="BG143"/>
  <c r="BF143"/>
  <c r="AA143"/>
  <c r="Y143"/>
  <c r="W143"/>
  <c r="N143"/>
  <c r="BE143" s="1"/>
  <c r="BK142"/>
  <c r="BI142"/>
  <c r="BH142"/>
  <c r="BG142"/>
  <c r="BF142"/>
  <c r="AA142"/>
  <c r="Y142"/>
  <c r="W142"/>
  <c r="N142"/>
  <c r="BE142" s="1"/>
  <c r="BK141"/>
  <c r="BI141"/>
  <c r="BH141"/>
  <c r="BG141"/>
  <c r="BF141"/>
  <c r="AA141"/>
  <c r="Y141"/>
  <c r="W141"/>
  <c r="N141"/>
  <c r="BE141" s="1"/>
  <c r="BK140"/>
  <c r="BI140"/>
  <c r="BH140"/>
  <c r="BG140"/>
  <c r="BF140"/>
  <c r="AA140"/>
  <c r="Y140"/>
  <c r="W140"/>
  <c r="N140"/>
  <c r="BE140" s="1"/>
  <c r="BK139"/>
  <c r="BI139"/>
  <c r="BH139"/>
  <c r="BG139"/>
  <c r="BF139"/>
  <c r="AA139"/>
  <c r="Y139"/>
  <c r="W139"/>
  <c r="N139"/>
  <c r="BE139" s="1"/>
  <c r="BK138"/>
  <c r="BI138"/>
  <c r="BH138"/>
  <c r="BG138"/>
  <c r="BF138"/>
  <c r="AA138"/>
  <c r="Y138"/>
  <c r="W138"/>
  <c r="N138"/>
  <c r="BE138" s="1"/>
  <c r="BK137"/>
  <c r="BI137"/>
  <c r="BH137"/>
  <c r="BG137"/>
  <c r="BF137"/>
  <c r="AA137"/>
  <c r="Y137"/>
  <c r="Y136" s="1"/>
  <c r="W137"/>
  <c r="N137"/>
  <c r="BE137" s="1"/>
  <c r="BK136"/>
  <c r="AA136"/>
  <c r="W136"/>
  <c r="N136"/>
  <c r="BK135"/>
  <c r="BI135"/>
  <c r="BH135"/>
  <c r="BG135"/>
  <c r="BF135"/>
  <c r="AA135"/>
  <c r="Y135"/>
  <c r="W135"/>
  <c r="N135"/>
  <c r="BE135" s="1"/>
  <c r="BK134"/>
  <c r="BI134"/>
  <c r="BH134"/>
  <c r="BG134"/>
  <c r="BF134"/>
  <c r="AA134"/>
  <c r="AA133" s="1"/>
  <c r="AA132" s="1"/>
  <c r="AA131" s="1"/>
  <c r="Y134"/>
  <c r="W134"/>
  <c r="W133" s="1"/>
  <c r="W132" s="1"/>
  <c r="W131" s="1"/>
  <c r="N134"/>
  <c r="BE134" s="1"/>
  <c r="BK133"/>
  <c r="BK132" s="1"/>
  <c r="Y133"/>
  <c r="Y132" s="1"/>
  <c r="Y131" s="1"/>
  <c r="N133"/>
  <c r="F125"/>
  <c r="F123"/>
  <c r="BI112"/>
  <c r="BH112"/>
  <c r="BG112"/>
  <c r="BF112"/>
  <c r="BI111"/>
  <c r="BH111"/>
  <c r="BG111"/>
  <c r="BF111"/>
  <c r="BI110"/>
  <c r="BH110"/>
  <c r="BG110"/>
  <c r="BF110"/>
  <c r="BI109"/>
  <c r="BH109"/>
  <c r="BG109"/>
  <c r="BF109"/>
  <c r="BI108"/>
  <c r="BH108"/>
  <c r="BG108"/>
  <c r="BF108"/>
  <c r="BI107"/>
  <c r="H36" s="1"/>
  <c r="BH107"/>
  <c r="BG107"/>
  <c r="H34" s="1"/>
  <c r="BF107"/>
  <c r="N103"/>
  <c r="N101"/>
  <c r="N100"/>
  <c r="N98"/>
  <c r="N97"/>
  <c r="N96"/>
  <c r="N95"/>
  <c r="N94"/>
  <c r="N93"/>
  <c r="N92"/>
  <c r="N91"/>
  <c r="N90"/>
  <c r="M83"/>
  <c r="F81"/>
  <c r="F79"/>
  <c r="H35"/>
  <c r="M33"/>
  <c r="H33"/>
  <c r="O21"/>
  <c r="E21"/>
  <c r="M128" s="1"/>
  <c r="O20"/>
  <c r="O18"/>
  <c r="E18"/>
  <c r="M127" s="1"/>
  <c r="O17"/>
  <c r="O15"/>
  <c r="E15"/>
  <c r="F84" s="1"/>
  <c r="O14"/>
  <c r="O12"/>
  <c r="E12"/>
  <c r="F83" s="1"/>
  <c r="O11"/>
  <c r="O9"/>
  <c r="M125" s="1"/>
  <c r="F6"/>
  <c r="F78" s="1"/>
  <c r="N132" l="1"/>
  <c r="N89" s="1"/>
  <c r="BK131"/>
  <c r="N131" s="1"/>
  <c r="N88" s="1"/>
  <c r="M81"/>
  <c r="M84"/>
  <c r="F122"/>
  <c r="F127"/>
  <c r="F128"/>
  <c r="N112" l="1"/>
  <c r="BE112" s="1"/>
  <c r="N111"/>
  <c r="BE111" s="1"/>
  <c r="N110"/>
  <c r="BE110" s="1"/>
  <c r="N109"/>
  <c r="BE109" s="1"/>
  <c r="N108"/>
  <c r="BE108" s="1"/>
  <c r="N107"/>
  <c r="M27"/>
  <c r="BE107" l="1"/>
  <c r="N106"/>
  <c r="H32" l="1"/>
  <c r="M32"/>
  <c r="M28"/>
  <c r="M30" s="1"/>
  <c r="L114"/>
  <c r="L38" l="1"/>
</calcChain>
</file>

<file path=xl/sharedStrings.xml><?xml version="1.0" encoding="utf-8"?>
<sst xmlns="http://schemas.openxmlformats.org/spreadsheetml/2006/main" count="2816" uniqueCount="684">
  <si>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</si>
  <si>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</si>
  <si>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</si>
  <si>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</si>
  <si>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</si>
  <si>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</si>
  <si>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</si>
  <si>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</si>
  <si>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{e265ea61-1e91-4c05-9604-5082b432a535}</t>
  </si>
  <si>
    <t>2</t>
  </si>
  <si>
    <t>KRYCÍ LIST ROZPOČTU</t>
  </si>
  <si>
    <t>v ---  níže se nacházejí doplnkové a pomocné údaje k sestavám  --- v</t>
  </si>
  <si>
    <t>False</t>
  </si>
  <si>
    <t>Stavba:</t>
  </si>
  <si>
    <t>Objekt:</t>
  </si>
  <si>
    <t>03130005 - SO 05 - modernizace rozvodů ÚT, VZT,  elektroinstalce a osvětlení</t>
  </si>
  <si>
    <t>JKSO:</t>
  </si>
  <si>
    <t>811 11 49</t>
  </si>
  <si>
    <t>CC-CZ:</t>
  </si>
  <si>
    <t/>
  </si>
  <si>
    <t>Místo:</t>
  </si>
  <si>
    <t>Chrášťany, p.č.392/19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</si>
  <si>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</si>
  <si>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</si>
  <si>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</si>
  <si>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</si>
  <si>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</si>
  <si>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</si>
  <si>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</si>
  <si>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</si>
  <si>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</si>
  <si>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</si>
  <si>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</si>
  <si>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</si>
  <si>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</si>
  <si>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</si>
  <si>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</si>
  <si>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</si>
  <si>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</si>
  <si>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</si>
  <si>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</si>
  <si>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</si>
  <si>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</si>
  <si>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</si>
  <si>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</si>
  <si>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</si>
  <si>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</si>
  <si>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</si>
  <si>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</si>
  <si>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</si>
  <si>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</si>
  <si>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</si>
  <si>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</si>
  <si>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</si>
  <si>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</si>
  <si>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720 - Zdravotechnika</t>
  </si>
  <si>
    <t xml:space="preserve">    723 - Zdravotechnika - vnitřní plynovod</t>
  </si>
  <si>
    <t xml:space="preserve">    730 - Ústřední vytápění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</si>
  <si>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</si>
  <si>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</si>
  <si>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</si>
  <si>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743 - Elektromontáže - hrubá montáž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</si>
  <si>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</si>
  <si>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</si>
  <si>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</si>
  <si>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</si>
  <si>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 xml:space="preserve">    24-M - Montáže vzduchotechnických zařízení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</si>
  <si>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</si>
  <si>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</si>
  <si>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</si>
  <si>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</si>
  <si>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</si>
  <si>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</si>
  <si>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1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</si>
  <si>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</si>
  <si>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</si>
  <si>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</si>
  <si>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</si>
  <si>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</si>
  <si>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</si>
  <si>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</si>
  <si>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</si>
  <si>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</si>
  <si>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</si>
  <si>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</si>
  <si>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</si>
  <si>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</si>
  <si>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</si>
  <si>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</si>
  <si>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</si>
  <si>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</si>
  <si>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</si>
  <si>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</si>
  <si>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</si>
  <si>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</si>
  <si>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</si>
  <si>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</si>
  <si>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</si>
  <si>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</si>
  <si>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</si>
  <si>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720-02</t>
  </si>
  <si>
    <t>Zednické přípomoce - sekání drážek, bourání prostupů, zapravení prostupů a drážek vč.dodávky materiálu</t>
  </si>
  <si>
    <t>hod</t>
  </si>
  <si>
    <t>4</t>
  </si>
  <si>
    <t>1497874223</t>
  </si>
  <si>
    <t>720-03</t>
  </si>
  <si>
    <t>Lešení pomocné</t>
  </si>
  <si>
    <t>kpl.</t>
  </si>
  <si>
    <t>-1024420040</t>
  </si>
  <si>
    <t>3</t>
  </si>
  <si>
    <t>723150301</t>
  </si>
  <si>
    <t>Potrubí ocelové hladké černé bezešvé spojované svařováním tvářené za tepla D15</t>
  </si>
  <si>
    <t>m</t>
  </si>
  <si>
    <t>16</t>
  </si>
  <si>
    <t>4986630</t>
  </si>
  <si>
    <t>723150302</t>
  </si>
  <si>
    <t>Potrubí ocelové hladké černé bezešvé spojované svařováním tvářené za tepla D20</t>
  </si>
  <si>
    <t>-974170639</t>
  </si>
  <si>
    <t>5</t>
  </si>
  <si>
    <t>723150303</t>
  </si>
  <si>
    <t>Potrubí ocelové hladké černé bezešvé spojované svařováním tvářené za tepla D25</t>
  </si>
  <si>
    <t>-2131471388</t>
  </si>
  <si>
    <t>6</t>
  </si>
  <si>
    <t>723150304</t>
  </si>
  <si>
    <t>Potrubí ocelové hladké černé bezešvé spojované svařováním tvářené za tepla D32</t>
  </si>
  <si>
    <t>816916870</t>
  </si>
  <si>
    <t>7</t>
  </si>
  <si>
    <t>723150306</t>
  </si>
  <si>
    <t>Potrubí ocelové hladké černé bezešvé spojované svařováním tvářené za tepla D40</t>
  </si>
  <si>
    <t>-1060558138</t>
  </si>
  <si>
    <t>8</t>
  </si>
  <si>
    <t>723150312</t>
  </si>
  <si>
    <t>Potrubí ocelové hladké černé bezešvé spojované svařováním tvářené za tepla D50</t>
  </si>
  <si>
    <t>608974953</t>
  </si>
  <si>
    <t>9</t>
  </si>
  <si>
    <t>723150343</t>
  </si>
  <si>
    <t>Redukce zhotovená kováním přes 1 DN DN 50/32</t>
  </si>
  <si>
    <t>kus</t>
  </si>
  <si>
    <t>-1606549474</t>
  </si>
  <si>
    <t>10</t>
  </si>
  <si>
    <t>723160205</t>
  </si>
  <si>
    <t>Přípojka k plynoměru spojované na závit bez ochozu G 5/4</t>
  </si>
  <si>
    <t>soubor</t>
  </si>
  <si>
    <t>-1312695897</t>
  </si>
  <si>
    <t>11</t>
  </si>
  <si>
    <t>723160335</t>
  </si>
  <si>
    <t>Rozpěrka přípojek plynoměru G 5/4</t>
  </si>
  <si>
    <t>1370763692</t>
  </si>
  <si>
    <t>12</t>
  </si>
  <si>
    <t>723190105</t>
  </si>
  <si>
    <t>Přípojka plynovodní nerezová hadice G1/2 F x G1/2 F délky 100 cm spojovaná na závit</t>
  </si>
  <si>
    <t>-807987284</t>
  </si>
  <si>
    <t>13</t>
  </si>
  <si>
    <t>723190115</t>
  </si>
  <si>
    <t>Přípojka plynovodní nerezová hadice G3/4 F x G3/4F délky 100 cm spojovaná na závit</t>
  </si>
  <si>
    <t>1665690370</t>
  </si>
  <si>
    <t>14</t>
  </si>
  <si>
    <t>723190202</t>
  </si>
  <si>
    <t>Přípojka plynovodní ocelová závitová černá bezešvá spojovaná na závit běžná DN 15</t>
  </si>
  <si>
    <t>-865908166</t>
  </si>
  <si>
    <t>15</t>
  </si>
  <si>
    <t>723190203</t>
  </si>
  <si>
    <t>Přípojka plynovodní ocelová závitová černá bezešvá spojovaná na závit běžná DN 20</t>
  </si>
  <si>
    <t>-1769616158</t>
  </si>
  <si>
    <t>723190901</t>
  </si>
  <si>
    <t>Uzavření,otevření plynovodního potrubí při opravě</t>
  </si>
  <si>
    <t>1261949551</t>
  </si>
  <si>
    <t>17</t>
  </si>
  <si>
    <t>723190907</t>
  </si>
  <si>
    <t>Odvzdušnění nebo napuštění plynovodního potrubí</t>
  </si>
  <si>
    <t>54494546</t>
  </si>
  <si>
    <t>18</t>
  </si>
  <si>
    <t>723190909</t>
  </si>
  <si>
    <t>Zkouška těsnosti potrubí plynovodního</t>
  </si>
  <si>
    <t>259253681</t>
  </si>
  <si>
    <t>19</t>
  </si>
  <si>
    <t>723190914</t>
  </si>
  <si>
    <t>Navaření odbočky na potrubí plynovodní DN 25</t>
  </si>
  <si>
    <t>1914262349</t>
  </si>
  <si>
    <t>20</t>
  </si>
  <si>
    <t>723221302</t>
  </si>
  <si>
    <t>Ventil vzorkovací rohový G 1/2 PN 5 s vnějším závitem</t>
  </si>
  <si>
    <t>-1612086486</t>
  </si>
  <si>
    <t>21</t>
  </si>
  <si>
    <t>723231162</t>
  </si>
  <si>
    <t>Kohout kulový přímý DN15 PN 42 do 185°C plnoprůtokový s koulí DADO vnitřní závit těžká řada</t>
  </si>
  <si>
    <t>-1648477127</t>
  </si>
  <si>
    <t>22</t>
  </si>
  <si>
    <t>723231163</t>
  </si>
  <si>
    <t>Kohout kulový přímý DN20 PN 42 do 185°C plnoprůtokový s koulí DADO vnitřní závit těžká řada</t>
  </si>
  <si>
    <t>886505865</t>
  </si>
  <si>
    <t>23</t>
  </si>
  <si>
    <t>723231167</t>
  </si>
  <si>
    <t>Kohout kulový přímý DN50 PN 42 do 185°C plnoprůtokový s koulí DADO vnitřní závit těžká řada</t>
  </si>
  <si>
    <t>-1593674868</t>
  </si>
  <si>
    <t>24</t>
  </si>
  <si>
    <t>723236612</t>
  </si>
  <si>
    <t>Filtr pro plyn, vnitřní-vnitřní závit, DN15</t>
  </si>
  <si>
    <t>562015741</t>
  </si>
  <si>
    <t>25</t>
  </si>
  <si>
    <t>723236616</t>
  </si>
  <si>
    <t>Filtr pro plyn, vnitřní-vnitřní závit, DN50</t>
  </si>
  <si>
    <t>-129970710</t>
  </si>
  <si>
    <t>26</t>
  </si>
  <si>
    <t>723261913</t>
  </si>
  <si>
    <t>Montáž plynoměrů G-10 maximální průtok 16 m3/hod.</t>
  </si>
  <si>
    <t>-507335702</t>
  </si>
  <si>
    <t>27</t>
  </si>
  <si>
    <t>M</t>
  </si>
  <si>
    <t>388222695</t>
  </si>
  <si>
    <t>plynoměr membránový BK se šroubením G10</t>
  </si>
  <si>
    <t>32</t>
  </si>
  <si>
    <t>-1529880569</t>
  </si>
  <si>
    <t>28</t>
  </si>
  <si>
    <t>723999001</t>
  </si>
  <si>
    <t>Revize plynu, ověř.tlak.zkouška</t>
  </si>
  <si>
    <t>2036623884</t>
  </si>
  <si>
    <t>29</t>
  </si>
  <si>
    <t>723999002</t>
  </si>
  <si>
    <t>Uzemnění plynovodu, vodivé propojení</t>
  </si>
  <si>
    <t>766865979</t>
  </si>
  <si>
    <t>30</t>
  </si>
  <si>
    <t>998723102</t>
  </si>
  <si>
    <t>Přesun hmot tonážní pro vnitřní plynovod v objektech v do 12 m</t>
  </si>
  <si>
    <t>t</t>
  </si>
  <si>
    <t>1120423120</t>
  </si>
  <si>
    <t>31</t>
  </si>
  <si>
    <t>730-01</t>
  </si>
  <si>
    <t>Zednické přípomoce - sekání drážek, bourání prostupů, lešení, zapravení prostupů a drážek vč.dodávky materiálu</t>
  </si>
  <si>
    <t>948075367</t>
  </si>
  <si>
    <t>730-02</t>
  </si>
  <si>
    <t>soub.</t>
  </si>
  <si>
    <t>-1173223624</t>
  </si>
  <si>
    <t>33</t>
  </si>
  <si>
    <t>731-001</t>
  </si>
  <si>
    <t>D+MTŽ sestava kondenzačního kotle CGB-2/20 kW s příslušenstvím</t>
  </si>
  <si>
    <t>sada</t>
  </si>
  <si>
    <t>1499639697</t>
  </si>
  <si>
    <t>34</t>
  </si>
  <si>
    <t>731-002</t>
  </si>
  <si>
    <t>D+MTŽ odkouření plynového kotle vč dopojení na kouřovod</t>
  </si>
  <si>
    <t>-1574946445</t>
  </si>
  <si>
    <t>35</t>
  </si>
  <si>
    <t>731-003</t>
  </si>
  <si>
    <t>D+MTŽ sestavy teplovzdušné kondenzační jednotky s příslušenstvím</t>
  </si>
  <si>
    <t>-478098172</t>
  </si>
  <si>
    <t>36</t>
  </si>
  <si>
    <t>731-004</t>
  </si>
  <si>
    <t>D+MTŽ sestavy tmavých plynových zářičů s příslušenstvím</t>
  </si>
  <si>
    <t>863015483</t>
  </si>
  <si>
    <t>37</t>
  </si>
  <si>
    <t>998731102</t>
  </si>
  <si>
    <t>Přesun hmot tonážní pro kotelny v objektech v do 12 m</t>
  </si>
  <si>
    <t>-524338807</t>
  </si>
  <si>
    <t>38</t>
  </si>
  <si>
    <t>733222201</t>
  </si>
  <si>
    <t>Potrubí měděné polotvrdé spojované tvrdým pájením D 12x1</t>
  </si>
  <si>
    <t>498964777</t>
  </si>
  <si>
    <t>39</t>
  </si>
  <si>
    <t>733222202</t>
  </si>
  <si>
    <t>Potrubí měděné polotvrdé spojované tvrdým pájením D 15x1</t>
  </si>
  <si>
    <t>697535823</t>
  </si>
  <si>
    <t>40</t>
  </si>
  <si>
    <t>733291101</t>
  </si>
  <si>
    <t>Zkouška těsnosti potrubí měděné do D 35x1,5</t>
  </si>
  <si>
    <t>-608466882</t>
  </si>
  <si>
    <t>41</t>
  </si>
  <si>
    <t>998733102</t>
  </si>
  <si>
    <t>Přesun hmot tonážní pro rozvody potrubí v objektech v do 12 m</t>
  </si>
  <si>
    <t>-1028078332</t>
  </si>
  <si>
    <t>42</t>
  </si>
  <si>
    <t>735152172</t>
  </si>
  <si>
    <t>Otopné těleso panelové Korado Radik Ventil Kompakt typ 10 VK výška/délka 600/500 mm vč.termostatické hlavice se šroubením</t>
  </si>
  <si>
    <t>701268164</t>
  </si>
  <si>
    <t>43</t>
  </si>
  <si>
    <t>735152559</t>
  </si>
  <si>
    <t>Otopné těleso panelové Korado Radik Ventil Kompakt typ 22 VK výška/délka 500/1200 mm vč.termostatické hlavice se šroubením</t>
  </si>
  <si>
    <t>1338251988</t>
  </si>
  <si>
    <t>44</t>
  </si>
  <si>
    <t>735152563</t>
  </si>
  <si>
    <t>Otopné těleso panelové Korado Radik Ventil Kompakt typ 22 VK výška/délka 500/2000 mm vč.termostatické hlavice se šroubením</t>
  </si>
  <si>
    <t>977365156</t>
  </si>
  <si>
    <t>45</t>
  </si>
  <si>
    <t>735152577</t>
  </si>
  <si>
    <t>Otopné těleso panelové Korado Radik Ventil Kompakt typ 22 VK výška/délka 600/1000 mm vč.termostatické hlavice se šroubením</t>
  </si>
  <si>
    <t>939243468</t>
  </si>
  <si>
    <t>46</t>
  </si>
  <si>
    <t>735152579</t>
  </si>
  <si>
    <t>Otopné těleso panelové Korado Radik Ventil Kompakt typ 22 VK výška/délka 600/1200 mm vč.termostatické hlavice se šroubením</t>
  </si>
  <si>
    <t>874416874</t>
  </si>
  <si>
    <t>47</t>
  </si>
  <si>
    <t>735152582</t>
  </si>
  <si>
    <t>Otopné těleso panelové Korado Radik Ventil Kompakt typ 22 VK výška/délka 600/1800 mm vč.termostatické hlavice se šroubením</t>
  </si>
  <si>
    <t>834461240</t>
  </si>
  <si>
    <t>48</t>
  </si>
  <si>
    <t>735152593</t>
  </si>
  <si>
    <t>Otopné těleso panelové Korado Radik Ventil Kompakt typ 22 VK výška/délka 900/600 mm vč.termostatické hlavice se šroubením</t>
  </si>
  <si>
    <t>-166048100</t>
  </si>
  <si>
    <t>49</t>
  </si>
  <si>
    <t>735152595</t>
  </si>
  <si>
    <t>Otopné těleso panelové Korado Radik Ventil Kompakt typ 22 VK výška/délka 900/800 mm vč.termostatické hlavice se šroubením</t>
  </si>
  <si>
    <t>-159417232</t>
  </si>
  <si>
    <t>50</t>
  </si>
  <si>
    <t>735152596</t>
  </si>
  <si>
    <t>Otopné těleso panelové Korado Radik Ventil Kompakt typ 22 VK výška/délka 900/900 mm vč.termostatické hlavice se šroubením</t>
  </si>
  <si>
    <t>-1942799655</t>
  </si>
  <si>
    <t>51</t>
  </si>
  <si>
    <t>735152675</t>
  </si>
  <si>
    <t>Otopné těleso panelové Korado Radik Ventil Kompakt typ 33 VK výška/délka 600/800 mm vč.termostatické hlavice se šroubením</t>
  </si>
  <si>
    <t>2132353748</t>
  </si>
  <si>
    <t>52</t>
  </si>
  <si>
    <t>735999001</t>
  </si>
  <si>
    <t>Připojení otopných těles deskových</t>
  </si>
  <si>
    <t>ks</t>
  </si>
  <si>
    <t>-1697251494</t>
  </si>
  <si>
    <t>53</t>
  </si>
  <si>
    <t>998735102</t>
  </si>
  <si>
    <t>Přesun hmot tonážní pro otopná tělesa v objektech v do 12 m</t>
  </si>
  <si>
    <t>-1491307136</t>
  </si>
  <si>
    <t>54</t>
  </si>
  <si>
    <t>013203000</t>
  </si>
  <si>
    <t xml:space="preserve">Zpracování projektové dokumentace hromosvodu_x000D_
</t>
  </si>
  <si>
    <t>64</t>
  </si>
  <si>
    <t>466639942</t>
  </si>
  <si>
    <t>"hromosvod" 16</t>
  </si>
  <si>
    <t>VV</t>
  </si>
  <si>
    <t>True</t>
  </si>
  <si>
    <t>Součet</t>
  </si>
  <si>
    <t>55</t>
  </si>
  <si>
    <t>032002000</t>
  </si>
  <si>
    <t>Příprava staveniště pro práce na hromosvodu</t>
  </si>
  <si>
    <t>1782615872</t>
  </si>
  <si>
    <t>"hromosvod" 6</t>
  </si>
  <si>
    <t>56</t>
  </si>
  <si>
    <t>041002000</t>
  </si>
  <si>
    <t>Spolupráce a koordinace s realizací zateplení při práci na hromosvodu</t>
  </si>
  <si>
    <t>-1358903750</t>
  </si>
  <si>
    <t>"hromosvod" 8</t>
  </si>
  <si>
    <t>57</t>
  </si>
  <si>
    <t>042002000</t>
  </si>
  <si>
    <t>Revize hromosvodu</t>
  </si>
  <si>
    <t>1088389825</t>
  </si>
  <si>
    <t>58</t>
  </si>
  <si>
    <t>049002000</t>
  </si>
  <si>
    <t xml:space="preserve">Spolupráce s revizním technikem   _x000D_
</t>
  </si>
  <si>
    <t>203032520</t>
  </si>
  <si>
    <t>59</t>
  </si>
  <si>
    <t>079002000</t>
  </si>
  <si>
    <t xml:space="preserve">Příplatek za práce ve výškách na hromosvodu_x000D_
</t>
  </si>
  <si>
    <t>-335378351</t>
  </si>
  <si>
    <t>60</t>
  </si>
  <si>
    <t>210220421</t>
  </si>
  <si>
    <t>Vyrovnáhí potenciálu bleskových proudů v objektu</t>
  </si>
  <si>
    <t>1768721503</t>
  </si>
  <si>
    <t>61</t>
  </si>
  <si>
    <t>580106010</t>
  </si>
  <si>
    <t>Měření zemního přechodového odporu uzemnění ochranného nebo pracovního</t>
  </si>
  <si>
    <t>měření</t>
  </si>
  <si>
    <t>-49990887</t>
  </si>
  <si>
    <t>62</t>
  </si>
  <si>
    <t>742811140</t>
  </si>
  <si>
    <t>Montáž svorkovnice HOP</t>
  </si>
  <si>
    <t>-955796337</t>
  </si>
  <si>
    <t>63</t>
  </si>
  <si>
    <t>743611011</t>
  </si>
  <si>
    <t xml:space="preserve">Montáž tyče uzemňovací FeZn  do 120 mm2 </t>
  </si>
  <si>
    <t>866573781</t>
  </si>
  <si>
    <t>743621110</t>
  </si>
  <si>
    <t>Montáž drát nebo lano hromosvodné svodové D do 10 mm s podpěrou</t>
  </si>
  <si>
    <t>822663027</t>
  </si>
  <si>
    <t>"rozvod"</t>
  </si>
  <si>
    <t>55,5*2</t>
  </si>
  <si>
    <t>(8,45*7,5)*2*4</t>
  </si>
  <si>
    <t>1,5*8</t>
  </si>
  <si>
    <t>6,05*4</t>
  </si>
  <si>
    <t>Mezisoučet</t>
  </si>
  <si>
    <t>"svod"</t>
  </si>
  <si>
    <t>(8,6+0,15)*4*2</t>
  </si>
  <si>
    <t>65</t>
  </si>
  <si>
    <t>354410775</t>
  </si>
  <si>
    <t>drát průměr 10 mm AlMgSi (1kg=4,1m)</t>
  </si>
  <si>
    <t>kg</t>
  </si>
  <si>
    <t>68992371</t>
  </si>
  <si>
    <t>724,2/4,1*1,01</t>
  </si>
  <si>
    <t>66</t>
  </si>
  <si>
    <t>354414150</t>
  </si>
  <si>
    <t>podpěra vedení PV 1b 8 do zdiva 290 mm</t>
  </si>
  <si>
    <t>44268755</t>
  </si>
  <si>
    <t>3*4</t>
  </si>
  <si>
    <t>6*4</t>
  </si>
  <si>
    <t>67</t>
  </si>
  <si>
    <t>354415500</t>
  </si>
  <si>
    <t>podpěra vedení PV22 FeZn na fóliovou krytinu z mPVC 100 mm vč.podložky z mPVC</t>
  </si>
  <si>
    <t>-983503806</t>
  </si>
  <si>
    <t>436</t>
  </si>
  <si>
    <t>68</t>
  </si>
  <si>
    <t>743622100</t>
  </si>
  <si>
    <t>Montáž svorka hromosvodná typ SS, SR 03 se 2 šrouby</t>
  </si>
  <si>
    <t>-335521959</t>
  </si>
  <si>
    <t>"SOc" 24</t>
  </si>
  <si>
    <t>"SS" 54</t>
  </si>
  <si>
    <t>"SP1" 1</t>
  </si>
  <si>
    <t>69</t>
  </si>
  <si>
    <t>354419050</t>
  </si>
  <si>
    <t>svorka připojovací SOc k připojení atikových plechů</t>
  </si>
  <si>
    <t>735285026</t>
  </si>
  <si>
    <t>70</t>
  </si>
  <si>
    <t>354418850</t>
  </si>
  <si>
    <t>svorka spojovací SS pro lano D8-10 mm</t>
  </si>
  <si>
    <t>-566894513</t>
  </si>
  <si>
    <t>71</t>
  </si>
  <si>
    <t>354418950</t>
  </si>
  <si>
    <t>svorka připojovací SP1 k připojení kovových částí</t>
  </si>
  <si>
    <t>-153919528</t>
  </si>
  <si>
    <t>72</t>
  </si>
  <si>
    <t>743622200</t>
  </si>
  <si>
    <t>Montáž svorka hromosvodná typ ST, SJ, SK, SZ, SR01, 02 se 3 šrouby</t>
  </si>
  <si>
    <t>-808383608</t>
  </si>
  <si>
    <t>"SZ" 8</t>
  </si>
  <si>
    <t>"SK" 16</t>
  </si>
  <si>
    <t>"SJ02" 8*2</t>
  </si>
  <si>
    <t>73</t>
  </si>
  <si>
    <t>354419250</t>
  </si>
  <si>
    <t>svorka zkušební SZ pro lano D6-12 mm   FeZn</t>
  </si>
  <si>
    <t>-855333151</t>
  </si>
  <si>
    <t>74</t>
  </si>
  <si>
    <t>354418750</t>
  </si>
  <si>
    <t>svorka křížová SK pro vodič D6-10 mm</t>
  </si>
  <si>
    <t>1685770494</t>
  </si>
  <si>
    <t>75</t>
  </si>
  <si>
    <t>354418650</t>
  </si>
  <si>
    <t>svorka k tyči zemnící SJ02 D28 mm</t>
  </si>
  <si>
    <t>-349498419</t>
  </si>
  <si>
    <t>76</t>
  </si>
  <si>
    <t>743624110</t>
  </si>
  <si>
    <t>Montáž vedení hromosvodné-úhelník nebo trubka s držáky do zdiva</t>
  </si>
  <si>
    <t>1582324635</t>
  </si>
  <si>
    <t>77</t>
  </si>
  <si>
    <t>354418310</t>
  </si>
  <si>
    <t>úhelník ochranný OU 2.0 na ochranu svodu 2 m</t>
  </si>
  <si>
    <t>-224651552</t>
  </si>
  <si>
    <t>78</t>
  </si>
  <si>
    <t>354418360</t>
  </si>
  <si>
    <t>držák ochranného úhelníku do zdiva DOU FeZn</t>
  </si>
  <si>
    <t>-370495177</t>
  </si>
  <si>
    <t>8*2</t>
  </si>
  <si>
    <t>79</t>
  </si>
  <si>
    <t>743629300</t>
  </si>
  <si>
    <t>Montáž vedení hromosvodné-štítek k označení svodu</t>
  </si>
  <si>
    <t>1968115802</t>
  </si>
  <si>
    <t>80</t>
  </si>
  <si>
    <t>562890200</t>
  </si>
  <si>
    <t>číslo a písmeno orientační z plastu - označovací štítek</t>
  </si>
  <si>
    <t>76764758</t>
  </si>
  <si>
    <t>81</t>
  </si>
  <si>
    <t>743631130</t>
  </si>
  <si>
    <t>Montáž tyč jímací délky do 3 m na konstrukci ocelovou</t>
  </si>
  <si>
    <t>613994570</t>
  </si>
  <si>
    <t>82</t>
  </si>
  <si>
    <t>354410650</t>
  </si>
  <si>
    <t>tyč jímací s rovným koncem JR 1,5 1500 mm FeZn</t>
  </si>
  <si>
    <t>-1205525015</t>
  </si>
  <si>
    <t>83</t>
  </si>
  <si>
    <t>HZS2221</t>
  </si>
  <si>
    <t>Hodinové zúčtovací sazby profesí PSV provádění stavebních instalací elektrikář</t>
  </si>
  <si>
    <t>512</t>
  </si>
  <si>
    <t>30857021</t>
  </si>
  <si>
    <t>"hromosvod - demontáž" 24</t>
  </si>
  <si>
    <t>"hromosvod - elektroinstalační práce" 80</t>
  </si>
  <si>
    <t>84</t>
  </si>
  <si>
    <t>767995111</t>
  </si>
  <si>
    <t>Montáž atypických zámečnických konstrukcí hmotnosti do 5 kg</t>
  </si>
  <si>
    <t>-1510136685</t>
  </si>
  <si>
    <t>"plynoinstalace" 50,0</t>
  </si>
  <si>
    <t>85</t>
  </si>
  <si>
    <t>55399994</t>
  </si>
  <si>
    <t>kotvy, úhelníky apod. atypické výrobky</t>
  </si>
  <si>
    <t>1725871603</t>
  </si>
  <si>
    <t>86</t>
  </si>
  <si>
    <t>55399995</t>
  </si>
  <si>
    <t>nosník s nást.konz.pozink - 50/50x10000mm</t>
  </si>
  <si>
    <t>574524924</t>
  </si>
  <si>
    <t>87</t>
  </si>
  <si>
    <t>998767102</t>
  </si>
  <si>
    <t>Přesun hmot tonážní pro zámečnické konstrukce v objektech v do 12 m</t>
  </si>
  <si>
    <t>411643877</t>
  </si>
  <si>
    <t>88</t>
  </si>
  <si>
    <t>783301303</t>
  </si>
  <si>
    <t>Bezoplachové odrezivění zámečnických konstrukcí</t>
  </si>
  <si>
    <t>m2</t>
  </si>
  <si>
    <t>1223342621</t>
  </si>
  <si>
    <t>89</t>
  </si>
  <si>
    <t>783301311</t>
  </si>
  <si>
    <t>Odmaštění zámečnických konstrukcí vodou ředitelným odmašťovačem</t>
  </si>
  <si>
    <t>-1957884496</t>
  </si>
  <si>
    <t>90</t>
  </si>
  <si>
    <t>783314101</t>
  </si>
  <si>
    <t>Základní jednonásobný syntetický nátěr zámečnických konstrukcí</t>
  </si>
  <si>
    <t>-420511478</t>
  </si>
  <si>
    <t>"2 vrstvy" 5,0*2</t>
  </si>
  <si>
    <t>91</t>
  </si>
  <si>
    <t>783317101</t>
  </si>
  <si>
    <t>Krycí jednonásobný syntetický standardní nátěr zámečnických konstrukcí</t>
  </si>
  <si>
    <t>1691842778</t>
  </si>
  <si>
    <t>92</t>
  </si>
  <si>
    <t>783601711</t>
  </si>
  <si>
    <t>Bezoplachové odrezivění potrubí DN do 50 mm</t>
  </si>
  <si>
    <t>1302399</t>
  </si>
  <si>
    <t>93</t>
  </si>
  <si>
    <t>783601713</t>
  </si>
  <si>
    <t>Odmaštění vodou ředitelným odmašťovačem potrubí DN do 50 mm</t>
  </si>
  <si>
    <t>1288595248</t>
  </si>
  <si>
    <t>94</t>
  </si>
  <si>
    <t>783614551</t>
  </si>
  <si>
    <t>Základní jednonásobný syntetický nátěr potrubí DN do 50 mm</t>
  </si>
  <si>
    <t>-673252302</t>
  </si>
  <si>
    <t>"2 vrstvy" 67,0*2</t>
  </si>
  <si>
    <t>95</t>
  </si>
  <si>
    <t>783617601</t>
  </si>
  <si>
    <t>Krycí jednonásobný syntetický nátěr potrubí DN do 50 mm</t>
  </si>
  <si>
    <t>134565767</t>
  </si>
  <si>
    <t>96</t>
  </si>
  <si>
    <t>210-001</t>
  </si>
  <si>
    <t>kabel CYKY 3Jx1,5</t>
  </si>
  <si>
    <t>445842729</t>
  </si>
  <si>
    <t>97</t>
  </si>
  <si>
    <t>210-002</t>
  </si>
  <si>
    <t>vypínač č.1</t>
  </si>
  <si>
    <t>1584479766</t>
  </si>
  <si>
    <t>98</t>
  </si>
  <si>
    <t>210-003</t>
  </si>
  <si>
    <t>rozvodnice RO1</t>
  </si>
  <si>
    <t>-1731056283</t>
  </si>
  <si>
    <t>99</t>
  </si>
  <si>
    <t>210-004</t>
  </si>
  <si>
    <t>stykač 230/16A</t>
  </si>
  <si>
    <t>1071863829</t>
  </si>
  <si>
    <t>100</t>
  </si>
  <si>
    <t>210-005</t>
  </si>
  <si>
    <t>jistiš 10/B/1</t>
  </si>
  <si>
    <t>-865707825</t>
  </si>
  <si>
    <t>101</t>
  </si>
  <si>
    <t>210-006</t>
  </si>
  <si>
    <t>jistiš 6/B/1</t>
  </si>
  <si>
    <t>-905167124</t>
  </si>
  <si>
    <t>102</t>
  </si>
  <si>
    <t>210-007</t>
  </si>
  <si>
    <t>krabice standard</t>
  </si>
  <si>
    <t>-702666284</t>
  </si>
  <si>
    <t>103</t>
  </si>
  <si>
    <t>210-008</t>
  </si>
  <si>
    <t>krabice IP44</t>
  </si>
  <si>
    <t>-512091327</t>
  </si>
  <si>
    <t>104</t>
  </si>
  <si>
    <t>210-009</t>
  </si>
  <si>
    <t>svítidlo zářivkové</t>
  </si>
  <si>
    <t>-201721560</t>
  </si>
  <si>
    <t>105</t>
  </si>
  <si>
    <t>210-010</t>
  </si>
  <si>
    <t>spojovací materiál elektorinstalační</t>
  </si>
  <si>
    <t>1996769274</t>
  </si>
  <si>
    <t>106</t>
  </si>
  <si>
    <t>210-011</t>
  </si>
  <si>
    <t>spojovací materiál mechanický</t>
  </si>
  <si>
    <t>-821104734</t>
  </si>
  <si>
    <t>107</t>
  </si>
  <si>
    <t>210-012</t>
  </si>
  <si>
    <t>ochranná trubka</t>
  </si>
  <si>
    <t>1748601887</t>
  </si>
  <si>
    <t>108</t>
  </si>
  <si>
    <t>210-013</t>
  </si>
  <si>
    <t>Montáž elektorinstalace</t>
  </si>
  <si>
    <t>378653682</t>
  </si>
  <si>
    <t>109</t>
  </si>
  <si>
    <t>210-014</t>
  </si>
  <si>
    <t>Revize elektroinstalace</t>
  </si>
  <si>
    <t>2035511307</t>
  </si>
  <si>
    <t>110</t>
  </si>
  <si>
    <t>240-001</t>
  </si>
  <si>
    <t>dodávka VZT jednotky ve vnitřním provedení pro jiné než obytné budovy, obousměrná - přesná specifika viz projektová dokumentace</t>
  </si>
  <si>
    <t>-621923406</t>
  </si>
  <si>
    <t>111</t>
  </si>
  <si>
    <t>240-002</t>
  </si>
  <si>
    <t>dodávka venkoví kondenzační jednotky k přímému výparníku/kondenzátoru VZT jednotky - přesná specifika viz projektová dokumentace</t>
  </si>
  <si>
    <t>-207789329</t>
  </si>
  <si>
    <t>112</t>
  </si>
  <si>
    <t>240-003</t>
  </si>
  <si>
    <t>dodávka řídící jednotky VRF kit - UTY-VDGX - přesná specifika viz projektová dokumentace</t>
  </si>
  <si>
    <t>-1742833969</t>
  </si>
  <si>
    <t>113</t>
  </si>
  <si>
    <t>240-004</t>
  </si>
  <si>
    <t>dodávka drátového ovladače - UTY-RLRY - přesná specifika viz projektová dokumentace</t>
  </si>
  <si>
    <t>-987065507</t>
  </si>
  <si>
    <t>114</t>
  </si>
  <si>
    <t>240-005</t>
  </si>
  <si>
    <t>dodávka rozdělovače (sada) - UTP-LX180A - přesná specifika viz projektová dokumentace</t>
  </si>
  <si>
    <t>-946081358</t>
  </si>
  <si>
    <t>115</t>
  </si>
  <si>
    <t>240-006</t>
  </si>
  <si>
    <t>dodávka expanzního ventolu - UTP-VX90A - přesná specifika viz projektová dokumentace</t>
  </si>
  <si>
    <t>941163222</t>
  </si>
  <si>
    <t>116</t>
  </si>
  <si>
    <t>240-007</t>
  </si>
  <si>
    <t>dodávka protidečťové žaluzie se sítem proti hmyzu a upínačem, RAL dle stavby - přesná specifika viz projektová dokumentace</t>
  </si>
  <si>
    <t>-1652468917</t>
  </si>
  <si>
    <t>117</t>
  </si>
  <si>
    <t>240-008</t>
  </si>
  <si>
    <t>dodávka kulisového tlumiče hluku - přesná specifika viz projektová dokumentace</t>
  </si>
  <si>
    <t>1564547285</t>
  </si>
  <si>
    <t>118</t>
  </si>
  <si>
    <t>240-009</t>
  </si>
  <si>
    <t>dodávka velkoobjemových výústek, RAL dle stavby - přesná specifika viz projektová dokumentace</t>
  </si>
  <si>
    <t>-542525080</t>
  </si>
  <si>
    <t>119</t>
  </si>
  <si>
    <t>240-010</t>
  </si>
  <si>
    <t>dodávka přívodní výústky do kruhového potrubí, RAL dle stavby - přesná specifika viz projektová dokumentace</t>
  </si>
  <si>
    <t>-911546246</t>
  </si>
  <si>
    <t>120</t>
  </si>
  <si>
    <t>240-011</t>
  </si>
  <si>
    <t>dodávka krycí mřížky, RAL dle stavby - přesná specifika viz projektová dokumentace</t>
  </si>
  <si>
    <t>528491677</t>
  </si>
  <si>
    <t>121</t>
  </si>
  <si>
    <t>240-012</t>
  </si>
  <si>
    <t>dodávka čtyřhranného pozinkovaného potrubí skupiny I. včetně tvarovek - přesná specifika viz projektová dokumentace</t>
  </si>
  <si>
    <t>497548397</t>
  </si>
  <si>
    <t>122</t>
  </si>
  <si>
    <t>240-013</t>
  </si>
  <si>
    <t>dodávka kruhového spiro potrubí v těsném provedení safe - do o315mm, včetně tvarovek - přesná specifika viz projektová dokumentace</t>
  </si>
  <si>
    <t>bm</t>
  </si>
  <si>
    <t>2049448873</t>
  </si>
  <si>
    <t>123</t>
  </si>
  <si>
    <t>240-014</t>
  </si>
  <si>
    <t>dodávka tepelné/hlukové izolace - minerální vlna tl.60 mm s ASl polepem - přesná specifika viz projektová dokumentace</t>
  </si>
  <si>
    <t>-2031426683</t>
  </si>
  <si>
    <t>124</t>
  </si>
  <si>
    <t>240-015</t>
  </si>
  <si>
    <t>dodávka tepelné/hlukové izolace - minerální vlna tl.40 mm s ASl polepem - přesná specifika viz projektová dokumentace</t>
  </si>
  <si>
    <t>-506637331</t>
  </si>
  <si>
    <t>125</t>
  </si>
  <si>
    <t>240-016</t>
  </si>
  <si>
    <t>dodávka potrubí Cu včetně komuniákačního kabelu a izolace odolné proti UV - přesná specifika viz projektová dokumentace</t>
  </si>
  <si>
    <t>-1229867037</t>
  </si>
  <si>
    <t>126</t>
  </si>
  <si>
    <t>240-017</t>
  </si>
  <si>
    <t>dodávka montážního, těsnícího a spojovacího materiálu</t>
  </si>
  <si>
    <t>-588464774</t>
  </si>
  <si>
    <t>127</t>
  </si>
  <si>
    <t>240-018</t>
  </si>
  <si>
    <t>Montáž VZT</t>
  </si>
  <si>
    <t>-424031676</t>
  </si>
  <si>
    <t>128</t>
  </si>
  <si>
    <t>240-019</t>
  </si>
  <si>
    <t>Náklady na dopravu</t>
  </si>
  <si>
    <t>1632740250</t>
  </si>
  <si>
    <t>129</t>
  </si>
  <si>
    <t>240-020</t>
  </si>
  <si>
    <t>Zvedací a manipulační technika</t>
  </si>
  <si>
    <t>-1906826161</t>
  </si>
  <si>
    <t>130</t>
  </si>
  <si>
    <t>240-021</t>
  </si>
  <si>
    <t>Zkoušky technologie zařízrní</t>
  </si>
  <si>
    <t>-2020656154</t>
  </si>
  <si>
    <t>131</t>
  </si>
  <si>
    <t>240-022</t>
  </si>
  <si>
    <t>Uvedení do provozu zařízení VZT vč. zaregulování systému</t>
  </si>
  <si>
    <t>-1391114204</t>
  </si>
  <si>
    <t>132</t>
  </si>
  <si>
    <t>240-023</t>
  </si>
  <si>
    <t>Zaškolení obsluhy pracovníků objednavatele</t>
  </si>
  <si>
    <t>1247870497</t>
  </si>
  <si>
    <t>133</t>
  </si>
  <si>
    <t>240-024</t>
  </si>
  <si>
    <t>Dokumentace skutečného provedení stavby</t>
  </si>
  <si>
    <t>1725796404</t>
  </si>
  <si>
    <t>134</t>
  </si>
  <si>
    <t>240-025</t>
  </si>
  <si>
    <t>potrubí kondenzátu PPR 25</t>
  </si>
  <si>
    <t>464512405</t>
  </si>
  <si>
    <t>135</t>
  </si>
  <si>
    <t>030001000</t>
  </si>
  <si>
    <t>1024</t>
  </si>
  <si>
    <t>-1550869579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</si>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</sst>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%"/>
    <numFmt numFmtId="166" formatCode="#,##0.00000"/>
    <numFmt numFmtId="167" formatCode="#,##0.000"/>
  </numFmts>
  <fonts count="29">
    <font>
      <sz val="8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i/>
      <sz val="8"/>
      <color rgb="FF0000FF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0" fillId="3" borderId="0" xfId="0" applyFill="1" applyProtection="1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horizontal="center" vertical="center"/>
    </xf>
    <xf numFmtId="0" fontId="0" fillId="3" borderId="0" xfId="0" applyFill="1"/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5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18" fillId="0" borderId="0" xfId="0" applyNumberFormat="1" applyFont="1" applyBorder="1" applyAlignment="1"/>
    <xf numFmtId="4" fontId="16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 vertical="center"/>
    </xf>
    <xf numFmtId="4" fontId="17" fillId="5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17" fillId="0" borderId="6" xfId="0" applyNumberFormat="1" applyFont="1" applyBorder="1" applyAlignment="1"/>
    <xf numFmtId="4" fontId="8" fillId="0" borderId="6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6" fontId="21" fillId="0" borderId="6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23" fillId="0" borderId="4" xfId="0" applyFont="1" applyBorder="1" applyAlignment="1"/>
    <xf numFmtId="0" fontId="23" fillId="0" borderId="0" xfId="0" applyFont="1" applyBorder="1" applyAlignment="1"/>
    <xf numFmtId="0" fontId="18" fillId="0" borderId="0" xfId="0" applyFont="1" applyBorder="1" applyAlignment="1">
      <alignment horizontal="left"/>
    </xf>
    <xf numFmtId="0" fontId="23" fillId="0" borderId="5" xfId="0" applyFont="1" applyBorder="1" applyAlignment="1"/>
    <xf numFmtId="0" fontId="23" fillId="0" borderId="0" xfId="0" applyFont="1" applyAlignment="1"/>
    <xf numFmtId="0" fontId="23" fillId="0" borderId="12" xfId="0" applyFont="1" applyBorder="1" applyAlignment="1"/>
    <xf numFmtId="166" fontId="23" fillId="0" borderId="0" xfId="0" applyNumberFormat="1" applyFont="1" applyBorder="1" applyAlignment="1"/>
    <xf numFmtId="166" fontId="23" fillId="0" borderId="13" xfId="0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4" fontId="19" fillId="0" borderId="15" xfId="0" applyNumberFormat="1" applyFont="1" applyBorder="1" applyAlignment="1"/>
    <xf numFmtId="4" fontId="19" fillId="0" borderId="15" xfId="0" applyNumberFormat="1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167" fontId="0" fillId="0" borderId="20" xfId="0" applyNumberFormat="1" applyFont="1" applyBorder="1" applyAlignment="1" applyProtection="1">
      <alignment vertical="center"/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4" fontId="19" fillId="0" borderId="22" xfId="0" applyNumberFormat="1" applyFont="1" applyBorder="1" applyAlignment="1"/>
    <xf numFmtId="4" fontId="19" fillId="0" borderId="22" xfId="0" applyNumberFormat="1" applyFont="1" applyBorder="1" applyAlignment="1">
      <alignment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vertical="center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167" fontId="24" fillId="0" borderId="20" xfId="0" applyNumberFormat="1" applyFont="1" applyBorder="1" applyAlignment="1" applyProtection="1">
      <alignment vertical="center"/>
      <protection locked="0"/>
    </xf>
    <xf numFmtId="4" fontId="24" fillId="2" borderId="20" xfId="0" applyNumberFormat="1" applyFont="1" applyFill="1" applyBorder="1" applyAlignment="1" applyProtection="1">
      <alignment vertical="center"/>
      <protection locked="0"/>
    </xf>
    <xf numFmtId="4" fontId="24" fillId="0" borderId="20" xfId="0" applyNumberFormat="1" applyFont="1" applyBorder="1" applyAlignment="1" applyProtection="1">
      <alignment vertical="center"/>
      <protection locked="0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167" fontId="28" fillId="0" borderId="0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4" fontId="18" fillId="0" borderId="6" xfId="0" applyNumberFormat="1" applyFont="1" applyBorder="1" applyAlignment="1"/>
    <xf numFmtId="4" fontId="18" fillId="0" borderId="6" xfId="0" applyNumberFormat="1" applyFont="1" applyBorder="1" applyAlignment="1">
      <alignment vertical="center"/>
    </xf>
    <xf numFmtId="4" fontId="18" fillId="0" borderId="22" xfId="0" applyNumberFormat="1" applyFont="1" applyBorder="1" applyAlignment="1"/>
    <xf numFmtId="4" fontId="18" fillId="0" borderId="2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167" fontId="0" fillId="2" borderId="20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261D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61D3.tmp" descr="C:\KrosData\System\Temp\rad261D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erejne%20zakazky/Akce%202017/OPPIK/HANSCRAFT,%20s.r.o/F_ROZPOCET/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2 - SO 02 - výměna..."/>
      <sheetName val="03130003 - SO 03 - zatepl..."/>
      <sheetName val="03130004 - SO 04 - zatepl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68"/>
  <sheetViews>
    <sheetView showGridLines="0" tabSelected="1" workbookViewId="0">
      <pane ySplit="1" topLeftCell="A2" activePane="bottomLeft" state="frozen"/>
      <selection pane="bottomLeft" activeCell="C4" sqref="C4:Q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1"/>
      <c r="B1" s="2"/>
      <c r="C1" s="2"/>
      <c r="D1" s="3" t="s">
        <v>0</v>
      </c>
      <c r="E1" s="2"/>
      <c r="F1" s="4" t="s">
        <v>1</v>
      </c>
      <c r="G1" s="4"/>
      <c r="H1" s="5" t="s">
        <v>2</v>
      </c>
      <c r="I1" s="5"/>
      <c r="J1" s="5"/>
      <c r="K1" s="5"/>
      <c r="L1" s="4" t="s">
        <v>3</v>
      </c>
      <c r="M1" s="2"/>
      <c r="N1" s="2"/>
      <c r="O1" s="3" t="s">
        <v>4</v>
      </c>
      <c r="P1" s="2"/>
      <c r="Q1" s="2"/>
      <c r="R1" s="2"/>
      <c r="S1" s="4" t="s">
        <v>5</v>
      </c>
      <c r="T1" s="4"/>
      <c r="U1" s="1"/>
      <c r="V1" s="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>
      <c r="C2" s="7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8"/>
      <c r="U2" s="8"/>
      <c r="V2" s="8"/>
      <c r="W2" s="8"/>
      <c r="X2" s="8"/>
      <c r="Y2" s="8"/>
      <c r="Z2" s="8"/>
      <c r="AA2" s="8"/>
      <c r="AB2" s="8"/>
      <c r="AC2" s="8"/>
      <c r="AT2" s="10" t="s">
        <v>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</v>
      </c>
    </row>
    <row r="4" spans="1:66" ht="36.950000000000003" customHeight="1">
      <c r="B4" s="14"/>
      <c r="C4" s="15" t="s">
        <v>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T4" s="18" t="s">
        <v>11</v>
      </c>
      <c r="AT4" s="10" t="s">
        <v>12</v>
      </c>
    </row>
    <row r="5" spans="1:66" ht="6.95" customHeight="1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4"/>
      <c r="C6" s="19"/>
      <c r="D6" s="20" t="s">
        <v>13</v>
      </c>
      <c r="E6" s="19"/>
      <c r="F6" s="21" t="str">
        <f>'[1]Rekapitulace stavby'!K6</f>
        <v>Stavební úpravy haly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7"/>
    </row>
    <row r="7" spans="1:66" s="22" customFormat="1" ht="32.85" customHeight="1">
      <c r="B7" s="23"/>
      <c r="C7" s="24"/>
      <c r="D7" s="25" t="s">
        <v>14</v>
      </c>
      <c r="E7" s="24"/>
      <c r="F7" s="26" t="s">
        <v>15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4"/>
      <c r="R7" s="28"/>
    </row>
    <row r="8" spans="1:66" s="22" customFormat="1" ht="14.45" customHeight="1">
      <c r="B8" s="23"/>
      <c r="C8" s="24"/>
      <c r="D8" s="20" t="s">
        <v>16</v>
      </c>
      <c r="E8" s="24"/>
      <c r="F8" s="29" t="s">
        <v>17</v>
      </c>
      <c r="G8" s="24"/>
      <c r="H8" s="24"/>
      <c r="I8" s="24"/>
      <c r="J8" s="24"/>
      <c r="K8" s="24"/>
      <c r="L8" s="24"/>
      <c r="M8" s="20" t="s">
        <v>18</v>
      </c>
      <c r="N8" s="24"/>
      <c r="O8" s="29" t="s">
        <v>19</v>
      </c>
      <c r="P8" s="24"/>
      <c r="Q8" s="24"/>
      <c r="R8" s="28"/>
    </row>
    <row r="9" spans="1:66" s="22" customFormat="1" ht="14.45" customHeight="1">
      <c r="B9" s="23"/>
      <c r="C9" s="24"/>
      <c r="D9" s="20" t="s">
        <v>20</v>
      </c>
      <c r="E9" s="24"/>
      <c r="F9" s="29" t="s">
        <v>21</v>
      </c>
      <c r="G9" s="24"/>
      <c r="H9" s="24"/>
      <c r="I9" s="24"/>
      <c r="J9" s="24"/>
      <c r="K9" s="24"/>
      <c r="L9" s="24"/>
      <c r="M9" s="20" t="s">
        <v>22</v>
      </c>
      <c r="N9" s="24"/>
      <c r="O9" s="30" t="str">
        <f>'[1]Rekapitulace stavby'!AN8</f>
        <v>16. 8. 2017</v>
      </c>
      <c r="P9" s="27"/>
      <c r="Q9" s="24"/>
      <c r="R9" s="28"/>
    </row>
    <row r="10" spans="1:66" s="22" customFormat="1" ht="10.9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8"/>
    </row>
    <row r="11" spans="1:66" s="22" customFormat="1" ht="14.45" customHeight="1">
      <c r="B11" s="23"/>
      <c r="C11" s="24"/>
      <c r="D11" s="20" t="s">
        <v>23</v>
      </c>
      <c r="E11" s="24"/>
      <c r="F11" s="24"/>
      <c r="G11" s="24"/>
      <c r="H11" s="24"/>
      <c r="I11" s="24"/>
      <c r="J11" s="24"/>
      <c r="K11" s="24"/>
      <c r="L11" s="24"/>
      <c r="M11" s="20" t="s">
        <v>24</v>
      </c>
      <c r="N11" s="24"/>
      <c r="O11" s="31" t="str">
        <f>IF('[1]Rekapitulace stavby'!AN10="","",'[1]Rekapitulace stavby'!AN10)</f>
        <v/>
      </c>
      <c r="P11" s="27"/>
      <c r="Q11" s="24"/>
      <c r="R11" s="28"/>
    </row>
    <row r="12" spans="1:66" s="22" customFormat="1" ht="18" customHeight="1">
      <c r="B12" s="23"/>
      <c r="C12" s="24"/>
      <c r="D12" s="24"/>
      <c r="E12" s="29" t="str">
        <f>IF('[1]Rekapitulace stavby'!E11="","",'[1]Rekapitulace stavby'!E11)</f>
        <v xml:space="preserve"> </v>
      </c>
      <c r="F12" s="24"/>
      <c r="G12" s="24"/>
      <c r="H12" s="24"/>
      <c r="I12" s="24"/>
      <c r="J12" s="24"/>
      <c r="K12" s="24"/>
      <c r="L12" s="24"/>
      <c r="M12" s="20" t="s">
        <v>25</v>
      </c>
      <c r="N12" s="24"/>
      <c r="O12" s="31" t="str">
        <f>IF('[1]Rekapitulace stavby'!AN11="","",'[1]Rekapitulace stavby'!AN11)</f>
        <v/>
      </c>
      <c r="P12" s="27"/>
      <c r="Q12" s="24"/>
      <c r="R12" s="28"/>
    </row>
    <row r="13" spans="1:66" s="22" customFormat="1" ht="6.9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8"/>
    </row>
    <row r="14" spans="1:66" s="22" customFormat="1" ht="14.45" customHeight="1">
      <c r="B14" s="23"/>
      <c r="C14" s="24"/>
      <c r="D14" s="20" t="s">
        <v>26</v>
      </c>
      <c r="E14" s="24"/>
      <c r="F14" s="24"/>
      <c r="G14" s="24"/>
      <c r="H14" s="24"/>
      <c r="I14" s="24"/>
      <c r="J14" s="24"/>
      <c r="K14" s="24"/>
      <c r="L14" s="24"/>
      <c r="M14" s="20" t="s">
        <v>24</v>
      </c>
      <c r="N14" s="24"/>
      <c r="O14" s="32" t="str">
        <f>IF('[1]Rekapitulace stavby'!AN13="","",'[1]Rekapitulace stavby'!AN13)</f>
        <v>Vyplň údaj</v>
      </c>
      <c r="P14" s="27"/>
      <c r="Q14" s="24"/>
      <c r="R14" s="28"/>
    </row>
    <row r="15" spans="1:66" s="22" customFormat="1" ht="18" customHeight="1">
      <c r="B15" s="23"/>
      <c r="C15" s="24"/>
      <c r="D15" s="24"/>
      <c r="E15" s="32" t="str">
        <f>IF('[1]Rekapitulace stavby'!E14="","",'[1]Rekapitulace stavby'!E14)</f>
        <v>Vyplň údaj</v>
      </c>
      <c r="F15" s="27"/>
      <c r="G15" s="27"/>
      <c r="H15" s="27"/>
      <c r="I15" s="27"/>
      <c r="J15" s="27"/>
      <c r="K15" s="27"/>
      <c r="L15" s="27"/>
      <c r="M15" s="20" t="s">
        <v>25</v>
      </c>
      <c r="N15" s="24"/>
      <c r="O15" s="32" t="str">
        <f>IF('[1]Rekapitulace stavby'!AN14="","",'[1]Rekapitulace stavby'!AN14)</f>
        <v>Vyplň údaj</v>
      </c>
      <c r="P15" s="27"/>
      <c r="Q15" s="24"/>
      <c r="R15" s="28"/>
    </row>
    <row r="16" spans="1:66" s="22" customFormat="1" ht="6.95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8"/>
    </row>
    <row r="17" spans="2:18" s="22" customFormat="1" ht="14.45" customHeight="1">
      <c r="B17" s="23"/>
      <c r="C17" s="24"/>
      <c r="D17" s="20" t="s">
        <v>27</v>
      </c>
      <c r="E17" s="24"/>
      <c r="F17" s="24"/>
      <c r="G17" s="24"/>
      <c r="H17" s="24"/>
      <c r="I17" s="24"/>
      <c r="J17" s="24"/>
      <c r="K17" s="24"/>
      <c r="L17" s="24"/>
      <c r="M17" s="20" t="s">
        <v>24</v>
      </c>
      <c r="N17" s="24"/>
      <c r="O17" s="31" t="str">
        <f>IF('[1]Rekapitulace stavby'!AN16="","",'[1]Rekapitulace stavby'!AN16)</f>
        <v/>
      </c>
      <c r="P17" s="27"/>
      <c r="Q17" s="24"/>
      <c r="R17" s="28"/>
    </row>
    <row r="18" spans="2:18" s="22" customFormat="1" ht="18" customHeight="1">
      <c r="B18" s="23"/>
      <c r="C18" s="24"/>
      <c r="D18" s="24"/>
      <c r="E18" s="29" t="str">
        <f>IF('[1]Rekapitulace stavby'!E17="","",'[1]Rekapitulace stavby'!E17)</f>
        <v xml:space="preserve"> </v>
      </c>
      <c r="F18" s="24"/>
      <c r="G18" s="24"/>
      <c r="H18" s="24"/>
      <c r="I18" s="24"/>
      <c r="J18" s="24"/>
      <c r="K18" s="24"/>
      <c r="L18" s="24"/>
      <c r="M18" s="20" t="s">
        <v>25</v>
      </c>
      <c r="N18" s="24"/>
      <c r="O18" s="31" t="str">
        <f>IF('[1]Rekapitulace stavby'!AN17="","",'[1]Rekapitulace stavby'!AN17)</f>
        <v/>
      </c>
      <c r="P18" s="27"/>
      <c r="Q18" s="24"/>
      <c r="R18" s="28"/>
    </row>
    <row r="19" spans="2:18" s="22" customFormat="1" ht="6.95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8"/>
    </row>
    <row r="20" spans="2:18" s="22" customFormat="1" ht="14.45" customHeight="1">
      <c r="B20" s="23"/>
      <c r="C20" s="24"/>
      <c r="D20" s="20" t="s">
        <v>28</v>
      </c>
      <c r="E20" s="24"/>
      <c r="F20" s="24"/>
      <c r="G20" s="24"/>
      <c r="H20" s="24"/>
      <c r="I20" s="24"/>
      <c r="J20" s="24"/>
      <c r="K20" s="24"/>
      <c r="L20" s="24"/>
      <c r="M20" s="20" t="s">
        <v>24</v>
      </c>
      <c r="N20" s="24"/>
      <c r="O20" s="31" t="str">
        <f>IF('[1]Rekapitulace stavby'!AN19="","",'[1]Rekapitulace stavby'!AN19)</f>
        <v/>
      </c>
      <c r="P20" s="27"/>
      <c r="Q20" s="24"/>
      <c r="R20" s="28"/>
    </row>
    <row r="21" spans="2:18" s="22" customFormat="1" ht="18" customHeight="1">
      <c r="B21" s="23"/>
      <c r="C21" s="24"/>
      <c r="D21" s="24"/>
      <c r="E21" s="29" t="str">
        <f>IF('[1]Rekapitulace stavby'!E20="","",'[1]Rekapitulace stavby'!E20)</f>
        <v xml:space="preserve"> </v>
      </c>
      <c r="F21" s="24"/>
      <c r="G21" s="24"/>
      <c r="H21" s="24"/>
      <c r="I21" s="24"/>
      <c r="J21" s="24"/>
      <c r="K21" s="24"/>
      <c r="L21" s="24"/>
      <c r="M21" s="20" t="s">
        <v>25</v>
      </c>
      <c r="N21" s="24"/>
      <c r="O21" s="31" t="str">
        <f>IF('[1]Rekapitulace stavby'!AN20="","",'[1]Rekapitulace stavby'!AN20)</f>
        <v/>
      </c>
      <c r="P21" s="27"/>
      <c r="Q21" s="24"/>
      <c r="R21" s="28"/>
    </row>
    <row r="22" spans="2:18" s="22" customFormat="1" ht="6.9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8"/>
    </row>
    <row r="23" spans="2:18" s="22" customFormat="1" ht="14.45" customHeight="1">
      <c r="B23" s="23"/>
      <c r="C23" s="24"/>
      <c r="D23" s="20" t="s">
        <v>29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</row>
    <row r="24" spans="2:18" s="22" customFormat="1" ht="22.5" customHeight="1">
      <c r="B24" s="23"/>
      <c r="C24" s="24"/>
      <c r="D24" s="24"/>
      <c r="E24" s="33" t="s">
        <v>19</v>
      </c>
      <c r="F24" s="27"/>
      <c r="G24" s="27"/>
      <c r="H24" s="27"/>
      <c r="I24" s="27"/>
      <c r="J24" s="27"/>
      <c r="K24" s="27"/>
      <c r="L24" s="27"/>
      <c r="M24" s="24"/>
      <c r="N24" s="24"/>
      <c r="O24" s="24"/>
      <c r="P24" s="24"/>
      <c r="Q24" s="24"/>
      <c r="R24" s="28"/>
    </row>
    <row r="25" spans="2:18" s="22" customFormat="1" ht="6.9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8"/>
    </row>
    <row r="26" spans="2:18" s="22" customFormat="1" ht="6.95" customHeight="1">
      <c r="B26" s="23"/>
      <c r="C26" s="2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4"/>
      <c r="R26" s="28"/>
    </row>
    <row r="27" spans="2:18" s="22" customFormat="1" ht="14.45" customHeight="1">
      <c r="B27" s="23"/>
      <c r="C27" s="24"/>
      <c r="D27" s="35" t="s">
        <v>30</v>
      </c>
      <c r="E27" s="24"/>
      <c r="F27" s="24"/>
      <c r="G27" s="24"/>
      <c r="H27" s="24"/>
      <c r="I27" s="24"/>
      <c r="J27" s="24"/>
      <c r="K27" s="24"/>
      <c r="L27" s="24"/>
      <c r="M27" s="36">
        <f>N88</f>
        <v>0</v>
      </c>
      <c r="N27" s="27"/>
      <c r="O27" s="27"/>
      <c r="P27" s="27"/>
      <c r="Q27" s="24"/>
      <c r="R27" s="28"/>
    </row>
    <row r="28" spans="2:18" s="22" customFormat="1" ht="14.45" customHeight="1">
      <c r="B28" s="23"/>
      <c r="C28" s="24"/>
      <c r="D28" s="37" t="s">
        <v>31</v>
      </c>
      <c r="E28" s="24"/>
      <c r="F28" s="24"/>
      <c r="G28" s="24"/>
      <c r="H28" s="24"/>
      <c r="I28" s="24"/>
      <c r="J28" s="24"/>
      <c r="K28" s="24"/>
      <c r="L28" s="24"/>
      <c r="M28" s="36">
        <f>N106</f>
        <v>0</v>
      </c>
      <c r="N28" s="27"/>
      <c r="O28" s="27"/>
      <c r="P28" s="27"/>
      <c r="Q28" s="24"/>
      <c r="R28" s="28"/>
    </row>
    <row r="29" spans="2:18" s="22" customFormat="1" ht="6.9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8"/>
    </row>
    <row r="30" spans="2:18" s="22" customFormat="1" ht="25.35" customHeight="1">
      <c r="B30" s="23"/>
      <c r="C30" s="24"/>
      <c r="D30" s="38" t="s">
        <v>32</v>
      </c>
      <c r="E30" s="24"/>
      <c r="F30" s="24"/>
      <c r="G30" s="24"/>
      <c r="H30" s="24"/>
      <c r="I30" s="24"/>
      <c r="J30" s="24"/>
      <c r="K30" s="24"/>
      <c r="L30" s="24"/>
      <c r="M30" s="39">
        <f>ROUND(M27+M28,2)</f>
        <v>0</v>
      </c>
      <c r="N30" s="27"/>
      <c r="O30" s="27"/>
      <c r="P30" s="27"/>
      <c r="Q30" s="24"/>
      <c r="R30" s="28"/>
    </row>
    <row r="31" spans="2:18" s="22" customFormat="1" ht="6.95" customHeight="1">
      <c r="B31" s="23"/>
      <c r="C31" s="2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4"/>
      <c r="R31" s="28"/>
    </row>
    <row r="32" spans="2:18" s="22" customFormat="1" ht="14.45" customHeight="1">
      <c r="B32" s="23"/>
      <c r="C32" s="24"/>
      <c r="D32" s="40" t="s">
        <v>33</v>
      </c>
      <c r="E32" s="40" t="s">
        <v>34</v>
      </c>
      <c r="F32" s="41">
        <v>0.21</v>
      </c>
      <c r="G32" s="42" t="s">
        <v>35</v>
      </c>
      <c r="H32" s="43">
        <f>ROUND((((SUM(BE106:BE113)+SUM(BE131:BE361))+SUM(BE363:BE367))),2)</f>
        <v>0</v>
      </c>
      <c r="I32" s="27"/>
      <c r="J32" s="27"/>
      <c r="K32" s="24"/>
      <c r="L32" s="24"/>
      <c r="M32" s="43">
        <f>ROUND(((ROUND((SUM(BE106:BE113)+SUM(BE131:BE361)), 2)*F32)+SUM(BE363:BE367)*F32),2)</f>
        <v>0</v>
      </c>
      <c r="N32" s="27"/>
      <c r="O32" s="27"/>
      <c r="P32" s="27"/>
      <c r="Q32" s="24"/>
      <c r="R32" s="28"/>
    </row>
    <row r="33" spans="2:18" s="22" customFormat="1" ht="14.45" customHeight="1">
      <c r="B33" s="23"/>
      <c r="C33" s="24"/>
      <c r="D33" s="24"/>
      <c r="E33" s="40" t="s">
        <v>36</v>
      </c>
      <c r="F33" s="41">
        <v>0.15</v>
      </c>
      <c r="G33" s="42" t="s">
        <v>35</v>
      </c>
      <c r="H33" s="43">
        <f>ROUND((((SUM(BF106:BF113)+SUM(BF131:BF361))+SUM(BF363:BF367))),2)</f>
        <v>0</v>
      </c>
      <c r="I33" s="27"/>
      <c r="J33" s="27"/>
      <c r="K33" s="24"/>
      <c r="L33" s="24"/>
      <c r="M33" s="43">
        <f>ROUND(((ROUND((SUM(BF106:BF113)+SUM(BF131:BF361)), 2)*F33)+SUM(BF363:BF367)*F33),2)</f>
        <v>0</v>
      </c>
      <c r="N33" s="27"/>
      <c r="O33" s="27"/>
      <c r="P33" s="27"/>
      <c r="Q33" s="24"/>
      <c r="R33" s="28"/>
    </row>
    <row r="34" spans="2:18" s="22" customFormat="1" ht="14.45" hidden="1" customHeight="1">
      <c r="B34" s="23"/>
      <c r="C34" s="24"/>
      <c r="D34" s="24"/>
      <c r="E34" s="40" t="s">
        <v>37</v>
      </c>
      <c r="F34" s="41">
        <v>0.21</v>
      </c>
      <c r="G34" s="42" t="s">
        <v>35</v>
      </c>
      <c r="H34" s="43">
        <f>ROUND((((SUM(BG106:BG113)+SUM(BG131:BG361))+SUM(BG363:BG367))),2)</f>
        <v>0</v>
      </c>
      <c r="I34" s="27"/>
      <c r="J34" s="27"/>
      <c r="K34" s="24"/>
      <c r="L34" s="24"/>
      <c r="M34" s="43">
        <v>0</v>
      </c>
      <c r="N34" s="27"/>
      <c r="O34" s="27"/>
      <c r="P34" s="27"/>
      <c r="Q34" s="24"/>
      <c r="R34" s="28"/>
    </row>
    <row r="35" spans="2:18" s="22" customFormat="1" ht="14.45" hidden="1" customHeight="1">
      <c r="B35" s="23"/>
      <c r="C35" s="24"/>
      <c r="D35" s="24"/>
      <c r="E35" s="40" t="s">
        <v>38</v>
      </c>
      <c r="F35" s="41">
        <v>0.15</v>
      </c>
      <c r="G35" s="42" t="s">
        <v>35</v>
      </c>
      <c r="H35" s="43">
        <f>ROUND((((SUM(BH106:BH113)+SUM(BH131:BH361))+SUM(BH363:BH367))),2)</f>
        <v>0</v>
      </c>
      <c r="I35" s="27"/>
      <c r="J35" s="27"/>
      <c r="K35" s="24"/>
      <c r="L35" s="24"/>
      <c r="M35" s="43">
        <v>0</v>
      </c>
      <c r="N35" s="27"/>
      <c r="O35" s="27"/>
      <c r="P35" s="27"/>
      <c r="Q35" s="24"/>
      <c r="R35" s="28"/>
    </row>
    <row r="36" spans="2:18" s="22" customFormat="1" ht="14.45" hidden="1" customHeight="1">
      <c r="B36" s="23"/>
      <c r="C36" s="24"/>
      <c r="D36" s="24"/>
      <c r="E36" s="40" t="s">
        <v>39</v>
      </c>
      <c r="F36" s="41">
        <v>0</v>
      </c>
      <c r="G36" s="42" t="s">
        <v>35</v>
      </c>
      <c r="H36" s="43">
        <f>ROUND((((SUM(BI106:BI113)+SUM(BI131:BI361))+SUM(BI363:BI367))),2)</f>
        <v>0</v>
      </c>
      <c r="I36" s="27"/>
      <c r="J36" s="27"/>
      <c r="K36" s="24"/>
      <c r="L36" s="24"/>
      <c r="M36" s="43">
        <v>0</v>
      </c>
      <c r="N36" s="27"/>
      <c r="O36" s="27"/>
      <c r="P36" s="27"/>
      <c r="Q36" s="24"/>
      <c r="R36" s="28"/>
    </row>
    <row r="37" spans="2:18" s="22" customFormat="1" ht="6.9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8"/>
    </row>
    <row r="38" spans="2:18" s="22" customFormat="1" ht="25.35" customHeight="1">
      <c r="B38" s="23"/>
      <c r="C38" s="44"/>
      <c r="D38" s="45" t="s">
        <v>40</v>
      </c>
      <c r="E38" s="46"/>
      <c r="F38" s="46"/>
      <c r="G38" s="47" t="s">
        <v>41</v>
      </c>
      <c r="H38" s="48" t="s">
        <v>42</v>
      </c>
      <c r="I38" s="46"/>
      <c r="J38" s="46"/>
      <c r="K38" s="46"/>
      <c r="L38" s="49">
        <f>SUM(M30:M36)</f>
        <v>0</v>
      </c>
      <c r="M38" s="50"/>
      <c r="N38" s="50"/>
      <c r="O38" s="50"/>
      <c r="P38" s="51"/>
      <c r="Q38" s="44"/>
      <c r="R38" s="28"/>
    </row>
    <row r="39" spans="2:18" s="22" customFormat="1" ht="14.4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8"/>
    </row>
    <row r="40" spans="2:18" s="22" customFormat="1" ht="14.4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8"/>
    </row>
    <row r="41" spans="2:18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2" customFormat="1" ht="15">
      <c r="B50" s="23"/>
      <c r="C50" s="24"/>
      <c r="D50" s="52" t="s">
        <v>43</v>
      </c>
      <c r="E50" s="34"/>
      <c r="F50" s="34"/>
      <c r="G50" s="34"/>
      <c r="H50" s="53"/>
      <c r="I50" s="24"/>
      <c r="J50" s="52" t="s">
        <v>44</v>
      </c>
      <c r="K50" s="34"/>
      <c r="L50" s="34"/>
      <c r="M50" s="34"/>
      <c r="N50" s="34"/>
      <c r="O50" s="34"/>
      <c r="P50" s="53"/>
      <c r="Q50" s="24"/>
      <c r="R50" s="28"/>
    </row>
    <row r="51" spans="2:18">
      <c r="B51" s="14"/>
      <c r="C51" s="19"/>
      <c r="D51" s="54"/>
      <c r="E51" s="19"/>
      <c r="F51" s="19"/>
      <c r="G51" s="19"/>
      <c r="H51" s="55"/>
      <c r="I51" s="19"/>
      <c r="J51" s="54"/>
      <c r="K51" s="19"/>
      <c r="L51" s="19"/>
      <c r="M51" s="19"/>
      <c r="N51" s="19"/>
      <c r="O51" s="19"/>
      <c r="P51" s="55"/>
      <c r="Q51" s="19"/>
      <c r="R51" s="17"/>
    </row>
    <row r="52" spans="2:18">
      <c r="B52" s="14"/>
      <c r="C52" s="19"/>
      <c r="D52" s="54"/>
      <c r="E52" s="19"/>
      <c r="F52" s="19"/>
      <c r="G52" s="19"/>
      <c r="H52" s="55"/>
      <c r="I52" s="19"/>
      <c r="J52" s="54"/>
      <c r="K52" s="19"/>
      <c r="L52" s="19"/>
      <c r="M52" s="19"/>
      <c r="N52" s="19"/>
      <c r="O52" s="19"/>
      <c r="P52" s="55"/>
      <c r="Q52" s="19"/>
      <c r="R52" s="17"/>
    </row>
    <row r="53" spans="2:18">
      <c r="B53" s="14"/>
      <c r="C53" s="19"/>
      <c r="D53" s="54"/>
      <c r="E53" s="19"/>
      <c r="F53" s="19"/>
      <c r="G53" s="19"/>
      <c r="H53" s="55"/>
      <c r="I53" s="19"/>
      <c r="J53" s="54"/>
      <c r="K53" s="19"/>
      <c r="L53" s="19"/>
      <c r="M53" s="19"/>
      <c r="N53" s="19"/>
      <c r="O53" s="19"/>
      <c r="P53" s="55"/>
      <c r="Q53" s="19"/>
      <c r="R53" s="17"/>
    </row>
    <row r="54" spans="2:18">
      <c r="B54" s="14"/>
      <c r="C54" s="19"/>
      <c r="D54" s="54"/>
      <c r="E54" s="19"/>
      <c r="F54" s="19"/>
      <c r="G54" s="19"/>
      <c r="H54" s="55"/>
      <c r="I54" s="19"/>
      <c r="J54" s="54"/>
      <c r="K54" s="19"/>
      <c r="L54" s="19"/>
      <c r="M54" s="19"/>
      <c r="N54" s="19"/>
      <c r="O54" s="19"/>
      <c r="P54" s="55"/>
      <c r="Q54" s="19"/>
      <c r="R54" s="17"/>
    </row>
    <row r="55" spans="2:18">
      <c r="B55" s="14"/>
      <c r="C55" s="19"/>
      <c r="D55" s="54"/>
      <c r="E55" s="19"/>
      <c r="F55" s="19"/>
      <c r="G55" s="19"/>
      <c r="H55" s="55"/>
      <c r="I55" s="19"/>
      <c r="J55" s="54"/>
      <c r="K55" s="19"/>
      <c r="L55" s="19"/>
      <c r="M55" s="19"/>
      <c r="N55" s="19"/>
      <c r="O55" s="19"/>
      <c r="P55" s="55"/>
      <c r="Q55" s="19"/>
      <c r="R55" s="17"/>
    </row>
    <row r="56" spans="2:18">
      <c r="B56" s="14"/>
      <c r="C56" s="19"/>
      <c r="D56" s="54"/>
      <c r="E56" s="19"/>
      <c r="F56" s="19"/>
      <c r="G56" s="19"/>
      <c r="H56" s="55"/>
      <c r="I56" s="19"/>
      <c r="J56" s="54"/>
      <c r="K56" s="19"/>
      <c r="L56" s="19"/>
      <c r="M56" s="19"/>
      <c r="N56" s="19"/>
      <c r="O56" s="19"/>
      <c r="P56" s="55"/>
      <c r="Q56" s="19"/>
      <c r="R56" s="17"/>
    </row>
    <row r="57" spans="2:18">
      <c r="B57" s="14"/>
      <c r="C57" s="19"/>
      <c r="D57" s="54"/>
      <c r="E57" s="19"/>
      <c r="F57" s="19"/>
      <c r="G57" s="19"/>
      <c r="H57" s="55"/>
      <c r="I57" s="19"/>
      <c r="J57" s="54"/>
      <c r="K57" s="19"/>
      <c r="L57" s="19"/>
      <c r="M57" s="19"/>
      <c r="N57" s="19"/>
      <c r="O57" s="19"/>
      <c r="P57" s="55"/>
      <c r="Q57" s="19"/>
      <c r="R57" s="17"/>
    </row>
    <row r="58" spans="2:18">
      <c r="B58" s="14"/>
      <c r="C58" s="19"/>
      <c r="D58" s="54"/>
      <c r="E58" s="19"/>
      <c r="F58" s="19"/>
      <c r="G58" s="19"/>
      <c r="H58" s="55"/>
      <c r="I58" s="19"/>
      <c r="J58" s="54"/>
      <c r="K58" s="19"/>
      <c r="L58" s="19"/>
      <c r="M58" s="19"/>
      <c r="N58" s="19"/>
      <c r="O58" s="19"/>
      <c r="P58" s="55"/>
      <c r="Q58" s="19"/>
      <c r="R58" s="17"/>
    </row>
    <row r="59" spans="2:18" s="22" customFormat="1" ht="15">
      <c r="B59" s="23"/>
      <c r="C59" s="24"/>
      <c r="D59" s="56" t="s">
        <v>45</v>
      </c>
      <c r="E59" s="57"/>
      <c r="F59" s="57"/>
      <c r="G59" s="58" t="s">
        <v>46</v>
      </c>
      <c r="H59" s="59"/>
      <c r="I59" s="24"/>
      <c r="J59" s="56" t="s">
        <v>45</v>
      </c>
      <c r="K59" s="57"/>
      <c r="L59" s="57"/>
      <c r="M59" s="57"/>
      <c r="N59" s="58" t="s">
        <v>46</v>
      </c>
      <c r="O59" s="57"/>
      <c r="P59" s="59"/>
      <c r="Q59" s="24"/>
      <c r="R59" s="28"/>
    </row>
    <row r="60" spans="2:18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2" customFormat="1" ht="15">
      <c r="B61" s="23"/>
      <c r="C61" s="24"/>
      <c r="D61" s="52" t="s">
        <v>47</v>
      </c>
      <c r="E61" s="34"/>
      <c r="F61" s="34"/>
      <c r="G61" s="34"/>
      <c r="H61" s="53"/>
      <c r="I61" s="24"/>
      <c r="J61" s="52" t="s">
        <v>48</v>
      </c>
      <c r="K61" s="34"/>
      <c r="L61" s="34"/>
      <c r="M61" s="34"/>
      <c r="N61" s="34"/>
      <c r="O61" s="34"/>
      <c r="P61" s="53"/>
      <c r="Q61" s="24"/>
      <c r="R61" s="28"/>
    </row>
    <row r="62" spans="2:18">
      <c r="B62" s="14"/>
      <c r="C62" s="19"/>
      <c r="D62" s="54"/>
      <c r="E62" s="19"/>
      <c r="F62" s="19"/>
      <c r="G62" s="19"/>
      <c r="H62" s="55"/>
      <c r="I62" s="19"/>
      <c r="J62" s="54"/>
      <c r="K62" s="19"/>
      <c r="L62" s="19"/>
      <c r="M62" s="19"/>
      <c r="N62" s="19"/>
      <c r="O62" s="19"/>
      <c r="P62" s="55"/>
      <c r="Q62" s="19"/>
      <c r="R62" s="17"/>
    </row>
    <row r="63" spans="2:18">
      <c r="B63" s="14"/>
      <c r="C63" s="19"/>
      <c r="D63" s="54"/>
      <c r="E63" s="19"/>
      <c r="F63" s="19"/>
      <c r="G63" s="19"/>
      <c r="H63" s="55"/>
      <c r="I63" s="19"/>
      <c r="J63" s="54"/>
      <c r="K63" s="19"/>
      <c r="L63" s="19"/>
      <c r="M63" s="19"/>
      <c r="N63" s="19"/>
      <c r="O63" s="19"/>
      <c r="P63" s="55"/>
      <c r="Q63" s="19"/>
      <c r="R63" s="17"/>
    </row>
    <row r="64" spans="2:18">
      <c r="B64" s="14"/>
      <c r="C64" s="19"/>
      <c r="D64" s="54"/>
      <c r="E64" s="19"/>
      <c r="F64" s="19"/>
      <c r="G64" s="19"/>
      <c r="H64" s="55"/>
      <c r="I64" s="19"/>
      <c r="J64" s="54"/>
      <c r="K64" s="19"/>
      <c r="L64" s="19"/>
      <c r="M64" s="19"/>
      <c r="N64" s="19"/>
      <c r="O64" s="19"/>
      <c r="P64" s="55"/>
      <c r="Q64" s="19"/>
      <c r="R64" s="17"/>
    </row>
    <row r="65" spans="2:18">
      <c r="B65" s="14"/>
      <c r="C65" s="19"/>
      <c r="D65" s="54"/>
      <c r="E65" s="19"/>
      <c r="F65" s="19"/>
      <c r="G65" s="19"/>
      <c r="H65" s="55"/>
      <c r="I65" s="19"/>
      <c r="J65" s="54"/>
      <c r="K65" s="19"/>
      <c r="L65" s="19"/>
      <c r="M65" s="19"/>
      <c r="N65" s="19"/>
      <c r="O65" s="19"/>
      <c r="P65" s="55"/>
      <c r="Q65" s="19"/>
      <c r="R65" s="17"/>
    </row>
    <row r="66" spans="2:18">
      <c r="B66" s="14"/>
      <c r="C66" s="19"/>
      <c r="D66" s="54"/>
      <c r="E66" s="19"/>
      <c r="F66" s="19"/>
      <c r="G66" s="19"/>
      <c r="H66" s="55"/>
      <c r="I66" s="19"/>
      <c r="J66" s="54"/>
      <c r="K66" s="19"/>
      <c r="L66" s="19"/>
      <c r="M66" s="19"/>
      <c r="N66" s="19"/>
      <c r="O66" s="19"/>
      <c r="P66" s="55"/>
      <c r="Q66" s="19"/>
      <c r="R66" s="17"/>
    </row>
    <row r="67" spans="2:18">
      <c r="B67" s="14"/>
      <c r="C67" s="19"/>
      <c r="D67" s="54"/>
      <c r="E67" s="19"/>
      <c r="F67" s="19"/>
      <c r="G67" s="19"/>
      <c r="H67" s="55"/>
      <c r="I67" s="19"/>
      <c r="J67" s="54"/>
      <c r="K67" s="19"/>
      <c r="L67" s="19"/>
      <c r="M67" s="19"/>
      <c r="N67" s="19"/>
      <c r="O67" s="19"/>
      <c r="P67" s="55"/>
      <c r="Q67" s="19"/>
      <c r="R67" s="17"/>
    </row>
    <row r="68" spans="2:18">
      <c r="B68" s="14"/>
      <c r="C68" s="19"/>
      <c r="D68" s="54"/>
      <c r="E68" s="19"/>
      <c r="F68" s="19"/>
      <c r="G68" s="19"/>
      <c r="H68" s="55"/>
      <c r="I68" s="19"/>
      <c r="J68" s="54"/>
      <c r="K68" s="19"/>
      <c r="L68" s="19"/>
      <c r="M68" s="19"/>
      <c r="N68" s="19"/>
      <c r="O68" s="19"/>
      <c r="P68" s="55"/>
      <c r="Q68" s="19"/>
      <c r="R68" s="17"/>
    </row>
    <row r="69" spans="2:18">
      <c r="B69" s="14"/>
      <c r="C69" s="19"/>
      <c r="D69" s="54"/>
      <c r="E69" s="19"/>
      <c r="F69" s="19"/>
      <c r="G69" s="19"/>
      <c r="H69" s="55"/>
      <c r="I69" s="19"/>
      <c r="J69" s="54"/>
      <c r="K69" s="19"/>
      <c r="L69" s="19"/>
      <c r="M69" s="19"/>
      <c r="N69" s="19"/>
      <c r="O69" s="19"/>
      <c r="P69" s="55"/>
      <c r="Q69" s="19"/>
      <c r="R69" s="17"/>
    </row>
    <row r="70" spans="2:18" s="22" customFormat="1" ht="15">
      <c r="B70" s="23"/>
      <c r="C70" s="24"/>
      <c r="D70" s="56" t="s">
        <v>45</v>
      </c>
      <c r="E70" s="57"/>
      <c r="F70" s="57"/>
      <c r="G70" s="58" t="s">
        <v>46</v>
      </c>
      <c r="H70" s="59"/>
      <c r="I70" s="24"/>
      <c r="J70" s="56" t="s">
        <v>45</v>
      </c>
      <c r="K70" s="57"/>
      <c r="L70" s="57"/>
      <c r="M70" s="57"/>
      <c r="N70" s="58" t="s">
        <v>46</v>
      </c>
      <c r="O70" s="57"/>
      <c r="P70" s="59"/>
      <c r="Q70" s="24"/>
      <c r="R70" s="28"/>
    </row>
    <row r="71" spans="2:18" s="22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22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22" customFormat="1" ht="36.950000000000003" customHeight="1">
      <c r="B76" s="23"/>
      <c r="C76" s="15" t="s">
        <v>49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</row>
    <row r="77" spans="2:18" s="22" customFormat="1" ht="6.95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8"/>
    </row>
    <row r="78" spans="2:18" s="22" customFormat="1" ht="30" customHeight="1">
      <c r="B78" s="23"/>
      <c r="C78" s="20" t="s">
        <v>13</v>
      </c>
      <c r="D78" s="24"/>
      <c r="E78" s="24"/>
      <c r="F78" s="21" t="str">
        <f>F6</f>
        <v>Stavební úpravy haly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4"/>
      <c r="R78" s="28"/>
    </row>
    <row r="79" spans="2:18" s="22" customFormat="1" ht="36.950000000000003" customHeight="1">
      <c r="B79" s="23"/>
      <c r="C79" s="66" t="s">
        <v>14</v>
      </c>
      <c r="D79" s="24"/>
      <c r="E79" s="24"/>
      <c r="F79" s="67" t="str">
        <f>F7</f>
        <v>03130005 - SO 05 - modernizace rozvodů ÚT, VZT,  elektroinstalce a osvětlení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4"/>
      <c r="R79" s="28"/>
    </row>
    <row r="80" spans="2:18" s="22" customFormat="1" ht="6.95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8"/>
    </row>
    <row r="81" spans="2:47" s="22" customFormat="1" ht="18" customHeight="1">
      <c r="B81" s="23"/>
      <c r="C81" s="20" t="s">
        <v>20</v>
      </c>
      <c r="D81" s="24"/>
      <c r="E81" s="24"/>
      <c r="F81" s="29" t="str">
        <f>F9</f>
        <v>Chrášťany, p.č.392/19</v>
      </c>
      <c r="G81" s="24"/>
      <c r="H81" s="24"/>
      <c r="I81" s="24"/>
      <c r="J81" s="24"/>
      <c r="K81" s="20" t="s">
        <v>22</v>
      </c>
      <c r="L81" s="24"/>
      <c r="M81" s="68" t="str">
        <f>IF(O9="","",O9)</f>
        <v>16. 8. 2017</v>
      </c>
      <c r="N81" s="27"/>
      <c r="O81" s="27"/>
      <c r="P81" s="27"/>
      <c r="Q81" s="24"/>
      <c r="R81" s="28"/>
    </row>
    <row r="82" spans="2:47" s="22" customFormat="1" ht="6.95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8"/>
    </row>
    <row r="83" spans="2:47" s="22" customFormat="1" ht="15">
      <c r="B83" s="23"/>
      <c r="C83" s="20" t="s">
        <v>23</v>
      </c>
      <c r="D83" s="24"/>
      <c r="E83" s="24"/>
      <c r="F83" s="29" t="str">
        <f>E12</f>
        <v xml:space="preserve"> </v>
      </c>
      <c r="G83" s="24"/>
      <c r="H83" s="24"/>
      <c r="I83" s="24"/>
      <c r="J83" s="24"/>
      <c r="K83" s="20" t="s">
        <v>27</v>
      </c>
      <c r="L83" s="24"/>
      <c r="M83" s="31" t="str">
        <f>E18</f>
        <v xml:space="preserve"> </v>
      </c>
      <c r="N83" s="27"/>
      <c r="O83" s="27"/>
      <c r="P83" s="27"/>
      <c r="Q83" s="27"/>
      <c r="R83" s="28"/>
    </row>
    <row r="84" spans="2:47" s="22" customFormat="1" ht="14.45" customHeight="1">
      <c r="B84" s="23"/>
      <c r="C84" s="20" t="s">
        <v>26</v>
      </c>
      <c r="D84" s="24"/>
      <c r="E84" s="24"/>
      <c r="F84" s="29" t="str">
        <f>IF(E15="","",E15)</f>
        <v>Vyplň údaj</v>
      </c>
      <c r="G84" s="24"/>
      <c r="H84" s="24"/>
      <c r="I84" s="24"/>
      <c r="J84" s="24"/>
      <c r="K84" s="20" t="s">
        <v>28</v>
      </c>
      <c r="L84" s="24"/>
      <c r="M84" s="31" t="str">
        <f>E21</f>
        <v xml:space="preserve"> </v>
      </c>
      <c r="N84" s="27"/>
      <c r="O84" s="27"/>
      <c r="P84" s="27"/>
      <c r="Q84" s="27"/>
      <c r="R84" s="28"/>
    </row>
    <row r="85" spans="2:47" s="22" customFormat="1" ht="10.3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8"/>
    </row>
    <row r="86" spans="2:47" s="22" customFormat="1" ht="29.25" customHeight="1">
      <c r="B86" s="23"/>
      <c r="C86" s="69" t="s">
        <v>50</v>
      </c>
      <c r="D86" s="70"/>
      <c r="E86" s="70"/>
      <c r="F86" s="70"/>
      <c r="G86" s="70"/>
      <c r="H86" s="44"/>
      <c r="I86" s="44"/>
      <c r="J86" s="44"/>
      <c r="K86" s="44"/>
      <c r="L86" s="44"/>
      <c r="M86" s="44"/>
      <c r="N86" s="69" t="s">
        <v>51</v>
      </c>
      <c r="O86" s="27"/>
      <c r="P86" s="27"/>
      <c r="Q86" s="27"/>
      <c r="R86" s="28"/>
    </row>
    <row r="87" spans="2:47" s="22" customFormat="1" ht="10.35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8"/>
    </row>
    <row r="88" spans="2:47" s="22" customFormat="1" ht="29.25" customHeight="1">
      <c r="B88" s="23"/>
      <c r="C88" s="71" t="s">
        <v>52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72">
        <f>N131</f>
        <v>0</v>
      </c>
      <c r="O88" s="27"/>
      <c r="P88" s="27"/>
      <c r="Q88" s="27"/>
      <c r="R88" s="28"/>
      <c r="AU88" s="10" t="s">
        <v>53</v>
      </c>
    </row>
    <row r="89" spans="2:47" s="79" customFormat="1" ht="24.95" customHeight="1">
      <c r="B89" s="73"/>
      <c r="C89" s="74"/>
      <c r="D89" s="75" t="s">
        <v>54</v>
      </c>
      <c r="E89" s="74"/>
      <c r="F89" s="74"/>
      <c r="G89" s="74"/>
      <c r="H89" s="74"/>
      <c r="I89" s="74"/>
      <c r="J89" s="74"/>
      <c r="K89" s="74"/>
      <c r="L89" s="74"/>
      <c r="M89" s="74"/>
      <c r="N89" s="76">
        <f>N132</f>
        <v>0</v>
      </c>
      <c r="O89" s="77"/>
      <c r="P89" s="77"/>
      <c r="Q89" s="77"/>
      <c r="R89" s="78"/>
    </row>
    <row r="90" spans="2:47" s="86" customFormat="1" ht="19.899999999999999" customHeight="1">
      <c r="B90" s="80"/>
      <c r="C90" s="81"/>
      <c r="D90" s="82" t="s">
        <v>55</v>
      </c>
      <c r="E90" s="81"/>
      <c r="F90" s="81"/>
      <c r="G90" s="81"/>
      <c r="H90" s="81"/>
      <c r="I90" s="81"/>
      <c r="J90" s="81"/>
      <c r="K90" s="81"/>
      <c r="L90" s="81"/>
      <c r="M90" s="81"/>
      <c r="N90" s="83">
        <f>N133</f>
        <v>0</v>
      </c>
      <c r="O90" s="84"/>
      <c r="P90" s="84"/>
      <c r="Q90" s="84"/>
      <c r="R90" s="85"/>
    </row>
    <row r="91" spans="2:47" s="86" customFormat="1" ht="19.899999999999999" customHeight="1">
      <c r="B91" s="80"/>
      <c r="C91" s="81"/>
      <c r="D91" s="82" t="s">
        <v>56</v>
      </c>
      <c r="E91" s="81"/>
      <c r="F91" s="81"/>
      <c r="G91" s="81"/>
      <c r="H91" s="81"/>
      <c r="I91" s="81"/>
      <c r="J91" s="81"/>
      <c r="K91" s="81"/>
      <c r="L91" s="81"/>
      <c r="M91" s="81"/>
      <c r="N91" s="83">
        <f>N136</f>
        <v>0</v>
      </c>
      <c r="O91" s="84"/>
      <c r="P91" s="84"/>
      <c r="Q91" s="84"/>
      <c r="R91" s="85"/>
    </row>
    <row r="92" spans="2:47" s="86" customFormat="1" ht="19.899999999999999" customHeight="1">
      <c r="B92" s="80"/>
      <c r="C92" s="81"/>
      <c r="D92" s="82" t="s">
        <v>57</v>
      </c>
      <c r="E92" s="81"/>
      <c r="F92" s="81"/>
      <c r="G92" s="81"/>
      <c r="H92" s="81"/>
      <c r="I92" s="81"/>
      <c r="J92" s="81"/>
      <c r="K92" s="81"/>
      <c r="L92" s="81"/>
      <c r="M92" s="81"/>
      <c r="N92" s="83">
        <f>N165</f>
        <v>0</v>
      </c>
      <c r="O92" s="84"/>
      <c r="P92" s="84"/>
      <c r="Q92" s="84"/>
      <c r="R92" s="85"/>
    </row>
    <row r="93" spans="2:47" s="86" customFormat="1" ht="19.899999999999999" customHeight="1">
      <c r="B93" s="80"/>
      <c r="C93" s="81"/>
      <c r="D93" s="82" t="s">
        <v>58</v>
      </c>
      <c r="E93" s="81"/>
      <c r="F93" s="81"/>
      <c r="G93" s="81"/>
      <c r="H93" s="81"/>
      <c r="I93" s="81"/>
      <c r="J93" s="81"/>
      <c r="K93" s="81"/>
      <c r="L93" s="81"/>
      <c r="M93" s="81"/>
      <c r="N93" s="83">
        <f>N168</f>
        <v>0</v>
      </c>
      <c r="O93" s="84"/>
      <c r="P93" s="84"/>
      <c r="Q93" s="84"/>
      <c r="R93" s="85"/>
    </row>
    <row r="94" spans="2:47" s="86" customFormat="1" ht="19.899999999999999" customHeight="1">
      <c r="B94" s="80"/>
      <c r="C94" s="81"/>
      <c r="D94" s="82" t="s">
        <v>59</v>
      </c>
      <c r="E94" s="81"/>
      <c r="F94" s="81"/>
      <c r="G94" s="81"/>
      <c r="H94" s="81"/>
      <c r="I94" s="81"/>
      <c r="J94" s="81"/>
      <c r="K94" s="81"/>
      <c r="L94" s="81"/>
      <c r="M94" s="81"/>
      <c r="N94" s="83">
        <f>N174</f>
        <v>0</v>
      </c>
      <c r="O94" s="84"/>
      <c r="P94" s="84"/>
      <c r="Q94" s="84"/>
      <c r="R94" s="85"/>
    </row>
    <row r="95" spans="2:47" s="86" customFormat="1" ht="19.899999999999999" customHeight="1">
      <c r="B95" s="80"/>
      <c r="C95" s="81"/>
      <c r="D95" s="82" t="s">
        <v>60</v>
      </c>
      <c r="E95" s="81"/>
      <c r="F95" s="81"/>
      <c r="G95" s="81"/>
      <c r="H95" s="81"/>
      <c r="I95" s="81"/>
      <c r="J95" s="81"/>
      <c r="K95" s="81"/>
      <c r="L95" s="81"/>
      <c r="M95" s="81"/>
      <c r="N95" s="83">
        <f>N179</f>
        <v>0</v>
      </c>
      <c r="O95" s="84"/>
      <c r="P95" s="84"/>
      <c r="Q95" s="84"/>
      <c r="R95" s="85"/>
    </row>
    <row r="96" spans="2:47" s="86" customFormat="1" ht="19.899999999999999" customHeight="1">
      <c r="B96" s="80"/>
      <c r="C96" s="81"/>
      <c r="D96" s="82" t="s">
        <v>61</v>
      </c>
      <c r="E96" s="81"/>
      <c r="F96" s="81"/>
      <c r="G96" s="81"/>
      <c r="H96" s="81"/>
      <c r="I96" s="81"/>
      <c r="J96" s="81"/>
      <c r="K96" s="81"/>
      <c r="L96" s="81"/>
      <c r="M96" s="81"/>
      <c r="N96" s="83">
        <f>N192</f>
        <v>0</v>
      </c>
      <c r="O96" s="84"/>
      <c r="P96" s="84"/>
      <c r="Q96" s="84"/>
      <c r="R96" s="85"/>
    </row>
    <row r="97" spans="2:65" s="86" customFormat="1" ht="19.899999999999999" customHeight="1">
      <c r="B97" s="80"/>
      <c r="C97" s="81"/>
      <c r="D97" s="82" t="s">
        <v>62</v>
      </c>
      <c r="E97" s="81"/>
      <c r="F97" s="81"/>
      <c r="G97" s="81"/>
      <c r="H97" s="81"/>
      <c r="I97" s="81"/>
      <c r="J97" s="81"/>
      <c r="K97" s="81"/>
      <c r="L97" s="81"/>
      <c r="M97" s="81"/>
      <c r="N97" s="83">
        <f>N297</f>
        <v>0</v>
      </c>
      <c r="O97" s="84"/>
      <c r="P97" s="84"/>
      <c r="Q97" s="84"/>
      <c r="R97" s="85"/>
    </row>
    <row r="98" spans="2:65" s="86" customFormat="1" ht="19.899999999999999" customHeight="1">
      <c r="B98" s="80"/>
      <c r="C98" s="81"/>
      <c r="D98" s="82" t="s">
        <v>63</v>
      </c>
      <c r="E98" s="81"/>
      <c r="F98" s="81"/>
      <c r="G98" s="81"/>
      <c r="H98" s="81"/>
      <c r="I98" s="81"/>
      <c r="J98" s="81"/>
      <c r="K98" s="81"/>
      <c r="L98" s="81"/>
      <c r="M98" s="81"/>
      <c r="N98" s="83">
        <f>N304</f>
        <v>0</v>
      </c>
      <c r="O98" s="84"/>
      <c r="P98" s="84"/>
      <c r="Q98" s="84"/>
      <c r="R98" s="85"/>
    </row>
    <row r="99" spans="2:65" s="79" customFormat="1" ht="24.95" customHeight="1">
      <c r="B99" s="73"/>
      <c r="C99" s="74"/>
      <c r="D99" s="75" t="s">
        <v>64</v>
      </c>
      <c r="E99" s="74"/>
      <c r="F99" s="74"/>
      <c r="G99" s="74"/>
      <c r="H99" s="74"/>
      <c r="I99" s="74"/>
      <c r="J99" s="74"/>
      <c r="K99" s="74"/>
      <c r="L99" s="74"/>
      <c r="M99" s="74"/>
      <c r="N99" s="76">
        <f>N317</f>
        <v>0</v>
      </c>
      <c r="O99" s="77"/>
      <c r="P99" s="77"/>
      <c r="Q99" s="77"/>
      <c r="R99" s="78"/>
    </row>
    <row r="100" spans="2:65" s="86" customFormat="1" ht="19.899999999999999" customHeight="1">
      <c r="B100" s="80"/>
      <c r="C100" s="81"/>
      <c r="D100" s="82" t="s">
        <v>65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3">
        <f>N318</f>
        <v>0</v>
      </c>
      <c r="O100" s="84"/>
      <c r="P100" s="84"/>
      <c r="Q100" s="84"/>
      <c r="R100" s="85"/>
    </row>
    <row r="101" spans="2:65" s="86" customFormat="1" ht="19.899999999999999" customHeight="1">
      <c r="B101" s="80"/>
      <c r="C101" s="81"/>
      <c r="D101" s="82" t="s">
        <v>66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3">
        <f>N333</f>
        <v>0</v>
      </c>
      <c r="O101" s="84"/>
      <c r="P101" s="84"/>
      <c r="Q101" s="84"/>
      <c r="R101" s="85"/>
    </row>
    <row r="102" spans="2:65" s="79" customFormat="1" ht="24.95" customHeight="1">
      <c r="B102" s="73"/>
      <c r="C102" s="74"/>
      <c r="D102" s="75" t="s">
        <v>67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6">
        <f>N359</f>
        <v>0</v>
      </c>
      <c r="O102" s="77"/>
      <c r="P102" s="77"/>
      <c r="Q102" s="77"/>
      <c r="R102" s="78"/>
    </row>
    <row r="103" spans="2:65" s="86" customFormat="1" ht="19.899999999999999" customHeight="1">
      <c r="B103" s="80"/>
      <c r="C103" s="81"/>
      <c r="D103" s="82" t="s">
        <v>68</v>
      </c>
      <c r="E103" s="81"/>
      <c r="F103" s="81"/>
      <c r="G103" s="81"/>
      <c r="H103" s="81"/>
      <c r="I103" s="81"/>
      <c r="J103" s="81"/>
      <c r="K103" s="81"/>
      <c r="L103" s="81"/>
      <c r="M103" s="81"/>
      <c r="N103" s="83">
        <f>N360</f>
        <v>0</v>
      </c>
      <c r="O103" s="84"/>
      <c r="P103" s="84"/>
      <c r="Q103" s="84"/>
      <c r="R103" s="85"/>
    </row>
    <row r="104" spans="2:65" s="79" customFormat="1" ht="21.75" customHeight="1">
      <c r="B104" s="73"/>
      <c r="C104" s="74"/>
      <c r="D104" s="75" t="s">
        <v>69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87">
        <f>N362</f>
        <v>0</v>
      </c>
      <c r="O104" s="77"/>
      <c r="P104" s="77"/>
      <c r="Q104" s="77"/>
      <c r="R104" s="78"/>
    </row>
    <row r="105" spans="2:65" s="22" customFormat="1" ht="21.75" customHeight="1"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8"/>
    </row>
    <row r="106" spans="2:65" s="22" customFormat="1" ht="29.25" customHeight="1">
      <c r="B106" s="23"/>
      <c r="C106" s="71" t="s">
        <v>70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88">
        <f>ROUND(N107+N108+N109+N110+N111+N112,2)</f>
        <v>0</v>
      </c>
      <c r="O106" s="27"/>
      <c r="P106" s="27"/>
      <c r="Q106" s="27"/>
      <c r="R106" s="28"/>
      <c r="T106" s="89"/>
      <c r="U106" s="90" t="s">
        <v>33</v>
      </c>
    </row>
    <row r="107" spans="2:65" s="22" customFormat="1" ht="18" customHeight="1">
      <c r="B107" s="91"/>
      <c r="C107" s="92"/>
      <c r="D107" s="93" t="s">
        <v>71</v>
      </c>
      <c r="E107" s="94"/>
      <c r="F107" s="94"/>
      <c r="G107" s="94"/>
      <c r="H107" s="94"/>
      <c r="I107" s="92"/>
      <c r="J107" s="92"/>
      <c r="K107" s="92"/>
      <c r="L107" s="92"/>
      <c r="M107" s="92"/>
      <c r="N107" s="95">
        <f>ROUND(N88*T107,2)</f>
        <v>0</v>
      </c>
      <c r="O107" s="94"/>
      <c r="P107" s="94"/>
      <c r="Q107" s="94"/>
      <c r="R107" s="96"/>
      <c r="S107" s="92"/>
      <c r="T107" s="97"/>
      <c r="U107" s="98" t="s">
        <v>34</v>
      </c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100" t="s">
        <v>72</v>
      </c>
      <c r="AZ107" s="99"/>
      <c r="BA107" s="99"/>
      <c r="BB107" s="99"/>
      <c r="BC107" s="99"/>
      <c r="BD107" s="99"/>
      <c r="BE107" s="101">
        <f t="shared" ref="BE107:BE112" si="0">IF(U107="základní",N107,0)</f>
        <v>0</v>
      </c>
      <c r="BF107" s="101">
        <f t="shared" ref="BF107:BF112" si="1">IF(U107="snížená",N107,0)</f>
        <v>0</v>
      </c>
      <c r="BG107" s="101">
        <f t="shared" ref="BG107:BG112" si="2">IF(U107="zákl. přenesená",N107,0)</f>
        <v>0</v>
      </c>
      <c r="BH107" s="101">
        <f t="shared" ref="BH107:BH112" si="3">IF(U107="sníž. přenesená",N107,0)</f>
        <v>0</v>
      </c>
      <c r="BI107" s="101">
        <f t="shared" ref="BI107:BI112" si="4">IF(U107="nulová",N107,0)</f>
        <v>0</v>
      </c>
      <c r="BJ107" s="100" t="s">
        <v>73</v>
      </c>
      <c r="BK107" s="99"/>
      <c r="BL107" s="99"/>
      <c r="BM107" s="99"/>
    </row>
    <row r="108" spans="2:65" s="22" customFormat="1" ht="18" customHeight="1">
      <c r="B108" s="91"/>
      <c r="C108" s="92"/>
      <c r="D108" s="93" t="s">
        <v>74</v>
      </c>
      <c r="E108" s="94"/>
      <c r="F108" s="94"/>
      <c r="G108" s="94"/>
      <c r="H108" s="94"/>
      <c r="I108" s="92"/>
      <c r="J108" s="92"/>
      <c r="K108" s="92"/>
      <c r="L108" s="92"/>
      <c r="M108" s="92"/>
      <c r="N108" s="95">
        <f>ROUND(N88*T108,2)</f>
        <v>0</v>
      </c>
      <c r="O108" s="94"/>
      <c r="P108" s="94"/>
      <c r="Q108" s="94"/>
      <c r="R108" s="96"/>
      <c r="S108" s="92"/>
      <c r="T108" s="97"/>
      <c r="U108" s="98" t="s">
        <v>34</v>
      </c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100" t="s">
        <v>72</v>
      </c>
      <c r="AZ108" s="99"/>
      <c r="BA108" s="99"/>
      <c r="BB108" s="99"/>
      <c r="BC108" s="99"/>
      <c r="BD108" s="99"/>
      <c r="BE108" s="101">
        <f t="shared" si="0"/>
        <v>0</v>
      </c>
      <c r="BF108" s="101">
        <f t="shared" si="1"/>
        <v>0</v>
      </c>
      <c r="BG108" s="101">
        <f t="shared" si="2"/>
        <v>0</v>
      </c>
      <c r="BH108" s="101">
        <f t="shared" si="3"/>
        <v>0</v>
      </c>
      <c r="BI108" s="101">
        <f t="shared" si="4"/>
        <v>0</v>
      </c>
      <c r="BJ108" s="100" t="s">
        <v>73</v>
      </c>
      <c r="BK108" s="99"/>
      <c r="BL108" s="99"/>
      <c r="BM108" s="99"/>
    </row>
    <row r="109" spans="2:65" s="22" customFormat="1" ht="18" customHeight="1">
      <c r="B109" s="91"/>
      <c r="C109" s="92"/>
      <c r="D109" s="93" t="s">
        <v>75</v>
      </c>
      <c r="E109" s="94"/>
      <c r="F109" s="94"/>
      <c r="G109" s="94"/>
      <c r="H109" s="94"/>
      <c r="I109" s="92"/>
      <c r="J109" s="92"/>
      <c r="K109" s="92"/>
      <c r="L109" s="92"/>
      <c r="M109" s="92"/>
      <c r="N109" s="95">
        <f>ROUND(N88*T109,2)</f>
        <v>0</v>
      </c>
      <c r="O109" s="94"/>
      <c r="P109" s="94"/>
      <c r="Q109" s="94"/>
      <c r="R109" s="96"/>
      <c r="S109" s="92"/>
      <c r="T109" s="97"/>
      <c r="U109" s="98" t="s">
        <v>34</v>
      </c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100" t="s">
        <v>72</v>
      </c>
      <c r="AZ109" s="99"/>
      <c r="BA109" s="99"/>
      <c r="BB109" s="99"/>
      <c r="BC109" s="99"/>
      <c r="BD109" s="99"/>
      <c r="BE109" s="101">
        <f t="shared" si="0"/>
        <v>0</v>
      </c>
      <c r="BF109" s="101">
        <f t="shared" si="1"/>
        <v>0</v>
      </c>
      <c r="BG109" s="101">
        <f t="shared" si="2"/>
        <v>0</v>
      </c>
      <c r="BH109" s="101">
        <f t="shared" si="3"/>
        <v>0</v>
      </c>
      <c r="BI109" s="101">
        <f t="shared" si="4"/>
        <v>0</v>
      </c>
      <c r="BJ109" s="100" t="s">
        <v>73</v>
      </c>
      <c r="BK109" s="99"/>
      <c r="BL109" s="99"/>
      <c r="BM109" s="99"/>
    </row>
    <row r="110" spans="2:65" s="22" customFormat="1" ht="18" customHeight="1">
      <c r="B110" s="91"/>
      <c r="C110" s="92"/>
      <c r="D110" s="93" t="s">
        <v>76</v>
      </c>
      <c r="E110" s="94"/>
      <c r="F110" s="94"/>
      <c r="G110" s="94"/>
      <c r="H110" s="94"/>
      <c r="I110" s="92"/>
      <c r="J110" s="92"/>
      <c r="K110" s="92"/>
      <c r="L110" s="92"/>
      <c r="M110" s="92"/>
      <c r="N110" s="95">
        <f>ROUND(N88*T110,2)</f>
        <v>0</v>
      </c>
      <c r="O110" s="94"/>
      <c r="P110" s="94"/>
      <c r="Q110" s="94"/>
      <c r="R110" s="96"/>
      <c r="S110" s="92"/>
      <c r="T110" s="97"/>
      <c r="U110" s="98" t="s">
        <v>34</v>
      </c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100" t="s">
        <v>72</v>
      </c>
      <c r="AZ110" s="99"/>
      <c r="BA110" s="99"/>
      <c r="BB110" s="99"/>
      <c r="BC110" s="99"/>
      <c r="BD110" s="99"/>
      <c r="BE110" s="101">
        <f t="shared" si="0"/>
        <v>0</v>
      </c>
      <c r="BF110" s="101">
        <f t="shared" si="1"/>
        <v>0</v>
      </c>
      <c r="BG110" s="101">
        <f t="shared" si="2"/>
        <v>0</v>
      </c>
      <c r="BH110" s="101">
        <f t="shared" si="3"/>
        <v>0</v>
      </c>
      <c r="BI110" s="101">
        <f t="shared" si="4"/>
        <v>0</v>
      </c>
      <c r="BJ110" s="100" t="s">
        <v>73</v>
      </c>
      <c r="BK110" s="99"/>
      <c r="BL110" s="99"/>
      <c r="BM110" s="99"/>
    </row>
    <row r="111" spans="2:65" s="22" customFormat="1" ht="18" customHeight="1">
      <c r="B111" s="91"/>
      <c r="C111" s="92"/>
      <c r="D111" s="93" t="s">
        <v>77</v>
      </c>
      <c r="E111" s="94"/>
      <c r="F111" s="94"/>
      <c r="G111" s="94"/>
      <c r="H111" s="94"/>
      <c r="I111" s="92"/>
      <c r="J111" s="92"/>
      <c r="K111" s="92"/>
      <c r="L111" s="92"/>
      <c r="M111" s="92"/>
      <c r="N111" s="95">
        <f>ROUND(N88*T111,2)</f>
        <v>0</v>
      </c>
      <c r="O111" s="94"/>
      <c r="P111" s="94"/>
      <c r="Q111" s="94"/>
      <c r="R111" s="96"/>
      <c r="S111" s="92"/>
      <c r="T111" s="97"/>
      <c r="U111" s="98" t="s">
        <v>34</v>
      </c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100" t="s">
        <v>72</v>
      </c>
      <c r="AZ111" s="99"/>
      <c r="BA111" s="99"/>
      <c r="BB111" s="99"/>
      <c r="BC111" s="99"/>
      <c r="BD111" s="99"/>
      <c r="BE111" s="101">
        <f t="shared" si="0"/>
        <v>0</v>
      </c>
      <c r="BF111" s="101">
        <f t="shared" si="1"/>
        <v>0</v>
      </c>
      <c r="BG111" s="101">
        <f t="shared" si="2"/>
        <v>0</v>
      </c>
      <c r="BH111" s="101">
        <f t="shared" si="3"/>
        <v>0</v>
      </c>
      <c r="BI111" s="101">
        <f t="shared" si="4"/>
        <v>0</v>
      </c>
      <c r="BJ111" s="100" t="s">
        <v>73</v>
      </c>
      <c r="BK111" s="99"/>
      <c r="BL111" s="99"/>
      <c r="BM111" s="99"/>
    </row>
    <row r="112" spans="2:65" s="22" customFormat="1" ht="18" customHeight="1">
      <c r="B112" s="91"/>
      <c r="C112" s="92"/>
      <c r="D112" s="102" t="s">
        <v>78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5">
        <f>ROUND(N88*T112,2)</f>
        <v>0</v>
      </c>
      <c r="O112" s="94"/>
      <c r="P112" s="94"/>
      <c r="Q112" s="94"/>
      <c r="R112" s="96"/>
      <c r="S112" s="92"/>
      <c r="T112" s="103"/>
      <c r="U112" s="104" t="s">
        <v>34</v>
      </c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100" t="s">
        <v>79</v>
      </c>
      <c r="AZ112" s="99"/>
      <c r="BA112" s="99"/>
      <c r="BB112" s="99"/>
      <c r="BC112" s="99"/>
      <c r="BD112" s="99"/>
      <c r="BE112" s="101">
        <f t="shared" si="0"/>
        <v>0</v>
      </c>
      <c r="BF112" s="101">
        <f t="shared" si="1"/>
        <v>0</v>
      </c>
      <c r="BG112" s="101">
        <f t="shared" si="2"/>
        <v>0</v>
      </c>
      <c r="BH112" s="101">
        <f t="shared" si="3"/>
        <v>0</v>
      </c>
      <c r="BI112" s="101">
        <f t="shared" si="4"/>
        <v>0</v>
      </c>
      <c r="BJ112" s="100" t="s">
        <v>73</v>
      </c>
      <c r="BK112" s="99"/>
      <c r="BL112" s="99"/>
      <c r="BM112" s="99"/>
    </row>
    <row r="113" spans="2:18" s="22" customFormat="1"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8"/>
    </row>
    <row r="114" spans="2:18" s="22" customFormat="1" ht="29.25" customHeight="1">
      <c r="B114" s="23"/>
      <c r="C114" s="105" t="s">
        <v>80</v>
      </c>
      <c r="D114" s="44"/>
      <c r="E114" s="44"/>
      <c r="F114" s="44"/>
      <c r="G114" s="44"/>
      <c r="H114" s="44"/>
      <c r="I114" s="44"/>
      <c r="J114" s="44"/>
      <c r="K114" s="44"/>
      <c r="L114" s="106">
        <f>ROUND(SUM(N88+N106),2)</f>
        <v>0</v>
      </c>
      <c r="M114" s="70"/>
      <c r="N114" s="70"/>
      <c r="O114" s="70"/>
      <c r="P114" s="70"/>
      <c r="Q114" s="70"/>
      <c r="R114" s="28"/>
    </row>
    <row r="115" spans="2:18" s="22" customFormat="1" ht="6.95" customHeight="1"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</row>
    <row r="119" spans="2:18" s="22" customFormat="1" ht="6.95" customHeight="1"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5"/>
    </row>
    <row r="120" spans="2:18" s="22" customFormat="1" ht="36.950000000000003" customHeight="1">
      <c r="B120" s="23"/>
      <c r="C120" s="15" t="s">
        <v>81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</row>
    <row r="121" spans="2:18" s="22" customFormat="1" ht="6.95" customHeight="1"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8"/>
    </row>
    <row r="122" spans="2:18" s="22" customFormat="1" ht="30" customHeight="1">
      <c r="B122" s="23"/>
      <c r="C122" s="20" t="s">
        <v>13</v>
      </c>
      <c r="D122" s="24"/>
      <c r="E122" s="24"/>
      <c r="F122" s="21" t="str">
        <f>F6</f>
        <v>Stavební úpravy haly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4"/>
      <c r="R122" s="28"/>
    </row>
    <row r="123" spans="2:18" s="22" customFormat="1" ht="36.950000000000003" customHeight="1">
      <c r="B123" s="23"/>
      <c r="C123" s="66" t="s">
        <v>14</v>
      </c>
      <c r="D123" s="24"/>
      <c r="E123" s="24"/>
      <c r="F123" s="67" t="str">
        <f>F7</f>
        <v>03130005 - SO 05 - modernizace rozvodů ÚT, VZT,  elektroinstalce a osvětlení</v>
      </c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4"/>
      <c r="R123" s="28"/>
    </row>
    <row r="124" spans="2:18" s="22" customFormat="1" ht="6.95" customHeight="1"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8"/>
    </row>
    <row r="125" spans="2:18" s="22" customFormat="1" ht="18" customHeight="1">
      <c r="B125" s="23"/>
      <c r="C125" s="20" t="s">
        <v>20</v>
      </c>
      <c r="D125" s="24"/>
      <c r="E125" s="24"/>
      <c r="F125" s="29" t="str">
        <f>F9</f>
        <v>Chrášťany, p.č.392/19</v>
      </c>
      <c r="G125" s="24"/>
      <c r="H125" s="24"/>
      <c r="I125" s="24"/>
      <c r="J125" s="24"/>
      <c r="K125" s="20" t="s">
        <v>22</v>
      </c>
      <c r="L125" s="24"/>
      <c r="M125" s="68" t="str">
        <f>IF(O9="","",O9)</f>
        <v>16. 8. 2017</v>
      </c>
      <c r="N125" s="27"/>
      <c r="O125" s="27"/>
      <c r="P125" s="27"/>
      <c r="Q125" s="24"/>
      <c r="R125" s="28"/>
    </row>
    <row r="126" spans="2:18" s="22" customFormat="1" ht="6.95" customHeight="1">
      <c r="B126" s="23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8"/>
    </row>
    <row r="127" spans="2:18" s="22" customFormat="1" ht="15">
      <c r="B127" s="23"/>
      <c r="C127" s="20" t="s">
        <v>23</v>
      </c>
      <c r="D127" s="24"/>
      <c r="E127" s="24"/>
      <c r="F127" s="29" t="str">
        <f>E12</f>
        <v xml:space="preserve"> </v>
      </c>
      <c r="G127" s="24"/>
      <c r="H127" s="24"/>
      <c r="I127" s="24"/>
      <c r="J127" s="24"/>
      <c r="K127" s="20" t="s">
        <v>27</v>
      </c>
      <c r="L127" s="24"/>
      <c r="M127" s="31" t="str">
        <f>E18</f>
        <v xml:space="preserve"> </v>
      </c>
      <c r="N127" s="27"/>
      <c r="O127" s="27"/>
      <c r="P127" s="27"/>
      <c r="Q127" s="27"/>
      <c r="R127" s="28"/>
    </row>
    <row r="128" spans="2:18" s="22" customFormat="1" ht="14.45" customHeight="1">
      <c r="B128" s="23"/>
      <c r="C128" s="20" t="s">
        <v>26</v>
      </c>
      <c r="D128" s="24"/>
      <c r="E128" s="24"/>
      <c r="F128" s="29" t="str">
        <f>IF(E15="","",E15)</f>
        <v>Vyplň údaj</v>
      </c>
      <c r="G128" s="24"/>
      <c r="H128" s="24"/>
      <c r="I128" s="24"/>
      <c r="J128" s="24"/>
      <c r="K128" s="20" t="s">
        <v>28</v>
      </c>
      <c r="L128" s="24"/>
      <c r="M128" s="31" t="str">
        <f>E21</f>
        <v xml:space="preserve"> </v>
      </c>
      <c r="N128" s="27"/>
      <c r="O128" s="27"/>
      <c r="P128" s="27"/>
      <c r="Q128" s="27"/>
      <c r="R128" s="28"/>
    </row>
    <row r="129" spans="2:65" s="22" customFormat="1" ht="10.35" customHeight="1"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8"/>
    </row>
    <row r="130" spans="2:65" s="115" customFormat="1" ht="29.25" customHeight="1">
      <c r="B130" s="107"/>
      <c r="C130" s="108" t="s">
        <v>82</v>
      </c>
      <c r="D130" s="109" t="s">
        <v>83</v>
      </c>
      <c r="E130" s="109" t="s">
        <v>84</v>
      </c>
      <c r="F130" s="110" t="s">
        <v>85</v>
      </c>
      <c r="G130" s="111"/>
      <c r="H130" s="111"/>
      <c r="I130" s="111"/>
      <c r="J130" s="109" t="s">
        <v>86</v>
      </c>
      <c r="K130" s="109" t="s">
        <v>87</v>
      </c>
      <c r="L130" s="112" t="s">
        <v>88</v>
      </c>
      <c r="M130" s="111"/>
      <c r="N130" s="110" t="s">
        <v>51</v>
      </c>
      <c r="O130" s="111"/>
      <c r="P130" s="111"/>
      <c r="Q130" s="113"/>
      <c r="R130" s="114"/>
      <c r="T130" s="116" t="s">
        <v>89</v>
      </c>
      <c r="U130" s="117" t="s">
        <v>33</v>
      </c>
      <c r="V130" s="117" t="s">
        <v>90</v>
      </c>
      <c r="W130" s="117" t="s">
        <v>91</v>
      </c>
      <c r="X130" s="117" t="s">
        <v>92</v>
      </c>
      <c r="Y130" s="117" t="s">
        <v>93</v>
      </c>
      <c r="Z130" s="117" t="s">
        <v>94</v>
      </c>
      <c r="AA130" s="118" t="s">
        <v>95</v>
      </c>
    </row>
    <row r="131" spans="2:65" s="22" customFormat="1" ht="29.25" customHeight="1">
      <c r="B131" s="23"/>
      <c r="C131" s="119" t="s">
        <v>30</v>
      </c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120">
        <f>BK131</f>
        <v>0</v>
      </c>
      <c r="O131" s="121"/>
      <c r="P131" s="121"/>
      <c r="Q131" s="121"/>
      <c r="R131" s="28"/>
      <c r="T131" s="122"/>
      <c r="U131" s="34"/>
      <c r="V131" s="34"/>
      <c r="W131" s="123">
        <f>W132+W317+W359+W362</f>
        <v>0</v>
      </c>
      <c r="X131" s="34"/>
      <c r="Y131" s="123">
        <f>Y132+Y317+Y359+Y362</f>
        <v>1.5263</v>
      </c>
      <c r="Z131" s="34"/>
      <c r="AA131" s="124">
        <f>AA132+AA317+AA359+AA362</f>
        <v>0</v>
      </c>
      <c r="AT131" s="10" t="s">
        <v>96</v>
      </c>
      <c r="AU131" s="10" t="s">
        <v>53</v>
      </c>
      <c r="BK131" s="125">
        <f>BK132+BK317+BK359+BK362</f>
        <v>0</v>
      </c>
    </row>
    <row r="132" spans="2:65" s="130" customFormat="1" ht="37.35" customHeight="1">
      <c r="B132" s="126"/>
      <c r="C132" s="127"/>
      <c r="D132" s="128" t="s">
        <v>54</v>
      </c>
      <c r="E132" s="128"/>
      <c r="F132" s="128"/>
      <c r="G132" s="128"/>
      <c r="H132" s="128"/>
      <c r="I132" s="128"/>
      <c r="J132" s="128"/>
      <c r="K132" s="128"/>
      <c r="L132" s="128"/>
      <c r="M132" s="128"/>
      <c r="N132" s="87">
        <f>BK132</f>
        <v>0</v>
      </c>
      <c r="O132" s="76"/>
      <c r="P132" s="76"/>
      <c r="Q132" s="76"/>
      <c r="R132" s="129"/>
      <c r="T132" s="131"/>
      <c r="U132" s="127"/>
      <c r="V132" s="127"/>
      <c r="W132" s="132">
        <f>W133+W136+W165+W168+W174+W179+W192+W297+W304</f>
        <v>0</v>
      </c>
      <c r="X132" s="127"/>
      <c r="Y132" s="132">
        <f>Y133+Y136+Y165+Y168+Y174+Y179+Y192+Y297+Y304</f>
        <v>1.5263</v>
      </c>
      <c r="Z132" s="127"/>
      <c r="AA132" s="133">
        <f>AA133+AA136+AA165+AA168+AA174+AA179+AA192+AA297+AA304</f>
        <v>0</v>
      </c>
      <c r="AR132" s="134" t="s">
        <v>73</v>
      </c>
      <c r="AT132" s="135" t="s">
        <v>96</v>
      </c>
      <c r="AU132" s="135" t="s">
        <v>97</v>
      </c>
      <c r="AY132" s="134" t="s">
        <v>98</v>
      </c>
      <c r="BK132" s="136">
        <f>BK133+BK136+BK165+BK168+BK174+BK179+BK192+BK297+BK304</f>
        <v>0</v>
      </c>
    </row>
    <row r="133" spans="2:65" s="130" customFormat="1" ht="19.899999999999999" customHeight="1">
      <c r="B133" s="126"/>
      <c r="C133" s="127"/>
      <c r="D133" s="137" t="s">
        <v>55</v>
      </c>
      <c r="E133" s="137"/>
      <c r="F133" s="137"/>
      <c r="G133" s="137"/>
      <c r="H133" s="137"/>
      <c r="I133" s="137"/>
      <c r="J133" s="137"/>
      <c r="K133" s="137"/>
      <c r="L133" s="137"/>
      <c r="M133" s="137"/>
      <c r="N133" s="138">
        <f>BK133</f>
        <v>0</v>
      </c>
      <c r="O133" s="139"/>
      <c r="P133" s="139"/>
      <c r="Q133" s="139"/>
      <c r="R133" s="129"/>
      <c r="T133" s="131"/>
      <c r="U133" s="127"/>
      <c r="V133" s="127"/>
      <c r="W133" s="132">
        <f>SUM(W134:W135)</f>
        <v>0</v>
      </c>
      <c r="X133" s="127"/>
      <c r="Y133" s="132">
        <f>SUM(Y134:Y135)</f>
        <v>0</v>
      </c>
      <c r="Z133" s="127"/>
      <c r="AA133" s="133">
        <f>SUM(AA134:AA135)</f>
        <v>0</v>
      </c>
      <c r="AR133" s="134" t="s">
        <v>73</v>
      </c>
      <c r="AT133" s="135" t="s">
        <v>96</v>
      </c>
      <c r="AU133" s="135" t="s">
        <v>73</v>
      </c>
      <c r="AY133" s="134" t="s">
        <v>98</v>
      </c>
      <c r="BK133" s="136">
        <f>SUM(BK134:BK135)</f>
        <v>0</v>
      </c>
    </row>
    <row r="134" spans="2:65" s="22" customFormat="1" ht="44.25" customHeight="1">
      <c r="B134" s="91"/>
      <c r="C134" s="140" t="s">
        <v>73</v>
      </c>
      <c r="D134" s="140" t="s">
        <v>99</v>
      </c>
      <c r="E134" s="141" t="s">
        <v>100</v>
      </c>
      <c r="F134" s="142" t="s">
        <v>101</v>
      </c>
      <c r="G134" s="143"/>
      <c r="H134" s="143"/>
      <c r="I134" s="143"/>
      <c r="J134" s="144" t="s">
        <v>102</v>
      </c>
      <c r="K134" s="145">
        <v>20</v>
      </c>
      <c r="L134" s="146">
        <v>0</v>
      </c>
      <c r="M134" s="143"/>
      <c r="N134" s="147">
        <f>ROUND(L134*K134,2)</f>
        <v>0</v>
      </c>
      <c r="O134" s="143"/>
      <c r="P134" s="143"/>
      <c r="Q134" s="143"/>
      <c r="R134" s="96"/>
      <c r="T134" s="148" t="s">
        <v>19</v>
      </c>
      <c r="U134" s="149" t="s">
        <v>34</v>
      </c>
      <c r="V134" s="24"/>
      <c r="W134" s="150">
        <f>V134*K134</f>
        <v>0</v>
      </c>
      <c r="X134" s="150">
        <v>0</v>
      </c>
      <c r="Y134" s="150">
        <f>X134*K134</f>
        <v>0</v>
      </c>
      <c r="Z134" s="150">
        <v>0</v>
      </c>
      <c r="AA134" s="151">
        <f>Z134*K134</f>
        <v>0</v>
      </c>
      <c r="AR134" s="10" t="s">
        <v>103</v>
      </c>
      <c r="AT134" s="10" t="s">
        <v>99</v>
      </c>
      <c r="AU134" s="10" t="s">
        <v>9</v>
      </c>
      <c r="AY134" s="10" t="s">
        <v>98</v>
      </c>
      <c r="BE134" s="152">
        <f>IF(U134="základní",N134,0)</f>
        <v>0</v>
      </c>
      <c r="BF134" s="152">
        <f>IF(U134="snížená",N134,0)</f>
        <v>0</v>
      </c>
      <c r="BG134" s="152">
        <f>IF(U134="zákl. přenesená",N134,0)</f>
        <v>0</v>
      </c>
      <c r="BH134" s="152">
        <f>IF(U134="sníž. přenesená",N134,0)</f>
        <v>0</v>
      </c>
      <c r="BI134" s="152">
        <f>IF(U134="nulová",N134,0)</f>
        <v>0</v>
      </c>
      <c r="BJ134" s="10" t="s">
        <v>73</v>
      </c>
      <c r="BK134" s="152">
        <f>ROUND(L134*K134,2)</f>
        <v>0</v>
      </c>
      <c r="BL134" s="10" t="s">
        <v>103</v>
      </c>
      <c r="BM134" s="10" t="s">
        <v>104</v>
      </c>
    </row>
    <row r="135" spans="2:65" s="22" customFormat="1" ht="22.5" customHeight="1">
      <c r="B135" s="91"/>
      <c r="C135" s="140" t="s">
        <v>9</v>
      </c>
      <c r="D135" s="140" t="s">
        <v>99</v>
      </c>
      <c r="E135" s="141" t="s">
        <v>105</v>
      </c>
      <c r="F135" s="142" t="s">
        <v>106</v>
      </c>
      <c r="G135" s="143"/>
      <c r="H135" s="143"/>
      <c r="I135" s="143"/>
      <c r="J135" s="144" t="s">
        <v>107</v>
      </c>
      <c r="K135" s="145">
        <v>1</v>
      </c>
      <c r="L135" s="146">
        <v>0</v>
      </c>
      <c r="M135" s="143"/>
      <c r="N135" s="147">
        <f>ROUND(L135*K135,2)</f>
        <v>0</v>
      </c>
      <c r="O135" s="143"/>
      <c r="P135" s="143"/>
      <c r="Q135" s="143"/>
      <c r="R135" s="96"/>
      <c r="T135" s="148" t="s">
        <v>19</v>
      </c>
      <c r="U135" s="149" t="s">
        <v>34</v>
      </c>
      <c r="V135" s="24"/>
      <c r="W135" s="150">
        <f>V135*K135</f>
        <v>0</v>
      </c>
      <c r="X135" s="150">
        <v>0</v>
      </c>
      <c r="Y135" s="150">
        <f>X135*K135</f>
        <v>0</v>
      </c>
      <c r="Z135" s="150">
        <v>0</v>
      </c>
      <c r="AA135" s="151">
        <f>Z135*K135</f>
        <v>0</v>
      </c>
      <c r="AR135" s="10" t="s">
        <v>103</v>
      </c>
      <c r="AT135" s="10" t="s">
        <v>99</v>
      </c>
      <c r="AU135" s="10" t="s">
        <v>9</v>
      </c>
      <c r="AY135" s="10" t="s">
        <v>98</v>
      </c>
      <c r="BE135" s="152">
        <f>IF(U135="základní",N135,0)</f>
        <v>0</v>
      </c>
      <c r="BF135" s="152">
        <f>IF(U135="snížená",N135,0)</f>
        <v>0</v>
      </c>
      <c r="BG135" s="152">
        <f>IF(U135="zákl. přenesená",N135,0)</f>
        <v>0</v>
      </c>
      <c r="BH135" s="152">
        <f>IF(U135="sníž. přenesená",N135,0)</f>
        <v>0</v>
      </c>
      <c r="BI135" s="152">
        <f>IF(U135="nulová",N135,0)</f>
        <v>0</v>
      </c>
      <c r="BJ135" s="10" t="s">
        <v>73</v>
      </c>
      <c r="BK135" s="152">
        <f>ROUND(L135*K135,2)</f>
        <v>0</v>
      </c>
      <c r="BL135" s="10" t="s">
        <v>103</v>
      </c>
      <c r="BM135" s="10" t="s">
        <v>108</v>
      </c>
    </row>
    <row r="136" spans="2:65" s="130" customFormat="1" ht="29.85" customHeight="1">
      <c r="B136" s="126"/>
      <c r="C136" s="127"/>
      <c r="D136" s="137" t="s">
        <v>56</v>
      </c>
      <c r="E136" s="137"/>
      <c r="F136" s="137"/>
      <c r="G136" s="137"/>
      <c r="H136" s="137"/>
      <c r="I136" s="137"/>
      <c r="J136" s="137"/>
      <c r="K136" s="137"/>
      <c r="L136" s="137"/>
      <c r="M136" s="137"/>
      <c r="N136" s="153">
        <f>BK136</f>
        <v>0</v>
      </c>
      <c r="O136" s="154"/>
      <c r="P136" s="154"/>
      <c r="Q136" s="154"/>
      <c r="R136" s="129"/>
      <c r="T136" s="131"/>
      <c r="U136" s="127"/>
      <c r="V136" s="127"/>
      <c r="W136" s="132">
        <f>SUM(W137:W164)</f>
        <v>0</v>
      </c>
      <c r="X136" s="127"/>
      <c r="Y136" s="132">
        <f>SUM(Y137:Y164)</f>
        <v>0.21418000000000001</v>
      </c>
      <c r="Z136" s="127"/>
      <c r="AA136" s="133">
        <f>SUM(AA137:AA164)</f>
        <v>0</v>
      </c>
      <c r="AR136" s="134" t="s">
        <v>9</v>
      </c>
      <c r="AT136" s="135" t="s">
        <v>96</v>
      </c>
      <c r="AU136" s="135" t="s">
        <v>73</v>
      </c>
      <c r="AY136" s="134" t="s">
        <v>98</v>
      </c>
      <c r="BK136" s="136">
        <f>SUM(BK137:BK164)</f>
        <v>0</v>
      </c>
    </row>
    <row r="137" spans="2:65" s="22" customFormat="1" ht="31.5" customHeight="1">
      <c r="B137" s="91"/>
      <c r="C137" s="140" t="s">
        <v>109</v>
      </c>
      <c r="D137" s="140" t="s">
        <v>99</v>
      </c>
      <c r="E137" s="141" t="s">
        <v>110</v>
      </c>
      <c r="F137" s="142" t="s">
        <v>111</v>
      </c>
      <c r="G137" s="143"/>
      <c r="H137" s="143"/>
      <c r="I137" s="143"/>
      <c r="J137" s="144" t="s">
        <v>112</v>
      </c>
      <c r="K137" s="145">
        <v>4</v>
      </c>
      <c r="L137" s="146">
        <v>0</v>
      </c>
      <c r="M137" s="143"/>
      <c r="N137" s="147">
        <f t="shared" ref="N137:N164" si="5">ROUND(L137*K137,2)</f>
        <v>0</v>
      </c>
      <c r="O137" s="143"/>
      <c r="P137" s="143"/>
      <c r="Q137" s="143"/>
      <c r="R137" s="96"/>
      <c r="T137" s="148" t="s">
        <v>19</v>
      </c>
      <c r="U137" s="149" t="s">
        <v>34</v>
      </c>
      <c r="V137" s="24"/>
      <c r="W137" s="150">
        <f t="shared" ref="W137:W164" si="6">V137*K137</f>
        <v>0</v>
      </c>
      <c r="X137" s="150">
        <v>2.2000000000000001E-3</v>
      </c>
      <c r="Y137" s="150">
        <f t="shared" ref="Y137:Y164" si="7">X137*K137</f>
        <v>8.8000000000000005E-3</v>
      </c>
      <c r="Z137" s="150">
        <v>0</v>
      </c>
      <c r="AA137" s="151">
        <f t="shared" ref="AA137:AA164" si="8">Z137*K137</f>
        <v>0</v>
      </c>
      <c r="AR137" s="10" t="s">
        <v>113</v>
      </c>
      <c r="AT137" s="10" t="s">
        <v>99</v>
      </c>
      <c r="AU137" s="10" t="s">
        <v>9</v>
      </c>
      <c r="AY137" s="10" t="s">
        <v>98</v>
      </c>
      <c r="BE137" s="152">
        <f t="shared" ref="BE137:BE164" si="9">IF(U137="základní",N137,0)</f>
        <v>0</v>
      </c>
      <c r="BF137" s="152">
        <f t="shared" ref="BF137:BF164" si="10">IF(U137="snížená",N137,0)</f>
        <v>0</v>
      </c>
      <c r="BG137" s="152">
        <f t="shared" ref="BG137:BG164" si="11">IF(U137="zákl. přenesená",N137,0)</f>
        <v>0</v>
      </c>
      <c r="BH137" s="152">
        <f t="shared" ref="BH137:BH164" si="12">IF(U137="sníž. přenesená",N137,0)</f>
        <v>0</v>
      </c>
      <c r="BI137" s="152">
        <f t="shared" ref="BI137:BI164" si="13">IF(U137="nulová",N137,0)</f>
        <v>0</v>
      </c>
      <c r="BJ137" s="10" t="s">
        <v>73</v>
      </c>
      <c r="BK137" s="152">
        <f t="shared" ref="BK137:BK164" si="14">ROUND(L137*K137,2)</f>
        <v>0</v>
      </c>
      <c r="BL137" s="10" t="s">
        <v>113</v>
      </c>
      <c r="BM137" s="10" t="s">
        <v>114</v>
      </c>
    </row>
    <row r="138" spans="2:65" s="22" customFormat="1" ht="31.5" customHeight="1">
      <c r="B138" s="91"/>
      <c r="C138" s="140" t="s">
        <v>103</v>
      </c>
      <c r="D138" s="140" t="s">
        <v>99</v>
      </c>
      <c r="E138" s="141" t="s">
        <v>115</v>
      </c>
      <c r="F138" s="142" t="s">
        <v>116</v>
      </c>
      <c r="G138" s="143"/>
      <c r="H138" s="143"/>
      <c r="I138" s="143"/>
      <c r="J138" s="144" t="s">
        <v>112</v>
      </c>
      <c r="K138" s="145">
        <v>20</v>
      </c>
      <c r="L138" s="146">
        <v>0</v>
      </c>
      <c r="M138" s="143"/>
      <c r="N138" s="147">
        <f t="shared" si="5"/>
        <v>0</v>
      </c>
      <c r="O138" s="143"/>
      <c r="P138" s="143"/>
      <c r="Q138" s="143"/>
      <c r="R138" s="96"/>
      <c r="T138" s="148" t="s">
        <v>19</v>
      </c>
      <c r="U138" s="149" t="s">
        <v>34</v>
      </c>
      <c r="V138" s="24"/>
      <c r="W138" s="150">
        <f t="shared" si="6"/>
        <v>0</v>
      </c>
      <c r="X138" s="150">
        <v>2.2000000000000001E-3</v>
      </c>
      <c r="Y138" s="150">
        <f t="shared" si="7"/>
        <v>4.4000000000000004E-2</v>
      </c>
      <c r="Z138" s="150">
        <v>0</v>
      </c>
      <c r="AA138" s="151">
        <f t="shared" si="8"/>
        <v>0</v>
      </c>
      <c r="AR138" s="10" t="s">
        <v>113</v>
      </c>
      <c r="AT138" s="10" t="s">
        <v>99</v>
      </c>
      <c r="AU138" s="10" t="s">
        <v>9</v>
      </c>
      <c r="AY138" s="10" t="s">
        <v>98</v>
      </c>
      <c r="BE138" s="152">
        <f t="shared" si="9"/>
        <v>0</v>
      </c>
      <c r="BF138" s="152">
        <f t="shared" si="10"/>
        <v>0</v>
      </c>
      <c r="BG138" s="152">
        <f t="shared" si="11"/>
        <v>0</v>
      </c>
      <c r="BH138" s="152">
        <f t="shared" si="12"/>
        <v>0</v>
      </c>
      <c r="BI138" s="152">
        <f t="shared" si="13"/>
        <v>0</v>
      </c>
      <c r="BJ138" s="10" t="s">
        <v>73</v>
      </c>
      <c r="BK138" s="152">
        <f t="shared" si="14"/>
        <v>0</v>
      </c>
      <c r="BL138" s="10" t="s">
        <v>113</v>
      </c>
      <c r="BM138" s="10" t="s">
        <v>117</v>
      </c>
    </row>
    <row r="139" spans="2:65" s="22" customFormat="1" ht="31.5" customHeight="1">
      <c r="B139" s="91"/>
      <c r="C139" s="140" t="s">
        <v>118</v>
      </c>
      <c r="D139" s="140" t="s">
        <v>99</v>
      </c>
      <c r="E139" s="141" t="s">
        <v>119</v>
      </c>
      <c r="F139" s="142" t="s">
        <v>120</v>
      </c>
      <c r="G139" s="143"/>
      <c r="H139" s="143"/>
      <c r="I139" s="143"/>
      <c r="J139" s="144" t="s">
        <v>112</v>
      </c>
      <c r="K139" s="145">
        <v>17</v>
      </c>
      <c r="L139" s="146">
        <v>0</v>
      </c>
      <c r="M139" s="143"/>
      <c r="N139" s="147">
        <f t="shared" si="5"/>
        <v>0</v>
      </c>
      <c r="O139" s="143"/>
      <c r="P139" s="143"/>
      <c r="Q139" s="143"/>
      <c r="R139" s="96"/>
      <c r="T139" s="148" t="s">
        <v>19</v>
      </c>
      <c r="U139" s="149" t="s">
        <v>34</v>
      </c>
      <c r="V139" s="24"/>
      <c r="W139" s="150">
        <f t="shared" si="6"/>
        <v>0</v>
      </c>
      <c r="X139" s="150">
        <v>2.2000000000000001E-3</v>
      </c>
      <c r="Y139" s="150">
        <f t="shared" si="7"/>
        <v>3.7400000000000003E-2</v>
      </c>
      <c r="Z139" s="150">
        <v>0</v>
      </c>
      <c r="AA139" s="151">
        <f t="shared" si="8"/>
        <v>0</v>
      </c>
      <c r="AR139" s="10" t="s">
        <v>113</v>
      </c>
      <c r="AT139" s="10" t="s">
        <v>99</v>
      </c>
      <c r="AU139" s="10" t="s">
        <v>9</v>
      </c>
      <c r="AY139" s="10" t="s">
        <v>98</v>
      </c>
      <c r="BE139" s="152">
        <f t="shared" si="9"/>
        <v>0</v>
      </c>
      <c r="BF139" s="152">
        <f t="shared" si="10"/>
        <v>0</v>
      </c>
      <c r="BG139" s="152">
        <f t="shared" si="11"/>
        <v>0</v>
      </c>
      <c r="BH139" s="152">
        <f t="shared" si="12"/>
        <v>0</v>
      </c>
      <c r="BI139" s="152">
        <f t="shared" si="13"/>
        <v>0</v>
      </c>
      <c r="BJ139" s="10" t="s">
        <v>73</v>
      </c>
      <c r="BK139" s="152">
        <f t="shared" si="14"/>
        <v>0</v>
      </c>
      <c r="BL139" s="10" t="s">
        <v>113</v>
      </c>
      <c r="BM139" s="10" t="s">
        <v>121</v>
      </c>
    </row>
    <row r="140" spans="2:65" s="22" customFormat="1" ht="31.5" customHeight="1">
      <c r="B140" s="91"/>
      <c r="C140" s="140" t="s">
        <v>122</v>
      </c>
      <c r="D140" s="140" t="s">
        <v>99</v>
      </c>
      <c r="E140" s="141" t="s">
        <v>123</v>
      </c>
      <c r="F140" s="142" t="s">
        <v>124</v>
      </c>
      <c r="G140" s="143"/>
      <c r="H140" s="143"/>
      <c r="I140" s="143"/>
      <c r="J140" s="144" t="s">
        <v>112</v>
      </c>
      <c r="K140" s="145">
        <v>14</v>
      </c>
      <c r="L140" s="146">
        <v>0</v>
      </c>
      <c r="M140" s="143"/>
      <c r="N140" s="147">
        <f t="shared" si="5"/>
        <v>0</v>
      </c>
      <c r="O140" s="143"/>
      <c r="P140" s="143"/>
      <c r="Q140" s="143"/>
      <c r="R140" s="96"/>
      <c r="T140" s="148" t="s">
        <v>19</v>
      </c>
      <c r="U140" s="149" t="s">
        <v>34</v>
      </c>
      <c r="V140" s="24"/>
      <c r="W140" s="150">
        <f t="shared" si="6"/>
        <v>0</v>
      </c>
      <c r="X140" s="150">
        <v>2.64E-3</v>
      </c>
      <c r="Y140" s="150">
        <f t="shared" si="7"/>
        <v>3.696E-2</v>
      </c>
      <c r="Z140" s="150">
        <v>0</v>
      </c>
      <c r="AA140" s="151">
        <f t="shared" si="8"/>
        <v>0</v>
      </c>
      <c r="AR140" s="10" t="s">
        <v>113</v>
      </c>
      <c r="AT140" s="10" t="s">
        <v>99</v>
      </c>
      <c r="AU140" s="10" t="s">
        <v>9</v>
      </c>
      <c r="AY140" s="10" t="s">
        <v>98</v>
      </c>
      <c r="BE140" s="152">
        <f t="shared" si="9"/>
        <v>0</v>
      </c>
      <c r="BF140" s="152">
        <f t="shared" si="10"/>
        <v>0</v>
      </c>
      <c r="BG140" s="152">
        <f t="shared" si="11"/>
        <v>0</v>
      </c>
      <c r="BH140" s="152">
        <f t="shared" si="12"/>
        <v>0</v>
      </c>
      <c r="BI140" s="152">
        <f t="shared" si="13"/>
        <v>0</v>
      </c>
      <c r="BJ140" s="10" t="s">
        <v>73</v>
      </c>
      <c r="BK140" s="152">
        <f t="shared" si="14"/>
        <v>0</v>
      </c>
      <c r="BL140" s="10" t="s">
        <v>113</v>
      </c>
      <c r="BM140" s="10" t="s">
        <v>125</v>
      </c>
    </row>
    <row r="141" spans="2:65" s="22" customFormat="1" ht="31.5" customHeight="1">
      <c r="B141" s="91"/>
      <c r="C141" s="140" t="s">
        <v>126</v>
      </c>
      <c r="D141" s="140" t="s">
        <v>99</v>
      </c>
      <c r="E141" s="141" t="s">
        <v>127</v>
      </c>
      <c r="F141" s="142" t="s">
        <v>128</v>
      </c>
      <c r="G141" s="143"/>
      <c r="H141" s="143"/>
      <c r="I141" s="143"/>
      <c r="J141" s="144" t="s">
        <v>112</v>
      </c>
      <c r="K141" s="145">
        <v>8</v>
      </c>
      <c r="L141" s="146">
        <v>0</v>
      </c>
      <c r="M141" s="143"/>
      <c r="N141" s="147">
        <f t="shared" si="5"/>
        <v>0</v>
      </c>
      <c r="O141" s="143"/>
      <c r="P141" s="143"/>
      <c r="Q141" s="143"/>
      <c r="R141" s="96"/>
      <c r="T141" s="148" t="s">
        <v>19</v>
      </c>
      <c r="U141" s="149" t="s">
        <v>34</v>
      </c>
      <c r="V141" s="24"/>
      <c r="W141" s="150">
        <f t="shared" si="6"/>
        <v>0</v>
      </c>
      <c r="X141" s="150">
        <v>4.0499999999999998E-3</v>
      </c>
      <c r="Y141" s="150">
        <f t="shared" si="7"/>
        <v>3.2399999999999998E-2</v>
      </c>
      <c r="Z141" s="150">
        <v>0</v>
      </c>
      <c r="AA141" s="151">
        <f t="shared" si="8"/>
        <v>0</v>
      </c>
      <c r="AR141" s="10" t="s">
        <v>113</v>
      </c>
      <c r="AT141" s="10" t="s">
        <v>99</v>
      </c>
      <c r="AU141" s="10" t="s">
        <v>9</v>
      </c>
      <c r="AY141" s="10" t="s">
        <v>98</v>
      </c>
      <c r="BE141" s="152">
        <f t="shared" si="9"/>
        <v>0</v>
      </c>
      <c r="BF141" s="152">
        <f t="shared" si="10"/>
        <v>0</v>
      </c>
      <c r="BG141" s="152">
        <f t="shared" si="11"/>
        <v>0</v>
      </c>
      <c r="BH141" s="152">
        <f t="shared" si="12"/>
        <v>0</v>
      </c>
      <c r="BI141" s="152">
        <f t="shared" si="13"/>
        <v>0</v>
      </c>
      <c r="BJ141" s="10" t="s">
        <v>73</v>
      </c>
      <c r="BK141" s="152">
        <f t="shared" si="14"/>
        <v>0</v>
      </c>
      <c r="BL141" s="10" t="s">
        <v>113</v>
      </c>
      <c r="BM141" s="10" t="s">
        <v>129</v>
      </c>
    </row>
    <row r="142" spans="2:65" s="22" customFormat="1" ht="31.5" customHeight="1">
      <c r="B142" s="91"/>
      <c r="C142" s="140" t="s">
        <v>130</v>
      </c>
      <c r="D142" s="140" t="s">
        <v>99</v>
      </c>
      <c r="E142" s="141" t="s">
        <v>131</v>
      </c>
      <c r="F142" s="142" t="s">
        <v>132</v>
      </c>
      <c r="G142" s="143"/>
      <c r="H142" s="143"/>
      <c r="I142" s="143"/>
      <c r="J142" s="144" t="s">
        <v>112</v>
      </c>
      <c r="K142" s="145">
        <v>4</v>
      </c>
      <c r="L142" s="146">
        <v>0</v>
      </c>
      <c r="M142" s="143"/>
      <c r="N142" s="147">
        <f t="shared" si="5"/>
        <v>0</v>
      </c>
      <c r="O142" s="143"/>
      <c r="P142" s="143"/>
      <c r="Q142" s="143"/>
      <c r="R142" s="96"/>
      <c r="T142" s="148" t="s">
        <v>19</v>
      </c>
      <c r="U142" s="149" t="s">
        <v>34</v>
      </c>
      <c r="V142" s="24"/>
      <c r="W142" s="150">
        <f t="shared" si="6"/>
        <v>0</v>
      </c>
      <c r="X142" s="150">
        <v>4.9300000000000004E-3</v>
      </c>
      <c r="Y142" s="150">
        <f t="shared" si="7"/>
        <v>1.9720000000000001E-2</v>
      </c>
      <c r="Z142" s="150">
        <v>0</v>
      </c>
      <c r="AA142" s="151">
        <f t="shared" si="8"/>
        <v>0</v>
      </c>
      <c r="AR142" s="10" t="s">
        <v>113</v>
      </c>
      <c r="AT142" s="10" t="s">
        <v>99</v>
      </c>
      <c r="AU142" s="10" t="s">
        <v>9</v>
      </c>
      <c r="AY142" s="10" t="s">
        <v>98</v>
      </c>
      <c r="BE142" s="152">
        <f t="shared" si="9"/>
        <v>0</v>
      </c>
      <c r="BF142" s="152">
        <f t="shared" si="10"/>
        <v>0</v>
      </c>
      <c r="BG142" s="152">
        <f t="shared" si="11"/>
        <v>0</v>
      </c>
      <c r="BH142" s="152">
        <f t="shared" si="12"/>
        <v>0</v>
      </c>
      <c r="BI142" s="152">
        <f t="shared" si="13"/>
        <v>0</v>
      </c>
      <c r="BJ142" s="10" t="s">
        <v>73</v>
      </c>
      <c r="BK142" s="152">
        <f t="shared" si="14"/>
        <v>0</v>
      </c>
      <c r="BL142" s="10" t="s">
        <v>113</v>
      </c>
      <c r="BM142" s="10" t="s">
        <v>133</v>
      </c>
    </row>
    <row r="143" spans="2:65" s="22" customFormat="1" ht="22.5" customHeight="1">
      <c r="B143" s="91"/>
      <c r="C143" s="140" t="s">
        <v>134</v>
      </c>
      <c r="D143" s="140" t="s">
        <v>99</v>
      </c>
      <c r="E143" s="141" t="s">
        <v>135</v>
      </c>
      <c r="F143" s="142" t="s">
        <v>136</v>
      </c>
      <c r="G143" s="143"/>
      <c r="H143" s="143"/>
      <c r="I143" s="143"/>
      <c r="J143" s="144" t="s">
        <v>137</v>
      </c>
      <c r="K143" s="145">
        <v>2</v>
      </c>
      <c r="L143" s="146">
        <v>0</v>
      </c>
      <c r="M143" s="143"/>
      <c r="N143" s="147">
        <f t="shared" si="5"/>
        <v>0</v>
      </c>
      <c r="O143" s="143"/>
      <c r="P143" s="143"/>
      <c r="Q143" s="143"/>
      <c r="R143" s="96"/>
      <c r="T143" s="148" t="s">
        <v>19</v>
      </c>
      <c r="U143" s="149" t="s">
        <v>34</v>
      </c>
      <c r="V143" s="24"/>
      <c r="W143" s="150">
        <f t="shared" si="6"/>
        <v>0</v>
      </c>
      <c r="X143" s="150">
        <v>1.49E-3</v>
      </c>
      <c r="Y143" s="150">
        <f t="shared" si="7"/>
        <v>2.98E-3</v>
      </c>
      <c r="Z143" s="150">
        <v>0</v>
      </c>
      <c r="AA143" s="151">
        <f t="shared" si="8"/>
        <v>0</v>
      </c>
      <c r="AR143" s="10" t="s">
        <v>113</v>
      </c>
      <c r="AT143" s="10" t="s">
        <v>99</v>
      </c>
      <c r="AU143" s="10" t="s">
        <v>9</v>
      </c>
      <c r="AY143" s="10" t="s">
        <v>98</v>
      </c>
      <c r="BE143" s="152">
        <f t="shared" si="9"/>
        <v>0</v>
      </c>
      <c r="BF143" s="152">
        <f t="shared" si="10"/>
        <v>0</v>
      </c>
      <c r="BG143" s="152">
        <f t="shared" si="11"/>
        <v>0</v>
      </c>
      <c r="BH143" s="152">
        <f t="shared" si="12"/>
        <v>0</v>
      </c>
      <c r="BI143" s="152">
        <f t="shared" si="13"/>
        <v>0</v>
      </c>
      <c r="BJ143" s="10" t="s">
        <v>73</v>
      </c>
      <c r="BK143" s="152">
        <f t="shared" si="14"/>
        <v>0</v>
      </c>
      <c r="BL143" s="10" t="s">
        <v>113</v>
      </c>
      <c r="BM143" s="10" t="s">
        <v>138</v>
      </c>
    </row>
    <row r="144" spans="2:65" s="22" customFormat="1" ht="31.5" customHeight="1">
      <c r="B144" s="91"/>
      <c r="C144" s="140" t="s">
        <v>139</v>
      </c>
      <c r="D144" s="140" t="s">
        <v>99</v>
      </c>
      <c r="E144" s="141" t="s">
        <v>140</v>
      </c>
      <c r="F144" s="142" t="s">
        <v>141</v>
      </c>
      <c r="G144" s="143"/>
      <c r="H144" s="143"/>
      <c r="I144" s="143"/>
      <c r="J144" s="144" t="s">
        <v>142</v>
      </c>
      <c r="K144" s="145">
        <v>1</v>
      </c>
      <c r="L144" s="146">
        <v>0</v>
      </c>
      <c r="M144" s="143"/>
      <c r="N144" s="147">
        <f t="shared" si="5"/>
        <v>0</v>
      </c>
      <c r="O144" s="143"/>
      <c r="P144" s="143"/>
      <c r="Q144" s="143"/>
      <c r="R144" s="96"/>
      <c r="T144" s="148" t="s">
        <v>19</v>
      </c>
      <c r="U144" s="149" t="s">
        <v>34</v>
      </c>
      <c r="V144" s="24"/>
      <c r="W144" s="150">
        <f t="shared" si="6"/>
        <v>0</v>
      </c>
      <c r="X144" s="150">
        <v>4.5500000000000002E-3</v>
      </c>
      <c r="Y144" s="150">
        <f t="shared" si="7"/>
        <v>4.5500000000000002E-3</v>
      </c>
      <c r="Z144" s="150">
        <v>0</v>
      </c>
      <c r="AA144" s="151">
        <f t="shared" si="8"/>
        <v>0</v>
      </c>
      <c r="AR144" s="10" t="s">
        <v>113</v>
      </c>
      <c r="AT144" s="10" t="s">
        <v>99</v>
      </c>
      <c r="AU144" s="10" t="s">
        <v>9</v>
      </c>
      <c r="AY144" s="10" t="s">
        <v>98</v>
      </c>
      <c r="BE144" s="152">
        <f t="shared" si="9"/>
        <v>0</v>
      </c>
      <c r="BF144" s="152">
        <f t="shared" si="10"/>
        <v>0</v>
      </c>
      <c r="BG144" s="152">
        <f t="shared" si="11"/>
        <v>0</v>
      </c>
      <c r="BH144" s="152">
        <f t="shared" si="12"/>
        <v>0</v>
      </c>
      <c r="BI144" s="152">
        <f t="shared" si="13"/>
        <v>0</v>
      </c>
      <c r="BJ144" s="10" t="s">
        <v>73</v>
      </c>
      <c r="BK144" s="152">
        <f t="shared" si="14"/>
        <v>0</v>
      </c>
      <c r="BL144" s="10" t="s">
        <v>113</v>
      </c>
      <c r="BM144" s="10" t="s">
        <v>143</v>
      </c>
    </row>
    <row r="145" spans="2:65" s="22" customFormat="1" ht="22.5" customHeight="1">
      <c r="B145" s="91"/>
      <c r="C145" s="140" t="s">
        <v>144</v>
      </c>
      <c r="D145" s="140" t="s">
        <v>99</v>
      </c>
      <c r="E145" s="141" t="s">
        <v>145</v>
      </c>
      <c r="F145" s="142" t="s">
        <v>146</v>
      </c>
      <c r="G145" s="143"/>
      <c r="H145" s="143"/>
      <c r="I145" s="143"/>
      <c r="J145" s="144" t="s">
        <v>142</v>
      </c>
      <c r="K145" s="145">
        <v>1</v>
      </c>
      <c r="L145" s="146">
        <v>0</v>
      </c>
      <c r="M145" s="143"/>
      <c r="N145" s="147">
        <f t="shared" si="5"/>
        <v>0</v>
      </c>
      <c r="O145" s="143"/>
      <c r="P145" s="143"/>
      <c r="Q145" s="143"/>
      <c r="R145" s="96"/>
      <c r="T145" s="148" t="s">
        <v>19</v>
      </c>
      <c r="U145" s="149" t="s">
        <v>34</v>
      </c>
      <c r="V145" s="24"/>
      <c r="W145" s="150">
        <f t="shared" si="6"/>
        <v>0</v>
      </c>
      <c r="X145" s="150">
        <v>1.4E-3</v>
      </c>
      <c r="Y145" s="150">
        <f t="shared" si="7"/>
        <v>1.4E-3</v>
      </c>
      <c r="Z145" s="150">
        <v>0</v>
      </c>
      <c r="AA145" s="151">
        <f t="shared" si="8"/>
        <v>0</v>
      </c>
      <c r="AR145" s="10" t="s">
        <v>113</v>
      </c>
      <c r="AT145" s="10" t="s">
        <v>99</v>
      </c>
      <c r="AU145" s="10" t="s">
        <v>9</v>
      </c>
      <c r="AY145" s="10" t="s">
        <v>98</v>
      </c>
      <c r="BE145" s="152">
        <f t="shared" si="9"/>
        <v>0</v>
      </c>
      <c r="BF145" s="152">
        <f t="shared" si="10"/>
        <v>0</v>
      </c>
      <c r="BG145" s="152">
        <f t="shared" si="11"/>
        <v>0</v>
      </c>
      <c r="BH145" s="152">
        <f t="shared" si="12"/>
        <v>0</v>
      </c>
      <c r="BI145" s="152">
        <f t="shared" si="13"/>
        <v>0</v>
      </c>
      <c r="BJ145" s="10" t="s">
        <v>73</v>
      </c>
      <c r="BK145" s="152">
        <f t="shared" si="14"/>
        <v>0</v>
      </c>
      <c r="BL145" s="10" t="s">
        <v>113</v>
      </c>
      <c r="BM145" s="10" t="s">
        <v>147</v>
      </c>
    </row>
    <row r="146" spans="2:65" s="22" customFormat="1" ht="31.5" customHeight="1">
      <c r="B146" s="91"/>
      <c r="C146" s="140" t="s">
        <v>148</v>
      </c>
      <c r="D146" s="140" t="s">
        <v>99</v>
      </c>
      <c r="E146" s="141" t="s">
        <v>149</v>
      </c>
      <c r="F146" s="142" t="s">
        <v>150</v>
      </c>
      <c r="G146" s="143"/>
      <c r="H146" s="143"/>
      <c r="I146" s="143"/>
      <c r="J146" s="144" t="s">
        <v>142</v>
      </c>
      <c r="K146" s="145">
        <v>1</v>
      </c>
      <c r="L146" s="146">
        <v>0</v>
      </c>
      <c r="M146" s="143"/>
      <c r="N146" s="147">
        <f t="shared" si="5"/>
        <v>0</v>
      </c>
      <c r="O146" s="143"/>
      <c r="P146" s="143"/>
      <c r="Q146" s="143"/>
      <c r="R146" s="96"/>
      <c r="T146" s="148" t="s">
        <v>19</v>
      </c>
      <c r="U146" s="149" t="s">
        <v>34</v>
      </c>
      <c r="V146" s="24"/>
      <c r="W146" s="150">
        <f t="shared" si="6"/>
        <v>0</v>
      </c>
      <c r="X146" s="150">
        <v>5.9999999999999995E-4</v>
      </c>
      <c r="Y146" s="150">
        <f t="shared" si="7"/>
        <v>5.9999999999999995E-4</v>
      </c>
      <c r="Z146" s="150">
        <v>0</v>
      </c>
      <c r="AA146" s="151">
        <f t="shared" si="8"/>
        <v>0</v>
      </c>
      <c r="AR146" s="10" t="s">
        <v>113</v>
      </c>
      <c r="AT146" s="10" t="s">
        <v>99</v>
      </c>
      <c r="AU146" s="10" t="s">
        <v>9</v>
      </c>
      <c r="AY146" s="10" t="s">
        <v>98</v>
      </c>
      <c r="BE146" s="152">
        <f t="shared" si="9"/>
        <v>0</v>
      </c>
      <c r="BF146" s="152">
        <f t="shared" si="10"/>
        <v>0</v>
      </c>
      <c r="BG146" s="152">
        <f t="shared" si="11"/>
        <v>0</v>
      </c>
      <c r="BH146" s="152">
        <f t="shared" si="12"/>
        <v>0</v>
      </c>
      <c r="BI146" s="152">
        <f t="shared" si="13"/>
        <v>0</v>
      </c>
      <c r="BJ146" s="10" t="s">
        <v>73</v>
      </c>
      <c r="BK146" s="152">
        <f t="shared" si="14"/>
        <v>0</v>
      </c>
      <c r="BL146" s="10" t="s">
        <v>113</v>
      </c>
      <c r="BM146" s="10" t="s">
        <v>151</v>
      </c>
    </row>
    <row r="147" spans="2:65" s="22" customFormat="1" ht="31.5" customHeight="1">
      <c r="B147" s="91"/>
      <c r="C147" s="140" t="s">
        <v>152</v>
      </c>
      <c r="D147" s="140" t="s">
        <v>99</v>
      </c>
      <c r="E147" s="141" t="s">
        <v>153</v>
      </c>
      <c r="F147" s="142" t="s">
        <v>154</v>
      </c>
      <c r="G147" s="143"/>
      <c r="H147" s="143"/>
      <c r="I147" s="143"/>
      <c r="J147" s="144" t="s">
        <v>142</v>
      </c>
      <c r="K147" s="145">
        <v>1</v>
      </c>
      <c r="L147" s="146">
        <v>0</v>
      </c>
      <c r="M147" s="143"/>
      <c r="N147" s="147">
        <f t="shared" si="5"/>
        <v>0</v>
      </c>
      <c r="O147" s="143"/>
      <c r="P147" s="143"/>
      <c r="Q147" s="143"/>
      <c r="R147" s="96"/>
      <c r="T147" s="148" t="s">
        <v>19</v>
      </c>
      <c r="U147" s="149" t="s">
        <v>34</v>
      </c>
      <c r="V147" s="24"/>
      <c r="W147" s="150">
        <f t="shared" si="6"/>
        <v>0</v>
      </c>
      <c r="X147" s="150">
        <v>5.9999999999999995E-4</v>
      </c>
      <c r="Y147" s="150">
        <f t="shared" si="7"/>
        <v>5.9999999999999995E-4</v>
      </c>
      <c r="Z147" s="150">
        <v>0</v>
      </c>
      <c r="AA147" s="151">
        <f t="shared" si="8"/>
        <v>0</v>
      </c>
      <c r="AR147" s="10" t="s">
        <v>113</v>
      </c>
      <c r="AT147" s="10" t="s">
        <v>99</v>
      </c>
      <c r="AU147" s="10" t="s">
        <v>9</v>
      </c>
      <c r="AY147" s="10" t="s">
        <v>98</v>
      </c>
      <c r="BE147" s="152">
        <f t="shared" si="9"/>
        <v>0</v>
      </c>
      <c r="BF147" s="152">
        <f t="shared" si="10"/>
        <v>0</v>
      </c>
      <c r="BG147" s="152">
        <f t="shared" si="11"/>
        <v>0</v>
      </c>
      <c r="BH147" s="152">
        <f t="shared" si="12"/>
        <v>0</v>
      </c>
      <c r="BI147" s="152">
        <f t="shared" si="13"/>
        <v>0</v>
      </c>
      <c r="BJ147" s="10" t="s">
        <v>73</v>
      </c>
      <c r="BK147" s="152">
        <f t="shared" si="14"/>
        <v>0</v>
      </c>
      <c r="BL147" s="10" t="s">
        <v>113</v>
      </c>
      <c r="BM147" s="10" t="s">
        <v>155</v>
      </c>
    </row>
    <row r="148" spans="2:65" s="22" customFormat="1" ht="31.5" customHeight="1">
      <c r="B148" s="91"/>
      <c r="C148" s="140" t="s">
        <v>156</v>
      </c>
      <c r="D148" s="140" t="s">
        <v>99</v>
      </c>
      <c r="E148" s="141" t="s">
        <v>157</v>
      </c>
      <c r="F148" s="142" t="s">
        <v>158</v>
      </c>
      <c r="G148" s="143"/>
      <c r="H148" s="143"/>
      <c r="I148" s="143"/>
      <c r="J148" s="144" t="s">
        <v>142</v>
      </c>
      <c r="K148" s="145">
        <v>4</v>
      </c>
      <c r="L148" s="146">
        <v>0</v>
      </c>
      <c r="M148" s="143"/>
      <c r="N148" s="147">
        <f t="shared" si="5"/>
        <v>0</v>
      </c>
      <c r="O148" s="143"/>
      <c r="P148" s="143"/>
      <c r="Q148" s="143"/>
      <c r="R148" s="96"/>
      <c r="T148" s="148" t="s">
        <v>19</v>
      </c>
      <c r="U148" s="149" t="s">
        <v>34</v>
      </c>
      <c r="V148" s="24"/>
      <c r="W148" s="150">
        <f t="shared" si="6"/>
        <v>0</v>
      </c>
      <c r="X148" s="150">
        <v>3.2499999999999999E-3</v>
      </c>
      <c r="Y148" s="150">
        <f t="shared" si="7"/>
        <v>1.2999999999999999E-2</v>
      </c>
      <c r="Z148" s="150">
        <v>0</v>
      </c>
      <c r="AA148" s="151">
        <f t="shared" si="8"/>
        <v>0</v>
      </c>
      <c r="AR148" s="10" t="s">
        <v>113</v>
      </c>
      <c r="AT148" s="10" t="s">
        <v>99</v>
      </c>
      <c r="AU148" s="10" t="s">
        <v>9</v>
      </c>
      <c r="AY148" s="10" t="s">
        <v>98</v>
      </c>
      <c r="BE148" s="152">
        <f t="shared" si="9"/>
        <v>0</v>
      </c>
      <c r="BF148" s="152">
        <f t="shared" si="10"/>
        <v>0</v>
      </c>
      <c r="BG148" s="152">
        <f t="shared" si="11"/>
        <v>0</v>
      </c>
      <c r="BH148" s="152">
        <f t="shared" si="12"/>
        <v>0</v>
      </c>
      <c r="BI148" s="152">
        <f t="shared" si="13"/>
        <v>0</v>
      </c>
      <c r="BJ148" s="10" t="s">
        <v>73</v>
      </c>
      <c r="BK148" s="152">
        <f t="shared" si="14"/>
        <v>0</v>
      </c>
      <c r="BL148" s="10" t="s">
        <v>113</v>
      </c>
      <c r="BM148" s="10" t="s">
        <v>159</v>
      </c>
    </row>
    <row r="149" spans="2:65" s="22" customFormat="1" ht="31.5" customHeight="1">
      <c r="B149" s="91"/>
      <c r="C149" s="140" t="s">
        <v>160</v>
      </c>
      <c r="D149" s="140" t="s">
        <v>99</v>
      </c>
      <c r="E149" s="141" t="s">
        <v>161</v>
      </c>
      <c r="F149" s="142" t="s">
        <v>162</v>
      </c>
      <c r="G149" s="143"/>
      <c r="H149" s="143"/>
      <c r="I149" s="143"/>
      <c r="J149" s="144" t="s">
        <v>142</v>
      </c>
      <c r="K149" s="145">
        <v>1</v>
      </c>
      <c r="L149" s="146">
        <v>0</v>
      </c>
      <c r="M149" s="143"/>
      <c r="N149" s="147">
        <f t="shared" si="5"/>
        <v>0</v>
      </c>
      <c r="O149" s="143"/>
      <c r="P149" s="143"/>
      <c r="Q149" s="143"/>
      <c r="R149" s="96"/>
      <c r="T149" s="148" t="s">
        <v>19</v>
      </c>
      <c r="U149" s="149" t="s">
        <v>34</v>
      </c>
      <c r="V149" s="24"/>
      <c r="W149" s="150">
        <f t="shared" si="6"/>
        <v>0</v>
      </c>
      <c r="X149" s="150">
        <v>4.28E-3</v>
      </c>
      <c r="Y149" s="150">
        <f t="shared" si="7"/>
        <v>4.28E-3</v>
      </c>
      <c r="Z149" s="150">
        <v>0</v>
      </c>
      <c r="AA149" s="151">
        <f t="shared" si="8"/>
        <v>0</v>
      </c>
      <c r="AR149" s="10" t="s">
        <v>113</v>
      </c>
      <c r="AT149" s="10" t="s">
        <v>99</v>
      </c>
      <c r="AU149" s="10" t="s">
        <v>9</v>
      </c>
      <c r="AY149" s="10" t="s">
        <v>98</v>
      </c>
      <c r="BE149" s="152">
        <f t="shared" si="9"/>
        <v>0</v>
      </c>
      <c r="BF149" s="152">
        <f t="shared" si="10"/>
        <v>0</v>
      </c>
      <c r="BG149" s="152">
        <f t="shared" si="11"/>
        <v>0</v>
      </c>
      <c r="BH149" s="152">
        <f t="shared" si="12"/>
        <v>0</v>
      </c>
      <c r="BI149" s="152">
        <f t="shared" si="13"/>
        <v>0</v>
      </c>
      <c r="BJ149" s="10" t="s">
        <v>73</v>
      </c>
      <c r="BK149" s="152">
        <f t="shared" si="14"/>
        <v>0</v>
      </c>
      <c r="BL149" s="10" t="s">
        <v>113</v>
      </c>
      <c r="BM149" s="10" t="s">
        <v>163</v>
      </c>
    </row>
    <row r="150" spans="2:65" s="22" customFormat="1" ht="31.5" customHeight="1">
      <c r="B150" s="91"/>
      <c r="C150" s="140" t="s">
        <v>113</v>
      </c>
      <c r="D150" s="140" t="s">
        <v>99</v>
      </c>
      <c r="E150" s="141" t="s">
        <v>164</v>
      </c>
      <c r="F150" s="142" t="s">
        <v>165</v>
      </c>
      <c r="G150" s="143"/>
      <c r="H150" s="143"/>
      <c r="I150" s="143"/>
      <c r="J150" s="144" t="s">
        <v>137</v>
      </c>
      <c r="K150" s="145">
        <v>3</v>
      </c>
      <c r="L150" s="146">
        <v>0</v>
      </c>
      <c r="M150" s="143"/>
      <c r="N150" s="147">
        <f t="shared" si="5"/>
        <v>0</v>
      </c>
      <c r="O150" s="143"/>
      <c r="P150" s="143"/>
      <c r="Q150" s="143"/>
      <c r="R150" s="96"/>
      <c r="T150" s="148" t="s">
        <v>19</v>
      </c>
      <c r="U150" s="149" t="s">
        <v>34</v>
      </c>
      <c r="V150" s="24"/>
      <c r="W150" s="150">
        <f t="shared" si="6"/>
        <v>0</v>
      </c>
      <c r="X150" s="150">
        <v>0</v>
      </c>
      <c r="Y150" s="150">
        <f t="shared" si="7"/>
        <v>0</v>
      </c>
      <c r="Z150" s="150">
        <v>0</v>
      </c>
      <c r="AA150" s="151">
        <f t="shared" si="8"/>
        <v>0</v>
      </c>
      <c r="AR150" s="10" t="s">
        <v>113</v>
      </c>
      <c r="AT150" s="10" t="s">
        <v>99</v>
      </c>
      <c r="AU150" s="10" t="s">
        <v>9</v>
      </c>
      <c r="AY150" s="10" t="s">
        <v>98</v>
      </c>
      <c r="BE150" s="152">
        <f t="shared" si="9"/>
        <v>0</v>
      </c>
      <c r="BF150" s="152">
        <f t="shared" si="10"/>
        <v>0</v>
      </c>
      <c r="BG150" s="152">
        <f t="shared" si="11"/>
        <v>0</v>
      </c>
      <c r="BH150" s="152">
        <f t="shared" si="12"/>
        <v>0</v>
      </c>
      <c r="BI150" s="152">
        <f t="shared" si="13"/>
        <v>0</v>
      </c>
      <c r="BJ150" s="10" t="s">
        <v>73</v>
      </c>
      <c r="BK150" s="152">
        <f t="shared" si="14"/>
        <v>0</v>
      </c>
      <c r="BL150" s="10" t="s">
        <v>113</v>
      </c>
      <c r="BM150" s="10" t="s">
        <v>166</v>
      </c>
    </row>
    <row r="151" spans="2:65" s="22" customFormat="1" ht="31.5" customHeight="1">
      <c r="B151" s="91"/>
      <c r="C151" s="140" t="s">
        <v>167</v>
      </c>
      <c r="D151" s="140" t="s">
        <v>99</v>
      </c>
      <c r="E151" s="141" t="s">
        <v>168</v>
      </c>
      <c r="F151" s="142" t="s">
        <v>169</v>
      </c>
      <c r="G151" s="143"/>
      <c r="H151" s="143"/>
      <c r="I151" s="143"/>
      <c r="J151" s="144" t="s">
        <v>112</v>
      </c>
      <c r="K151" s="145">
        <v>67</v>
      </c>
      <c r="L151" s="146">
        <v>0</v>
      </c>
      <c r="M151" s="143"/>
      <c r="N151" s="147">
        <f t="shared" si="5"/>
        <v>0</v>
      </c>
      <c r="O151" s="143"/>
      <c r="P151" s="143"/>
      <c r="Q151" s="143"/>
      <c r="R151" s="96"/>
      <c r="T151" s="148" t="s">
        <v>19</v>
      </c>
      <c r="U151" s="149" t="s">
        <v>34</v>
      </c>
      <c r="V151" s="24"/>
      <c r="W151" s="150">
        <f t="shared" si="6"/>
        <v>0</v>
      </c>
      <c r="X151" s="150">
        <v>0</v>
      </c>
      <c r="Y151" s="150">
        <f t="shared" si="7"/>
        <v>0</v>
      </c>
      <c r="Z151" s="150">
        <v>0</v>
      </c>
      <c r="AA151" s="151">
        <f t="shared" si="8"/>
        <v>0</v>
      </c>
      <c r="AR151" s="10" t="s">
        <v>113</v>
      </c>
      <c r="AT151" s="10" t="s">
        <v>99</v>
      </c>
      <c r="AU151" s="10" t="s">
        <v>9</v>
      </c>
      <c r="AY151" s="10" t="s">
        <v>98</v>
      </c>
      <c r="BE151" s="152">
        <f t="shared" si="9"/>
        <v>0</v>
      </c>
      <c r="BF151" s="152">
        <f t="shared" si="10"/>
        <v>0</v>
      </c>
      <c r="BG151" s="152">
        <f t="shared" si="11"/>
        <v>0</v>
      </c>
      <c r="BH151" s="152">
        <f t="shared" si="12"/>
        <v>0</v>
      </c>
      <c r="BI151" s="152">
        <f t="shared" si="13"/>
        <v>0</v>
      </c>
      <c r="BJ151" s="10" t="s">
        <v>73</v>
      </c>
      <c r="BK151" s="152">
        <f t="shared" si="14"/>
        <v>0</v>
      </c>
      <c r="BL151" s="10" t="s">
        <v>113</v>
      </c>
      <c r="BM151" s="10" t="s">
        <v>170</v>
      </c>
    </row>
    <row r="152" spans="2:65" s="22" customFormat="1" ht="22.5" customHeight="1">
      <c r="B152" s="91"/>
      <c r="C152" s="140" t="s">
        <v>171</v>
      </c>
      <c r="D152" s="140" t="s">
        <v>99</v>
      </c>
      <c r="E152" s="141" t="s">
        <v>172</v>
      </c>
      <c r="F152" s="142" t="s">
        <v>173</v>
      </c>
      <c r="G152" s="143"/>
      <c r="H152" s="143"/>
      <c r="I152" s="143"/>
      <c r="J152" s="144" t="s">
        <v>137</v>
      </c>
      <c r="K152" s="145">
        <v>1</v>
      </c>
      <c r="L152" s="146">
        <v>0</v>
      </c>
      <c r="M152" s="143"/>
      <c r="N152" s="147">
        <f t="shared" si="5"/>
        <v>0</v>
      </c>
      <c r="O152" s="143"/>
      <c r="P152" s="143"/>
      <c r="Q152" s="143"/>
      <c r="R152" s="96"/>
      <c r="T152" s="148" t="s">
        <v>19</v>
      </c>
      <c r="U152" s="149" t="s">
        <v>34</v>
      </c>
      <c r="V152" s="24"/>
      <c r="W152" s="150">
        <f t="shared" si="6"/>
        <v>0</v>
      </c>
      <c r="X152" s="150">
        <v>0</v>
      </c>
      <c r="Y152" s="150">
        <f t="shared" si="7"/>
        <v>0</v>
      </c>
      <c r="Z152" s="150">
        <v>0</v>
      </c>
      <c r="AA152" s="151">
        <f t="shared" si="8"/>
        <v>0</v>
      </c>
      <c r="AR152" s="10" t="s">
        <v>113</v>
      </c>
      <c r="AT152" s="10" t="s">
        <v>99</v>
      </c>
      <c r="AU152" s="10" t="s">
        <v>9</v>
      </c>
      <c r="AY152" s="10" t="s">
        <v>98</v>
      </c>
      <c r="BE152" s="152">
        <f t="shared" si="9"/>
        <v>0</v>
      </c>
      <c r="BF152" s="152">
        <f t="shared" si="10"/>
        <v>0</v>
      </c>
      <c r="BG152" s="152">
        <f t="shared" si="11"/>
        <v>0</v>
      </c>
      <c r="BH152" s="152">
        <f t="shared" si="12"/>
        <v>0</v>
      </c>
      <c r="BI152" s="152">
        <f t="shared" si="13"/>
        <v>0</v>
      </c>
      <c r="BJ152" s="10" t="s">
        <v>73</v>
      </c>
      <c r="BK152" s="152">
        <f t="shared" si="14"/>
        <v>0</v>
      </c>
      <c r="BL152" s="10" t="s">
        <v>113</v>
      </c>
      <c r="BM152" s="10" t="s">
        <v>174</v>
      </c>
    </row>
    <row r="153" spans="2:65" s="22" customFormat="1" ht="22.5" customHeight="1">
      <c r="B153" s="91"/>
      <c r="C153" s="140" t="s">
        <v>175</v>
      </c>
      <c r="D153" s="140" t="s">
        <v>99</v>
      </c>
      <c r="E153" s="141" t="s">
        <v>176</v>
      </c>
      <c r="F153" s="142" t="s">
        <v>177</v>
      </c>
      <c r="G153" s="143"/>
      <c r="H153" s="143"/>
      <c r="I153" s="143"/>
      <c r="J153" s="144" t="s">
        <v>137</v>
      </c>
      <c r="K153" s="145">
        <v>4</v>
      </c>
      <c r="L153" s="146">
        <v>0</v>
      </c>
      <c r="M153" s="143"/>
      <c r="N153" s="147">
        <f t="shared" si="5"/>
        <v>0</v>
      </c>
      <c r="O153" s="143"/>
      <c r="P153" s="143"/>
      <c r="Q153" s="143"/>
      <c r="R153" s="96"/>
      <c r="T153" s="148" t="s">
        <v>19</v>
      </c>
      <c r="U153" s="149" t="s">
        <v>34</v>
      </c>
      <c r="V153" s="24"/>
      <c r="W153" s="150">
        <f t="shared" si="6"/>
        <v>0</v>
      </c>
      <c r="X153" s="150">
        <v>2.5000000000000001E-4</v>
      </c>
      <c r="Y153" s="150">
        <f t="shared" si="7"/>
        <v>1E-3</v>
      </c>
      <c r="Z153" s="150">
        <v>0</v>
      </c>
      <c r="AA153" s="151">
        <f t="shared" si="8"/>
        <v>0</v>
      </c>
      <c r="AR153" s="10" t="s">
        <v>113</v>
      </c>
      <c r="AT153" s="10" t="s">
        <v>99</v>
      </c>
      <c r="AU153" s="10" t="s">
        <v>9</v>
      </c>
      <c r="AY153" s="10" t="s">
        <v>98</v>
      </c>
      <c r="BE153" s="152">
        <f t="shared" si="9"/>
        <v>0</v>
      </c>
      <c r="BF153" s="152">
        <f t="shared" si="10"/>
        <v>0</v>
      </c>
      <c r="BG153" s="152">
        <f t="shared" si="11"/>
        <v>0</v>
      </c>
      <c r="BH153" s="152">
        <f t="shared" si="12"/>
        <v>0</v>
      </c>
      <c r="BI153" s="152">
        <f t="shared" si="13"/>
        <v>0</v>
      </c>
      <c r="BJ153" s="10" t="s">
        <v>73</v>
      </c>
      <c r="BK153" s="152">
        <f t="shared" si="14"/>
        <v>0</v>
      </c>
      <c r="BL153" s="10" t="s">
        <v>113</v>
      </c>
      <c r="BM153" s="10" t="s">
        <v>178</v>
      </c>
    </row>
    <row r="154" spans="2:65" s="22" customFormat="1" ht="31.5" customHeight="1">
      <c r="B154" s="91"/>
      <c r="C154" s="140" t="s">
        <v>179</v>
      </c>
      <c r="D154" s="140" t="s">
        <v>99</v>
      </c>
      <c r="E154" s="141" t="s">
        <v>180</v>
      </c>
      <c r="F154" s="142" t="s">
        <v>181</v>
      </c>
      <c r="G154" s="143"/>
      <c r="H154" s="143"/>
      <c r="I154" s="143"/>
      <c r="J154" s="144" t="s">
        <v>137</v>
      </c>
      <c r="K154" s="145">
        <v>5</v>
      </c>
      <c r="L154" s="146">
        <v>0</v>
      </c>
      <c r="M154" s="143"/>
      <c r="N154" s="147">
        <f t="shared" si="5"/>
        <v>0</v>
      </c>
      <c r="O154" s="143"/>
      <c r="P154" s="143"/>
      <c r="Q154" s="143"/>
      <c r="R154" s="96"/>
      <c r="T154" s="148" t="s">
        <v>19</v>
      </c>
      <c r="U154" s="149" t="s">
        <v>34</v>
      </c>
      <c r="V154" s="24"/>
      <c r="W154" s="150">
        <f t="shared" si="6"/>
        <v>0</v>
      </c>
      <c r="X154" s="150">
        <v>2.0000000000000001E-4</v>
      </c>
      <c r="Y154" s="150">
        <f t="shared" si="7"/>
        <v>1E-3</v>
      </c>
      <c r="Z154" s="150">
        <v>0</v>
      </c>
      <c r="AA154" s="151">
        <f t="shared" si="8"/>
        <v>0</v>
      </c>
      <c r="AR154" s="10" t="s">
        <v>113</v>
      </c>
      <c r="AT154" s="10" t="s">
        <v>99</v>
      </c>
      <c r="AU154" s="10" t="s">
        <v>9</v>
      </c>
      <c r="AY154" s="10" t="s">
        <v>98</v>
      </c>
      <c r="BE154" s="152">
        <f t="shared" si="9"/>
        <v>0</v>
      </c>
      <c r="BF154" s="152">
        <f t="shared" si="10"/>
        <v>0</v>
      </c>
      <c r="BG154" s="152">
        <f t="shared" si="11"/>
        <v>0</v>
      </c>
      <c r="BH154" s="152">
        <f t="shared" si="12"/>
        <v>0</v>
      </c>
      <c r="BI154" s="152">
        <f t="shared" si="13"/>
        <v>0</v>
      </c>
      <c r="BJ154" s="10" t="s">
        <v>73</v>
      </c>
      <c r="BK154" s="152">
        <f t="shared" si="14"/>
        <v>0</v>
      </c>
      <c r="BL154" s="10" t="s">
        <v>113</v>
      </c>
      <c r="BM154" s="10" t="s">
        <v>182</v>
      </c>
    </row>
    <row r="155" spans="2:65" s="22" customFormat="1" ht="44.25" customHeight="1">
      <c r="B155" s="91"/>
      <c r="C155" s="140" t="s">
        <v>183</v>
      </c>
      <c r="D155" s="140" t="s">
        <v>99</v>
      </c>
      <c r="E155" s="141" t="s">
        <v>184</v>
      </c>
      <c r="F155" s="142" t="s">
        <v>185</v>
      </c>
      <c r="G155" s="143"/>
      <c r="H155" s="143"/>
      <c r="I155" s="143"/>
      <c r="J155" s="144" t="s">
        <v>137</v>
      </c>
      <c r="K155" s="145">
        <v>4</v>
      </c>
      <c r="L155" s="146">
        <v>0</v>
      </c>
      <c r="M155" s="143"/>
      <c r="N155" s="147">
        <f t="shared" si="5"/>
        <v>0</v>
      </c>
      <c r="O155" s="143"/>
      <c r="P155" s="143"/>
      <c r="Q155" s="143"/>
      <c r="R155" s="96"/>
      <c r="T155" s="148" t="s">
        <v>19</v>
      </c>
      <c r="U155" s="149" t="s">
        <v>34</v>
      </c>
      <c r="V155" s="24"/>
      <c r="W155" s="150">
        <f t="shared" si="6"/>
        <v>0</v>
      </c>
      <c r="X155" s="150">
        <v>2.4000000000000001E-4</v>
      </c>
      <c r="Y155" s="150">
        <f t="shared" si="7"/>
        <v>9.6000000000000002E-4</v>
      </c>
      <c r="Z155" s="150">
        <v>0</v>
      </c>
      <c r="AA155" s="151">
        <f t="shared" si="8"/>
        <v>0</v>
      </c>
      <c r="AR155" s="10" t="s">
        <v>113</v>
      </c>
      <c r="AT155" s="10" t="s">
        <v>99</v>
      </c>
      <c r="AU155" s="10" t="s">
        <v>9</v>
      </c>
      <c r="AY155" s="10" t="s">
        <v>98</v>
      </c>
      <c r="BE155" s="152">
        <f t="shared" si="9"/>
        <v>0</v>
      </c>
      <c r="BF155" s="152">
        <f t="shared" si="10"/>
        <v>0</v>
      </c>
      <c r="BG155" s="152">
        <f t="shared" si="11"/>
        <v>0</v>
      </c>
      <c r="BH155" s="152">
        <f t="shared" si="12"/>
        <v>0</v>
      </c>
      <c r="BI155" s="152">
        <f t="shared" si="13"/>
        <v>0</v>
      </c>
      <c r="BJ155" s="10" t="s">
        <v>73</v>
      </c>
      <c r="BK155" s="152">
        <f t="shared" si="14"/>
        <v>0</v>
      </c>
      <c r="BL155" s="10" t="s">
        <v>113</v>
      </c>
      <c r="BM155" s="10" t="s">
        <v>186</v>
      </c>
    </row>
    <row r="156" spans="2:65" s="22" customFormat="1" ht="44.25" customHeight="1">
      <c r="B156" s="91"/>
      <c r="C156" s="140" t="s">
        <v>187</v>
      </c>
      <c r="D156" s="140" t="s">
        <v>99</v>
      </c>
      <c r="E156" s="141" t="s">
        <v>188</v>
      </c>
      <c r="F156" s="142" t="s">
        <v>189</v>
      </c>
      <c r="G156" s="143"/>
      <c r="H156" s="143"/>
      <c r="I156" s="143"/>
      <c r="J156" s="144" t="s">
        <v>137</v>
      </c>
      <c r="K156" s="145">
        <v>1</v>
      </c>
      <c r="L156" s="146">
        <v>0</v>
      </c>
      <c r="M156" s="143"/>
      <c r="N156" s="147">
        <f t="shared" si="5"/>
        <v>0</v>
      </c>
      <c r="O156" s="143"/>
      <c r="P156" s="143"/>
      <c r="Q156" s="143"/>
      <c r="R156" s="96"/>
      <c r="T156" s="148" t="s">
        <v>19</v>
      </c>
      <c r="U156" s="149" t="s">
        <v>34</v>
      </c>
      <c r="V156" s="24"/>
      <c r="W156" s="150">
        <f t="shared" si="6"/>
        <v>0</v>
      </c>
      <c r="X156" s="150">
        <v>3.8000000000000002E-4</v>
      </c>
      <c r="Y156" s="150">
        <f t="shared" si="7"/>
        <v>3.8000000000000002E-4</v>
      </c>
      <c r="Z156" s="150">
        <v>0</v>
      </c>
      <c r="AA156" s="151">
        <f t="shared" si="8"/>
        <v>0</v>
      </c>
      <c r="AR156" s="10" t="s">
        <v>113</v>
      </c>
      <c r="AT156" s="10" t="s">
        <v>99</v>
      </c>
      <c r="AU156" s="10" t="s">
        <v>9</v>
      </c>
      <c r="AY156" s="10" t="s">
        <v>98</v>
      </c>
      <c r="BE156" s="152">
        <f t="shared" si="9"/>
        <v>0</v>
      </c>
      <c r="BF156" s="152">
        <f t="shared" si="10"/>
        <v>0</v>
      </c>
      <c r="BG156" s="152">
        <f t="shared" si="11"/>
        <v>0</v>
      </c>
      <c r="BH156" s="152">
        <f t="shared" si="12"/>
        <v>0</v>
      </c>
      <c r="BI156" s="152">
        <f t="shared" si="13"/>
        <v>0</v>
      </c>
      <c r="BJ156" s="10" t="s">
        <v>73</v>
      </c>
      <c r="BK156" s="152">
        <f t="shared" si="14"/>
        <v>0</v>
      </c>
      <c r="BL156" s="10" t="s">
        <v>113</v>
      </c>
      <c r="BM156" s="10" t="s">
        <v>190</v>
      </c>
    </row>
    <row r="157" spans="2:65" s="22" customFormat="1" ht="44.25" customHeight="1">
      <c r="B157" s="91"/>
      <c r="C157" s="140" t="s">
        <v>191</v>
      </c>
      <c r="D157" s="140" t="s">
        <v>99</v>
      </c>
      <c r="E157" s="141" t="s">
        <v>192</v>
      </c>
      <c r="F157" s="142" t="s">
        <v>193</v>
      </c>
      <c r="G157" s="143"/>
      <c r="H157" s="143"/>
      <c r="I157" s="143"/>
      <c r="J157" s="144" t="s">
        <v>137</v>
      </c>
      <c r="K157" s="145">
        <v>1</v>
      </c>
      <c r="L157" s="146">
        <v>0</v>
      </c>
      <c r="M157" s="143"/>
      <c r="N157" s="147">
        <f t="shared" si="5"/>
        <v>0</v>
      </c>
      <c r="O157" s="143"/>
      <c r="P157" s="143"/>
      <c r="Q157" s="143"/>
      <c r="R157" s="96"/>
      <c r="T157" s="148" t="s">
        <v>19</v>
      </c>
      <c r="U157" s="149" t="s">
        <v>34</v>
      </c>
      <c r="V157" s="24"/>
      <c r="W157" s="150">
        <f t="shared" si="6"/>
        <v>0</v>
      </c>
      <c r="X157" s="150">
        <v>2.0799999999999998E-3</v>
      </c>
      <c r="Y157" s="150">
        <f t="shared" si="7"/>
        <v>2.0799999999999998E-3</v>
      </c>
      <c r="Z157" s="150">
        <v>0</v>
      </c>
      <c r="AA157" s="151">
        <f t="shared" si="8"/>
        <v>0</v>
      </c>
      <c r="AR157" s="10" t="s">
        <v>113</v>
      </c>
      <c r="AT157" s="10" t="s">
        <v>99</v>
      </c>
      <c r="AU157" s="10" t="s">
        <v>9</v>
      </c>
      <c r="AY157" s="10" t="s">
        <v>98</v>
      </c>
      <c r="BE157" s="152">
        <f t="shared" si="9"/>
        <v>0</v>
      </c>
      <c r="BF157" s="152">
        <f t="shared" si="10"/>
        <v>0</v>
      </c>
      <c r="BG157" s="152">
        <f t="shared" si="11"/>
        <v>0</v>
      </c>
      <c r="BH157" s="152">
        <f t="shared" si="12"/>
        <v>0</v>
      </c>
      <c r="BI157" s="152">
        <f t="shared" si="13"/>
        <v>0</v>
      </c>
      <c r="BJ157" s="10" t="s">
        <v>73</v>
      </c>
      <c r="BK157" s="152">
        <f t="shared" si="14"/>
        <v>0</v>
      </c>
      <c r="BL157" s="10" t="s">
        <v>113</v>
      </c>
      <c r="BM157" s="10" t="s">
        <v>194</v>
      </c>
    </row>
    <row r="158" spans="2:65" s="22" customFormat="1" ht="22.5" customHeight="1">
      <c r="B158" s="91"/>
      <c r="C158" s="140" t="s">
        <v>195</v>
      </c>
      <c r="D158" s="140" t="s">
        <v>99</v>
      </c>
      <c r="E158" s="141" t="s">
        <v>196</v>
      </c>
      <c r="F158" s="142" t="s">
        <v>197</v>
      </c>
      <c r="G158" s="143"/>
      <c r="H158" s="143"/>
      <c r="I158" s="143"/>
      <c r="J158" s="144" t="s">
        <v>137</v>
      </c>
      <c r="K158" s="145">
        <v>1</v>
      </c>
      <c r="L158" s="146">
        <v>0</v>
      </c>
      <c r="M158" s="143"/>
      <c r="N158" s="147">
        <f t="shared" si="5"/>
        <v>0</v>
      </c>
      <c r="O158" s="143"/>
      <c r="P158" s="143"/>
      <c r="Q158" s="143"/>
      <c r="R158" s="96"/>
      <c r="T158" s="148" t="s">
        <v>19</v>
      </c>
      <c r="U158" s="149" t="s">
        <v>34</v>
      </c>
      <c r="V158" s="24"/>
      <c r="W158" s="150">
        <f t="shared" si="6"/>
        <v>0</v>
      </c>
      <c r="X158" s="150">
        <v>0</v>
      </c>
      <c r="Y158" s="150">
        <f t="shared" si="7"/>
        <v>0</v>
      </c>
      <c r="Z158" s="150">
        <v>0</v>
      </c>
      <c r="AA158" s="151">
        <f t="shared" si="8"/>
        <v>0</v>
      </c>
      <c r="AR158" s="10" t="s">
        <v>113</v>
      </c>
      <c r="AT158" s="10" t="s">
        <v>99</v>
      </c>
      <c r="AU158" s="10" t="s">
        <v>9</v>
      </c>
      <c r="AY158" s="10" t="s">
        <v>98</v>
      </c>
      <c r="BE158" s="152">
        <f t="shared" si="9"/>
        <v>0</v>
      </c>
      <c r="BF158" s="152">
        <f t="shared" si="10"/>
        <v>0</v>
      </c>
      <c r="BG158" s="152">
        <f t="shared" si="11"/>
        <v>0</v>
      </c>
      <c r="BH158" s="152">
        <f t="shared" si="12"/>
        <v>0</v>
      </c>
      <c r="BI158" s="152">
        <f t="shared" si="13"/>
        <v>0</v>
      </c>
      <c r="BJ158" s="10" t="s">
        <v>73</v>
      </c>
      <c r="BK158" s="152">
        <f t="shared" si="14"/>
        <v>0</v>
      </c>
      <c r="BL158" s="10" t="s">
        <v>113</v>
      </c>
      <c r="BM158" s="10" t="s">
        <v>198</v>
      </c>
    </row>
    <row r="159" spans="2:65" s="22" customFormat="1" ht="22.5" customHeight="1">
      <c r="B159" s="91"/>
      <c r="C159" s="140" t="s">
        <v>199</v>
      </c>
      <c r="D159" s="140" t="s">
        <v>99</v>
      </c>
      <c r="E159" s="141" t="s">
        <v>200</v>
      </c>
      <c r="F159" s="142" t="s">
        <v>201</v>
      </c>
      <c r="G159" s="143"/>
      <c r="H159" s="143"/>
      <c r="I159" s="143"/>
      <c r="J159" s="144" t="s">
        <v>137</v>
      </c>
      <c r="K159" s="145">
        <v>1</v>
      </c>
      <c r="L159" s="146">
        <v>0</v>
      </c>
      <c r="M159" s="143"/>
      <c r="N159" s="147">
        <f t="shared" si="5"/>
        <v>0</v>
      </c>
      <c r="O159" s="143"/>
      <c r="P159" s="143"/>
      <c r="Q159" s="143"/>
      <c r="R159" s="96"/>
      <c r="T159" s="148" t="s">
        <v>19</v>
      </c>
      <c r="U159" s="149" t="s">
        <v>34</v>
      </c>
      <c r="V159" s="24"/>
      <c r="W159" s="150">
        <f t="shared" si="6"/>
        <v>0</v>
      </c>
      <c r="X159" s="150">
        <v>0</v>
      </c>
      <c r="Y159" s="150">
        <f t="shared" si="7"/>
        <v>0</v>
      </c>
      <c r="Z159" s="150">
        <v>0</v>
      </c>
      <c r="AA159" s="151">
        <f t="shared" si="8"/>
        <v>0</v>
      </c>
      <c r="AR159" s="10" t="s">
        <v>113</v>
      </c>
      <c r="AT159" s="10" t="s">
        <v>99</v>
      </c>
      <c r="AU159" s="10" t="s">
        <v>9</v>
      </c>
      <c r="AY159" s="10" t="s">
        <v>98</v>
      </c>
      <c r="BE159" s="152">
        <f t="shared" si="9"/>
        <v>0</v>
      </c>
      <c r="BF159" s="152">
        <f t="shared" si="10"/>
        <v>0</v>
      </c>
      <c r="BG159" s="152">
        <f t="shared" si="11"/>
        <v>0</v>
      </c>
      <c r="BH159" s="152">
        <f t="shared" si="12"/>
        <v>0</v>
      </c>
      <c r="BI159" s="152">
        <f t="shared" si="13"/>
        <v>0</v>
      </c>
      <c r="BJ159" s="10" t="s">
        <v>73</v>
      </c>
      <c r="BK159" s="152">
        <f t="shared" si="14"/>
        <v>0</v>
      </c>
      <c r="BL159" s="10" t="s">
        <v>113</v>
      </c>
      <c r="BM159" s="10" t="s">
        <v>202</v>
      </c>
    </row>
    <row r="160" spans="2:65" s="22" customFormat="1" ht="31.5" customHeight="1">
      <c r="B160" s="91"/>
      <c r="C160" s="140" t="s">
        <v>203</v>
      </c>
      <c r="D160" s="140" t="s">
        <v>99</v>
      </c>
      <c r="E160" s="141" t="s">
        <v>204</v>
      </c>
      <c r="F160" s="142" t="s">
        <v>205</v>
      </c>
      <c r="G160" s="143"/>
      <c r="H160" s="143"/>
      <c r="I160" s="143"/>
      <c r="J160" s="144" t="s">
        <v>137</v>
      </c>
      <c r="K160" s="145">
        <v>1</v>
      </c>
      <c r="L160" s="146">
        <v>0</v>
      </c>
      <c r="M160" s="143"/>
      <c r="N160" s="147">
        <f t="shared" si="5"/>
        <v>0</v>
      </c>
      <c r="O160" s="143"/>
      <c r="P160" s="143"/>
      <c r="Q160" s="143"/>
      <c r="R160" s="96"/>
      <c r="T160" s="148" t="s">
        <v>19</v>
      </c>
      <c r="U160" s="149" t="s">
        <v>34</v>
      </c>
      <c r="V160" s="24"/>
      <c r="W160" s="150">
        <f t="shared" si="6"/>
        <v>0</v>
      </c>
      <c r="X160" s="150">
        <v>1.7000000000000001E-4</v>
      </c>
      <c r="Y160" s="150">
        <f t="shared" si="7"/>
        <v>1.7000000000000001E-4</v>
      </c>
      <c r="Z160" s="150">
        <v>0</v>
      </c>
      <c r="AA160" s="151">
        <f t="shared" si="8"/>
        <v>0</v>
      </c>
      <c r="AR160" s="10" t="s">
        <v>113</v>
      </c>
      <c r="AT160" s="10" t="s">
        <v>99</v>
      </c>
      <c r="AU160" s="10" t="s">
        <v>9</v>
      </c>
      <c r="AY160" s="10" t="s">
        <v>98</v>
      </c>
      <c r="BE160" s="152">
        <f t="shared" si="9"/>
        <v>0</v>
      </c>
      <c r="BF160" s="152">
        <f t="shared" si="10"/>
        <v>0</v>
      </c>
      <c r="BG160" s="152">
        <f t="shared" si="11"/>
        <v>0</v>
      </c>
      <c r="BH160" s="152">
        <f t="shared" si="12"/>
        <v>0</v>
      </c>
      <c r="BI160" s="152">
        <f t="shared" si="13"/>
        <v>0</v>
      </c>
      <c r="BJ160" s="10" t="s">
        <v>73</v>
      </c>
      <c r="BK160" s="152">
        <f t="shared" si="14"/>
        <v>0</v>
      </c>
      <c r="BL160" s="10" t="s">
        <v>113</v>
      </c>
      <c r="BM160" s="10" t="s">
        <v>206</v>
      </c>
    </row>
    <row r="161" spans="2:65" s="22" customFormat="1" ht="22.5" customHeight="1">
      <c r="B161" s="91"/>
      <c r="C161" s="155" t="s">
        <v>207</v>
      </c>
      <c r="D161" s="155" t="s">
        <v>208</v>
      </c>
      <c r="E161" s="156" t="s">
        <v>209</v>
      </c>
      <c r="F161" s="157" t="s">
        <v>210</v>
      </c>
      <c r="G161" s="158"/>
      <c r="H161" s="158"/>
      <c r="I161" s="158"/>
      <c r="J161" s="159" t="s">
        <v>137</v>
      </c>
      <c r="K161" s="160">
        <v>1</v>
      </c>
      <c r="L161" s="161">
        <v>0</v>
      </c>
      <c r="M161" s="158"/>
      <c r="N161" s="162">
        <f t="shared" si="5"/>
        <v>0</v>
      </c>
      <c r="O161" s="143"/>
      <c r="P161" s="143"/>
      <c r="Q161" s="143"/>
      <c r="R161" s="96"/>
      <c r="T161" s="148" t="s">
        <v>19</v>
      </c>
      <c r="U161" s="149" t="s">
        <v>34</v>
      </c>
      <c r="V161" s="24"/>
      <c r="W161" s="150">
        <f t="shared" si="6"/>
        <v>0</v>
      </c>
      <c r="X161" s="150">
        <v>1.9E-3</v>
      </c>
      <c r="Y161" s="150">
        <f t="shared" si="7"/>
        <v>1.9E-3</v>
      </c>
      <c r="Z161" s="150">
        <v>0</v>
      </c>
      <c r="AA161" s="151">
        <f t="shared" si="8"/>
        <v>0</v>
      </c>
      <c r="AR161" s="10" t="s">
        <v>211</v>
      </c>
      <c r="AT161" s="10" t="s">
        <v>208</v>
      </c>
      <c r="AU161" s="10" t="s">
        <v>9</v>
      </c>
      <c r="AY161" s="10" t="s">
        <v>98</v>
      </c>
      <c r="BE161" s="152">
        <f t="shared" si="9"/>
        <v>0</v>
      </c>
      <c r="BF161" s="152">
        <f t="shared" si="10"/>
        <v>0</v>
      </c>
      <c r="BG161" s="152">
        <f t="shared" si="11"/>
        <v>0</v>
      </c>
      <c r="BH161" s="152">
        <f t="shared" si="12"/>
        <v>0</v>
      </c>
      <c r="BI161" s="152">
        <f t="shared" si="13"/>
        <v>0</v>
      </c>
      <c r="BJ161" s="10" t="s">
        <v>73</v>
      </c>
      <c r="BK161" s="152">
        <f t="shared" si="14"/>
        <v>0</v>
      </c>
      <c r="BL161" s="10" t="s">
        <v>113</v>
      </c>
      <c r="BM161" s="10" t="s">
        <v>212</v>
      </c>
    </row>
    <row r="162" spans="2:65" s="22" customFormat="1" ht="22.5" customHeight="1">
      <c r="B162" s="91"/>
      <c r="C162" s="140" t="s">
        <v>213</v>
      </c>
      <c r="D162" s="140" t="s">
        <v>99</v>
      </c>
      <c r="E162" s="141" t="s">
        <v>214</v>
      </c>
      <c r="F162" s="142" t="s">
        <v>215</v>
      </c>
      <c r="G162" s="143"/>
      <c r="H162" s="143"/>
      <c r="I162" s="143"/>
      <c r="J162" s="144" t="s">
        <v>107</v>
      </c>
      <c r="K162" s="145">
        <v>1</v>
      </c>
      <c r="L162" s="146">
        <v>0</v>
      </c>
      <c r="M162" s="143"/>
      <c r="N162" s="147">
        <f t="shared" si="5"/>
        <v>0</v>
      </c>
      <c r="O162" s="143"/>
      <c r="P162" s="143"/>
      <c r="Q162" s="143"/>
      <c r="R162" s="96"/>
      <c r="T162" s="148" t="s">
        <v>19</v>
      </c>
      <c r="U162" s="149" t="s">
        <v>34</v>
      </c>
      <c r="V162" s="24"/>
      <c r="W162" s="150">
        <f t="shared" si="6"/>
        <v>0</v>
      </c>
      <c r="X162" s="150">
        <v>0</v>
      </c>
      <c r="Y162" s="150">
        <f t="shared" si="7"/>
        <v>0</v>
      </c>
      <c r="Z162" s="150">
        <v>0</v>
      </c>
      <c r="AA162" s="151">
        <f t="shared" si="8"/>
        <v>0</v>
      </c>
      <c r="AR162" s="10" t="s">
        <v>113</v>
      </c>
      <c r="AT162" s="10" t="s">
        <v>99</v>
      </c>
      <c r="AU162" s="10" t="s">
        <v>9</v>
      </c>
      <c r="AY162" s="10" t="s">
        <v>98</v>
      </c>
      <c r="BE162" s="152">
        <f t="shared" si="9"/>
        <v>0</v>
      </c>
      <c r="BF162" s="152">
        <f t="shared" si="10"/>
        <v>0</v>
      </c>
      <c r="BG162" s="152">
        <f t="shared" si="11"/>
        <v>0</v>
      </c>
      <c r="BH162" s="152">
        <f t="shared" si="12"/>
        <v>0</v>
      </c>
      <c r="BI162" s="152">
        <f t="shared" si="13"/>
        <v>0</v>
      </c>
      <c r="BJ162" s="10" t="s">
        <v>73</v>
      </c>
      <c r="BK162" s="152">
        <f t="shared" si="14"/>
        <v>0</v>
      </c>
      <c r="BL162" s="10" t="s">
        <v>113</v>
      </c>
      <c r="BM162" s="10" t="s">
        <v>216</v>
      </c>
    </row>
    <row r="163" spans="2:65" s="22" customFormat="1" ht="22.5" customHeight="1">
      <c r="B163" s="91"/>
      <c r="C163" s="140" t="s">
        <v>217</v>
      </c>
      <c r="D163" s="140" t="s">
        <v>99</v>
      </c>
      <c r="E163" s="141" t="s">
        <v>218</v>
      </c>
      <c r="F163" s="142" t="s">
        <v>219</v>
      </c>
      <c r="G163" s="143"/>
      <c r="H163" s="143"/>
      <c r="I163" s="143"/>
      <c r="J163" s="144" t="s">
        <v>107</v>
      </c>
      <c r="K163" s="145">
        <v>1</v>
      </c>
      <c r="L163" s="146">
        <v>0</v>
      </c>
      <c r="M163" s="143"/>
      <c r="N163" s="147">
        <f t="shared" si="5"/>
        <v>0</v>
      </c>
      <c r="O163" s="143"/>
      <c r="P163" s="143"/>
      <c r="Q163" s="143"/>
      <c r="R163" s="96"/>
      <c r="T163" s="148" t="s">
        <v>19</v>
      </c>
      <c r="U163" s="149" t="s">
        <v>34</v>
      </c>
      <c r="V163" s="24"/>
      <c r="W163" s="150">
        <f t="shared" si="6"/>
        <v>0</v>
      </c>
      <c r="X163" s="150">
        <v>0</v>
      </c>
      <c r="Y163" s="150">
        <f t="shared" si="7"/>
        <v>0</v>
      </c>
      <c r="Z163" s="150">
        <v>0</v>
      </c>
      <c r="AA163" s="151">
        <f t="shared" si="8"/>
        <v>0</v>
      </c>
      <c r="AR163" s="10" t="s">
        <v>113</v>
      </c>
      <c r="AT163" s="10" t="s">
        <v>99</v>
      </c>
      <c r="AU163" s="10" t="s">
        <v>9</v>
      </c>
      <c r="AY163" s="10" t="s">
        <v>98</v>
      </c>
      <c r="BE163" s="152">
        <f t="shared" si="9"/>
        <v>0</v>
      </c>
      <c r="BF163" s="152">
        <f t="shared" si="10"/>
        <v>0</v>
      </c>
      <c r="BG163" s="152">
        <f t="shared" si="11"/>
        <v>0</v>
      </c>
      <c r="BH163" s="152">
        <f t="shared" si="12"/>
        <v>0</v>
      </c>
      <c r="BI163" s="152">
        <f t="shared" si="13"/>
        <v>0</v>
      </c>
      <c r="BJ163" s="10" t="s">
        <v>73</v>
      </c>
      <c r="BK163" s="152">
        <f t="shared" si="14"/>
        <v>0</v>
      </c>
      <c r="BL163" s="10" t="s">
        <v>113</v>
      </c>
      <c r="BM163" s="10" t="s">
        <v>220</v>
      </c>
    </row>
    <row r="164" spans="2:65" s="22" customFormat="1" ht="31.5" customHeight="1">
      <c r="B164" s="91"/>
      <c r="C164" s="140" t="s">
        <v>221</v>
      </c>
      <c r="D164" s="140" t="s">
        <v>99</v>
      </c>
      <c r="E164" s="141" t="s">
        <v>222</v>
      </c>
      <c r="F164" s="142" t="s">
        <v>223</v>
      </c>
      <c r="G164" s="143"/>
      <c r="H164" s="143"/>
      <c r="I164" s="143"/>
      <c r="J164" s="144" t="s">
        <v>224</v>
      </c>
      <c r="K164" s="145">
        <v>1.01</v>
      </c>
      <c r="L164" s="146">
        <v>0</v>
      </c>
      <c r="M164" s="143"/>
      <c r="N164" s="147">
        <f t="shared" si="5"/>
        <v>0</v>
      </c>
      <c r="O164" s="143"/>
      <c r="P164" s="143"/>
      <c r="Q164" s="143"/>
      <c r="R164" s="96"/>
      <c r="T164" s="148" t="s">
        <v>19</v>
      </c>
      <c r="U164" s="149" t="s">
        <v>34</v>
      </c>
      <c r="V164" s="24"/>
      <c r="W164" s="150">
        <f t="shared" si="6"/>
        <v>0</v>
      </c>
      <c r="X164" s="150">
        <v>0</v>
      </c>
      <c r="Y164" s="150">
        <f t="shared" si="7"/>
        <v>0</v>
      </c>
      <c r="Z164" s="150">
        <v>0</v>
      </c>
      <c r="AA164" s="151">
        <f t="shared" si="8"/>
        <v>0</v>
      </c>
      <c r="AR164" s="10" t="s">
        <v>113</v>
      </c>
      <c r="AT164" s="10" t="s">
        <v>99</v>
      </c>
      <c r="AU164" s="10" t="s">
        <v>9</v>
      </c>
      <c r="AY164" s="10" t="s">
        <v>98</v>
      </c>
      <c r="BE164" s="152">
        <f t="shared" si="9"/>
        <v>0</v>
      </c>
      <c r="BF164" s="152">
        <f t="shared" si="10"/>
        <v>0</v>
      </c>
      <c r="BG164" s="152">
        <f t="shared" si="11"/>
        <v>0</v>
      </c>
      <c r="BH164" s="152">
        <f t="shared" si="12"/>
        <v>0</v>
      </c>
      <c r="BI164" s="152">
        <f t="shared" si="13"/>
        <v>0</v>
      </c>
      <c r="BJ164" s="10" t="s">
        <v>73</v>
      </c>
      <c r="BK164" s="152">
        <f t="shared" si="14"/>
        <v>0</v>
      </c>
      <c r="BL164" s="10" t="s">
        <v>113</v>
      </c>
      <c r="BM164" s="10" t="s">
        <v>225</v>
      </c>
    </row>
    <row r="165" spans="2:65" s="130" customFormat="1" ht="29.85" customHeight="1">
      <c r="B165" s="126"/>
      <c r="C165" s="127"/>
      <c r="D165" s="137" t="s">
        <v>57</v>
      </c>
      <c r="E165" s="137"/>
      <c r="F165" s="137"/>
      <c r="G165" s="137"/>
      <c r="H165" s="137"/>
      <c r="I165" s="137"/>
      <c r="J165" s="137"/>
      <c r="K165" s="137"/>
      <c r="L165" s="137"/>
      <c r="M165" s="137"/>
      <c r="N165" s="153">
        <f>BK165</f>
        <v>0</v>
      </c>
      <c r="O165" s="154"/>
      <c r="P165" s="154"/>
      <c r="Q165" s="154"/>
      <c r="R165" s="129"/>
      <c r="T165" s="131"/>
      <c r="U165" s="127"/>
      <c r="V165" s="127"/>
      <c r="W165" s="132">
        <f>SUM(W166:W167)</f>
        <v>0</v>
      </c>
      <c r="X165" s="127"/>
      <c r="Y165" s="132">
        <f>SUM(Y166:Y167)</f>
        <v>0</v>
      </c>
      <c r="Z165" s="127"/>
      <c r="AA165" s="133">
        <f>SUM(AA166:AA167)</f>
        <v>0</v>
      </c>
      <c r="AR165" s="134" t="s">
        <v>73</v>
      </c>
      <c r="AT165" s="135" t="s">
        <v>96</v>
      </c>
      <c r="AU165" s="135" t="s">
        <v>73</v>
      </c>
      <c r="AY165" s="134" t="s">
        <v>98</v>
      </c>
      <c r="BK165" s="136">
        <f>SUM(BK166:BK167)</f>
        <v>0</v>
      </c>
    </row>
    <row r="166" spans="2:65" s="22" customFormat="1" ht="44.25" customHeight="1">
      <c r="B166" s="91"/>
      <c r="C166" s="140" t="s">
        <v>226</v>
      </c>
      <c r="D166" s="140" t="s">
        <v>99</v>
      </c>
      <c r="E166" s="141" t="s">
        <v>227</v>
      </c>
      <c r="F166" s="142" t="s">
        <v>228</v>
      </c>
      <c r="G166" s="143"/>
      <c r="H166" s="143"/>
      <c r="I166" s="143"/>
      <c r="J166" s="144" t="s">
        <v>102</v>
      </c>
      <c r="K166" s="145">
        <v>20</v>
      </c>
      <c r="L166" s="146">
        <v>0</v>
      </c>
      <c r="M166" s="143"/>
      <c r="N166" s="147">
        <f>ROUND(L166*K166,2)</f>
        <v>0</v>
      </c>
      <c r="O166" s="143"/>
      <c r="P166" s="143"/>
      <c r="Q166" s="143"/>
      <c r="R166" s="96"/>
      <c r="T166" s="148" t="s">
        <v>19</v>
      </c>
      <c r="U166" s="149" t="s">
        <v>34</v>
      </c>
      <c r="V166" s="24"/>
      <c r="W166" s="150">
        <f>V166*K166</f>
        <v>0</v>
      </c>
      <c r="X166" s="150">
        <v>0</v>
      </c>
      <c r="Y166" s="150">
        <f>X166*K166</f>
        <v>0</v>
      </c>
      <c r="Z166" s="150">
        <v>0</v>
      </c>
      <c r="AA166" s="151">
        <f>Z166*K166</f>
        <v>0</v>
      </c>
      <c r="AR166" s="10" t="s">
        <v>103</v>
      </c>
      <c r="AT166" s="10" t="s">
        <v>99</v>
      </c>
      <c r="AU166" s="10" t="s">
        <v>9</v>
      </c>
      <c r="AY166" s="10" t="s">
        <v>98</v>
      </c>
      <c r="BE166" s="152">
        <f>IF(U166="základní",N166,0)</f>
        <v>0</v>
      </c>
      <c r="BF166" s="152">
        <f>IF(U166="snížená",N166,0)</f>
        <v>0</v>
      </c>
      <c r="BG166" s="152">
        <f>IF(U166="zákl. přenesená",N166,0)</f>
        <v>0</v>
      </c>
      <c r="BH166" s="152">
        <f>IF(U166="sníž. přenesená",N166,0)</f>
        <v>0</v>
      </c>
      <c r="BI166" s="152">
        <f>IF(U166="nulová",N166,0)</f>
        <v>0</v>
      </c>
      <c r="BJ166" s="10" t="s">
        <v>73</v>
      </c>
      <c r="BK166" s="152">
        <f>ROUND(L166*K166,2)</f>
        <v>0</v>
      </c>
      <c r="BL166" s="10" t="s">
        <v>103</v>
      </c>
      <c r="BM166" s="10" t="s">
        <v>229</v>
      </c>
    </row>
    <row r="167" spans="2:65" s="22" customFormat="1" ht="22.5" customHeight="1">
      <c r="B167" s="91"/>
      <c r="C167" s="140" t="s">
        <v>211</v>
      </c>
      <c r="D167" s="140" t="s">
        <v>99</v>
      </c>
      <c r="E167" s="141" t="s">
        <v>230</v>
      </c>
      <c r="F167" s="142" t="s">
        <v>106</v>
      </c>
      <c r="G167" s="143"/>
      <c r="H167" s="143"/>
      <c r="I167" s="143"/>
      <c r="J167" s="144" t="s">
        <v>231</v>
      </c>
      <c r="K167" s="145">
        <v>1</v>
      </c>
      <c r="L167" s="146">
        <v>0</v>
      </c>
      <c r="M167" s="143"/>
      <c r="N167" s="147">
        <f>ROUND(L167*K167,2)</f>
        <v>0</v>
      </c>
      <c r="O167" s="143"/>
      <c r="P167" s="143"/>
      <c r="Q167" s="143"/>
      <c r="R167" s="96"/>
      <c r="T167" s="148" t="s">
        <v>19</v>
      </c>
      <c r="U167" s="149" t="s">
        <v>34</v>
      </c>
      <c r="V167" s="24"/>
      <c r="W167" s="150">
        <f>V167*K167</f>
        <v>0</v>
      </c>
      <c r="X167" s="150">
        <v>0</v>
      </c>
      <c r="Y167" s="150">
        <f>X167*K167</f>
        <v>0</v>
      </c>
      <c r="Z167" s="150">
        <v>0</v>
      </c>
      <c r="AA167" s="151">
        <f>Z167*K167</f>
        <v>0</v>
      </c>
      <c r="AR167" s="10" t="s">
        <v>103</v>
      </c>
      <c r="AT167" s="10" t="s">
        <v>99</v>
      </c>
      <c r="AU167" s="10" t="s">
        <v>9</v>
      </c>
      <c r="AY167" s="10" t="s">
        <v>98</v>
      </c>
      <c r="BE167" s="152">
        <f>IF(U167="základní",N167,0)</f>
        <v>0</v>
      </c>
      <c r="BF167" s="152">
        <f>IF(U167="snížená",N167,0)</f>
        <v>0</v>
      </c>
      <c r="BG167" s="152">
        <f>IF(U167="zákl. přenesená",N167,0)</f>
        <v>0</v>
      </c>
      <c r="BH167" s="152">
        <f>IF(U167="sníž. přenesená",N167,0)</f>
        <v>0</v>
      </c>
      <c r="BI167" s="152">
        <f>IF(U167="nulová",N167,0)</f>
        <v>0</v>
      </c>
      <c r="BJ167" s="10" t="s">
        <v>73</v>
      </c>
      <c r="BK167" s="152">
        <f>ROUND(L167*K167,2)</f>
        <v>0</v>
      </c>
      <c r="BL167" s="10" t="s">
        <v>103</v>
      </c>
      <c r="BM167" s="10" t="s">
        <v>232</v>
      </c>
    </row>
    <row r="168" spans="2:65" s="130" customFormat="1" ht="29.85" customHeight="1">
      <c r="B168" s="126"/>
      <c r="C168" s="127"/>
      <c r="D168" s="137" t="s">
        <v>58</v>
      </c>
      <c r="E168" s="137"/>
      <c r="F168" s="137"/>
      <c r="G168" s="137"/>
      <c r="H168" s="137"/>
      <c r="I168" s="137"/>
      <c r="J168" s="137"/>
      <c r="K168" s="137"/>
      <c r="L168" s="137"/>
      <c r="M168" s="137"/>
      <c r="N168" s="153">
        <f>BK168</f>
        <v>0</v>
      </c>
      <c r="O168" s="154"/>
      <c r="P168" s="154"/>
      <c r="Q168" s="154"/>
      <c r="R168" s="129"/>
      <c r="T168" s="131"/>
      <c r="U168" s="127"/>
      <c r="V168" s="127"/>
      <c r="W168" s="132">
        <f>SUM(W169:W173)</f>
        <v>0</v>
      </c>
      <c r="X168" s="127"/>
      <c r="Y168" s="132">
        <f>SUM(Y169:Y173)</f>
        <v>0.29500000000000004</v>
      </c>
      <c r="Z168" s="127"/>
      <c r="AA168" s="133">
        <f>SUM(AA169:AA173)</f>
        <v>0</v>
      </c>
      <c r="AR168" s="134" t="s">
        <v>9</v>
      </c>
      <c r="AT168" s="135" t="s">
        <v>96</v>
      </c>
      <c r="AU168" s="135" t="s">
        <v>73</v>
      </c>
      <c r="AY168" s="134" t="s">
        <v>98</v>
      </c>
      <c r="BK168" s="136">
        <f>SUM(BK169:BK173)</f>
        <v>0</v>
      </c>
    </row>
    <row r="169" spans="2:65" s="22" customFormat="1" ht="31.5" customHeight="1">
      <c r="B169" s="91"/>
      <c r="C169" s="140" t="s">
        <v>233</v>
      </c>
      <c r="D169" s="140" t="s">
        <v>99</v>
      </c>
      <c r="E169" s="141" t="s">
        <v>234</v>
      </c>
      <c r="F169" s="142" t="s">
        <v>235</v>
      </c>
      <c r="G169" s="143"/>
      <c r="H169" s="143"/>
      <c r="I169" s="143"/>
      <c r="J169" s="144" t="s">
        <v>236</v>
      </c>
      <c r="K169" s="145">
        <v>1</v>
      </c>
      <c r="L169" s="146">
        <v>0</v>
      </c>
      <c r="M169" s="143"/>
      <c r="N169" s="147">
        <f>ROUND(L169*K169,2)</f>
        <v>0</v>
      </c>
      <c r="O169" s="143"/>
      <c r="P169" s="143"/>
      <c r="Q169" s="143"/>
      <c r="R169" s="96"/>
      <c r="T169" s="148" t="s">
        <v>19</v>
      </c>
      <c r="U169" s="149" t="s">
        <v>34</v>
      </c>
      <c r="V169" s="24"/>
      <c r="W169" s="150">
        <f>V169*K169</f>
        <v>0</v>
      </c>
      <c r="X169" s="150">
        <v>0.125</v>
      </c>
      <c r="Y169" s="150">
        <f>X169*K169</f>
        <v>0.125</v>
      </c>
      <c r="Z169" s="150">
        <v>0</v>
      </c>
      <c r="AA169" s="151">
        <f>Z169*K169</f>
        <v>0</v>
      </c>
      <c r="AR169" s="10" t="s">
        <v>113</v>
      </c>
      <c r="AT169" s="10" t="s">
        <v>99</v>
      </c>
      <c r="AU169" s="10" t="s">
        <v>9</v>
      </c>
      <c r="AY169" s="10" t="s">
        <v>98</v>
      </c>
      <c r="BE169" s="152">
        <f>IF(U169="základní",N169,0)</f>
        <v>0</v>
      </c>
      <c r="BF169" s="152">
        <f>IF(U169="snížená",N169,0)</f>
        <v>0</v>
      </c>
      <c r="BG169" s="152">
        <f>IF(U169="zákl. přenesená",N169,0)</f>
        <v>0</v>
      </c>
      <c r="BH169" s="152">
        <f>IF(U169="sníž. přenesená",N169,0)</f>
        <v>0</v>
      </c>
      <c r="BI169" s="152">
        <f>IF(U169="nulová",N169,0)</f>
        <v>0</v>
      </c>
      <c r="BJ169" s="10" t="s">
        <v>73</v>
      </c>
      <c r="BK169" s="152">
        <f>ROUND(L169*K169,2)</f>
        <v>0</v>
      </c>
      <c r="BL169" s="10" t="s">
        <v>113</v>
      </c>
      <c r="BM169" s="10" t="s">
        <v>237</v>
      </c>
    </row>
    <row r="170" spans="2:65" s="22" customFormat="1" ht="31.5" customHeight="1">
      <c r="B170" s="91"/>
      <c r="C170" s="140" t="s">
        <v>238</v>
      </c>
      <c r="D170" s="140" t="s">
        <v>99</v>
      </c>
      <c r="E170" s="141" t="s">
        <v>239</v>
      </c>
      <c r="F170" s="142" t="s">
        <v>240</v>
      </c>
      <c r="G170" s="143"/>
      <c r="H170" s="143"/>
      <c r="I170" s="143"/>
      <c r="J170" s="144" t="s">
        <v>236</v>
      </c>
      <c r="K170" s="145">
        <v>1</v>
      </c>
      <c r="L170" s="146">
        <v>0</v>
      </c>
      <c r="M170" s="143"/>
      <c r="N170" s="147">
        <f>ROUND(L170*K170,2)</f>
        <v>0</v>
      </c>
      <c r="O170" s="143"/>
      <c r="P170" s="143"/>
      <c r="Q170" s="143"/>
      <c r="R170" s="96"/>
      <c r="T170" s="148" t="s">
        <v>19</v>
      </c>
      <c r="U170" s="149" t="s">
        <v>34</v>
      </c>
      <c r="V170" s="24"/>
      <c r="W170" s="150">
        <f>V170*K170</f>
        <v>0</v>
      </c>
      <c r="X170" s="150">
        <v>0.161</v>
      </c>
      <c r="Y170" s="150">
        <f>X170*K170</f>
        <v>0.161</v>
      </c>
      <c r="Z170" s="150">
        <v>0</v>
      </c>
      <c r="AA170" s="151">
        <f>Z170*K170</f>
        <v>0</v>
      </c>
      <c r="AR170" s="10" t="s">
        <v>113</v>
      </c>
      <c r="AT170" s="10" t="s">
        <v>99</v>
      </c>
      <c r="AU170" s="10" t="s">
        <v>9</v>
      </c>
      <c r="AY170" s="10" t="s">
        <v>98</v>
      </c>
      <c r="BE170" s="152">
        <f>IF(U170="základní",N170,0)</f>
        <v>0</v>
      </c>
      <c r="BF170" s="152">
        <f>IF(U170="snížená",N170,0)</f>
        <v>0</v>
      </c>
      <c r="BG170" s="152">
        <f>IF(U170="zákl. přenesená",N170,0)</f>
        <v>0</v>
      </c>
      <c r="BH170" s="152">
        <f>IF(U170="sníž. přenesená",N170,0)</f>
        <v>0</v>
      </c>
      <c r="BI170" s="152">
        <f>IF(U170="nulová",N170,0)</f>
        <v>0</v>
      </c>
      <c r="BJ170" s="10" t="s">
        <v>73</v>
      </c>
      <c r="BK170" s="152">
        <f>ROUND(L170*K170,2)</f>
        <v>0</v>
      </c>
      <c r="BL170" s="10" t="s">
        <v>113</v>
      </c>
      <c r="BM170" s="10" t="s">
        <v>241</v>
      </c>
    </row>
    <row r="171" spans="2:65" s="22" customFormat="1" ht="31.5" customHeight="1">
      <c r="B171" s="91"/>
      <c r="C171" s="140" t="s">
        <v>242</v>
      </c>
      <c r="D171" s="140" t="s">
        <v>99</v>
      </c>
      <c r="E171" s="141" t="s">
        <v>243</v>
      </c>
      <c r="F171" s="142" t="s">
        <v>244</v>
      </c>
      <c r="G171" s="143"/>
      <c r="H171" s="143"/>
      <c r="I171" s="143"/>
      <c r="J171" s="144" t="s">
        <v>236</v>
      </c>
      <c r="K171" s="145">
        <v>1</v>
      </c>
      <c r="L171" s="146">
        <v>0</v>
      </c>
      <c r="M171" s="143"/>
      <c r="N171" s="147">
        <f>ROUND(L171*K171,2)</f>
        <v>0</v>
      </c>
      <c r="O171" s="143"/>
      <c r="P171" s="143"/>
      <c r="Q171" s="143"/>
      <c r="R171" s="96"/>
      <c r="T171" s="148" t="s">
        <v>19</v>
      </c>
      <c r="U171" s="149" t="s">
        <v>34</v>
      </c>
      <c r="V171" s="24"/>
      <c r="W171" s="150">
        <f>V171*K171</f>
        <v>0</v>
      </c>
      <c r="X171" s="150">
        <v>8.9999999999999993E-3</v>
      </c>
      <c r="Y171" s="150">
        <f>X171*K171</f>
        <v>8.9999999999999993E-3</v>
      </c>
      <c r="Z171" s="150">
        <v>0</v>
      </c>
      <c r="AA171" s="151">
        <f>Z171*K171</f>
        <v>0</v>
      </c>
      <c r="AR171" s="10" t="s">
        <v>113</v>
      </c>
      <c r="AT171" s="10" t="s">
        <v>99</v>
      </c>
      <c r="AU171" s="10" t="s">
        <v>9</v>
      </c>
      <c r="AY171" s="10" t="s">
        <v>98</v>
      </c>
      <c r="BE171" s="152">
        <f>IF(U171="základní",N171,0)</f>
        <v>0</v>
      </c>
      <c r="BF171" s="152">
        <f>IF(U171="snížená",N171,0)</f>
        <v>0</v>
      </c>
      <c r="BG171" s="152">
        <f>IF(U171="zákl. přenesená",N171,0)</f>
        <v>0</v>
      </c>
      <c r="BH171" s="152">
        <f>IF(U171="sníž. přenesená",N171,0)</f>
        <v>0</v>
      </c>
      <c r="BI171" s="152">
        <f>IF(U171="nulová",N171,0)</f>
        <v>0</v>
      </c>
      <c r="BJ171" s="10" t="s">
        <v>73</v>
      </c>
      <c r="BK171" s="152">
        <f>ROUND(L171*K171,2)</f>
        <v>0</v>
      </c>
      <c r="BL171" s="10" t="s">
        <v>113</v>
      </c>
      <c r="BM171" s="10" t="s">
        <v>245</v>
      </c>
    </row>
    <row r="172" spans="2:65" s="22" customFormat="1" ht="31.5" customHeight="1">
      <c r="B172" s="91"/>
      <c r="C172" s="140" t="s">
        <v>246</v>
      </c>
      <c r="D172" s="140" t="s">
        <v>99</v>
      </c>
      <c r="E172" s="141" t="s">
        <v>247</v>
      </c>
      <c r="F172" s="142" t="s">
        <v>248</v>
      </c>
      <c r="G172" s="143"/>
      <c r="H172" s="143"/>
      <c r="I172" s="143"/>
      <c r="J172" s="144" t="s">
        <v>236</v>
      </c>
      <c r="K172" s="145">
        <v>1</v>
      </c>
      <c r="L172" s="146">
        <v>0</v>
      </c>
      <c r="M172" s="143"/>
      <c r="N172" s="147">
        <f>ROUND(L172*K172,2)</f>
        <v>0</v>
      </c>
      <c r="O172" s="143"/>
      <c r="P172" s="143"/>
      <c r="Q172" s="143"/>
      <c r="R172" s="96"/>
      <c r="T172" s="148" t="s">
        <v>19</v>
      </c>
      <c r="U172" s="149" t="s">
        <v>34</v>
      </c>
      <c r="V172" s="24"/>
      <c r="W172" s="150">
        <f>V172*K172</f>
        <v>0</v>
      </c>
      <c r="X172" s="150">
        <v>0</v>
      </c>
      <c r="Y172" s="150">
        <f>X172*K172</f>
        <v>0</v>
      </c>
      <c r="Z172" s="150">
        <v>0</v>
      </c>
      <c r="AA172" s="151">
        <f>Z172*K172</f>
        <v>0</v>
      </c>
      <c r="AR172" s="10" t="s">
        <v>113</v>
      </c>
      <c r="AT172" s="10" t="s">
        <v>99</v>
      </c>
      <c r="AU172" s="10" t="s">
        <v>9</v>
      </c>
      <c r="AY172" s="10" t="s">
        <v>98</v>
      </c>
      <c r="BE172" s="152">
        <f>IF(U172="základní",N172,0)</f>
        <v>0</v>
      </c>
      <c r="BF172" s="152">
        <f>IF(U172="snížená",N172,0)</f>
        <v>0</v>
      </c>
      <c r="BG172" s="152">
        <f>IF(U172="zákl. přenesená",N172,0)</f>
        <v>0</v>
      </c>
      <c r="BH172" s="152">
        <f>IF(U172="sníž. přenesená",N172,0)</f>
        <v>0</v>
      </c>
      <c r="BI172" s="152">
        <f>IF(U172="nulová",N172,0)</f>
        <v>0</v>
      </c>
      <c r="BJ172" s="10" t="s">
        <v>73</v>
      </c>
      <c r="BK172" s="152">
        <f>ROUND(L172*K172,2)</f>
        <v>0</v>
      </c>
      <c r="BL172" s="10" t="s">
        <v>113</v>
      </c>
      <c r="BM172" s="10" t="s">
        <v>249</v>
      </c>
    </row>
    <row r="173" spans="2:65" s="22" customFormat="1" ht="31.5" customHeight="1">
      <c r="B173" s="91"/>
      <c r="C173" s="140" t="s">
        <v>250</v>
      </c>
      <c r="D173" s="140" t="s">
        <v>99</v>
      </c>
      <c r="E173" s="141" t="s">
        <v>251</v>
      </c>
      <c r="F173" s="142" t="s">
        <v>252</v>
      </c>
      <c r="G173" s="143"/>
      <c r="H173" s="143"/>
      <c r="I173" s="143"/>
      <c r="J173" s="144" t="s">
        <v>224</v>
      </c>
      <c r="K173" s="145">
        <v>0.29499999999999998</v>
      </c>
      <c r="L173" s="146">
        <v>0</v>
      </c>
      <c r="M173" s="143"/>
      <c r="N173" s="147">
        <f>ROUND(L173*K173,2)</f>
        <v>0</v>
      </c>
      <c r="O173" s="143"/>
      <c r="P173" s="143"/>
      <c r="Q173" s="143"/>
      <c r="R173" s="96"/>
      <c r="T173" s="148" t="s">
        <v>19</v>
      </c>
      <c r="U173" s="149" t="s">
        <v>34</v>
      </c>
      <c r="V173" s="24"/>
      <c r="W173" s="150">
        <f>V173*K173</f>
        <v>0</v>
      </c>
      <c r="X173" s="150">
        <v>0</v>
      </c>
      <c r="Y173" s="150">
        <f>X173*K173</f>
        <v>0</v>
      </c>
      <c r="Z173" s="150">
        <v>0</v>
      </c>
      <c r="AA173" s="151">
        <f>Z173*K173</f>
        <v>0</v>
      </c>
      <c r="AR173" s="10" t="s">
        <v>113</v>
      </c>
      <c r="AT173" s="10" t="s">
        <v>99</v>
      </c>
      <c r="AU173" s="10" t="s">
        <v>9</v>
      </c>
      <c r="AY173" s="10" t="s">
        <v>98</v>
      </c>
      <c r="BE173" s="152">
        <f>IF(U173="základní",N173,0)</f>
        <v>0</v>
      </c>
      <c r="BF173" s="152">
        <f>IF(U173="snížená",N173,0)</f>
        <v>0</v>
      </c>
      <c r="BG173" s="152">
        <f>IF(U173="zákl. přenesená",N173,0)</f>
        <v>0</v>
      </c>
      <c r="BH173" s="152">
        <f>IF(U173="sníž. přenesená",N173,0)</f>
        <v>0</v>
      </c>
      <c r="BI173" s="152">
        <f>IF(U173="nulová",N173,0)</f>
        <v>0</v>
      </c>
      <c r="BJ173" s="10" t="s">
        <v>73</v>
      </c>
      <c r="BK173" s="152">
        <f>ROUND(L173*K173,2)</f>
        <v>0</v>
      </c>
      <c r="BL173" s="10" t="s">
        <v>113</v>
      </c>
      <c r="BM173" s="10" t="s">
        <v>253</v>
      </c>
    </row>
    <row r="174" spans="2:65" s="130" customFormat="1" ht="29.85" customHeight="1">
      <c r="B174" s="126"/>
      <c r="C174" s="127"/>
      <c r="D174" s="137" t="s">
        <v>59</v>
      </c>
      <c r="E174" s="137"/>
      <c r="F174" s="137"/>
      <c r="G174" s="137"/>
      <c r="H174" s="137"/>
      <c r="I174" s="137"/>
      <c r="J174" s="137"/>
      <c r="K174" s="137"/>
      <c r="L174" s="137"/>
      <c r="M174" s="137"/>
      <c r="N174" s="153">
        <f>BK174</f>
        <v>0</v>
      </c>
      <c r="O174" s="154"/>
      <c r="P174" s="154"/>
      <c r="Q174" s="154"/>
      <c r="R174" s="129"/>
      <c r="T174" s="131"/>
      <c r="U174" s="127"/>
      <c r="V174" s="127"/>
      <c r="W174" s="132">
        <f>SUM(W175:W178)</f>
        <v>0</v>
      </c>
      <c r="X174" s="127"/>
      <c r="Y174" s="132">
        <f>SUM(Y175:Y178)</f>
        <v>7.7199999999999994E-3</v>
      </c>
      <c r="Z174" s="127"/>
      <c r="AA174" s="133">
        <f>SUM(AA175:AA178)</f>
        <v>0</v>
      </c>
      <c r="AR174" s="134" t="s">
        <v>9</v>
      </c>
      <c r="AT174" s="135" t="s">
        <v>96</v>
      </c>
      <c r="AU174" s="135" t="s">
        <v>73</v>
      </c>
      <c r="AY174" s="134" t="s">
        <v>98</v>
      </c>
      <c r="BK174" s="136">
        <f>SUM(BK175:BK178)</f>
        <v>0</v>
      </c>
    </row>
    <row r="175" spans="2:65" s="22" customFormat="1" ht="31.5" customHeight="1">
      <c r="B175" s="91"/>
      <c r="C175" s="140" t="s">
        <v>254</v>
      </c>
      <c r="D175" s="140" t="s">
        <v>99</v>
      </c>
      <c r="E175" s="141" t="s">
        <v>255</v>
      </c>
      <c r="F175" s="142" t="s">
        <v>256</v>
      </c>
      <c r="G175" s="143"/>
      <c r="H175" s="143"/>
      <c r="I175" s="143"/>
      <c r="J175" s="144" t="s">
        <v>112</v>
      </c>
      <c r="K175" s="145">
        <v>3</v>
      </c>
      <c r="L175" s="146">
        <v>0</v>
      </c>
      <c r="M175" s="143"/>
      <c r="N175" s="147">
        <f>ROUND(L175*K175,2)</f>
        <v>0</v>
      </c>
      <c r="O175" s="143"/>
      <c r="P175" s="143"/>
      <c r="Q175" s="143"/>
      <c r="R175" s="96"/>
      <c r="T175" s="148" t="s">
        <v>19</v>
      </c>
      <c r="U175" s="149" t="s">
        <v>34</v>
      </c>
      <c r="V175" s="24"/>
      <c r="W175" s="150">
        <f>V175*K175</f>
        <v>0</v>
      </c>
      <c r="X175" s="150">
        <v>3.8000000000000002E-4</v>
      </c>
      <c r="Y175" s="150">
        <f>X175*K175</f>
        <v>1.14E-3</v>
      </c>
      <c r="Z175" s="150">
        <v>0</v>
      </c>
      <c r="AA175" s="151">
        <f>Z175*K175</f>
        <v>0</v>
      </c>
      <c r="AR175" s="10" t="s">
        <v>113</v>
      </c>
      <c r="AT175" s="10" t="s">
        <v>99</v>
      </c>
      <c r="AU175" s="10" t="s">
        <v>9</v>
      </c>
      <c r="AY175" s="10" t="s">
        <v>98</v>
      </c>
      <c r="BE175" s="152">
        <f>IF(U175="základní",N175,0)</f>
        <v>0</v>
      </c>
      <c r="BF175" s="152">
        <f>IF(U175="snížená",N175,0)</f>
        <v>0</v>
      </c>
      <c r="BG175" s="152">
        <f>IF(U175="zákl. přenesená",N175,0)</f>
        <v>0</v>
      </c>
      <c r="BH175" s="152">
        <f>IF(U175="sníž. přenesená",N175,0)</f>
        <v>0</v>
      </c>
      <c r="BI175" s="152">
        <f>IF(U175="nulová",N175,0)</f>
        <v>0</v>
      </c>
      <c r="BJ175" s="10" t="s">
        <v>73</v>
      </c>
      <c r="BK175" s="152">
        <f>ROUND(L175*K175,2)</f>
        <v>0</v>
      </c>
      <c r="BL175" s="10" t="s">
        <v>113</v>
      </c>
      <c r="BM175" s="10" t="s">
        <v>257</v>
      </c>
    </row>
    <row r="176" spans="2:65" s="22" customFormat="1" ht="31.5" customHeight="1">
      <c r="B176" s="91"/>
      <c r="C176" s="140" t="s">
        <v>258</v>
      </c>
      <c r="D176" s="140" t="s">
        <v>99</v>
      </c>
      <c r="E176" s="141" t="s">
        <v>259</v>
      </c>
      <c r="F176" s="142" t="s">
        <v>260</v>
      </c>
      <c r="G176" s="143"/>
      <c r="H176" s="143"/>
      <c r="I176" s="143"/>
      <c r="J176" s="144" t="s">
        <v>112</v>
      </c>
      <c r="K176" s="145">
        <v>14</v>
      </c>
      <c r="L176" s="146">
        <v>0</v>
      </c>
      <c r="M176" s="143"/>
      <c r="N176" s="147">
        <f>ROUND(L176*K176,2)</f>
        <v>0</v>
      </c>
      <c r="O176" s="143"/>
      <c r="P176" s="143"/>
      <c r="Q176" s="143"/>
      <c r="R176" s="96"/>
      <c r="T176" s="148" t="s">
        <v>19</v>
      </c>
      <c r="U176" s="149" t="s">
        <v>34</v>
      </c>
      <c r="V176" s="24"/>
      <c r="W176" s="150">
        <f>V176*K176</f>
        <v>0</v>
      </c>
      <c r="X176" s="150">
        <v>4.6999999999999999E-4</v>
      </c>
      <c r="Y176" s="150">
        <f>X176*K176</f>
        <v>6.5799999999999999E-3</v>
      </c>
      <c r="Z176" s="150">
        <v>0</v>
      </c>
      <c r="AA176" s="151">
        <f>Z176*K176</f>
        <v>0</v>
      </c>
      <c r="AR176" s="10" t="s">
        <v>113</v>
      </c>
      <c r="AT176" s="10" t="s">
        <v>99</v>
      </c>
      <c r="AU176" s="10" t="s">
        <v>9</v>
      </c>
      <c r="AY176" s="10" t="s">
        <v>98</v>
      </c>
      <c r="BE176" s="152">
        <f>IF(U176="základní",N176,0)</f>
        <v>0</v>
      </c>
      <c r="BF176" s="152">
        <f>IF(U176="snížená",N176,0)</f>
        <v>0</v>
      </c>
      <c r="BG176" s="152">
        <f>IF(U176="zákl. přenesená",N176,0)</f>
        <v>0</v>
      </c>
      <c r="BH176" s="152">
        <f>IF(U176="sníž. přenesená",N176,0)</f>
        <v>0</v>
      </c>
      <c r="BI176" s="152">
        <f>IF(U176="nulová",N176,0)</f>
        <v>0</v>
      </c>
      <c r="BJ176" s="10" t="s">
        <v>73</v>
      </c>
      <c r="BK176" s="152">
        <f>ROUND(L176*K176,2)</f>
        <v>0</v>
      </c>
      <c r="BL176" s="10" t="s">
        <v>113</v>
      </c>
      <c r="BM176" s="10" t="s">
        <v>261</v>
      </c>
    </row>
    <row r="177" spans="2:65" s="22" customFormat="1" ht="22.5" customHeight="1">
      <c r="B177" s="91"/>
      <c r="C177" s="140" t="s">
        <v>262</v>
      </c>
      <c r="D177" s="140" t="s">
        <v>99</v>
      </c>
      <c r="E177" s="141" t="s">
        <v>263</v>
      </c>
      <c r="F177" s="142" t="s">
        <v>264</v>
      </c>
      <c r="G177" s="143"/>
      <c r="H177" s="143"/>
      <c r="I177" s="143"/>
      <c r="J177" s="144" t="s">
        <v>112</v>
      </c>
      <c r="K177" s="145">
        <v>50</v>
      </c>
      <c r="L177" s="146">
        <v>0</v>
      </c>
      <c r="M177" s="143"/>
      <c r="N177" s="147">
        <f>ROUND(L177*K177,2)</f>
        <v>0</v>
      </c>
      <c r="O177" s="143"/>
      <c r="P177" s="143"/>
      <c r="Q177" s="143"/>
      <c r="R177" s="96"/>
      <c r="T177" s="148" t="s">
        <v>19</v>
      </c>
      <c r="U177" s="149" t="s">
        <v>34</v>
      </c>
      <c r="V177" s="24"/>
      <c r="W177" s="150">
        <f>V177*K177</f>
        <v>0</v>
      </c>
      <c r="X177" s="150">
        <v>0</v>
      </c>
      <c r="Y177" s="150">
        <f>X177*K177</f>
        <v>0</v>
      </c>
      <c r="Z177" s="150">
        <v>0</v>
      </c>
      <c r="AA177" s="151">
        <f>Z177*K177</f>
        <v>0</v>
      </c>
      <c r="AR177" s="10" t="s">
        <v>113</v>
      </c>
      <c r="AT177" s="10" t="s">
        <v>99</v>
      </c>
      <c r="AU177" s="10" t="s">
        <v>9</v>
      </c>
      <c r="AY177" s="10" t="s">
        <v>98</v>
      </c>
      <c r="BE177" s="152">
        <f>IF(U177="základní",N177,0)</f>
        <v>0</v>
      </c>
      <c r="BF177" s="152">
        <f>IF(U177="snížená",N177,0)</f>
        <v>0</v>
      </c>
      <c r="BG177" s="152">
        <f>IF(U177="zákl. přenesená",N177,0)</f>
        <v>0</v>
      </c>
      <c r="BH177" s="152">
        <f>IF(U177="sníž. přenesená",N177,0)</f>
        <v>0</v>
      </c>
      <c r="BI177" s="152">
        <f>IF(U177="nulová",N177,0)</f>
        <v>0</v>
      </c>
      <c r="BJ177" s="10" t="s">
        <v>73</v>
      </c>
      <c r="BK177" s="152">
        <f>ROUND(L177*K177,2)</f>
        <v>0</v>
      </c>
      <c r="BL177" s="10" t="s">
        <v>113</v>
      </c>
      <c r="BM177" s="10" t="s">
        <v>265</v>
      </c>
    </row>
    <row r="178" spans="2:65" s="22" customFormat="1" ht="31.5" customHeight="1">
      <c r="B178" s="91"/>
      <c r="C178" s="140" t="s">
        <v>266</v>
      </c>
      <c r="D178" s="140" t="s">
        <v>99</v>
      </c>
      <c r="E178" s="141" t="s">
        <v>267</v>
      </c>
      <c r="F178" s="142" t="s">
        <v>268</v>
      </c>
      <c r="G178" s="143"/>
      <c r="H178" s="143"/>
      <c r="I178" s="143"/>
      <c r="J178" s="144" t="s">
        <v>224</v>
      </c>
      <c r="K178" s="145">
        <v>8.0000000000000002E-3</v>
      </c>
      <c r="L178" s="146">
        <v>0</v>
      </c>
      <c r="M178" s="143"/>
      <c r="N178" s="147">
        <f>ROUND(L178*K178,2)</f>
        <v>0</v>
      </c>
      <c r="O178" s="143"/>
      <c r="P178" s="143"/>
      <c r="Q178" s="143"/>
      <c r="R178" s="96"/>
      <c r="T178" s="148" t="s">
        <v>19</v>
      </c>
      <c r="U178" s="149" t="s">
        <v>34</v>
      </c>
      <c r="V178" s="24"/>
      <c r="W178" s="150">
        <f>V178*K178</f>
        <v>0</v>
      </c>
      <c r="X178" s="150">
        <v>0</v>
      </c>
      <c r="Y178" s="150">
        <f>X178*K178</f>
        <v>0</v>
      </c>
      <c r="Z178" s="150">
        <v>0</v>
      </c>
      <c r="AA178" s="151">
        <f>Z178*K178</f>
        <v>0</v>
      </c>
      <c r="AR178" s="10" t="s">
        <v>113</v>
      </c>
      <c r="AT178" s="10" t="s">
        <v>99</v>
      </c>
      <c r="AU178" s="10" t="s">
        <v>9</v>
      </c>
      <c r="AY178" s="10" t="s">
        <v>98</v>
      </c>
      <c r="BE178" s="152">
        <f>IF(U178="základní",N178,0)</f>
        <v>0</v>
      </c>
      <c r="BF178" s="152">
        <f>IF(U178="snížená",N178,0)</f>
        <v>0</v>
      </c>
      <c r="BG178" s="152">
        <f>IF(U178="zákl. přenesená",N178,0)</f>
        <v>0</v>
      </c>
      <c r="BH178" s="152">
        <f>IF(U178="sníž. přenesená",N178,0)</f>
        <v>0</v>
      </c>
      <c r="BI178" s="152">
        <f>IF(U178="nulová",N178,0)</f>
        <v>0</v>
      </c>
      <c r="BJ178" s="10" t="s">
        <v>73</v>
      </c>
      <c r="BK178" s="152">
        <f>ROUND(L178*K178,2)</f>
        <v>0</v>
      </c>
      <c r="BL178" s="10" t="s">
        <v>113</v>
      </c>
      <c r="BM178" s="10" t="s">
        <v>269</v>
      </c>
    </row>
    <row r="179" spans="2:65" s="130" customFormat="1" ht="29.85" customHeight="1">
      <c r="B179" s="126"/>
      <c r="C179" s="127"/>
      <c r="D179" s="137" t="s">
        <v>60</v>
      </c>
      <c r="E179" s="137"/>
      <c r="F179" s="137"/>
      <c r="G179" s="137"/>
      <c r="H179" s="137"/>
      <c r="I179" s="137"/>
      <c r="J179" s="137"/>
      <c r="K179" s="137"/>
      <c r="L179" s="137"/>
      <c r="M179" s="137"/>
      <c r="N179" s="153">
        <f>BK179</f>
        <v>0</v>
      </c>
      <c r="O179" s="154"/>
      <c r="P179" s="154"/>
      <c r="Q179" s="154"/>
      <c r="R179" s="129"/>
      <c r="T179" s="131"/>
      <c r="U179" s="127"/>
      <c r="V179" s="127"/>
      <c r="W179" s="132">
        <f>SUM(W180:W191)</f>
        <v>0</v>
      </c>
      <c r="X179" s="127"/>
      <c r="Y179" s="132">
        <f>SUM(Y180:Y191)</f>
        <v>0.5910399999999999</v>
      </c>
      <c r="Z179" s="127"/>
      <c r="AA179" s="133">
        <f>SUM(AA180:AA191)</f>
        <v>0</v>
      </c>
      <c r="AR179" s="134" t="s">
        <v>9</v>
      </c>
      <c r="AT179" s="135" t="s">
        <v>96</v>
      </c>
      <c r="AU179" s="135" t="s">
        <v>73</v>
      </c>
      <c r="AY179" s="134" t="s">
        <v>98</v>
      </c>
      <c r="BK179" s="136">
        <f>SUM(BK180:BK191)</f>
        <v>0</v>
      </c>
    </row>
    <row r="180" spans="2:65" s="22" customFormat="1" ht="44.25" customHeight="1">
      <c r="B180" s="91"/>
      <c r="C180" s="140" t="s">
        <v>270</v>
      </c>
      <c r="D180" s="140" t="s">
        <v>99</v>
      </c>
      <c r="E180" s="141" t="s">
        <v>271</v>
      </c>
      <c r="F180" s="142" t="s">
        <v>272</v>
      </c>
      <c r="G180" s="143"/>
      <c r="H180" s="143"/>
      <c r="I180" s="143"/>
      <c r="J180" s="144" t="s">
        <v>137</v>
      </c>
      <c r="K180" s="145">
        <v>3</v>
      </c>
      <c r="L180" s="146">
        <v>0</v>
      </c>
      <c r="M180" s="143"/>
      <c r="N180" s="147">
        <f t="shared" ref="N180:N191" si="15">ROUND(L180*K180,2)</f>
        <v>0</v>
      </c>
      <c r="O180" s="143"/>
      <c r="P180" s="143"/>
      <c r="Q180" s="143"/>
      <c r="R180" s="96"/>
      <c r="T180" s="148" t="s">
        <v>19</v>
      </c>
      <c r="U180" s="149" t="s">
        <v>34</v>
      </c>
      <c r="V180" s="24"/>
      <c r="W180" s="150">
        <f t="shared" ref="W180:W191" si="16">V180*K180</f>
        <v>0</v>
      </c>
      <c r="X180" s="150">
        <v>8.3999999999999995E-3</v>
      </c>
      <c r="Y180" s="150">
        <f t="shared" ref="Y180:Y191" si="17">X180*K180</f>
        <v>2.52E-2</v>
      </c>
      <c r="Z180" s="150">
        <v>0</v>
      </c>
      <c r="AA180" s="151">
        <f t="shared" ref="AA180:AA191" si="18">Z180*K180</f>
        <v>0</v>
      </c>
      <c r="AR180" s="10" t="s">
        <v>113</v>
      </c>
      <c r="AT180" s="10" t="s">
        <v>99</v>
      </c>
      <c r="AU180" s="10" t="s">
        <v>9</v>
      </c>
      <c r="AY180" s="10" t="s">
        <v>98</v>
      </c>
      <c r="BE180" s="152">
        <f t="shared" ref="BE180:BE191" si="19">IF(U180="základní",N180,0)</f>
        <v>0</v>
      </c>
      <c r="BF180" s="152">
        <f t="shared" ref="BF180:BF191" si="20">IF(U180="snížená",N180,0)</f>
        <v>0</v>
      </c>
      <c r="BG180" s="152">
        <f t="shared" ref="BG180:BG191" si="21">IF(U180="zákl. přenesená",N180,0)</f>
        <v>0</v>
      </c>
      <c r="BH180" s="152">
        <f t="shared" ref="BH180:BH191" si="22">IF(U180="sníž. přenesená",N180,0)</f>
        <v>0</v>
      </c>
      <c r="BI180" s="152">
        <f t="shared" ref="BI180:BI191" si="23">IF(U180="nulová",N180,0)</f>
        <v>0</v>
      </c>
      <c r="BJ180" s="10" t="s">
        <v>73</v>
      </c>
      <c r="BK180" s="152">
        <f t="shared" ref="BK180:BK191" si="24">ROUND(L180*K180,2)</f>
        <v>0</v>
      </c>
      <c r="BL180" s="10" t="s">
        <v>113</v>
      </c>
      <c r="BM180" s="10" t="s">
        <v>273</v>
      </c>
    </row>
    <row r="181" spans="2:65" s="22" customFormat="1" ht="44.25" customHeight="1">
      <c r="B181" s="91"/>
      <c r="C181" s="140" t="s">
        <v>274</v>
      </c>
      <c r="D181" s="140" t="s">
        <v>99</v>
      </c>
      <c r="E181" s="141" t="s">
        <v>275</v>
      </c>
      <c r="F181" s="142" t="s">
        <v>276</v>
      </c>
      <c r="G181" s="143"/>
      <c r="H181" s="143"/>
      <c r="I181" s="143"/>
      <c r="J181" s="144" t="s">
        <v>137</v>
      </c>
      <c r="K181" s="145">
        <v>3</v>
      </c>
      <c r="L181" s="146">
        <v>0</v>
      </c>
      <c r="M181" s="143"/>
      <c r="N181" s="147">
        <f t="shared" si="15"/>
        <v>0</v>
      </c>
      <c r="O181" s="143"/>
      <c r="P181" s="143"/>
      <c r="Q181" s="143"/>
      <c r="R181" s="96"/>
      <c r="T181" s="148" t="s">
        <v>19</v>
      </c>
      <c r="U181" s="149" t="s">
        <v>34</v>
      </c>
      <c r="V181" s="24"/>
      <c r="W181" s="150">
        <f t="shared" si="16"/>
        <v>0</v>
      </c>
      <c r="X181" s="150">
        <v>3.4000000000000002E-2</v>
      </c>
      <c r="Y181" s="150">
        <f t="shared" si="17"/>
        <v>0.10200000000000001</v>
      </c>
      <c r="Z181" s="150">
        <v>0</v>
      </c>
      <c r="AA181" s="151">
        <f t="shared" si="18"/>
        <v>0</v>
      </c>
      <c r="AR181" s="10" t="s">
        <v>113</v>
      </c>
      <c r="AT181" s="10" t="s">
        <v>99</v>
      </c>
      <c r="AU181" s="10" t="s">
        <v>9</v>
      </c>
      <c r="AY181" s="10" t="s">
        <v>98</v>
      </c>
      <c r="BE181" s="152">
        <f t="shared" si="19"/>
        <v>0</v>
      </c>
      <c r="BF181" s="152">
        <f t="shared" si="20"/>
        <v>0</v>
      </c>
      <c r="BG181" s="152">
        <f t="shared" si="21"/>
        <v>0</v>
      </c>
      <c r="BH181" s="152">
        <f t="shared" si="22"/>
        <v>0</v>
      </c>
      <c r="BI181" s="152">
        <f t="shared" si="23"/>
        <v>0</v>
      </c>
      <c r="BJ181" s="10" t="s">
        <v>73</v>
      </c>
      <c r="BK181" s="152">
        <f t="shared" si="24"/>
        <v>0</v>
      </c>
      <c r="BL181" s="10" t="s">
        <v>113</v>
      </c>
      <c r="BM181" s="10" t="s">
        <v>277</v>
      </c>
    </row>
    <row r="182" spans="2:65" s="22" customFormat="1" ht="44.25" customHeight="1">
      <c r="B182" s="91"/>
      <c r="C182" s="140" t="s">
        <v>278</v>
      </c>
      <c r="D182" s="140" t="s">
        <v>99</v>
      </c>
      <c r="E182" s="141" t="s">
        <v>279</v>
      </c>
      <c r="F182" s="142" t="s">
        <v>280</v>
      </c>
      <c r="G182" s="143"/>
      <c r="H182" s="143"/>
      <c r="I182" s="143"/>
      <c r="J182" s="144" t="s">
        <v>137</v>
      </c>
      <c r="K182" s="145">
        <v>1</v>
      </c>
      <c r="L182" s="146">
        <v>0</v>
      </c>
      <c r="M182" s="143"/>
      <c r="N182" s="147">
        <f t="shared" si="15"/>
        <v>0</v>
      </c>
      <c r="O182" s="143"/>
      <c r="P182" s="143"/>
      <c r="Q182" s="143"/>
      <c r="R182" s="96"/>
      <c r="T182" s="148" t="s">
        <v>19</v>
      </c>
      <c r="U182" s="149" t="s">
        <v>34</v>
      </c>
      <c r="V182" s="24"/>
      <c r="W182" s="150">
        <f t="shared" si="16"/>
        <v>0</v>
      </c>
      <c r="X182" s="150">
        <v>5.6300000000000003E-2</v>
      </c>
      <c r="Y182" s="150">
        <f t="shared" si="17"/>
        <v>5.6300000000000003E-2</v>
      </c>
      <c r="Z182" s="150">
        <v>0</v>
      </c>
      <c r="AA182" s="151">
        <f t="shared" si="18"/>
        <v>0</v>
      </c>
      <c r="AR182" s="10" t="s">
        <v>113</v>
      </c>
      <c r="AT182" s="10" t="s">
        <v>99</v>
      </c>
      <c r="AU182" s="10" t="s">
        <v>9</v>
      </c>
      <c r="AY182" s="10" t="s">
        <v>98</v>
      </c>
      <c r="BE182" s="152">
        <f t="shared" si="19"/>
        <v>0</v>
      </c>
      <c r="BF182" s="152">
        <f t="shared" si="20"/>
        <v>0</v>
      </c>
      <c r="BG182" s="152">
        <f t="shared" si="21"/>
        <v>0</v>
      </c>
      <c r="BH182" s="152">
        <f t="shared" si="22"/>
        <v>0</v>
      </c>
      <c r="BI182" s="152">
        <f t="shared" si="23"/>
        <v>0</v>
      </c>
      <c r="BJ182" s="10" t="s">
        <v>73</v>
      </c>
      <c r="BK182" s="152">
        <f t="shared" si="24"/>
        <v>0</v>
      </c>
      <c r="BL182" s="10" t="s">
        <v>113</v>
      </c>
      <c r="BM182" s="10" t="s">
        <v>281</v>
      </c>
    </row>
    <row r="183" spans="2:65" s="22" customFormat="1" ht="44.25" customHeight="1">
      <c r="B183" s="91"/>
      <c r="C183" s="140" t="s">
        <v>282</v>
      </c>
      <c r="D183" s="140" t="s">
        <v>99</v>
      </c>
      <c r="E183" s="141" t="s">
        <v>283</v>
      </c>
      <c r="F183" s="142" t="s">
        <v>284</v>
      </c>
      <c r="G183" s="143"/>
      <c r="H183" s="143"/>
      <c r="I183" s="143"/>
      <c r="J183" s="144" t="s">
        <v>137</v>
      </c>
      <c r="K183" s="145">
        <v>1</v>
      </c>
      <c r="L183" s="146">
        <v>0</v>
      </c>
      <c r="M183" s="143"/>
      <c r="N183" s="147">
        <f t="shared" si="15"/>
        <v>0</v>
      </c>
      <c r="O183" s="143"/>
      <c r="P183" s="143"/>
      <c r="Q183" s="143"/>
      <c r="R183" s="96"/>
      <c r="T183" s="148" t="s">
        <v>19</v>
      </c>
      <c r="U183" s="149" t="s">
        <v>34</v>
      </c>
      <c r="V183" s="24"/>
      <c r="W183" s="150">
        <f t="shared" si="16"/>
        <v>0</v>
      </c>
      <c r="X183" s="150">
        <v>3.4799999999999998E-2</v>
      </c>
      <c r="Y183" s="150">
        <f t="shared" si="17"/>
        <v>3.4799999999999998E-2</v>
      </c>
      <c r="Z183" s="150">
        <v>0</v>
      </c>
      <c r="AA183" s="151">
        <f t="shared" si="18"/>
        <v>0</v>
      </c>
      <c r="AR183" s="10" t="s">
        <v>113</v>
      </c>
      <c r="AT183" s="10" t="s">
        <v>99</v>
      </c>
      <c r="AU183" s="10" t="s">
        <v>9</v>
      </c>
      <c r="AY183" s="10" t="s">
        <v>98</v>
      </c>
      <c r="BE183" s="152">
        <f t="shared" si="19"/>
        <v>0</v>
      </c>
      <c r="BF183" s="152">
        <f t="shared" si="20"/>
        <v>0</v>
      </c>
      <c r="BG183" s="152">
        <f t="shared" si="21"/>
        <v>0</v>
      </c>
      <c r="BH183" s="152">
        <f t="shared" si="22"/>
        <v>0</v>
      </c>
      <c r="BI183" s="152">
        <f t="shared" si="23"/>
        <v>0</v>
      </c>
      <c r="BJ183" s="10" t="s">
        <v>73</v>
      </c>
      <c r="BK183" s="152">
        <f t="shared" si="24"/>
        <v>0</v>
      </c>
      <c r="BL183" s="10" t="s">
        <v>113</v>
      </c>
      <c r="BM183" s="10" t="s">
        <v>285</v>
      </c>
    </row>
    <row r="184" spans="2:65" s="22" customFormat="1" ht="44.25" customHeight="1">
      <c r="B184" s="91"/>
      <c r="C184" s="140" t="s">
        <v>286</v>
      </c>
      <c r="D184" s="140" t="s">
        <v>99</v>
      </c>
      <c r="E184" s="141" t="s">
        <v>287</v>
      </c>
      <c r="F184" s="142" t="s">
        <v>288</v>
      </c>
      <c r="G184" s="143"/>
      <c r="H184" s="143"/>
      <c r="I184" s="143"/>
      <c r="J184" s="144" t="s">
        <v>137</v>
      </c>
      <c r="K184" s="145">
        <v>2</v>
      </c>
      <c r="L184" s="146">
        <v>0</v>
      </c>
      <c r="M184" s="143"/>
      <c r="N184" s="147">
        <f t="shared" si="15"/>
        <v>0</v>
      </c>
      <c r="O184" s="143"/>
      <c r="P184" s="143"/>
      <c r="Q184" s="143"/>
      <c r="R184" s="96"/>
      <c r="T184" s="148" t="s">
        <v>19</v>
      </c>
      <c r="U184" s="149" t="s">
        <v>34</v>
      </c>
      <c r="V184" s="24"/>
      <c r="W184" s="150">
        <f t="shared" si="16"/>
        <v>0</v>
      </c>
      <c r="X184" s="150">
        <v>4.1320000000000003E-2</v>
      </c>
      <c r="Y184" s="150">
        <f t="shared" si="17"/>
        <v>8.2640000000000005E-2</v>
      </c>
      <c r="Z184" s="150">
        <v>0</v>
      </c>
      <c r="AA184" s="151">
        <f t="shared" si="18"/>
        <v>0</v>
      </c>
      <c r="AR184" s="10" t="s">
        <v>113</v>
      </c>
      <c r="AT184" s="10" t="s">
        <v>99</v>
      </c>
      <c r="AU184" s="10" t="s">
        <v>9</v>
      </c>
      <c r="AY184" s="10" t="s">
        <v>98</v>
      </c>
      <c r="BE184" s="152">
        <f t="shared" si="19"/>
        <v>0</v>
      </c>
      <c r="BF184" s="152">
        <f t="shared" si="20"/>
        <v>0</v>
      </c>
      <c r="BG184" s="152">
        <f t="shared" si="21"/>
        <v>0</v>
      </c>
      <c r="BH184" s="152">
        <f t="shared" si="22"/>
        <v>0</v>
      </c>
      <c r="BI184" s="152">
        <f t="shared" si="23"/>
        <v>0</v>
      </c>
      <c r="BJ184" s="10" t="s">
        <v>73</v>
      </c>
      <c r="BK184" s="152">
        <f t="shared" si="24"/>
        <v>0</v>
      </c>
      <c r="BL184" s="10" t="s">
        <v>113</v>
      </c>
      <c r="BM184" s="10" t="s">
        <v>289</v>
      </c>
    </row>
    <row r="185" spans="2:65" s="22" customFormat="1" ht="44.25" customHeight="1">
      <c r="B185" s="91"/>
      <c r="C185" s="140" t="s">
        <v>290</v>
      </c>
      <c r="D185" s="140" t="s">
        <v>99</v>
      </c>
      <c r="E185" s="141" t="s">
        <v>291</v>
      </c>
      <c r="F185" s="142" t="s">
        <v>292</v>
      </c>
      <c r="G185" s="143"/>
      <c r="H185" s="143"/>
      <c r="I185" s="143"/>
      <c r="J185" s="144" t="s">
        <v>137</v>
      </c>
      <c r="K185" s="145">
        <v>1</v>
      </c>
      <c r="L185" s="146">
        <v>0</v>
      </c>
      <c r="M185" s="143"/>
      <c r="N185" s="147">
        <f t="shared" si="15"/>
        <v>0</v>
      </c>
      <c r="O185" s="143"/>
      <c r="P185" s="143"/>
      <c r="Q185" s="143"/>
      <c r="R185" s="96"/>
      <c r="T185" s="148" t="s">
        <v>19</v>
      </c>
      <c r="U185" s="149" t="s">
        <v>34</v>
      </c>
      <c r="V185" s="24"/>
      <c r="W185" s="150">
        <f t="shared" si="16"/>
        <v>0</v>
      </c>
      <c r="X185" s="150">
        <v>6.198E-2</v>
      </c>
      <c r="Y185" s="150">
        <f t="shared" si="17"/>
        <v>6.198E-2</v>
      </c>
      <c r="Z185" s="150">
        <v>0</v>
      </c>
      <c r="AA185" s="151">
        <f t="shared" si="18"/>
        <v>0</v>
      </c>
      <c r="AR185" s="10" t="s">
        <v>113</v>
      </c>
      <c r="AT185" s="10" t="s">
        <v>99</v>
      </c>
      <c r="AU185" s="10" t="s">
        <v>9</v>
      </c>
      <c r="AY185" s="10" t="s">
        <v>98</v>
      </c>
      <c r="BE185" s="152">
        <f t="shared" si="19"/>
        <v>0</v>
      </c>
      <c r="BF185" s="152">
        <f t="shared" si="20"/>
        <v>0</v>
      </c>
      <c r="BG185" s="152">
        <f t="shared" si="21"/>
        <v>0</v>
      </c>
      <c r="BH185" s="152">
        <f t="shared" si="22"/>
        <v>0</v>
      </c>
      <c r="BI185" s="152">
        <f t="shared" si="23"/>
        <v>0</v>
      </c>
      <c r="BJ185" s="10" t="s">
        <v>73</v>
      </c>
      <c r="BK185" s="152">
        <f t="shared" si="24"/>
        <v>0</v>
      </c>
      <c r="BL185" s="10" t="s">
        <v>113</v>
      </c>
      <c r="BM185" s="10" t="s">
        <v>293</v>
      </c>
    </row>
    <row r="186" spans="2:65" s="22" customFormat="1" ht="44.25" customHeight="1">
      <c r="B186" s="91"/>
      <c r="C186" s="140" t="s">
        <v>294</v>
      </c>
      <c r="D186" s="140" t="s">
        <v>99</v>
      </c>
      <c r="E186" s="141" t="s">
        <v>295</v>
      </c>
      <c r="F186" s="142" t="s">
        <v>296</v>
      </c>
      <c r="G186" s="143"/>
      <c r="H186" s="143"/>
      <c r="I186" s="143"/>
      <c r="J186" s="144" t="s">
        <v>137</v>
      </c>
      <c r="K186" s="145">
        <v>1</v>
      </c>
      <c r="L186" s="146">
        <v>0</v>
      </c>
      <c r="M186" s="143"/>
      <c r="N186" s="147">
        <f t="shared" si="15"/>
        <v>0</v>
      </c>
      <c r="O186" s="143"/>
      <c r="P186" s="143"/>
      <c r="Q186" s="143"/>
      <c r="R186" s="96"/>
      <c r="T186" s="148" t="s">
        <v>19</v>
      </c>
      <c r="U186" s="149" t="s">
        <v>34</v>
      </c>
      <c r="V186" s="24"/>
      <c r="W186" s="150">
        <f t="shared" si="16"/>
        <v>0</v>
      </c>
      <c r="X186" s="150">
        <v>3.4540000000000001E-2</v>
      </c>
      <c r="Y186" s="150">
        <f t="shared" si="17"/>
        <v>3.4540000000000001E-2</v>
      </c>
      <c r="Z186" s="150">
        <v>0</v>
      </c>
      <c r="AA186" s="151">
        <f t="shared" si="18"/>
        <v>0</v>
      </c>
      <c r="AR186" s="10" t="s">
        <v>113</v>
      </c>
      <c r="AT186" s="10" t="s">
        <v>99</v>
      </c>
      <c r="AU186" s="10" t="s">
        <v>9</v>
      </c>
      <c r="AY186" s="10" t="s">
        <v>98</v>
      </c>
      <c r="BE186" s="152">
        <f t="shared" si="19"/>
        <v>0</v>
      </c>
      <c r="BF186" s="152">
        <f t="shared" si="20"/>
        <v>0</v>
      </c>
      <c r="BG186" s="152">
        <f t="shared" si="21"/>
        <v>0</v>
      </c>
      <c r="BH186" s="152">
        <f t="shared" si="22"/>
        <v>0</v>
      </c>
      <c r="BI186" s="152">
        <f t="shared" si="23"/>
        <v>0</v>
      </c>
      <c r="BJ186" s="10" t="s">
        <v>73</v>
      </c>
      <c r="BK186" s="152">
        <f t="shared" si="24"/>
        <v>0</v>
      </c>
      <c r="BL186" s="10" t="s">
        <v>113</v>
      </c>
      <c r="BM186" s="10" t="s">
        <v>297</v>
      </c>
    </row>
    <row r="187" spans="2:65" s="22" customFormat="1" ht="44.25" customHeight="1">
      <c r="B187" s="91"/>
      <c r="C187" s="140" t="s">
        <v>298</v>
      </c>
      <c r="D187" s="140" t="s">
        <v>99</v>
      </c>
      <c r="E187" s="141" t="s">
        <v>299</v>
      </c>
      <c r="F187" s="142" t="s">
        <v>300</v>
      </c>
      <c r="G187" s="143"/>
      <c r="H187" s="143"/>
      <c r="I187" s="143"/>
      <c r="J187" s="144" t="s">
        <v>137</v>
      </c>
      <c r="K187" s="145">
        <v>1</v>
      </c>
      <c r="L187" s="146">
        <v>0</v>
      </c>
      <c r="M187" s="143"/>
      <c r="N187" s="147">
        <f t="shared" si="15"/>
        <v>0</v>
      </c>
      <c r="O187" s="143"/>
      <c r="P187" s="143"/>
      <c r="Q187" s="143"/>
      <c r="R187" s="96"/>
      <c r="T187" s="148" t="s">
        <v>19</v>
      </c>
      <c r="U187" s="149" t="s">
        <v>34</v>
      </c>
      <c r="V187" s="24"/>
      <c r="W187" s="150">
        <f t="shared" si="16"/>
        <v>0</v>
      </c>
      <c r="X187" s="150">
        <v>4.5319999999999999E-2</v>
      </c>
      <c r="Y187" s="150">
        <f t="shared" si="17"/>
        <v>4.5319999999999999E-2</v>
      </c>
      <c r="Z187" s="150">
        <v>0</v>
      </c>
      <c r="AA187" s="151">
        <f t="shared" si="18"/>
        <v>0</v>
      </c>
      <c r="AR187" s="10" t="s">
        <v>113</v>
      </c>
      <c r="AT187" s="10" t="s">
        <v>99</v>
      </c>
      <c r="AU187" s="10" t="s">
        <v>9</v>
      </c>
      <c r="AY187" s="10" t="s">
        <v>98</v>
      </c>
      <c r="BE187" s="152">
        <f t="shared" si="19"/>
        <v>0</v>
      </c>
      <c r="BF187" s="152">
        <f t="shared" si="20"/>
        <v>0</v>
      </c>
      <c r="BG187" s="152">
        <f t="shared" si="21"/>
        <v>0</v>
      </c>
      <c r="BH187" s="152">
        <f t="shared" si="22"/>
        <v>0</v>
      </c>
      <c r="BI187" s="152">
        <f t="shared" si="23"/>
        <v>0</v>
      </c>
      <c r="BJ187" s="10" t="s">
        <v>73</v>
      </c>
      <c r="BK187" s="152">
        <f t="shared" si="24"/>
        <v>0</v>
      </c>
      <c r="BL187" s="10" t="s">
        <v>113</v>
      </c>
      <c r="BM187" s="10" t="s">
        <v>301</v>
      </c>
    </row>
    <row r="188" spans="2:65" s="22" customFormat="1" ht="44.25" customHeight="1">
      <c r="B188" s="91"/>
      <c r="C188" s="140" t="s">
        <v>302</v>
      </c>
      <c r="D188" s="140" t="s">
        <v>99</v>
      </c>
      <c r="E188" s="141" t="s">
        <v>303</v>
      </c>
      <c r="F188" s="142" t="s">
        <v>304</v>
      </c>
      <c r="G188" s="143"/>
      <c r="H188" s="143"/>
      <c r="I188" s="143"/>
      <c r="J188" s="144" t="s">
        <v>137</v>
      </c>
      <c r="K188" s="145">
        <v>2</v>
      </c>
      <c r="L188" s="146">
        <v>0</v>
      </c>
      <c r="M188" s="143"/>
      <c r="N188" s="147">
        <f t="shared" si="15"/>
        <v>0</v>
      </c>
      <c r="O188" s="143"/>
      <c r="P188" s="143"/>
      <c r="Q188" s="143"/>
      <c r="R188" s="96"/>
      <c r="T188" s="148" t="s">
        <v>19</v>
      </c>
      <c r="U188" s="149" t="s">
        <v>34</v>
      </c>
      <c r="V188" s="24"/>
      <c r="W188" s="150">
        <f t="shared" si="16"/>
        <v>0</v>
      </c>
      <c r="X188" s="150">
        <v>5.0709999999999998E-2</v>
      </c>
      <c r="Y188" s="150">
        <f t="shared" si="17"/>
        <v>0.10142</v>
      </c>
      <c r="Z188" s="150">
        <v>0</v>
      </c>
      <c r="AA188" s="151">
        <f t="shared" si="18"/>
        <v>0</v>
      </c>
      <c r="AR188" s="10" t="s">
        <v>113</v>
      </c>
      <c r="AT188" s="10" t="s">
        <v>99</v>
      </c>
      <c r="AU188" s="10" t="s">
        <v>9</v>
      </c>
      <c r="AY188" s="10" t="s">
        <v>98</v>
      </c>
      <c r="BE188" s="152">
        <f t="shared" si="19"/>
        <v>0</v>
      </c>
      <c r="BF188" s="152">
        <f t="shared" si="20"/>
        <v>0</v>
      </c>
      <c r="BG188" s="152">
        <f t="shared" si="21"/>
        <v>0</v>
      </c>
      <c r="BH188" s="152">
        <f t="shared" si="22"/>
        <v>0</v>
      </c>
      <c r="BI188" s="152">
        <f t="shared" si="23"/>
        <v>0</v>
      </c>
      <c r="BJ188" s="10" t="s">
        <v>73</v>
      </c>
      <c r="BK188" s="152">
        <f t="shared" si="24"/>
        <v>0</v>
      </c>
      <c r="BL188" s="10" t="s">
        <v>113</v>
      </c>
      <c r="BM188" s="10" t="s">
        <v>305</v>
      </c>
    </row>
    <row r="189" spans="2:65" s="22" customFormat="1" ht="44.25" customHeight="1">
      <c r="B189" s="91"/>
      <c r="C189" s="140" t="s">
        <v>306</v>
      </c>
      <c r="D189" s="140" t="s">
        <v>99</v>
      </c>
      <c r="E189" s="141" t="s">
        <v>307</v>
      </c>
      <c r="F189" s="142" t="s">
        <v>308</v>
      </c>
      <c r="G189" s="143"/>
      <c r="H189" s="143"/>
      <c r="I189" s="143"/>
      <c r="J189" s="144" t="s">
        <v>137</v>
      </c>
      <c r="K189" s="145">
        <v>1</v>
      </c>
      <c r="L189" s="146">
        <v>0</v>
      </c>
      <c r="M189" s="143"/>
      <c r="N189" s="147">
        <f t="shared" si="15"/>
        <v>0</v>
      </c>
      <c r="O189" s="143"/>
      <c r="P189" s="143"/>
      <c r="Q189" s="143"/>
      <c r="R189" s="96"/>
      <c r="T189" s="148" t="s">
        <v>19</v>
      </c>
      <c r="U189" s="149" t="s">
        <v>34</v>
      </c>
      <c r="V189" s="24"/>
      <c r="W189" s="150">
        <f t="shared" si="16"/>
        <v>0</v>
      </c>
      <c r="X189" s="150">
        <v>4.684E-2</v>
      </c>
      <c r="Y189" s="150">
        <f t="shared" si="17"/>
        <v>4.684E-2</v>
      </c>
      <c r="Z189" s="150">
        <v>0</v>
      </c>
      <c r="AA189" s="151">
        <f t="shared" si="18"/>
        <v>0</v>
      </c>
      <c r="AR189" s="10" t="s">
        <v>113</v>
      </c>
      <c r="AT189" s="10" t="s">
        <v>99</v>
      </c>
      <c r="AU189" s="10" t="s">
        <v>9</v>
      </c>
      <c r="AY189" s="10" t="s">
        <v>98</v>
      </c>
      <c r="BE189" s="152">
        <f t="shared" si="19"/>
        <v>0</v>
      </c>
      <c r="BF189" s="152">
        <f t="shared" si="20"/>
        <v>0</v>
      </c>
      <c r="BG189" s="152">
        <f t="shared" si="21"/>
        <v>0</v>
      </c>
      <c r="BH189" s="152">
        <f t="shared" si="22"/>
        <v>0</v>
      </c>
      <c r="BI189" s="152">
        <f t="shared" si="23"/>
        <v>0</v>
      </c>
      <c r="BJ189" s="10" t="s">
        <v>73</v>
      </c>
      <c r="BK189" s="152">
        <f t="shared" si="24"/>
        <v>0</v>
      </c>
      <c r="BL189" s="10" t="s">
        <v>113</v>
      </c>
      <c r="BM189" s="10" t="s">
        <v>309</v>
      </c>
    </row>
    <row r="190" spans="2:65" s="22" customFormat="1" ht="22.5" customHeight="1">
      <c r="B190" s="91"/>
      <c r="C190" s="140" t="s">
        <v>310</v>
      </c>
      <c r="D190" s="140" t="s">
        <v>99</v>
      </c>
      <c r="E190" s="141" t="s">
        <v>311</v>
      </c>
      <c r="F190" s="142" t="s">
        <v>312</v>
      </c>
      <c r="G190" s="143"/>
      <c r="H190" s="143"/>
      <c r="I190" s="143"/>
      <c r="J190" s="144" t="s">
        <v>313</v>
      </c>
      <c r="K190" s="145">
        <v>16</v>
      </c>
      <c r="L190" s="146">
        <v>0</v>
      </c>
      <c r="M190" s="143"/>
      <c r="N190" s="147">
        <f t="shared" si="15"/>
        <v>0</v>
      </c>
      <c r="O190" s="143"/>
      <c r="P190" s="143"/>
      <c r="Q190" s="143"/>
      <c r="R190" s="96"/>
      <c r="T190" s="148" t="s">
        <v>19</v>
      </c>
      <c r="U190" s="149" t="s">
        <v>34</v>
      </c>
      <c r="V190" s="24"/>
      <c r="W190" s="150">
        <f t="shared" si="16"/>
        <v>0</v>
      </c>
      <c r="X190" s="150">
        <v>0</v>
      </c>
      <c r="Y190" s="150">
        <f t="shared" si="17"/>
        <v>0</v>
      </c>
      <c r="Z190" s="150">
        <v>0</v>
      </c>
      <c r="AA190" s="151">
        <f t="shared" si="18"/>
        <v>0</v>
      </c>
      <c r="AR190" s="10" t="s">
        <v>113</v>
      </c>
      <c r="AT190" s="10" t="s">
        <v>99</v>
      </c>
      <c r="AU190" s="10" t="s">
        <v>9</v>
      </c>
      <c r="AY190" s="10" t="s">
        <v>98</v>
      </c>
      <c r="BE190" s="152">
        <f t="shared" si="19"/>
        <v>0</v>
      </c>
      <c r="BF190" s="152">
        <f t="shared" si="20"/>
        <v>0</v>
      </c>
      <c r="BG190" s="152">
        <f t="shared" si="21"/>
        <v>0</v>
      </c>
      <c r="BH190" s="152">
        <f t="shared" si="22"/>
        <v>0</v>
      </c>
      <c r="BI190" s="152">
        <f t="shared" si="23"/>
        <v>0</v>
      </c>
      <c r="BJ190" s="10" t="s">
        <v>73</v>
      </c>
      <c r="BK190" s="152">
        <f t="shared" si="24"/>
        <v>0</v>
      </c>
      <c r="BL190" s="10" t="s">
        <v>113</v>
      </c>
      <c r="BM190" s="10" t="s">
        <v>314</v>
      </c>
    </row>
    <row r="191" spans="2:65" s="22" customFormat="1" ht="31.5" customHeight="1">
      <c r="B191" s="91"/>
      <c r="C191" s="140" t="s">
        <v>315</v>
      </c>
      <c r="D191" s="140" t="s">
        <v>99</v>
      </c>
      <c r="E191" s="141" t="s">
        <v>316</v>
      </c>
      <c r="F191" s="142" t="s">
        <v>317</v>
      </c>
      <c r="G191" s="143"/>
      <c r="H191" s="143"/>
      <c r="I191" s="143"/>
      <c r="J191" s="144" t="s">
        <v>224</v>
      </c>
      <c r="K191" s="145">
        <v>0.59099999999999997</v>
      </c>
      <c r="L191" s="146">
        <v>0</v>
      </c>
      <c r="M191" s="143"/>
      <c r="N191" s="147">
        <f t="shared" si="15"/>
        <v>0</v>
      </c>
      <c r="O191" s="143"/>
      <c r="P191" s="143"/>
      <c r="Q191" s="143"/>
      <c r="R191" s="96"/>
      <c r="T191" s="148" t="s">
        <v>19</v>
      </c>
      <c r="U191" s="149" t="s">
        <v>34</v>
      </c>
      <c r="V191" s="24"/>
      <c r="W191" s="150">
        <f t="shared" si="16"/>
        <v>0</v>
      </c>
      <c r="X191" s="150">
        <v>0</v>
      </c>
      <c r="Y191" s="150">
        <f t="shared" si="17"/>
        <v>0</v>
      </c>
      <c r="Z191" s="150">
        <v>0</v>
      </c>
      <c r="AA191" s="151">
        <f t="shared" si="18"/>
        <v>0</v>
      </c>
      <c r="AR191" s="10" t="s">
        <v>113</v>
      </c>
      <c r="AT191" s="10" t="s">
        <v>99</v>
      </c>
      <c r="AU191" s="10" t="s">
        <v>9</v>
      </c>
      <c r="AY191" s="10" t="s">
        <v>98</v>
      </c>
      <c r="BE191" s="152">
        <f t="shared" si="19"/>
        <v>0</v>
      </c>
      <c r="BF191" s="152">
        <f t="shared" si="20"/>
        <v>0</v>
      </c>
      <c r="BG191" s="152">
        <f t="shared" si="21"/>
        <v>0</v>
      </c>
      <c r="BH191" s="152">
        <f t="shared" si="22"/>
        <v>0</v>
      </c>
      <c r="BI191" s="152">
        <f t="shared" si="23"/>
        <v>0</v>
      </c>
      <c r="BJ191" s="10" t="s">
        <v>73</v>
      </c>
      <c r="BK191" s="152">
        <f t="shared" si="24"/>
        <v>0</v>
      </c>
      <c r="BL191" s="10" t="s">
        <v>113</v>
      </c>
      <c r="BM191" s="10" t="s">
        <v>318</v>
      </c>
    </row>
    <row r="192" spans="2:65" s="130" customFormat="1" ht="29.85" customHeight="1">
      <c r="B192" s="126"/>
      <c r="C192" s="127"/>
      <c r="D192" s="137" t="s">
        <v>61</v>
      </c>
      <c r="E192" s="137"/>
      <c r="F192" s="137"/>
      <c r="G192" s="137"/>
      <c r="H192" s="137"/>
      <c r="I192" s="137"/>
      <c r="J192" s="137"/>
      <c r="K192" s="137"/>
      <c r="L192" s="137"/>
      <c r="M192" s="137"/>
      <c r="N192" s="153">
        <f>BK192</f>
        <v>0</v>
      </c>
      <c r="O192" s="154"/>
      <c r="P192" s="154"/>
      <c r="Q192" s="154"/>
      <c r="R192" s="129"/>
      <c r="T192" s="131"/>
      <c r="U192" s="127"/>
      <c r="V192" s="127"/>
      <c r="W192" s="132">
        <f>SUM(W193:W296)</f>
        <v>0</v>
      </c>
      <c r="X192" s="127"/>
      <c r="Y192" s="132">
        <f>SUM(Y193:Y296)</f>
        <v>0.40578000000000003</v>
      </c>
      <c r="Z192" s="127"/>
      <c r="AA192" s="133">
        <f>SUM(AA193:AA296)</f>
        <v>0</v>
      </c>
      <c r="AR192" s="134" t="s">
        <v>9</v>
      </c>
      <c r="AT192" s="135" t="s">
        <v>96</v>
      </c>
      <c r="AU192" s="135" t="s">
        <v>73</v>
      </c>
      <c r="AY192" s="134" t="s">
        <v>98</v>
      </c>
      <c r="BK192" s="136">
        <f>SUM(BK193:BK296)</f>
        <v>0</v>
      </c>
    </row>
    <row r="193" spans="2:65" s="22" customFormat="1" ht="44.25" customHeight="1">
      <c r="B193" s="91"/>
      <c r="C193" s="140" t="s">
        <v>319</v>
      </c>
      <c r="D193" s="140" t="s">
        <v>99</v>
      </c>
      <c r="E193" s="141" t="s">
        <v>320</v>
      </c>
      <c r="F193" s="142" t="s">
        <v>321</v>
      </c>
      <c r="G193" s="143"/>
      <c r="H193" s="143"/>
      <c r="I193" s="143"/>
      <c r="J193" s="144" t="s">
        <v>102</v>
      </c>
      <c r="K193" s="145">
        <v>16</v>
      </c>
      <c r="L193" s="146">
        <v>0</v>
      </c>
      <c r="M193" s="143"/>
      <c r="N193" s="147">
        <f>ROUND(L193*K193,2)</f>
        <v>0</v>
      </c>
      <c r="O193" s="143"/>
      <c r="P193" s="143"/>
      <c r="Q193" s="143"/>
      <c r="R193" s="96"/>
      <c r="T193" s="148" t="s">
        <v>19</v>
      </c>
      <c r="U193" s="149" t="s">
        <v>34</v>
      </c>
      <c r="V193" s="24"/>
      <c r="W193" s="150">
        <f>V193*K193</f>
        <v>0</v>
      </c>
      <c r="X193" s="150">
        <v>0</v>
      </c>
      <c r="Y193" s="150">
        <f>X193*K193</f>
        <v>0</v>
      </c>
      <c r="Z193" s="150">
        <v>0</v>
      </c>
      <c r="AA193" s="151">
        <f>Z193*K193</f>
        <v>0</v>
      </c>
      <c r="AR193" s="10" t="s">
        <v>322</v>
      </c>
      <c r="AT193" s="10" t="s">
        <v>99</v>
      </c>
      <c r="AU193" s="10" t="s">
        <v>9</v>
      </c>
      <c r="AY193" s="10" t="s">
        <v>98</v>
      </c>
      <c r="BE193" s="152">
        <f>IF(U193="základní",N193,0)</f>
        <v>0</v>
      </c>
      <c r="BF193" s="152">
        <f>IF(U193="snížená",N193,0)</f>
        <v>0</v>
      </c>
      <c r="BG193" s="152">
        <f>IF(U193="zákl. přenesená",N193,0)</f>
        <v>0</v>
      </c>
      <c r="BH193" s="152">
        <f>IF(U193="sníž. přenesená",N193,0)</f>
        <v>0</v>
      </c>
      <c r="BI193" s="152">
        <f>IF(U193="nulová",N193,0)</f>
        <v>0</v>
      </c>
      <c r="BJ193" s="10" t="s">
        <v>73</v>
      </c>
      <c r="BK193" s="152">
        <f>ROUND(L193*K193,2)</f>
        <v>0</v>
      </c>
      <c r="BL193" s="10" t="s">
        <v>322</v>
      </c>
      <c r="BM193" s="10" t="s">
        <v>323</v>
      </c>
    </row>
    <row r="194" spans="2:65" s="170" customFormat="1" ht="22.5" customHeight="1">
      <c r="B194" s="163"/>
      <c r="C194" s="164"/>
      <c r="D194" s="164"/>
      <c r="E194" s="165" t="s">
        <v>19</v>
      </c>
      <c r="F194" s="166" t="s">
        <v>324</v>
      </c>
      <c r="G194" s="167"/>
      <c r="H194" s="167"/>
      <c r="I194" s="167"/>
      <c r="J194" s="164"/>
      <c r="K194" s="168">
        <v>16</v>
      </c>
      <c r="L194" s="164"/>
      <c r="M194" s="164"/>
      <c r="N194" s="164"/>
      <c r="O194" s="164"/>
      <c r="P194" s="164"/>
      <c r="Q194" s="164"/>
      <c r="R194" s="169"/>
      <c r="T194" s="171"/>
      <c r="U194" s="164"/>
      <c r="V194" s="164"/>
      <c r="W194" s="164"/>
      <c r="X194" s="164"/>
      <c r="Y194" s="164"/>
      <c r="Z194" s="164"/>
      <c r="AA194" s="172"/>
      <c r="AT194" s="173" t="s">
        <v>325</v>
      </c>
      <c r="AU194" s="173" t="s">
        <v>9</v>
      </c>
      <c r="AV194" s="170" t="s">
        <v>9</v>
      </c>
      <c r="AW194" s="170" t="s">
        <v>326</v>
      </c>
      <c r="AX194" s="170" t="s">
        <v>97</v>
      </c>
      <c r="AY194" s="173" t="s">
        <v>98</v>
      </c>
    </row>
    <row r="195" spans="2:65" s="181" customFormat="1" ht="22.5" customHeight="1">
      <c r="B195" s="174"/>
      <c r="C195" s="175"/>
      <c r="D195" s="175"/>
      <c r="E195" s="176" t="s">
        <v>19</v>
      </c>
      <c r="F195" s="177" t="s">
        <v>327</v>
      </c>
      <c r="G195" s="178"/>
      <c r="H195" s="178"/>
      <c r="I195" s="178"/>
      <c r="J195" s="175"/>
      <c r="K195" s="179">
        <v>16</v>
      </c>
      <c r="L195" s="175"/>
      <c r="M195" s="175"/>
      <c r="N195" s="175"/>
      <c r="O195" s="175"/>
      <c r="P195" s="175"/>
      <c r="Q195" s="175"/>
      <c r="R195" s="180"/>
      <c r="T195" s="182"/>
      <c r="U195" s="175"/>
      <c r="V195" s="175"/>
      <c r="W195" s="175"/>
      <c r="X195" s="175"/>
      <c r="Y195" s="175"/>
      <c r="Z195" s="175"/>
      <c r="AA195" s="183"/>
      <c r="AT195" s="184" t="s">
        <v>325</v>
      </c>
      <c r="AU195" s="184" t="s">
        <v>9</v>
      </c>
      <c r="AV195" s="181" t="s">
        <v>103</v>
      </c>
      <c r="AW195" s="181" t="s">
        <v>326</v>
      </c>
      <c r="AX195" s="181" t="s">
        <v>73</v>
      </c>
      <c r="AY195" s="184" t="s">
        <v>98</v>
      </c>
    </row>
    <row r="196" spans="2:65" s="22" customFormat="1" ht="22.5" customHeight="1">
      <c r="B196" s="91"/>
      <c r="C196" s="140" t="s">
        <v>328</v>
      </c>
      <c r="D196" s="140" t="s">
        <v>99</v>
      </c>
      <c r="E196" s="141" t="s">
        <v>329</v>
      </c>
      <c r="F196" s="142" t="s">
        <v>330</v>
      </c>
      <c r="G196" s="143"/>
      <c r="H196" s="143"/>
      <c r="I196" s="143"/>
      <c r="J196" s="144" t="s">
        <v>102</v>
      </c>
      <c r="K196" s="145">
        <v>6</v>
      </c>
      <c r="L196" s="146">
        <v>0</v>
      </c>
      <c r="M196" s="143"/>
      <c r="N196" s="147">
        <f>ROUND(L196*K196,2)</f>
        <v>0</v>
      </c>
      <c r="O196" s="143"/>
      <c r="P196" s="143"/>
      <c r="Q196" s="143"/>
      <c r="R196" s="96"/>
      <c r="T196" s="148" t="s">
        <v>19</v>
      </c>
      <c r="U196" s="149" t="s">
        <v>34</v>
      </c>
      <c r="V196" s="24"/>
      <c r="W196" s="150">
        <f>V196*K196</f>
        <v>0</v>
      </c>
      <c r="X196" s="150">
        <v>0</v>
      </c>
      <c r="Y196" s="150">
        <f>X196*K196</f>
        <v>0</v>
      </c>
      <c r="Z196" s="150">
        <v>0</v>
      </c>
      <c r="AA196" s="151">
        <f>Z196*K196</f>
        <v>0</v>
      </c>
      <c r="AR196" s="10" t="s">
        <v>322</v>
      </c>
      <c r="AT196" s="10" t="s">
        <v>99</v>
      </c>
      <c r="AU196" s="10" t="s">
        <v>9</v>
      </c>
      <c r="AY196" s="10" t="s">
        <v>98</v>
      </c>
      <c r="BE196" s="152">
        <f>IF(U196="základní",N196,0)</f>
        <v>0</v>
      </c>
      <c r="BF196" s="152">
        <f>IF(U196="snížená",N196,0)</f>
        <v>0</v>
      </c>
      <c r="BG196" s="152">
        <f>IF(U196="zákl. přenesená",N196,0)</f>
        <v>0</v>
      </c>
      <c r="BH196" s="152">
        <f>IF(U196="sníž. přenesená",N196,0)</f>
        <v>0</v>
      </c>
      <c r="BI196" s="152">
        <f>IF(U196="nulová",N196,0)</f>
        <v>0</v>
      </c>
      <c r="BJ196" s="10" t="s">
        <v>73</v>
      </c>
      <c r="BK196" s="152">
        <f>ROUND(L196*K196,2)</f>
        <v>0</v>
      </c>
      <c r="BL196" s="10" t="s">
        <v>322</v>
      </c>
      <c r="BM196" s="10" t="s">
        <v>331</v>
      </c>
    </row>
    <row r="197" spans="2:65" s="170" customFormat="1" ht="22.5" customHeight="1">
      <c r="B197" s="163"/>
      <c r="C197" s="164"/>
      <c r="D197" s="164"/>
      <c r="E197" s="165" t="s">
        <v>19</v>
      </c>
      <c r="F197" s="166" t="s">
        <v>332</v>
      </c>
      <c r="G197" s="167"/>
      <c r="H197" s="167"/>
      <c r="I197" s="167"/>
      <c r="J197" s="164"/>
      <c r="K197" s="168">
        <v>6</v>
      </c>
      <c r="L197" s="164"/>
      <c r="M197" s="164"/>
      <c r="N197" s="164"/>
      <c r="O197" s="164"/>
      <c r="P197" s="164"/>
      <c r="Q197" s="164"/>
      <c r="R197" s="169"/>
      <c r="T197" s="171"/>
      <c r="U197" s="164"/>
      <c r="V197" s="164"/>
      <c r="W197" s="164"/>
      <c r="X197" s="164"/>
      <c r="Y197" s="164"/>
      <c r="Z197" s="164"/>
      <c r="AA197" s="172"/>
      <c r="AT197" s="173" t="s">
        <v>325</v>
      </c>
      <c r="AU197" s="173" t="s">
        <v>9</v>
      </c>
      <c r="AV197" s="170" t="s">
        <v>9</v>
      </c>
      <c r="AW197" s="170" t="s">
        <v>326</v>
      </c>
      <c r="AX197" s="170" t="s">
        <v>97</v>
      </c>
      <c r="AY197" s="173" t="s">
        <v>98</v>
      </c>
    </row>
    <row r="198" spans="2:65" s="181" customFormat="1" ht="22.5" customHeight="1">
      <c r="B198" s="174"/>
      <c r="C198" s="175"/>
      <c r="D198" s="175"/>
      <c r="E198" s="176" t="s">
        <v>19</v>
      </c>
      <c r="F198" s="177" t="s">
        <v>327</v>
      </c>
      <c r="G198" s="178"/>
      <c r="H198" s="178"/>
      <c r="I198" s="178"/>
      <c r="J198" s="175"/>
      <c r="K198" s="179">
        <v>6</v>
      </c>
      <c r="L198" s="175"/>
      <c r="M198" s="175"/>
      <c r="N198" s="175"/>
      <c r="O198" s="175"/>
      <c r="P198" s="175"/>
      <c r="Q198" s="175"/>
      <c r="R198" s="180"/>
      <c r="T198" s="182"/>
      <c r="U198" s="175"/>
      <c r="V198" s="175"/>
      <c r="W198" s="175"/>
      <c r="X198" s="175"/>
      <c r="Y198" s="175"/>
      <c r="Z198" s="175"/>
      <c r="AA198" s="183"/>
      <c r="AT198" s="184" t="s">
        <v>325</v>
      </c>
      <c r="AU198" s="184" t="s">
        <v>9</v>
      </c>
      <c r="AV198" s="181" t="s">
        <v>103</v>
      </c>
      <c r="AW198" s="181" t="s">
        <v>326</v>
      </c>
      <c r="AX198" s="181" t="s">
        <v>73</v>
      </c>
      <c r="AY198" s="184" t="s">
        <v>98</v>
      </c>
    </row>
    <row r="199" spans="2:65" s="22" customFormat="1" ht="31.5" customHeight="1">
      <c r="B199" s="91"/>
      <c r="C199" s="140" t="s">
        <v>333</v>
      </c>
      <c r="D199" s="140" t="s">
        <v>99</v>
      </c>
      <c r="E199" s="141" t="s">
        <v>334</v>
      </c>
      <c r="F199" s="142" t="s">
        <v>335</v>
      </c>
      <c r="G199" s="143"/>
      <c r="H199" s="143"/>
      <c r="I199" s="143"/>
      <c r="J199" s="144" t="s">
        <v>102</v>
      </c>
      <c r="K199" s="145">
        <v>8</v>
      </c>
      <c r="L199" s="146">
        <v>0</v>
      </c>
      <c r="M199" s="143"/>
      <c r="N199" s="147">
        <f>ROUND(L199*K199,2)</f>
        <v>0</v>
      </c>
      <c r="O199" s="143"/>
      <c r="P199" s="143"/>
      <c r="Q199" s="143"/>
      <c r="R199" s="96"/>
      <c r="T199" s="148" t="s">
        <v>19</v>
      </c>
      <c r="U199" s="149" t="s">
        <v>34</v>
      </c>
      <c r="V199" s="24"/>
      <c r="W199" s="150">
        <f>V199*K199</f>
        <v>0</v>
      </c>
      <c r="X199" s="150">
        <v>0</v>
      </c>
      <c r="Y199" s="150">
        <f>X199*K199</f>
        <v>0</v>
      </c>
      <c r="Z199" s="150">
        <v>0</v>
      </c>
      <c r="AA199" s="151">
        <f>Z199*K199</f>
        <v>0</v>
      </c>
      <c r="AR199" s="10" t="s">
        <v>322</v>
      </c>
      <c r="AT199" s="10" t="s">
        <v>99</v>
      </c>
      <c r="AU199" s="10" t="s">
        <v>9</v>
      </c>
      <c r="AY199" s="10" t="s">
        <v>98</v>
      </c>
      <c r="BE199" s="152">
        <f>IF(U199="základní",N199,0)</f>
        <v>0</v>
      </c>
      <c r="BF199" s="152">
        <f>IF(U199="snížená",N199,0)</f>
        <v>0</v>
      </c>
      <c r="BG199" s="152">
        <f>IF(U199="zákl. přenesená",N199,0)</f>
        <v>0</v>
      </c>
      <c r="BH199" s="152">
        <f>IF(U199="sníž. přenesená",N199,0)</f>
        <v>0</v>
      </c>
      <c r="BI199" s="152">
        <f>IF(U199="nulová",N199,0)</f>
        <v>0</v>
      </c>
      <c r="BJ199" s="10" t="s">
        <v>73</v>
      </c>
      <c r="BK199" s="152">
        <f>ROUND(L199*K199,2)</f>
        <v>0</v>
      </c>
      <c r="BL199" s="10" t="s">
        <v>322</v>
      </c>
      <c r="BM199" s="10" t="s">
        <v>336</v>
      </c>
    </row>
    <row r="200" spans="2:65" s="170" customFormat="1" ht="22.5" customHeight="1">
      <c r="B200" s="163"/>
      <c r="C200" s="164"/>
      <c r="D200" s="164"/>
      <c r="E200" s="165" t="s">
        <v>19</v>
      </c>
      <c r="F200" s="166" t="s">
        <v>337</v>
      </c>
      <c r="G200" s="167"/>
      <c r="H200" s="167"/>
      <c r="I200" s="167"/>
      <c r="J200" s="164"/>
      <c r="K200" s="168">
        <v>8</v>
      </c>
      <c r="L200" s="164"/>
      <c r="M200" s="164"/>
      <c r="N200" s="164"/>
      <c r="O200" s="164"/>
      <c r="P200" s="164"/>
      <c r="Q200" s="164"/>
      <c r="R200" s="169"/>
      <c r="T200" s="171"/>
      <c r="U200" s="164"/>
      <c r="V200" s="164"/>
      <c r="W200" s="164"/>
      <c r="X200" s="164"/>
      <c r="Y200" s="164"/>
      <c r="Z200" s="164"/>
      <c r="AA200" s="172"/>
      <c r="AT200" s="173" t="s">
        <v>325</v>
      </c>
      <c r="AU200" s="173" t="s">
        <v>9</v>
      </c>
      <c r="AV200" s="170" t="s">
        <v>9</v>
      </c>
      <c r="AW200" s="170" t="s">
        <v>326</v>
      </c>
      <c r="AX200" s="170" t="s">
        <v>97</v>
      </c>
      <c r="AY200" s="173" t="s">
        <v>98</v>
      </c>
    </row>
    <row r="201" spans="2:65" s="181" customFormat="1" ht="22.5" customHeight="1">
      <c r="B201" s="174"/>
      <c r="C201" s="175"/>
      <c r="D201" s="175"/>
      <c r="E201" s="176" t="s">
        <v>19</v>
      </c>
      <c r="F201" s="177" t="s">
        <v>327</v>
      </c>
      <c r="G201" s="178"/>
      <c r="H201" s="178"/>
      <c r="I201" s="178"/>
      <c r="J201" s="175"/>
      <c r="K201" s="179">
        <v>8</v>
      </c>
      <c r="L201" s="175"/>
      <c r="M201" s="175"/>
      <c r="N201" s="175"/>
      <c r="O201" s="175"/>
      <c r="P201" s="175"/>
      <c r="Q201" s="175"/>
      <c r="R201" s="180"/>
      <c r="T201" s="182"/>
      <c r="U201" s="175"/>
      <c r="V201" s="175"/>
      <c r="W201" s="175"/>
      <c r="X201" s="175"/>
      <c r="Y201" s="175"/>
      <c r="Z201" s="175"/>
      <c r="AA201" s="183"/>
      <c r="AT201" s="184" t="s">
        <v>325</v>
      </c>
      <c r="AU201" s="184" t="s">
        <v>9</v>
      </c>
      <c r="AV201" s="181" t="s">
        <v>103</v>
      </c>
      <c r="AW201" s="181" t="s">
        <v>326</v>
      </c>
      <c r="AX201" s="181" t="s">
        <v>73</v>
      </c>
      <c r="AY201" s="184" t="s">
        <v>98</v>
      </c>
    </row>
    <row r="202" spans="2:65" s="22" customFormat="1" ht="22.5" customHeight="1">
      <c r="B202" s="91"/>
      <c r="C202" s="140" t="s">
        <v>338</v>
      </c>
      <c r="D202" s="140" t="s">
        <v>99</v>
      </c>
      <c r="E202" s="141" t="s">
        <v>339</v>
      </c>
      <c r="F202" s="142" t="s">
        <v>340</v>
      </c>
      <c r="G202" s="143"/>
      <c r="H202" s="143"/>
      <c r="I202" s="143"/>
      <c r="J202" s="144" t="s">
        <v>102</v>
      </c>
      <c r="K202" s="145">
        <v>16</v>
      </c>
      <c r="L202" s="146">
        <v>0</v>
      </c>
      <c r="M202" s="143"/>
      <c r="N202" s="147">
        <f>ROUND(L202*K202,2)</f>
        <v>0</v>
      </c>
      <c r="O202" s="143"/>
      <c r="P202" s="143"/>
      <c r="Q202" s="143"/>
      <c r="R202" s="96"/>
      <c r="T202" s="148" t="s">
        <v>19</v>
      </c>
      <c r="U202" s="149" t="s">
        <v>34</v>
      </c>
      <c r="V202" s="24"/>
      <c r="W202" s="150">
        <f>V202*K202</f>
        <v>0</v>
      </c>
      <c r="X202" s="150">
        <v>0</v>
      </c>
      <c r="Y202" s="150">
        <f>X202*K202</f>
        <v>0</v>
      </c>
      <c r="Z202" s="150">
        <v>0</v>
      </c>
      <c r="AA202" s="151">
        <f>Z202*K202</f>
        <v>0</v>
      </c>
      <c r="AR202" s="10" t="s">
        <v>322</v>
      </c>
      <c r="AT202" s="10" t="s">
        <v>99</v>
      </c>
      <c r="AU202" s="10" t="s">
        <v>9</v>
      </c>
      <c r="AY202" s="10" t="s">
        <v>98</v>
      </c>
      <c r="BE202" s="152">
        <f>IF(U202="základní",N202,0)</f>
        <v>0</v>
      </c>
      <c r="BF202" s="152">
        <f>IF(U202="snížená",N202,0)</f>
        <v>0</v>
      </c>
      <c r="BG202" s="152">
        <f>IF(U202="zákl. přenesená",N202,0)</f>
        <v>0</v>
      </c>
      <c r="BH202" s="152">
        <f>IF(U202="sníž. přenesená",N202,0)</f>
        <v>0</v>
      </c>
      <c r="BI202" s="152">
        <f>IF(U202="nulová",N202,0)</f>
        <v>0</v>
      </c>
      <c r="BJ202" s="10" t="s">
        <v>73</v>
      </c>
      <c r="BK202" s="152">
        <f>ROUND(L202*K202,2)</f>
        <v>0</v>
      </c>
      <c r="BL202" s="10" t="s">
        <v>322</v>
      </c>
      <c r="BM202" s="10" t="s">
        <v>341</v>
      </c>
    </row>
    <row r="203" spans="2:65" s="170" customFormat="1" ht="22.5" customHeight="1">
      <c r="B203" s="163"/>
      <c r="C203" s="164"/>
      <c r="D203" s="164"/>
      <c r="E203" s="165" t="s">
        <v>19</v>
      </c>
      <c r="F203" s="166" t="s">
        <v>324</v>
      </c>
      <c r="G203" s="167"/>
      <c r="H203" s="167"/>
      <c r="I203" s="167"/>
      <c r="J203" s="164"/>
      <c r="K203" s="168">
        <v>16</v>
      </c>
      <c r="L203" s="164"/>
      <c r="M203" s="164"/>
      <c r="N203" s="164"/>
      <c r="O203" s="164"/>
      <c r="P203" s="164"/>
      <c r="Q203" s="164"/>
      <c r="R203" s="169"/>
      <c r="T203" s="171"/>
      <c r="U203" s="164"/>
      <c r="V203" s="164"/>
      <c r="W203" s="164"/>
      <c r="X203" s="164"/>
      <c r="Y203" s="164"/>
      <c r="Z203" s="164"/>
      <c r="AA203" s="172"/>
      <c r="AT203" s="173" t="s">
        <v>325</v>
      </c>
      <c r="AU203" s="173" t="s">
        <v>9</v>
      </c>
      <c r="AV203" s="170" t="s">
        <v>9</v>
      </c>
      <c r="AW203" s="170" t="s">
        <v>326</v>
      </c>
      <c r="AX203" s="170" t="s">
        <v>97</v>
      </c>
      <c r="AY203" s="173" t="s">
        <v>98</v>
      </c>
    </row>
    <row r="204" spans="2:65" s="181" customFormat="1" ht="22.5" customHeight="1">
      <c r="B204" s="174"/>
      <c r="C204" s="175"/>
      <c r="D204" s="175"/>
      <c r="E204" s="176" t="s">
        <v>19</v>
      </c>
      <c r="F204" s="177" t="s">
        <v>327</v>
      </c>
      <c r="G204" s="178"/>
      <c r="H204" s="178"/>
      <c r="I204" s="178"/>
      <c r="J204" s="175"/>
      <c r="K204" s="179">
        <v>16</v>
      </c>
      <c r="L204" s="175"/>
      <c r="M204" s="175"/>
      <c r="N204" s="175"/>
      <c r="O204" s="175"/>
      <c r="P204" s="175"/>
      <c r="Q204" s="175"/>
      <c r="R204" s="180"/>
      <c r="T204" s="182"/>
      <c r="U204" s="175"/>
      <c r="V204" s="175"/>
      <c r="W204" s="175"/>
      <c r="X204" s="175"/>
      <c r="Y204" s="175"/>
      <c r="Z204" s="175"/>
      <c r="AA204" s="183"/>
      <c r="AT204" s="184" t="s">
        <v>325</v>
      </c>
      <c r="AU204" s="184" t="s">
        <v>9</v>
      </c>
      <c r="AV204" s="181" t="s">
        <v>103</v>
      </c>
      <c r="AW204" s="181" t="s">
        <v>326</v>
      </c>
      <c r="AX204" s="181" t="s">
        <v>73</v>
      </c>
      <c r="AY204" s="184" t="s">
        <v>98</v>
      </c>
    </row>
    <row r="205" spans="2:65" s="22" customFormat="1" ht="31.5" customHeight="1">
      <c r="B205" s="91"/>
      <c r="C205" s="140" t="s">
        <v>342</v>
      </c>
      <c r="D205" s="140" t="s">
        <v>99</v>
      </c>
      <c r="E205" s="141" t="s">
        <v>343</v>
      </c>
      <c r="F205" s="142" t="s">
        <v>344</v>
      </c>
      <c r="G205" s="143"/>
      <c r="H205" s="143"/>
      <c r="I205" s="143"/>
      <c r="J205" s="144" t="s">
        <v>102</v>
      </c>
      <c r="K205" s="145">
        <v>8</v>
      </c>
      <c r="L205" s="146">
        <v>0</v>
      </c>
      <c r="M205" s="143"/>
      <c r="N205" s="147">
        <f>ROUND(L205*K205,2)</f>
        <v>0</v>
      </c>
      <c r="O205" s="143"/>
      <c r="P205" s="143"/>
      <c r="Q205" s="143"/>
      <c r="R205" s="96"/>
      <c r="T205" s="148" t="s">
        <v>19</v>
      </c>
      <c r="U205" s="149" t="s">
        <v>34</v>
      </c>
      <c r="V205" s="24"/>
      <c r="W205" s="150">
        <f>V205*K205</f>
        <v>0</v>
      </c>
      <c r="X205" s="150">
        <v>0</v>
      </c>
      <c r="Y205" s="150">
        <f>X205*K205</f>
        <v>0</v>
      </c>
      <c r="Z205" s="150">
        <v>0</v>
      </c>
      <c r="AA205" s="151">
        <f>Z205*K205</f>
        <v>0</v>
      </c>
      <c r="AR205" s="10" t="s">
        <v>322</v>
      </c>
      <c r="AT205" s="10" t="s">
        <v>99</v>
      </c>
      <c r="AU205" s="10" t="s">
        <v>9</v>
      </c>
      <c r="AY205" s="10" t="s">
        <v>98</v>
      </c>
      <c r="BE205" s="152">
        <f>IF(U205="základní",N205,0)</f>
        <v>0</v>
      </c>
      <c r="BF205" s="152">
        <f>IF(U205="snížená",N205,0)</f>
        <v>0</v>
      </c>
      <c r="BG205" s="152">
        <f>IF(U205="zákl. přenesená",N205,0)</f>
        <v>0</v>
      </c>
      <c r="BH205" s="152">
        <f>IF(U205="sníž. přenesená",N205,0)</f>
        <v>0</v>
      </c>
      <c r="BI205" s="152">
        <f>IF(U205="nulová",N205,0)</f>
        <v>0</v>
      </c>
      <c r="BJ205" s="10" t="s">
        <v>73</v>
      </c>
      <c r="BK205" s="152">
        <f>ROUND(L205*K205,2)</f>
        <v>0</v>
      </c>
      <c r="BL205" s="10" t="s">
        <v>322</v>
      </c>
      <c r="BM205" s="10" t="s">
        <v>345</v>
      </c>
    </row>
    <row r="206" spans="2:65" s="170" customFormat="1" ht="22.5" customHeight="1">
      <c r="B206" s="163"/>
      <c r="C206" s="164"/>
      <c r="D206" s="164"/>
      <c r="E206" s="165" t="s">
        <v>19</v>
      </c>
      <c r="F206" s="166" t="s">
        <v>337</v>
      </c>
      <c r="G206" s="167"/>
      <c r="H206" s="167"/>
      <c r="I206" s="167"/>
      <c r="J206" s="164"/>
      <c r="K206" s="168">
        <v>8</v>
      </c>
      <c r="L206" s="164"/>
      <c r="M206" s="164"/>
      <c r="N206" s="164"/>
      <c r="O206" s="164"/>
      <c r="P206" s="164"/>
      <c r="Q206" s="164"/>
      <c r="R206" s="169"/>
      <c r="T206" s="171"/>
      <c r="U206" s="164"/>
      <c r="V206" s="164"/>
      <c r="W206" s="164"/>
      <c r="X206" s="164"/>
      <c r="Y206" s="164"/>
      <c r="Z206" s="164"/>
      <c r="AA206" s="172"/>
      <c r="AT206" s="173" t="s">
        <v>325</v>
      </c>
      <c r="AU206" s="173" t="s">
        <v>9</v>
      </c>
      <c r="AV206" s="170" t="s">
        <v>9</v>
      </c>
      <c r="AW206" s="170" t="s">
        <v>326</v>
      </c>
      <c r="AX206" s="170" t="s">
        <v>97</v>
      </c>
      <c r="AY206" s="173" t="s">
        <v>98</v>
      </c>
    </row>
    <row r="207" spans="2:65" s="181" customFormat="1" ht="22.5" customHeight="1">
      <c r="B207" s="174"/>
      <c r="C207" s="175"/>
      <c r="D207" s="175"/>
      <c r="E207" s="176" t="s">
        <v>19</v>
      </c>
      <c r="F207" s="177" t="s">
        <v>327</v>
      </c>
      <c r="G207" s="178"/>
      <c r="H207" s="178"/>
      <c r="I207" s="178"/>
      <c r="J207" s="175"/>
      <c r="K207" s="179">
        <v>8</v>
      </c>
      <c r="L207" s="175"/>
      <c r="M207" s="175"/>
      <c r="N207" s="175"/>
      <c r="O207" s="175"/>
      <c r="P207" s="175"/>
      <c r="Q207" s="175"/>
      <c r="R207" s="180"/>
      <c r="T207" s="182"/>
      <c r="U207" s="175"/>
      <c r="V207" s="175"/>
      <c r="W207" s="175"/>
      <c r="X207" s="175"/>
      <c r="Y207" s="175"/>
      <c r="Z207" s="175"/>
      <c r="AA207" s="183"/>
      <c r="AT207" s="184" t="s">
        <v>325</v>
      </c>
      <c r="AU207" s="184" t="s">
        <v>9</v>
      </c>
      <c r="AV207" s="181" t="s">
        <v>103</v>
      </c>
      <c r="AW207" s="181" t="s">
        <v>326</v>
      </c>
      <c r="AX207" s="181" t="s">
        <v>73</v>
      </c>
      <c r="AY207" s="184" t="s">
        <v>98</v>
      </c>
    </row>
    <row r="208" spans="2:65" s="22" customFormat="1" ht="31.5" customHeight="1">
      <c r="B208" s="91"/>
      <c r="C208" s="140" t="s">
        <v>346</v>
      </c>
      <c r="D208" s="140" t="s">
        <v>99</v>
      </c>
      <c r="E208" s="141" t="s">
        <v>347</v>
      </c>
      <c r="F208" s="142" t="s">
        <v>348</v>
      </c>
      <c r="G208" s="143"/>
      <c r="H208" s="143"/>
      <c r="I208" s="143"/>
      <c r="J208" s="144" t="s">
        <v>102</v>
      </c>
      <c r="K208" s="145">
        <v>16</v>
      </c>
      <c r="L208" s="146">
        <v>0</v>
      </c>
      <c r="M208" s="143"/>
      <c r="N208" s="147">
        <f>ROUND(L208*K208,2)</f>
        <v>0</v>
      </c>
      <c r="O208" s="143"/>
      <c r="P208" s="143"/>
      <c r="Q208" s="143"/>
      <c r="R208" s="96"/>
      <c r="T208" s="148" t="s">
        <v>19</v>
      </c>
      <c r="U208" s="149" t="s">
        <v>34</v>
      </c>
      <c r="V208" s="24"/>
      <c r="W208" s="150">
        <f>V208*K208</f>
        <v>0</v>
      </c>
      <c r="X208" s="150">
        <v>0</v>
      </c>
      <c r="Y208" s="150">
        <f>X208*K208</f>
        <v>0</v>
      </c>
      <c r="Z208" s="150">
        <v>0</v>
      </c>
      <c r="AA208" s="151">
        <f>Z208*K208</f>
        <v>0</v>
      </c>
      <c r="AR208" s="10" t="s">
        <v>322</v>
      </c>
      <c r="AT208" s="10" t="s">
        <v>99</v>
      </c>
      <c r="AU208" s="10" t="s">
        <v>9</v>
      </c>
      <c r="AY208" s="10" t="s">
        <v>98</v>
      </c>
      <c r="BE208" s="152">
        <f>IF(U208="základní",N208,0)</f>
        <v>0</v>
      </c>
      <c r="BF208" s="152">
        <f>IF(U208="snížená",N208,0)</f>
        <v>0</v>
      </c>
      <c r="BG208" s="152">
        <f>IF(U208="zákl. přenesená",N208,0)</f>
        <v>0</v>
      </c>
      <c r="BH208" s="152">
        <f>IF(U208="sníž. přenesená",N208,0)</f>
        <v>0</v>
      </c>
      <c r="BI208" s="152">
        <f>IF(U208="nulová",N208,0)</f>
        <v>0</v>
      </c>
      <c r="BJ208" s="10" t="s">
        <v>73</v>
      </c>
      <c r="BK208" s="152">
        <f>ROUND(L208*K208,2)</f>
        <v>0</v>
      </c>
      <c r="BL208" s="10" t="s">
        <v>322</v>
      </c>
      <c r="BM208" s="10" t="s">
        <v>349</v>
      </c>
    </row>
    <row r="209" spans="2:65" s="170" customFormat="1" ht="22.5" customHeight="1">
      <c r="B209" s="163"/>
      <c r="C209" s="164"/>
      <c r="D209" s="164"/>
      <c r="E209" s="165" t="s">
        <v>19</v>
      </c>
      <c r="F209" s="166" t="s">
        <v>324</v>
      </c>
      <c r="G209" s="167"/>
      <c r="H209" s="167"/>
      <c r="I209" s="167"/>
      <c r="J209" s="164"/>
      <c r="K209" s="168">
        <v>16</v>
      </c>
      <c r="L209" s="164"/>
      <c r="M209" s="164"/>
      <c r="N209" s="164"/>
      <c r="O209" s="164"/>
      <c r="P209" s="164"/>
      <c r="Q209" s="164"/>
      <c r="R209" s="169"/>
      <c r="T209" s="171"/>
      <c r="U209" s="164"/>
      <c r="V209" s="164"/>
      <c r="W209" s="164"/>
      <c r="X209" s="164"/>
      <c r="Y209" s="164"/>
      <c r="Z209" s="164"/>
      <c r="AA209" s="172"/>
      <c r="AT209" s="173" t="s">
        <v>325</v>
      </c>
      <c r="AU209" s="173" t="s">
        <v>9</v>
      </c>
      <c r="AV209" s="170" t="s">
        <v>9</v>
      </c>
      <c r="AW209" s="170" t="s">
        <v>326</v>
      </c>
      <c r="AX209" s="170" t="s">
        <v>97</v>
      </c>
      <c r="AY209" s="173" t="s">
        <v>98</v>
      </c>
    </row>
    <row r="210" spans="2:65" s="181" customFormat="1" ht="22.5" customHeight="1">
      <c r="B210" s="174"/>
      <c r="C210" s="175"/>
      <c r="D210" s="175"/>
      <c r="E210" s="176" t="s">
        <v>19</v>
      </c>
      <c r="F210" s="177" t="s">
        <v>327</v>
      </c>
      <c r="G210" s="178"/>
      <c r="H210" s="178"/>
      <c r="I210" s="178"/>
      <c r="J210" s="175"/>
      <c r="K210" s="179">
        <v>16</v>
      </c>
      <c r="L210" s="175"/>
      <c r="M210" s="175"/>
      <c r="N210" s="175"/>
      <c r="O210" s="175"/>
      <c r="P210" s="175"/>
      <c r="Q210" s="175"/>
      <c r="R210" s="180"/>
      <c r="T210" s="182"/>
      <c r="U210" s="175"/>
      <c r="V210" s="175"/>
      <c r="W210" s="175"/>
      <c r="X210" s="175"/>
      <c r="Y210" s="175"/>
      <c r="Z210" s="175"/>
      <c r="AA210" s="183"/>
      <c r="AT210" s="184" t="s">
        <v>325</v>
      </c>
      <c r="AU210" s="184" t="s">
        <v>9</v>
      </c>
      <c r="AV210" s="181" t="s">
        <v>103</v>
      </c>
      <c r="AW210" s="181" t="s">
        <v>326</v>
      </c>
      <c r="AX210" s="181" t="s">
        <v>73</v>
      </c>
      <c r="AY210" s="184" t="s">
        <v>98</v>
      </c>
    </row>
    <row r="211" spans="2:65" s="22" customFormat="1" ht="31.5" customHeight="1">
      <c r="B211" s="91"/>
      <c r="C211" s="140" t="s">
        <v>350</v>
      </c>
      <c r="D211" s="140" t="s">
        <v>99</v>
      </c>
      <c r="E211" s="141" t="s">
        <v>351</v>
      </c>
      <c r="F211" s="142" t="s">
        <v>352</v>
      </c>
      <c r="G211" s="143"/>
      <c r="H211" s="143"/>
      <c r="I211" s="143"/>
      <c r="J211" s="144" t="s">
        <v>137</v>
      </c>
      <c r="K211" s="145">
        <v>8</v>
      </c>
      <c r="L211" s="146">
        <v>0</v>
      </c>
      <c r="M211" s="143"/>
      <c r="N211" s="147">
        <f>ROUND(L211*K211,2)</f>
        <v>0</v>
      </c>
      <c r="O211" s="143"/>
      <c r="P211" s="143"/>
      <c r="Q211" s="143"/>
      <c r="R211" s="96"/>
      <c r="T211" s="148" t="s">
        <v>19</v>
      </c>
      <c r="U211" s="149" t="s">
        <v>34</v>
      </c>
      <c r="V211" s="24"/>
      <c r="W211" s="150">
        <f>V211*K211</f>
        <v>0</v>
      </c>
      <c r="X211" s="150">
        <v>0</v>
      </c>
      <c r="Y211" s="150">
        <f>X211*K211</f>
        <v>0</v>
      </c>
      <c r="Z211" s="150">
        <v>0</v>
      </c>
      <c r="AA211" s="151">
        <f>Z211*K211</f>
        <v>0</v>
      </c>
      <c r="AR211" s="10" t="s">
        <v>322</v>
      </c>
      <c r="AT211" s="10" t="s">
        <v>99</v>
      </c>
      <c r="AU211" s="10" t="s">
        <v>9</v>
      </c>
      <c r="AY211" s="10" t="s">
        <v>98</v>
      </c>
      <c r="BE211" s="152">
        <f>IF(U211="základní",N211,0)</f>
        <v>0</v>
      </c>
      <c r="BF211" s="152">
        <f>IF(U211="snížená",N211,0)</f>
        <v>0</v>
      </c>
      <c r="BG211" s="152">
        <f>IF(U211="zákl. přenesená",N211,0)</f>
        <v>0</v>
      </c>
      <c r="BH211" s="152">
        <f>IF(U211="sníž. přenesená",N211,0)</f>
        <v>0</v>
      </c>
      <c r="BI211" s="152">
        <f>IF(U211="nulová",N211,0)</f>
        <v>0</v>
      </c>
      <c r="BJ211" s="10" t="s">
        <v>73</v>
      </c>
      <c r="BK211" s="152">
        <f>ROUND(L211*K211,2)</f>
        <v>0</v>
      </c>
      <c r="BL211" s="10" t="s">
        <v>322</v>
      </c>
      <c r="BM211" s="10" t="s">
        <v>353</v>
      </c>
    </row>
    <row r="212" spans="2:65" s="170" customFormat="1" ht="22.5" customHeight="1">
      <c r="B212" s="163"/>
      <c r="C212" s="164"/>
      <c r="D212" s="164"/>
      <c r="E212" s="165" t="s">
        <v>19</v>
      </c>
      <c r="F212" s="166" t="s">
        <v>130</v>
      </c>
      <c r="G212" s="167"/>
      <c r="H212" s="167"/>
      <c r="I212" s="167"/>
      <c r="J212" s="164"/>
      <c r="K212" s="168">
        <v>8</v>
      </c>
      <c r="L212" s="164"/>
      <c r="M212" s="164"/>
      <c r="N212" s="164"/>
      <c r="O212" s="164"/>
      <c r="P212" s="164"/>
      <c r="Q212" s="164"/>
      <c r="R212" s="169"/>
      <c r="T212" s="171"/>
      <c r="U212" s="164"/>
      <c r="V212" s="164"/>
      <c r="W212" s="164"/>
      <c r="X212" s="164"/>
      <c r="Y212" s="164"/>
      <c r="Z212" s="164"/>
      <c r="AA212" s="172"/>
      <c r="AT212" s="173" t="s">
        <v>325</v>
      </c>
      <c r="AU212" s="173" t="s">
        <v>9</v>
      </c>
      <c r="AV212" s="170" t="s">
        <v>9</v>
      </c>
      <c r="AW212" s="170" t="s">
        <v>326</v>
      </c>
      <c r="AX212" s="170" t="s">
        <v>97</v>
      </c>
      <c r="AY212" s="173" t="s">
        <v>98</v>
      </c>
    </row>
    <row r="213" spans="2:65" s="181" customFormat="1" ht="22.5" customHeight="1">
      <c r="B213" s="174"/>
      <c r="C213" s="175"/>
      <c r="D213" s="175"/>
      <c r="E213" s="176" t="s">
        <v>19</v>
      </c>
      <c r="F213" s="177" t="s">
        <v>327</v>
      </c>
      <c r="G213" s="178"/>
      <c r="H213" s="178"/>
      <c r="I213" s="178"/>
      <c r="J213" s="175"/>
      <c r="K213" s="179">
        <v>8</v>
      </c>
      <c r="L213" s="175"/>
      <c r="M213" s="175"/>
      <c r="N213" s="175"/>
      <c r="O213" s="175"/>
      <c r="P213" s="175"/>
      <c r="Q213" s="175"/>
      <c r="R213" s="180"/>
      <c r="T213" s="182"/>
      <c r="U213" s="175"/>
      <c r="V213" s="175"/>
      <c r="W213" s="175"/>
      <c r="X213" s="175"/>
      <c r="Y213" s="175"/>
      <c r="Z213" s="175"/>
      <c r="AA213" s="183"/>
      <c r="AT213" s="184" t="s">
        <v>325</v>
      </c>
      <c r="AU213" s="184" t="s">
        <v>9</v>
      </c>
      <c r="AV213" s="181" t="s">
        <v>103</v>
      </c>
      <c r="AW213" s="181" t="s">
        <v>326</v>
      </c>
      <c r="AX213" s="181" t="s">
        <v>73</v>
      </c>
      <c r="AY213" s="184" t="s">
        <v>98</v>
      </c>
    </row>
    <row r="214" spans="2:65" s="22" customFormat="1" ht="31.5" customHeight="1">
      <c r="B214" s="91"/>
      <c r="C214" s="140" t="s">
        <v>354</v>
      </c>
      <c r="D214" s="140" t="s">
        <v>99</v>
      </c>
      <c r="E214" s="141" t="s">
        <v>355</v>
      </c>
      <c r="F214" s="142" t="s">
        <v>356</v>
      </c>
      <c r="G214" s="143"/>
      <c r="H214" s="143"/>
      <c r="I214" s="143"/>
      <c r="J214" s="144" t="s">
        <v>357</v>
      </c>
      <c r="K214" s="145">
        <v>8</v>
      </c>
      <c r="L214" s="146">
        <v>0</v>
      </c>
      <c r="M214" s="143"/>
      <c r="N214" s="147">
        <f>ROUND(L214*K214,2)</f>
        <v>0</v>
      </c>
      <c r="O214" s="143"/>
      <c r="P214" s="143"/>
      <c r="Q214" s="143"/>
      <c r="R214" s="96"/>
      <c r="T214" s="148" t="s">
        <v>19</v>
      </c>
      <c r="U214" s="149" t="s">
        <v>34</v>
      </c>
      <c r="V214" s="24"/>
      <c r="W214" s="150">
        <f>V214*K214</f>
        <v>0</v>
      </c>
      <c r="X214" s="150">
        <v>0</v>
      </c>
      <c r="Y214" s="150">
        <f>X214*K214</f>
        <v>0</v>
      </c>
      <c r="Z214" s="150">
        <v>0</v>
      </c>
      <c r="AA214" s="151">
        <f>Z214*K214</f>
        <v>0</v>
      </c>
      <c r="AR214" s="10" t="s">
        <v>322</v>
      </c>
      <c r="AT214" s="10" t="s">
        <v>99</v>
      </c>
      <c r="AU214" s="10" t="s">
        <v>9</v>
      </c>
      <c r="AY214" s="10" t="s">
        <v>98</v>
      </c>
      <c r="BE214" s="152">
        <f>IF(U214="základní",N214,0)</f>
        <v>0</v>
      </c>
      <c r="BF214" s="152">
        <f>IF(U214="snížená",N214,0)</f>
        <v>0</v>
      </c>
      <c r="BG214" s="152">
        <f>IF(U214="zákl. přenesená",N214,0)</f>
        <v>0</v>
      </c>
      <c r="BH214" s="152">
        <f>IF(U214="sníž. přenesená",N214,0)</f>
        <v>0</v>
      </c>
      <c r="BI214" s="152">
        <f>IF(U214="nulová",N214,0)</f>
        <v>0</v>
      </c>
      <c r="BJ214" s="10" t="s">
        <v>73</v>
      </c>
      <c r="BK214" s="152">
        <f>ROUND(L214*K214,2)</f>
        <v>0</v>
      </c>
      <c r="BL214" s="10" t="s">
        <v>322</v>
      </c>
      <c r="BM214" s="10" t="s">
        <v>358</v>
      </c>
    </row>
    <row r="215" spans="2:65" s="170" customFormat="1" ht="22.5" customHeight="1">
      <c r="B215" s="163"/>
      <c r="C215" s="164"/>
      <c r="D215" s="164"/>
      <c r="E215" s="165" t="s">
        <v>19</v>
      </c>
      <c r="F215" s="166" t="s">
        <v>130</v>
      </c>
      <c r="G215" s="167"/>
      <c r="H215" s="167"/>
      <c r="I215" s="167"/>
      <c r="J215" s="164"/>
      <c r="K215" s="168">
        <v>8</v>
      </c>
      <c r="L215" s="164"/>
      <c r="M215" s="164"/>
      <c r="N215" s="164"/>
      <c r="O215" s="164"/>
      <c r="P215" s="164"/>
      <c r="Q215" s="164"/>
      <c r="R215" s="169"/>
      <c r="T215" s="171"/>
      <c r="U215" s="164"/>
      <c r="V215" s="164"/>
      <c r="W215" s="164"/>
      <c r="X215" s="164"/>
      <c r="Y215" s="164"/>
      <c r="Z215" s="164"/>
      <c r="AA215" s="172"/>
      <c r="AT215" s="173" t="s">
        <v>325</v>
      </c>
      <c r="AU215" s="173" t="s">
        <v>9</v>
      </c>
      <c r="AV215" s="170" t="s">
        <v>9</v>
      </c>
      <c r="AW215" s="170" t="s">
        <v>326</v>
      </c>
      <c r="AX215" s="170" t="s">
        <v>97</v>
      </c>
      <c r="AY215" s="173" t="s">
        <v>98</v>
      </c>
    </row>
    <row r="216" spans="2:65" s="181" customFormat="1" ht="22.5" customHeight="1">
      <c r="B216" s="174"/>
      <c r="C216" s="175"/>
      <c r="D216" s="175"/>
      <c r="E216" s="176" t="s">
        <v>19</v>
      </c>
      <c r="F216" s="177" t="s">
        <v>327</v>
      </c>
      <c r="G216" s="178"/>
      <c r="H216" s="178"/>
      <c r="I216" s="178"/>
      <c r="J216" s="175"/>
      <c r="K216" s="179">
        <v>8</v>
      </c>
      <c r="L216" s="175"/>
      <c r="M216" s="175"/>
      <c r="N216" s="175"/>
      <c r="O216" s="175"/>
      <c r="P216" s="175"/>
      <c r="Q216" s="175"/>
      <c r="R216" s="180"/>
      <c r="T216" s="182"/>
      <c r="U216" s="175"/>
      <c r="V216" s="175"/>
      <c r="W216" s="175"/>
      <c r="X216" s="175"/>
      <c r="Y216" s="175"/>
      <c r="Z216" s="175"/>
      <c r="AA216" s="183"/>
      <c r="AT216" s="184" t="s">
        <v>325</v>
      </c>
      <c r="AU216" s="184" t="s">
        <v>9</v>
      </c>
      <c r="AV216" s="181" t="s">
        <v>103</v>
      </c>
      <c r="AW216" s="181" t="s">
        <v>326</v>
      </c>
      <c r="AX216" s="181" t="s">
        <v>73</v>
      </c>
      <c r="AY216" s="184" t="s">
        <v>98</v>
      </c>
    </row>
    <row r="217" spans="2:65" s="22" customFormat="1" ht="22.5" customHeight="1">
      <c r="B217" s="91"/>
      <c r="C217" s="140" t="s">
        <v>359</v>
      </c>
      <c r="D217" s="140" t="s">
        <v>99</v>
      </c>
      <c r="E217" s="141" t="s">
        <v>360</v>
      </c>
      <c r="F217" s="142" t="s">
        <v>361</v>
      </c>
      <c r="G217" s="143"/>
      <c r="H217" s="143"/>
      <c r="I217" s="143"/>
      <c r="J217" s="144" t="s">
        <v>137</v>
      </c>
      <c r="K217" s="145">
        <v>8</v>
      </c>
      <c r="L217" s="146">
        <v>0</v>
      </c>
      <c r="M217" s="143"/>
      <c r="N217" s="147">
        <f>ROUND(L217*K217,2)</f>
        <v>0</v>
      </c>
      <c r="O217" s="143"/>
      <c r="P217" s="143"/>
      <c r="Q217" s="143"/>
      <c r="R217" s="96"/>
      <c r="T217" s="148" t="s">
        <v>19</v>
      </c>
      <c r="U217" s="149" t="s">
        <v>34</v>
      </c>
      <c r="V217" s="24"/>
      <c r="W217" s="150">
        <f>V217*K217</f>
        <v>0</v>
      </c>
      <c r="X217" s="150">
        <v>0</v>
      </c>
      <c r="Y217" s="150">
        <f>X217*K217</f>
        <v>0</v>
      </c>
      <c r="Z217" s="150">
        <v>0</v>
      </c>
      <c r="AA217" s="151">
        <f>Z217*K217</f>
        <v>0</v>
      </c>
      <c r="AR217" s="10" t="s">
        <v>113</v>
      </c>
      <c r="AT217" s="10" t="s">
        <v>99</v>
      </c>
      <c r="AU217" s="10" t="s">
        <v>9</v>
      </c>
      <c r="AY217" s="10" t="s">
        <v>98</v>
      </c>
      <c r="BE217" s="152">
        <f>IF(U217="základní",N217,0)</f>
        <v>0</v>
      </c>
      <c r="BF217" s="152">
        <f>IF(U217="snížená",N217,0)</f>
        <v>0</v>
      </c>
      <c r="BG217" s="152">
        <f>IF(U217="zákl. přenesená",N217,0)</f>
        <v>0</v>
      </c>
      <c r="BH217" s="152">
        <f>IF(U217="sníž. přenesená",N217,0)</f>
        <v>0</v>
      </c>
      <c r="BI217" s="152">
        <f>IF(U217="nulová",N217,0)</f>
        <v>0</v>
      </c>
      <c r="BJ217" s="10" t="s">
        <v>73</v>
      </c>
      <c r="BK217" s="152">
        <f>ROUND(L217*K217,2)</f>
        <v>0</v>
      </c>
      <c r="BL217" s="10" t="s">
        <v>113</v>
      </c>
      <c r="BM217" s="10" t="s">
        <v>362</v>
      </c>
    </row>
    <row r="218" spans="2:65" s="170" customFormat="1" ht="22.5" customHeight="1">
      <c r="B218" s="163"/>
      <c r="C218" s="164"/>
      <c r="D218" s="164"/>
      <c r="E218" s="165" t="s">
        <v>19</v>
      </c>
      <c r="F218" s="166" t="s">
        <v>130</v>
      </c>
      <c r="G218" s="167"/>
      <c r="H218" s="167"/>
      <c r="I218" s="167"/>
      <c r="J218" s="164"/>
      <c r="K218" s="168">
        <v>8</v>
      </c>
      <c r="L218" s="164"/>
      <c r="M218" s="164"/>
      <c r="N218" s="164"/>
      <c r="O218" s="164"/>
      <c r="P218" s="164"/>
      <c r="Q218" s="164"/>
      <c r="R218" s="169"/>
      <c r="T218" s="171"/>
      <c r="U218" s="164"/>
      <c r="V218" s="164"/>
      <c r="W218" s="164"/>
      <c r="X218" s="164"/>
      <c r="Y218" s="164"/>
      <c r="Z218" s="164"/>
      <c r="AA218" s="172"/>
      <c r="AT218" s="173" t="s">
        <v>325</v>
      </c>
      <c r="AU218" s="173" t="s">
        <v>9</v>
      </c>
      <c r="AV218" s="170" t="s">
        <v>9</v>
      </c>
      <c r="AW218" s="170" t="s">
        <v>326</v>
      </c>
      <c r="AX218" s="170" t="s">
        <v>97</v>
      </c>
      <c r="AY218" s="173" t="s">
        <v>98</v>
      </c>
    </row>
    <row r="219" spans="2:65" s="181" customFormat="1" ht="22.5" customHeight="1">
      <c r="B219" s="174"/>
      <c r="C219" s="175"/>
      <c r="D219" s="175"/>
      <c r="E219" s="176" t="s">
        <v>19</v>
      </c>
      <c r="F219" s="177" t="s">
        <v>327</v>
      </c>
      <c r="G219" s="178"/>
      <c r="H219" s="178"/>
      <c r="I219" s="178"/>
      <c r="J219" s="175"/>
      <c r="K219" s="179">
        <v>8</v>
      </c>
      <c r="L219" s="175"/>
      <c r="M219" s="175"/>
      <c r="N219" s="175"/>
      <c r="O219" s="175"/>
      <c r="P219" s="175"/>
      <c r="Q219" s="175"/>
      <c r="R219" s="180"/>
      <c r="T219" s="182"/>
      <c r="U219" s="175"/>
      <c r="V219" s="175"/>
      <c r="W219" s="175"/>
      <c r="X219" s="175"/>
      <c r="Y219" s="175"/>
      <c r="Z219" s="175"/>
      <c r="AA219" s="183"/>
      <c r="AT219" s="184" t="s">
        <v>325</v>
      </c>
      <c r="AU219" s="184" t="s">
        <v>9</v>
      </c>
      <c r="AV219" s="181" t="s">
        <v>103</v>
      </c>
      <c r="AW219" s="181" t="s">
        <v>326</v>
      </c>
      <c r="AX219" s="181" t="s">
        <v>73</v>
      </c>
      <c r="AY219" s="184" t="s">
        <v>98</v>
      </c>
    </row>
    <row r="220" spans="2:65" s="22" customFormat="1" ht="22.5" customHeight="1">
      <c r="B220" s="91"/>
      <c r="C220" s="140" t="s">
        <v>363</v>
      </c>
      <c r="D220" s="140" t="s">
        <v>99</v>
      </c>
      <c r="E220" s="141" t="s">
        <v>364</v>
      </c>
      <c r="F220" s="142" t="s">
        <v>365</v>
      </c>
      <c r="G220" s="143"/>
      <c r="H220" s="143"/>
      <c r="I220" s="143"/>
      <c r="J220" s="144" t="s">
        <v>313</v>
      </c>
      <c r="K220" s="145">
        <v>8</v>
      </c>
      <c r="L220" s="146">
        <v>0</v>
      </c>
      <c r="M220" s="143"/>
      <c r="N220" s="147">
        <f>ROUND(L220*K220,2)</f>
        <v>0</v>
      </c>
      <c r="O220" s="143"/>
      <c r="P220" s="143"/>
      <c r="Q220" s="143"/>
      <c r="R220" s="96"/>
      <c r="T220" s="148" t="s">
        <v>19</v>
      </c>
      <c r="U220" s="149" t="s">
        <v>34</v>
      </c>
      <c r="V220" s="24"/>
      <c r="W220" s="150">
        <f>V220*K220</f>
        <v>0</v>
      </c>
      <c r="X220" s="150">
        <v>0</v>
      </c>
      <c r="Y220" s="150">
        <f>X220*K220</f>
        <v>0</v>
      </c>
      <c r="Z220" s="150">
        <v>0</v>
      </c>
      <c r="AA220" s="151">
        <f>Z220*K220</f>
        <v>0</v>
      </c>
      <c r="AR220" s="10" t="s">
        <v>113</v>
      </c>
      <c r="AT220" s="10" t="s">
        <v>99</v>
      </c>
      <c r="AU220" s="10" t="s">
        <v>9</v>
      </c>
      <c r="AY220" s="10" t="s">
        <v>98</v>
      </c>
      <c r="BE220" s="152">
        <f>IF(U220="základní",N220,0)</f>
        <v>0</v>
      </c>
      <c r="BF220" s="152">
        <f>IF(U220="snížená",N220,0)</f>
        <v>0</v>
      </c>
      <c r="BG220" s="152">
        <f>IF(U220="zákl. přenesená",N220,0)</f>
        <v>0</v>
      </c>
      <c r="BH220" s="152">
        <f>IF(U220="sníž. přenesená",N220,0)</f>
        <v>0</v>
      </c>
      <c r="BI220" s="152">
        <f>IF(U220="nulová",N220,0)</f>
        <v>0</v>
      </c>
      <c r="BJ220" s="10" t="s">
        <v>73</v>
      </c>
      <c r="BK220" s="152">
        <f>ROUND(L220*K220,2)</f>
        <v>0</v>
      </c>
      <c r="BL220" s="10" t="s">
        <v>113</v>
      </c>
      <c r="BM220" s="10" t="s">
        <v>366</v>
      </c>
    </row>
    <row r="221" spans="2:65" s="170" customFormat="1" ht="22.5" customHeight="1">
      <c r="B221" s="163"/>
      <c r="C221" s="164"/>
      <c r="D221" s="164"/>
      <c r="E221" s="165" t="s">
        <v>19</v>
      </c>
      <c r="F221" s="166" t="s">
        <v>130</v>
      </c>
      <c r="G221" s="167"/>
      <c r="H221" s="167"/>
      <c r="I221" s="167"/>
      <c r="J221" s="164"/>
      <c r="K221" s="168">
        <v>8</v>
      </c>
      <c r="L221" s="164"/>
      <c r="M221" s="164"/>
      <c r="N221" s="164"/>
      <c r="O221" s="164"/>
      <c r="P221" s="164"/>
      <c r="Q221" s="164"/>
      <c r="R221" s="169"/>
      <c r="T221" s="171"/>
      <c r="U221" s="164"/>
      <c r="V221" s="164"/>
      <c r="W221" s="164"/>
      <c r="X221" s="164"/>
      <c r="Y221" s="164"/>
      <c r="Z221" s="164"/>
      <c r="AA221" s="172"/>
      <c r="AT221" s="173" t="s">
        <v>325</v>
      </c>
      <c r="AU221" s="173" t="s">
        <v>9</v>
      </c>
      <c r="AV221" s="170" t="s">
        <v>9</v>
      </c>
      <c r="AW221" s="170" t="s">
        <v>326</v>
      </c>
      <c r="AX221" s="170" t="s">
        <v>97</v>
      </c>
      <c r="AY221" s="173" t="s">
        <v>98</v>
      </c>
    </row>
    <row r="222" spans="2:65" s="181" customFormat="1" ht="22.5" customHeight="1">
      <c r="B222" s="174"/>
      <c r="C222" s="175"/>
      <c r="D222" s="175"/>
      <c r="E222" s="176" t="s">
        <v>19</v>
      </c>
      <c r="F222" s="177" t="s">
        <v>327</v>
      </c>
      <c r="G222" s="178"/>
      <c r="H222" s="178"/>
      <c r="I222" s="178"/>
      <c r="J222" s="175"/>
      <c r="K222" s="179">
        <v>8</v>
      </c>
      <c r="L222" s="175"/>
      <c r="M222" s="175"/>
      <c r="N222" s="175"/>
      <c r="O222" s="175"/>
      <c r="P222" s="175"/>
      <c r="Q222" s="175"/>
      <c r="R222" s="180"/>
      <c r="T222" s="182"/>
      <c r="U222" s="175"/>
      <c r="V222" s="175"/>
      <c r="W222" s="175"/>
      <c r="X222" s="175"/>
      <c r="Y222" s="175"/>
      <c r="Z222" s="175"/>
      <c r="AA222" s="183"/>
      <c r="AT222" s="184" t="s">
        <v>325</v>
      </c>
      <c r="AU222" s="184" t="s">
        <v>9</v>
      </c>
      <c r="AV222" s="181" t="s">
        <v>103</v>
      </c>
      <c r="AW222" s="181" t="s">
        <v>326</v>
      </c>
      <c r="AX222" s="181" t="s">
        <v>73</v>
      </c>
      <c r="AY222" s="184" t="s">
        <v>98</v>
      </c>
    </row>
    <row r="223" spans="2:65" s="22" customFormat="1" ht="31.5" customHeight="1">
      <c r="B223" s="91"/>
      <c r="C223" s="140" t="s">
        <v>322</v>
      </c>
      <c r="D223" s="140" t="s">
        <v>99</v>
      </c>
      <c r="E223" s="141" t="s">
        <v>367</v>
      </c>
      <c r="F223" s="142" t="s">
        <v>368</v>
      </c>
      <c r="G223" s="143"/>
      <c r="H223" s="143"/>
      <c r="I223" s="143"/>
      <c r="J223" s="144" t="s">
        <v>112</v>
      </c>
      <c r="K223" s="145">
        <v>724.2</v>
      </c>
      <c r="L223" s="146">
        <v>0</v>
      </c>
      <c r="M223" s="143"/>
      <c r="N223" s="147">
        <f>ROUND(L223*K223,2)</f>
        <v>0</v>
      </c>
      <c r="O223" s="143"/>
      <c r="P223" s="143"/>
      <c r="Q223" s="143"/>
      <c r="R223" s="96"/>
      <c r="T223" s="148" t="s">
        <v>19</v>
      </c>
      <c r="U223" s="149" t="s">
        <v>34</v>
      </c>
      <c r="V223" s="24"/>
      <c r="W223" s="150">
        <f>V223*K223</f>
        <v>0</v>
      </c>
      <c r="X223" s="150">
        <v>0</v>
      </c>
      <c r="Y223" s="150">
        <f>X223*K223</f>
        <v>0</v>
      </c>
      <c r="Z223" s="150">
        <v>0</v>
      </c>
      <c r="AA223" s="151">
        <f>Z223*K223</f>
        <v>0</v>
      </c>
      <c r="AR223" s="10" t="s">
        <v>113</v>
      </c>
      <c r="AT223" s="10" t="s">
        <v>99</v>
      </c>
      <c r="AU223" s="10" t="s">
        <v>9</v>
      </c>
      <c r="AY223" s="10" t="s">
        <v>98</v>
      </c>
      <c r="BE223" s="152">
        <f>IF(U223="základní",N223,0)</f>
        <v>0</v>
      </c>
      <c r="BF223" s="152">
        <f>IF(U223="snížená",N223,0)</f>
        <v>0</v>
      </c>
      <c r="BG223" s="152">
        <f>IF(U223="zákl. přenesená",N223,0)</f>
        <v>0</v>
      </c>
      <c r="BH223" s="152">
        <f>IF(U223="sníž. přenesená",N223,0)</f>
        <v>0</v>
      </c>
      <c r="BI223" s="152">
        <f>IF(U223="nulová",N223,0)</f>
        <v>0</v>
      </c>
      <c r="BJ223" s="10" t="s">
        <v>73</v>
      </c>
      <c r="BK223" s="152">
        <f>ROUND(L223*K223,2)</f>
        <v>0</v>
      </c>
      <c r="BL223" s="10" t="s">
        <v>113</v>
      </c>
      <c r="BM223" s="10" t="s">
        <v>369</v>
      </c>
    </row>
    <row r="224" spans="2:65" s="191" customFormat="1" ht="22.5" customHeight="1">
      <c r="B224" s="185"/>
      <c r="C224" s="186"/>
      <c r="D224" s="186"/>
      <c r="E224" s="187" t="s">
        <v>19</v>
      </c>
      <c r="F224" s="188" t="s">
        <v>370</v>
      </c>
      <c r="G224" s="189"/>
      <c r="H224" s="189"/>
      <c r="I224" s="189"/>
      <c r="J224" s="186"/>
      <c r="K224" s="187" t="s">
        <v>19</v>
      </c>
      <c r="L224" s="186"/>
      <c r="M224" s="186"/>
      <c r="N224" s="186"/>
      <c r="O224" s="186"/>
      <c r="P224" s="186"/>
      <c r="Q224" s="186"/>
      <c r="R224" s="190"/>
      <c r="T224" s="192"/>
      <c r="U224" s="186"/>
      <c r="V224" s="186"/>
      <c r="W224" s="186"/>
      <c r="X224" s="186"/>
      <c r="Y224" s="186"/>
      <c r="Z224" s="186"/>
      <c r="AA224" s="193"/>
      <c r="AT224" s="194" t="s">
        <v>325</v>
      </c>
      <c r="AU224" s="194" t="s">
        <v>9</v>
      </c>
      <c r="AV224" s="191" t="s">
        <v>73</v>
      </c>
      <c r="AW224" s="191" t="s">
        <v>326</v>
      </c>
      <c r="AX224" s="191" t="s">
        <v>97</v>
      </c>
      <c r="AY224" s="194" t="s">
        <v>98</v>
      </c>
    </row>
    <row r="225" spans="2:65" s="170" customFormat="1" ht="22.5" customHeight="1">
      <c r="B225" s="163"/>
      <c r="C225" s="164"/>
      <c r="D225" s="164"/>
      <c r="E225" s="165" t="s">
        <v>19</v>
      </c>
      <c r="F225" s="195" t="s">
        <v>371</v>
      </c>
      <c r="G225" s="167"/>
      <c r="H225" s="167"/>
      <c r="I225" s="167"/>
      <c r="J225" s="164"/>
      <c r="K225" s="168">
        <v>111</v>
      </c>
      <c r="L225" s="164"/>
      <c r="M225" s="164"/>
      <c r="N225" s="164"/>
      <c r="O225" s="164"/>
      <c r="P225" s="164"/>
      <c r="Q225" s="164"/>
      <c r="R225" s="169"/>
      <c r="T225" s="171"/>
      <c r="U225" s="164"/>
      <c r="V225" s="164"/>
      <c r="W225" s="164"/>
      <c r="X225" s="164"/>
      <c r="Y225" s="164"/>
      <c r="Z225" s="164"/>
      <c r="AA225" s="172"/>
      <c r="AT225" s="173" t="s">
        <v>325</v>
      </c>
      <c r="AU225" s="173" t="s">
        <v>9</v>
      </c>
      <c r="AV225" s="170" t="s">
        <v>9</v>
      </c>
      <c r="AW225" s="170" t="s">
        <v>326</v>
      </c>
      <c r="AX225" s="170" t="s">
        <v>97</v>
      </c>
      <c r="AY225" s="173" t="s">
        <v>98</v>
      </c>
    </row>
    <row r="226" spans="2:65" s="170" customFormat="1" ht="22.5" customHeight="1">
      <c r="B226" s="163"/>
      <c r="C226" s="164"/>
      <c r="D226" s="164"/>
      <c r="E226" s="165" t="s">
        <v>19</v>
      </c>
      <c r="F226" s="195" t="s">
        <v>372</v>
      </c>
      <c r="G226" s="167"/>
      <c r="H226" s="167"/>
      <c r="I226" s="167"/>
      <c r="J226" s="164"/>
      <c r="K226" s="168">
        <v>507</v>
      </c>
      <c r="L226" s="164"/>
      <c r="M226" s="164"/>
      <c r="N226" s="164"/>
      <c r="O226" s="164"/>
      <c r="P226" s="164"/>
      <c r="Q226" s="164"/>
      <c r="R226" s="169"/>
      <c r="T226" s="171"/>
      <c r="U226" s="164"/>
      <c r="V226" s="164"/>
      <c r="W226" s="164"/>
      <c r="X226" s="164"/>
      <c r="Y226" s="164"/>
      <c r="Z226" s="164"/>
      <c r="AA226" s="172"/>
      <c r="AT226" s="173" t="s">
        <v>325</v>
      </c>
      <c r="AU226" s="173" t="s">
        <v>9</v>
      </c>
      <c r="AV226" s="170" t="s">
        <v>9</v>
      </c>
      <c r="AW226" s="170" t="s">
        <v>326</v>
      </c>
      <c r="AX226" s="170" t="s">
        <v>97</v>
      </c>
      <c r="AY226" s="173" t="s">
        <v>98</v>
      </c>
    </row>
    <row r="227" spans="2:65" s="170" customFormat="1" ht="22.5" customHeight="1">
      <c r="B227" s="163"/>
      <c r="C227" s="164"/>
      <c r="D227" s="164"/>
      <c r="E227" s="165" t="s">
        <v>19</v>
      </c>
      <c r="F227" s="195" t="s">
        <v>373</v>
      </c>
      <c r="G227" s="167"/>
      <c r="H227" s="167"/>
      <c r="I227" s="167"/>
      <c r="J227" s="164"/>
      <c r="K227" s="168">
        <v>12</v>
      </c>
      <c r="L227" s="164"/>
      <c r="M227" s="164"/>
      <c r="N227" s="164"/>
      <c r="O227" s="164"/>
      <c r="P227" s="164"/>
      <c r="Q227" s="164"/>
      <c r="R227" s="169"/>
      <c r="T227" s="171"/>
      <c r="U227" s="164"/>
      <c r="V227" s="164"/>
      <c r="W227" s="164"/>
      <c r="X227" s="164"/>
      <c r="Y227" s="164"/>
      <c r="Z227" s="164"/>
      <c r="AA227" s="172"/>
      <c r="AT227" s="173" t="s">
        <v>325</v>
      </c>
      <c r="AU227" s="173" t="s">
        <v>9</v>
      </c>
      <c r="AV227" s="170" t="s">
        <v>9</v>
      </c>
      <c r="AW227" s="170" t="s">
        <v>326</v>
      </c>
      <c r="AX227" s="170" t="s">
        <v>97</v>
      </c>
      <c r="AY227" s="173" t="s">
        <v>98</v>
      </c>
    </row>
    <row r="228" spans="2:65" s="170" customFormat="1" ht="22.5" customHeight="1">
      <c r="B228" s="163"/>
      <c r="C228" s="164"/>
      <c r="D228" s="164"/>
      <c r="E228" s="165" t="s">
        <v>19</v>
      </c>
      <c r="F228" s="195" t="s">
        <v>374</v>
      </c>
      <c r="G228" s="167"/>
      <c r="H228" s="167"/>
      <c r="I228" s="167"/>
      <c r="J228" s="164"/>
      <c r="K228" s="168">
        <v>24.2</v>
      </c>
      <c r="L228" s="164"/>
      <c r="M228" s="164"/>
      <c r="N228" s="164"/>
      <c r="O228" s="164"/>
      <c r="P228" s="164"/>
      <c r="Q228" s="164"/>
      <c r="R228" s="169"/>
      <c r="T228" s="171"/>
      <c r="U228" s="164"/>
      <c r="V228" s="164"/>
      <c r="W228" s="164"/>
      <c r="X228" s="164"/>
      <c r="Y228" s="164"/>
      <c r="Z228" s="164"/>
      <c r="AA228" s="172"/>
      <c r="AT228" s="173" t="s">
        <v>325</v>
      </c>
      <c r="AU228" s="173" t="s">
        <v>9</v>
      </c>
      <c r="AV228" s="170" t="s">
        <v>9</v>
      </c>
      <c r="AW228" s="170" t="s">
        <v>326</v>
      </c>
      <c r="AX228" s="170" t="s">
        <v>97</v>
      </c>
      <c r="AY228" s="173" t="s">
        <v>98</v>
      </c>
    </row>
    <row r="229" spans="2:65" s="203" customFormat="1" ht="22.5" customHeight="1">
      <c r="B229" s="196"/>
      <c r="C229" s="197"/>
      <c r="D229" s="197"/>
      <c r="E229" s="198" t="s">
        <v>19</v>
      </c>
      <c r="F229" s="199" t="s">
        <v>375</v>
      </c>
      <c r="G229" s="200"/>
      <c r="H229" s="200"/>
      <c r="I229" s="200"/>
      <c r="J229" s="197"/>
      <c r="K229" s="201">
        <v>654.20000000000005</v>
      </c>
      <c r="L229" s="197"/>
      <c r="M229" s="197"/>
      <c r="N229" s="197"/>
      <c r="O229" s="197"/>
      <c r="P229" s="197"/>
      <c r="Q229" s="197"/>
      <c r="R229" s="202"/>
      <c r="T229" s="204"/>
      <c r="U229" s="197"/>
      <c r="V229" s="197"/>
      <c r="W229" s="197"/>
      <c r="X229" s="197"/>
      <c r="Y229" s="197"/>
      <c r="Z229" s="197"/>
      <c r="AA229" s="205"/>
      <c r="AT229" s="206" t="s">
        <v>325</v>
      </c>
      <c r="AU229" s="206" t="s">
        <v>9</v>
      </c>
      <c r="AV229" s="203" t="s">
        <v>109</v>
      </c>
      <c r="AW229" s="203" t="s">
        <v>326</v>
      </c>
      <c r="AX229" s="203" t="s">
        <v>97</v>
      </c>
      <c r="AY229" s="206" t="s">
        <v>98</v>
      </c>
    </row>
    <row r="230" spans="2:65" s="191" customFormat="1" ht="22.5" customHeight="1">
      <c r="B230" s="185"/>
      <c r="C230" s="186"/>
      <c r="D230" s="186"/>
      <c r="E230" s="187" t="s">
        <v>19</v>
      </c>
      <c r="F230" s="207" t="s">
        <v>376</v>
      </c>
      <c r="G230" s="189"/>
      <c r="H230" s="189"/>
      <c r="I230" s="189"/>
      <c r="J230" s="186"/>
      <c r="K230" s="187" t="s">
        <v>19</v>
      </c>
      <c r="L230" s="186"/>
      <c r="M230" s="186"/>
      <c r="N230" s="186"/>
      <c r="O230" s="186"/>
      <c r="P230" s="186"/>
      <c r="Q230" s="186"/>
      <c r="R230" s="190"/>
      <c r="T230" s="192"/>
      <c r="U230" s="186"/>
      <c r="V230" s="186"/>
      <c r="W230" s="186"/>
      <c r="X230" s="186"/>
      <c r="Y230" s="186"/>
      <c r="Z230" s="186"/>
      <c r="AA230" s="193"/>
      <c r="AT230" s="194" t="s">
        <v>325</v>
      </c>
      <c r="AU230" s="194" t="s">
        <v>9</v>
      </c>
      <c r="AV230" s="191" t="s">
        <v>73</v>
      </c>
      <c r="AW230" s="191" t="s">
        <v>326</v>
      </c>
      <c r="AX230" s="191" t="s">
        <v>97</v>
      </c>
      <c r="AY230" s="194" t="s">
        <v>98</v>
      </c>
    </row>
    <row r="231" spans="2:65" s="170" customFormat="1" ht="22.5" customHeight="1">
      <c r="B231" s="163"/>
      <c r="C231" s="164"/>
      <c r="D231" s="164"/>
      <c r="E231" s="165" t="s">
        <v>19</v>
      </c>
      <c r="F231" s="195" t="s">
        <v>377</v>
      </c>
      <c r="G231" s="167"/>
      <c r="H231" s="167"/>
      <c r="I231" s="167"/>
      <c r="J231" s="164"/>
      <c r="K231" s="168">
        <v>70</v>
      </c>
      <c r="L231" s="164"/>
      <c r="M231" s="164"/>
      <c r="N231" s="164"/>
      <c r="O231" s="164"/>
      <c r="P231" s="164"/>
      <c r="Q231" s="164"/>
      <c r="R231" s="169"/>
      <c r="T231" s="171"/>
      <c r="U231" s="164"/>
      <c r="V231" s="164"/>
      <c r="W231" s="164"/>
      <c r="X231" s="164"/>
      <c r="Y231" s="164"/>
      <c r="Z231" s="164"/>
      <c r="AA231" s="172"/>
      <c r="AT231" s="173" t="s">
        <v>325</v>
      </c>
      <c r="AU231" s="173" t="s">
        <v>9</v>
      </c>
      <c r="AV231" s="170" t="s">
        <v>9</v>
      </c>
      <c r="AW231" s="170" t="s">
        <v>326</v>
      </c>
      <c r="AX231" s="170" t="s">
        <v>97</v>
      </c>
      <c r="AY231" s="173" t="s">
        <v>98</v>
      </c>
    </row>
    <row r="232" spans="2:65" s="181" customFormat="1" ht="22.5" customHeight="1">
      <c r="B232" s="174"/>
      <c r="C232" s="175"/>
      <c r="D232" s="175"/>
      <c r="E232" s="176" t="s">
        <v>19</v>
      </c>
      <c r="F232" s="177" t="s">
        <v>327</v>
      </c>
      <c r="G232" s="178"/>
      <c r="H232" s="178"/>
      <c r="I232" s="178"/>
      <c r="J232" s="175"/>
      <c r="K232" s="179">
        <v>724.2</v>
      </c>
      <c r="L232" s="175"/>
      <c r="M232" s="175"/>
      <c r="N232" s="175"/>
      <c r="O232" s="175"/>
      <c r="P232" s="175"/>
      <c r="Q232" s="175"/>
      <c r="R232" s="180"/>
      <c r="T232" s="182"/>
      <c r="U232" s="175"/>
      <c r="V232" s="175"/>
      <c r="W232" s="175"/>
      <c r="X232" s="175"/>
      <c r="Y232" s="175"/>
      <c r="Z232" s="175"/>
      <c r="AA232" s="183"/>
      <c r="AT232" s="184" t="s">
        <v>325</v>
      </c>
      <c r="AU232" s="184" t="s">
        <v>9</v>
      </c>
      <c r="AV232" s="181" t="s">
        <v>103</v>
      </c>
      <c r="AW232" s="181" t="s">
        <v>326</v>
      </c>
      <c r="AX232" s="181" t="s">
        <v>73</v>
      </c>
      <c r="AY232" s="184" t="s">
        <v>98</v>
      </c>
    </row>
    <row r="233" spans="2:65" s="22" customFormat="1" ht="22.5" customHeight="1">
      <c r="B233" s="91"/>
      <c r="C233" s="155" t="s">
        <v>378</v>
      </c>
      <c r="D233" s="155" t="s">
        <v>208</v>
      </c>
      <c r="E233" s="156" t="s">
        <v>379</v>
      </c>
      <c r="F233" s="157" t="s">
        <v>380</v>
      </c>
      <c r="G233" s="158"/>
      <c r="H233" s="158"/>
      <c r="I233" s="158"/>
      <c r="J233" s="159" t="s">
        <v>381</v>
      </c>
      <c r="K233" s="160">
        <v>178.4</v>
      </c>
      <c r="L233" s="161">
        <v>0</v>
      </c>
      <c r="M233" s="158"/>
      <c r="N233" s="162">
        <f>ROUND(L233*K233,2)</f>
        <v>0</v>
      </c>
      <c r="O233" s="143"/>
      <c r="P233" s="143"/>
      <c r="Q233" s="143"/>
      <c r="R233" s="96"/>
      <c r="T233" s="148" t="s">
        <v>19</v>
      </c>
      <c r="U233" s="149" t="s">
        <v>34</v>
      </c>
      <c r="V233" s="24"/>
      <c r="W233" s="150">
        <f>V233*K233</f>
        <v>0</v>
      </c>
      <c r="X233" s="150">
        <v>1E-3</v>
      </c>
      <c r="Y233" s="150">
        <f>X233*K233</f>
        <v>0.1784</v>
      </c>
      <c r="Z233" s="150">
        <v>0</v>
      </c>
      <c r="AA233" s="151">
        <f>Z233*K233</f>
        <v>0</v>
      </c>
      <c r="AR233" s="10" t="s">
        <v>211</v>
      </c>
      <c r="AT233" s="10" t="s">
        <v>208</v>
      </c>
      <c r="AU233" s="10" t="s">
        <v>9</v>
      </c>
      <c r="AY233" s="10" t="s">
        <v>98</v>
      </c>
      <c r="BE233" s="152">
        <f>IF(U233="základní",N233,0)</f>
        <v>0</v>
      </c>
      <c r="BF233" s="152">
        <f>IF(U233="snížená",N233,0)</f>
        <v>0</v>
      </c>
      <c r="BG233" s="152">
        <f>IF(U233="zákl. přenesená",N233,0)</f>
        <v>0</v>
      </c>
      <c r="BH233" s="152">
        <f>IF(U233="sníž. přenesená",N233,0)</f>
        <v>0</v>
      </c>
      <c r="BI233" s="152">
        <f>IF(U233="nulová",N233,0)</f>
        <v>0</v>
      </c>
      <c r="BJ233" s="10" t="s">
        <v>73</v>
      </c>
      <c r="BK233" s="152">
        <f>ROUND(L233*K233,2)</f>
        <v>0</v>
      </c>
      <c r="BL233" s="10" t="s">
        <v>113</v>
      </c>
      <c r="BM233" s="10" t="s">
        <v>382</v>
      </c>
    </row>
    <row r="234" spans="2:65" s="170" customFormat="1" ht="22.5" customHeight="1">
      <c r="B234" s="163"/>
      <c r="C234" s="164"/>
      <c r="D234" s="164"/>
      <c r="E234" s="165" t="s">
        <v>19</v>
      </c>
      <c r="F234" s="166" t="s">
        <v>383</v>
      </c>
      <c r="G234" s="167"/>
      <c r="H234" s="167"/>
      <c r="I234" s="167"/>
      <c r="J234" s="164"/>
      <c r="K234" s="168">
        <v>178.4</v>
      </c>
      <c r="L234" s="164"/>
      <c r="M234" s="164"/>
      <c r="N234" s="164"/>
      <c r="O234" s="164"/>
      <c r="P234" s="164"/>
      <c r="Q234" s="164"/>
      <c r="R234" s="169"/>
      <c r="T234" s="171"/>
      <c r="U234" s="164"/>
      <c r="V234" s="164"/>
      <c r="W234" s="164"/>
      <c r="X234" s="164"/>
      <c r="Y234" s="164"/>
      <c r="Z234" s="164"/>
      <c r="AA234" s="172"/>
      <c r="AT234" s="173" t="s">
        <v>325</v>
      </c>
      <c r="AU234" s="173" t="s">
        <v>9</v>
      </c>
      <c r="AV234" s="170" t="s">
        <v>9</v>
      </c>
      <c r="AW234" s="170" t="s">
        <v>326</v>
      </c>
      <c r="AX234" s="170" t="s">
        <v>97</v>
      </c>
      <c r="AY234" s="173" t="s">
        <v>98</v>
      </c>
    </row>
    <row r="235" spans="2:65" s="181" customFormat="1" ht="22.5" customHeight="1">
      <c r="B235" s="174"/>
      <c r="C235" s="175"/>
      <c r="D235" s="175"/>
      <c r="E235" s="176" t="s">
        <v>19</v>
      </c>
      <c r="F235" s="177" t="s">
        <v>327</v>
      </c>
      <c r="G235" s="178"/>
      <c r="H235" s="178"/>
      <c r="I235" s="178"/>
      <c r="J235" s="175"/>
      <c r="K235" s="179">
        <v>178.4</v>
      </c>
      <c r="L235" s="175"/>
      <c r="M235" s="175"/>
      <c r="N235" s="175"/>
      <c r="O235" s="175"/>
      <c r="P235" s="175"/>
      <c r="Q235" s="175"/>
      <c r="R235" s="180"/>
      <c r="T235" s="182"/>
      <c r="U235" s="175"/>
      <c r="V235" s="175"/>
      <c r="W235" s="175"/>
      <c r="X235" s="175"/>
      <c r="Y235" s="175"/>
      <c r="Z235" s="175"/>
      <c r="AA235" s="183"/>
      <c r="AT235" s="184" t="s">
        <v>325</v>
      </c>
      <c r="AU235" s="184" t="s">
        <v>9</v>
      </c>
      <c r="AV235" s="181" t="s">
        <v>103</v>
      </c>
      <c r="AW235" s="181" t="s">
        <v>326</v>
      </c>
      <c r="AX235" s="181" t="s">
        <v>73</v>
      </c>
      <c r="AY235" s="184" t="s">
        <v>98</v>
      </c>
    </row>
    <row r="236" spans="2:65" s="22" customFormat="1" ht="22.5" customHeight="1">
      <c r="B236" s="91"/>
      <c r="C236" s="155" t="s">
        <v>384</v>
      </c>
      <c r="D236" s="155" t="s">
        <v>208</v>
      </c>
      <c r="E236" s="156" t="s">
        <v>385</v>
      </c>
      <c r="F236" s="157" t="s">
        <v>386</v>
      </c>
      <c r="G236" s="158"/>
      <c r="H236" s="158"/>
      <c r="I236" s="158"/>
      <c r="J236" s="159" t="s">
        <v>137</v>
      </c>
      <c r="K236" s="160">
        <v>48</v>
      </c>
      <c r="L236" s="161">
        <v>0</v>
      </c>
      <c r="M236" s="158"/>
      <c r="N236" s="162">
        <f>ROUND(L236*K236,2)</f>
        <v>0</v>
      </c>
      <c r="O236" s="143"/>
      <c r="P236" s="143"/>
      <c r="Q236" s="143"/>
      <c r="R236" s="96"/>
      <c r="T236" s="148" t="s">
        <v>19</v>
      </c>
      <c r="U236" s="149" t="s">
        <v>34</v>
      </c>
      <c r="V236" s="24"/>
      <c r="W236" s="150">
        <f>V236*K236</f>
        <v>0</v>
      </c>
      <c r="X236" s="150">
        <v>1.3999999999999999E-4</v>
      </c>
      <c r="Y236" s="150">
        <f>X236*K236</f>
        <v>6.7199999999999994E-3</v>
      </c>
      <c r="Z236" s="150">
        <v>0</v>
      </c>
      <c r="AA236" s="151">
        <f>Z236*K236</f>
        <v>0</v>
      </c>
      <c r="AR236" s="10" t="s">
        <v>211</v>
      </c>
      <c r="AT236" s="10" t="s">
        <v>208</v>
      </c>
      <c r="AU236" s="10" t="s">
        <v>9</v>
      </c>
      <c r="AY236" s="10" t="s">
        <v>98</v>
      </c>
      <c r="BE236" s="152">
        <f>IF(U236="základní",N236,0)</f>
        <v>0</v>
      </c>
      <c r="BF236" s="152">
        <f>IF(U236="snížená",N236,0)</f>
        <v>0</v>
      </c>
      <c r="BG236" s="152">
        <f>IF(U236="zákl. přenesená",N236,0)</f>
        <v>0</v>
      </c>
      <c r="BH236" s="152">
        <f>IF(U236="sníž. přenesená",N236,0)</f>
        <v>0</v>
      </c>
      <c r="BI236" s="152">
        <f>IF(U236="nulová",N236,0)</f>
        <v>0</v>
      </c>
      <c r="BJ236" s="10" t="s">
        <v>73</v>
      </c>
      <c r="BK236" s="152">
        <f>ROUND(L236*K236,2)</f>
        <v>0</v>
      </c>
      <c r="BL236" s="10" t="s">
        <v>113</v>
      </c>
      <c r="BM236" s="10" t="s">
        <v>387</v>
      </c>
    </row>
    <row r="237" spans="2:65" s="170" customFormat="1" ht="22.5" customHeight="1">
      <c r="B237" s="163"/>
      <c r="C237" s="164"/>
      <c r="D237" s="164"/>
      <c r="E237" s="165" t="s">
        <v>19</v>
      </c>
      <c r="F237" s="166" t="s">
        <v>388</v>
      </c>
      <c r="G237" s="167"/>
      <c r="H237" s="167"/>
      <c r="I237" s="167"/>
      <c r="J237" s="164"/>
      <c r="K237" s="168">
        <v>12</v>
      </c>
      <c r="L237" s="164"/>
      <c r="M237" s="164"/>
      <c r="N237" s="164"/>
      <c r="O237" s="164"/>
      <c r="P237" s="164"/>
      <c r="Q237" s="164"/>
      <c r="R237" s="169"/>
      <c r="T237" s="171"/>
      <c r="U237" s="164"/>
      <c r="V237" s="164"/>
      <c r="W237" s="164"/>
      <c r="X237" s="164"/>
      <c r="Y237" s="164"/>
      <c r="Z237" s="164"/>
      <c r="AA237" s="172"/>
      <c r="AT237" s="173" t="s">
        <v>325</v>
      </c>
      <c r="AU237" s="173" t="s">
        <v>9</v>
      </c>
      <c r="AV237" s="170" t="s">
        <v>9</v>
      </c>
      <c r="AW237" s="170" t="s">
        <v>326</v>
      </c>
      <c r="AX237" s="170" t="s">
        <v>97</v>
      </c>
      <c r="AY237" s="173" t="s">
        <v>98</v>
      </c>
    </row>
    <row r="238" spans="2:65" s="170" customFormat="1" ht="22.5" customHeight="1">
      <c r="B238" s="163"/>
      <c r="C238" s="164"/>
      <c r="D238" s="164"/>
      <c r="E238" s="165" t="s">
        <v>19</v>
      </c>
      <c r="F238" s="195" t="s">
        <v>389</v>
      </c>
      <c r="G238" s="167"/>
      <c r="H238" s="167"/>
      <c r="I238" s="167"/>
      <c r="J238" s="164"/>
      <c r="K238" s="168">
        <v>24</v>
      </c>
      <c r="L238" s="164"/>
      <c r="M238" s="164"/>
      <c r="N238" s="164"/>
      <c r="O238" s="164"/>
      <c r="P238" s="164"/>
      <c r="Q238" s="164"/>
      <c r="R238" s="169"/>
      <c r="T238" s="171"/>
      <c r="U238" s="164"/>
      <c r="V238" s="164"/>
      <c r="W238" s="164"/>
      <c r="X238" s="164"/>
      <c r="Y238" s="164"/>
      <c r="Z238" s="164"/>
      <c r="AA238" s="172"/>
      <c r="AT238" s="173" t="s">
        <v>325</v>
      </c>
      <c r="AU238" s="173" t="s">
        <v>9</v>
      </c>
      <c r="AV238" s="170" t="s">
        <v>9</v>
      </c>
      <c r="AW238" s="170" t="s">
        <v>326</v>
      </c>
      <c r="AX238" s="170" t="s">
        <v>97</v>
      </c>
      <c r="AY238" s="173" t="s">
        <v>98</v>
      </c>
    </row>
    <row r="239" spans="2:65" s="170" customFormat="1" ht="22.5" customHeight="1">
      <c r="B239" s="163"/>
      <c r="C239" s="164"/>
      <c r="D239" s="164"/>
      <c r="E239" s="165" t="s">
        <v>19</v>
      </c>
      <c r="F239" s="195" t="s">
        <v>388</v>
      </c>
      <c r="G239" s="167"/>
      <c r="H239" s="167"/>
      <c r="I239" s="167"/>
      <c r="J239" s="164"/>
      <c r="K239" s="168">
        <v>12</v>
      </c>
      <c r="L239" s="164"/>
      <c r="M239" s="164"/>
      <c r="N239" s="164"/>
      <c r="O239" s="164"/>
      <c r="P239" s="164"/>
      <c r="Q239" s="164"/>
      <c r="R239" s="169"/>
      <c r="T239" s="171"/>
      <c r="U239" s="164"/>
      <c r="V239" s="164"/>
      <c r="W239" s="164"/>
      <c r="X239" s="164"/>
      <c r="Y239" s="164"/>
      <c r="Z239" s="164"/>
      <c r="AA239" s="172"/>
      <c r="AT239" s="173" t="s">
        <v>325</v>
      </c>
      <c r="AU239" s="173" t="s">
        <v>9</v>
      </c>
      <c r="AV239" s="170" t="s">
        <v>9</v>
      </c>
      <c r="AW239" s="170" t="s">
        <v>326</v>
      </c>
      <c r="AX239" s="170" t="s">
        <v>97</v>
      </c>
      <c r="AY239" s="173" t="s">
        <v>98</v>
      </c>
    </row>
    <row r="240" spans="2:65" s="181" customFormat="1" ht="22.5" customHeight="1">
      <c r="B240" s="174"/>
      <c r="C240" s="175"/>
      <c r="D240" s="175"/>
      <c r="E240" s="176" t="s">
        <v>19</v>
      </c>
      <c r="F240" s="177" t="s">
        <v>327</v>
      </c>
      <c r="G240" s="178"/>
      <c r="H240" s="178"/>
      <c r="I240" s="178"/>
      <c r="J240" s="175"/>
      <c r="K240" s="179">
        <v>48</v>
      </c>
      <c r="L240" s="175"/>
      <c r="M240" s="175"/>
      <c r="N240" s="175"/>
      <c r="O240" s="175"/>
      <c r="P240" s="175"/>
      <c r="Q240" s="175"/>
      <c r="R240" s="180"/>
      <c r="T240" s="182"/>
      <c r="U240" s="175"/>
      <c r="V240" s="175"/>
      <c r="W240" s="175"/>
      <c r="X240" s="175"/>
      <c r="Y240" s="175"/>
      <c r="Z240" s="175"/>
      <c r="AA240" s="183"/>
      <c r="AT240" s="184" t="s">
        <v>325</v>
      </c>
      <c r="AU240" s="184" t="s">
        <v>9</v>
      </c>
      <c r="AV240" s="181" t="s">
        <v>103</v>
      </c>
      <c r="AW240" s="181" t="s">
        <v>326</v>
      </c>
      <c r="AX240" s="181" t="s">
        <v>73</v>
      </c>
      <c r="AY240" s="184" t="s">
        <v>98</v>
      </c>
    </row>
    <row r="241" spans="2:65" s="22" customFormat="1" ht="31.5" customHeight="1">
      <c r="B241" s="91"/>
      <c r="C241" s="155" t="s">
        <v>390</v>
      </c>
      <c r="D241" s="155" t="s">
        <v>208</v>
      </c>
      <c r="E241" s="156" t="s">
        <v>391</v>
      </c>
      <c r="F241" s="157" t="s">
        <v>392</v>
      </c>
      <c r="G241" s="158"/>
      <c r="H241" s="158"/>
      <c r="I241" s="158"/>
      <c r="J241" s="159" t="s">
        <v>137</v>
      </c>
      <c r="K241" s="160">
        <v>436</v>
      </c>
      <c r="L241" s="161">
        <v>0</v>
      </c>
      <c r="M241" s="158"/>
      <c r="N241" s="162">
        <f>ROUND(L241*K241,2)</f>
        <v>0</v>
      </c>
      <c r="O241" s="143"/>
      <c r="P241" s="143"/>
      <c r="Q241" s="143"/>
      <c r="R241" s="96"/>
      <c r="T241" s="148" t="s">
        <v>19</v>
      </c>
      <c r="U241" s="149" t="s">
        <v>34</v>
      </c>
      <c r="V241" s="24"/>
      <c r="W241" s="150">
        <f>V241*K241</f>
        <v>0</v>
      </c>
      <c r="X241" s="150">
        <v>2.9999999999999997E-4</v>
      </c>
      <c r="Y241" s="150">
        <f>X241*K241</f>
        <v>0.1308</v>
      </c>
      <c r="Z241" s="150">
        <v>0</v>
      </c>
      <c r="AA241" s="151">
        <f>Z241*K241</f>
        <v>0</v>
      </c>
      <c r="AR241" s="10" t="s">
        <v>211</v>
      </c>
      <c r="AT241" s="10" t="s">
        <v>208</v>
      </c>
      <c r="AU241" s="10" t="s">
        <v>9</v>
      </c>
      <c r="AY241" s="10" t="s">
        <v>98</v>
      </c>
      <c r="BE241" s="152">
        <f>IF(U241="základní",N241,0)</f>
        <v>0</v>
      </c>
      <c r="BF241" s="152">
        <f>IF(U241="snížená",N241,0)</f>
        <v>0</v>
      </c>
      <c r="BG241" s="152">
        <f>IF(U241="zákl. přenesená",N241,0)</f>
        <v>0</v>
      </c>
      <c r="BH241" s="152">
        <f>IF(U241="sníž. přenesená",N241,0)</f>
        <v>0</v>
      </c>
      <c r="BI241" s="152">
        <f>IF(U241="nulová",N241,0)</f>
        <v>0</v>
      </c>
      <c r="BJ241" s="10" t="s">
        <v>73</v>
      </c>
      <c r="BK241" s="152">
        <f>ROUND(L241*K241,2)</f>
        <v>0</v>
      </c>
      <c r="BL241" s="10" t="s">
        <v>113</v>
      </c>
      <c r="BM241" s="10" t="s">
        <v>393</v>
      </c>
    </row>
    <row r="242" spans="2:65" s="170" customFormat="1" ht="22.5" customHeight="1">
      <c r="B242" s="163"/>
      <c r="C242" s="164"/>
      <c r="D242" s="164"/>
      <c r="E242" s="165" t="s">
        <v>19</v>
      </c>
      <c r="F242" s="166" t="s">
        <v>394</v>
      </c>
      <c r="G242" s="167"/>
      <c r="H242" s="167"/>
      <c r="I242" s="167"/>
      <c r="J242" s="164"/>
      <c r="K242" s="168">
        <v>436</v>
      </c>
      <c r="L242" s="164"/>
      <c r="M242" s="164"/>
      <c r="N242" s="164"/>
      <c r="O242" s="164"/>
      <c r="P242" s="164"/>
      <c r="Q242" s="164"/>
      <c r="R242" s="169"/>
      <c r="T242" s="171"/>
      <c r="U242" s="164"/>
      <c r="V242" s="164"/>
      <c r="W242" s="164"/>
      <c r="X242" s="164"/>
      <c r="Y242" s="164"/>
      <c r="Z242" s="164"/>
      <c r="AA242" s="172"/>
      <c r="AT242" s="173" t="s">
        <v>325</v>
      </c>
      <c r="AU242" s="173" t="s">
        <v>9</v>
      </c>
      <c r="AV242" s="170" t="s">
        <v>9</v>
      </c>
      <c r="AW242" s="170" t="s">
        <v>326</v>
      </c>
      <c r="AX242" s="170" t="s">
        <v>97</v>
      </c>
      <c r="AY242" s="173" t="s">
        <v>98</v>
      </c>
    </row>
    <row r="243" spans="2:65" s="181" customFormat="1" ht="22.5" customHeight="1">
      <c r="B243" s="174"/>
      <c r="C243" s="175"/>
      <c r="D243" s="175"/>
      <c r="E243" s="176" t="s">
        <v>19</v>
      </c>
      <c r="F243" s="177" t="s">
        <v>327</v>
      </c>
      <c r="G243" s="178"/>
      <c r="H243" s="178"/>
      <c r="I243" s="178"/>
      <c r="J243" s="175"/>
      <c r="K243" s="179">
        <v>436</v>
      </c>
      <c r="L243" s="175"/>
      <c r="M243" s="175"/>
      <c r="N243" s="175"/>
      <c r="O243" s="175"/>
      <c r="P243" s="175"/>
      <c r="Q243" s="175"/>
      <c r="R243" s="180"/>
      <c r="T243" s="182"/>
      <c r="U243" s="175"/>
      <c r="V243" s="175"/>
      <c r="W243" s="175"/>
      <c r="X243" s="175"/>
      <c r="Y243" s="175"/>
      <c r="Z243" s="175"/>
      <c r="AA243" s="183"/>
      <c r="AT243" s="184" t="s">
        <v>325</v>
      </c>
      <c r="AU243" s="184" t="s">
        <v>9</v>
      </c>
      <c r="AV243" s="181" t="s">
        <v>103</v>
      </c>
      <c r="AW243" s="181" t="s">
        <v>326</v>
      </c>
      <c r="AX243" s="181" t="s">
        <v>73</v>
      </c>
      <c r="AY243" s="184" t="s">
        <v>98</v>
      </c>
    </row>
    <row r="244" spans="2:65" s="22" customFormat="1" ht="31.5" customHeight="1">
      <c r="B244" s="91"/>
      <c r="C244" s="140" t="s">
        <v>395</v>
      </c>
      <c r="D244" s="140" t="s">
        <v>99</v>
      </c>
      <c r="E244" s="141" t="s">
        <v>396</v>
      </c>
      <c r="F244" s="142" t="s">
        <v>397</v>
      </c>
      <c r="G244" s="143"/>
      <c r="H244" s="143"/>
      <c r="I244" s="143"/>
      <c r="J244" s="144" t="s">
        <v>137</v>
      </c>
      <c r="K244" s="145">
        <v>79</v>
      </c>
      <c r="L244" s="146">
        <v>0</v>
      </c>
      <c r="M244" s="143"/>
      <c r="N244" s="147">
        <f>ROUND(L244*K244,2)</f>
        <v>0</v>
      </c>
      <c r="O244" s="143"/>
      <c r="P244" s="143"/>
      <c r="Q244" s="143"/>
      <c r="R244" s="96"/>
      <c r="T244" s="148" t="s">
        <v>19</v>
      </c>
      <c r="U244" s="149" t="s">
        <v>34</v>
      </c>
      <c r="V244" s="24"/>
      <c r="W244" s="150">
        <f>V244*K244</f>
        <v>0</v>
      </c>
      <c r="X244" s="150">
        <v>0</v>
      </c>
      <c r="Y244" s="150">
        <f>X244*K244</f>
        <v>0</v>
      </c>
      <c r="Z244" s="150">
        <v>0</v>
      </c>
      <c r="AA244" s="151">
        <f>Z244*K244</f>
        <v>0</v>
      </c>
      <c r="AR244" s="10" t="s">
        <v>113</v>
      </c>
      <c r="AT244" s="10" t="s">
        <v>99</v>
      </c>
      <c r="AU244" s="10" t="s">
        <v>9</v>
      </c>
      <c r="AY244" s="10" t="s">
        <v>98</v>
      </c>
      <c r="BE244" s="152">
        <f>IF(U244="základní",N244,0)</f>
        <v>0</v>
      </c>
      <c r="BF244" s="152">
        <f>IF(U244="snížená",N244,0)</f>
        <v>0</v>
      </c>
      <c r="BG244" s="152">
        <f>IF(U244="zákl. přenesená",N244,0)</f>
        <v>0</v>
      </c>
      <c r="BH244" s="152">
        <f>IF(U244="sníž. přenesená",N244,0)</f>
        <v>0</v>
      </c>
      <c r="BI244" s="152">
        <f>IF(U244="nulová",N244,0)</f>
        <v>0</v>
      </c>
      <c r="BJ244" s="10" t="s">
        <v>73</v>
      </c>
      <c r="BK244" s="152">
        <f>ROUND(L244*K244,2)</f>
        <v>0</v>
      </c>
      <c r="BL244" s="10" t="s">
        <v>113</v>
      </c>
      <c r="BM244" s="10" t="s">
        <v>398</v>
      </c>
    </row>
    <row r="245" spans="2:65" s="170" customFormat="1" ht="22.5" customHeight="1">
      <c r="B245" s="163"/>
      <c r="C245" s="164"/>
      <c r="D245" s="164"/>
      <c r="E245" s="165" t="s">
        <v>19</v>
      </c>
      <c r="F245" s="166" t="s">
        <v>399</v>
      </c>
      <c r="G245" s="167"/>
      <c r="H245" s="167"/>
      <c r="I245" s="167"/>
      <c r="J245" s="164"/>
      <c r="K245" s="168">
        <v>24</v>
      </c>
      <c r="L245" s="164"/>
      <c r="M245" s="164"/>
      <c r="N245" s="164"/>
      <c r="O245" s="164"/>
      <c r="P245" s="164"/>
      <c r="Q245" s="164"/>
      <c r="R245" s="169"/>
      <c r="T245" s="171"/>
      <c r="U245" s="164"/>
      <c r="V245" s="164"/>
      <c r="W245" s="164"/>
      <c r="X245" s="164"/>
      <c r="Y245" s="164"/>
      <c r="Z245" s="164"/>
      <c r="AA245" s="172"/>
      <c r="AT245" s="173" t="s">
        <v>325</v>
      </c>
      <c r="AU245" s="173" t="s">
        <v>9</v>
      </c>
      <c r="AV245" s="170" t="s">
        <v>9</v>
      </c>
      <c r="AW245" s="170" t="s">
        <v>326</v>
      </c>
      <c r="AX245" s="170" t="s">
        <v>97</v>
      </c>
      <c r="AY245" s="173" t="s">
        <v>98</v>
      </c>
    </row>
    <row r="246" spans="2:65" s="170" customFormat="1" ht="22.5" customHeight="1">
      <c r="B246" s="163"/>
      <c r="C246" s="164"/>
      <c r="D246" s="164"/>
      <c r="E246" s="165" t="s">
        <v>19</v>
      </c>
      <c r="F246" s="195" t="s">
        <v>400</v>
      </c>
      <c r="G246" s="167"/>
      <c r="H246" s="167"/>
      <c r="I246" s="167"/>
      <c r="J246" s="164"/>
      <c r="K246" s="168">
        <v>54</v>
      </c>
      <c r="L246" s="164"/>
      <c r="M246" s="164"/>
      <c r="N246" s="164"/>
      <c r="O246" s="164"/>
      <c r="P246" s="164"/>
      <c r="Q246" s="164"/>
      <c r="R246" s="169"/>
      <c r="T246" s="171"/>
      <c r="U246" s="164"/>
      <c r="V246" s="164"/>
      <c r="W246" s="164"/>
      <c r="X246" s="164"/>
      <c r="Y246" s="164"/>
      <c r="Z246" s="164"/>
      <c r="AA246" s="172"/>
      <c r="AT246" s="173" t="s">
        <v>325</v>
      </c>
      <c r="AU246" s="173" t="s">
        <v>9</v>
      </c>
      <c r="AV246" s="170" t="s">
        <v>9</v>
      </c>
      <c r="AW246" s="170" t="s">
        <v>326</v>
      </c>
      <c r="AX246" s="170" t="s">
        <v>97</v>
      </c>
      <c r="AY246" s="173" t="s">
        <v>98</v>
      </c>
    </row>
    <row r="247" spans="2:65" s="170" customFormat="1" ht="22.5" customHeight="1">
      <c r="B247" s="163"/>
      <c r="C247" s="164"/>
      <c r="D247" s="164"/>
      <c r="E247" s="165" t="s">
        <v>19</v>
      </c>
      <c r="F247" s="195" t="s">
        <v>401</v>
      </c>
      <c r="G247" s="167"/>
      <c r="H247" s="167"/>
      <c r="I247" s="167"/>
      <c r="J247" s="164"/>
      <c r="K247" s="168">
        <v>1</v>
      </c>
      <c r="L247" s="164"/>
      <c r="M247" s="164"/>
      <c r="N247" s="164"/>
      <c r="O247" s="164"/>
      <c r="P247" s="164"/>
      <c r="Q247" s="164"/>
      <c r="R247" s="169"/>
      <c r="T247" s="171"/>
      <c r="U247" s="164"/>
      <c r="V247" s="164"/>
      <c r="W247" s="164"/>
      <c r="X247" s="164"/>
      <c r="Y247" s="164"/>
      <c r="Z247" s="164"/>
      <c r="AA247" s="172"/>
      <c r="AT247" s="173" t="s">
        <v>325</v>
      </c>
      <c r="AU247" s="173" t="s">
        <v>9</v>
      </c>
      <c r="AV247" s="170" t="s">
        <v>9</v>
      </c>
      <c r="AW247" s="170" t="s">
        <v>326</v>
      </c>
      <c r="AX247" s="170" t="s">
        <v>97</v>
      </c>
      <c r="AY247" s="173" t="s">
        <v>98</v>
      </c>
    </row>
    <row r="248" spans="2:65" s="181" customFormat="1" ht="22.5" customHeight="1">
      <c r="B248" s="174"/>
      <c r="C248" s="175"/>
      <c r="D248" s="175"/>
      <c r="E248" s="176" t="s">
        <v>19</v>
      </c>
      <c r="F248" s="177" t="s">
        <v>327</v>
      </c>
      <c r="G248" s="178"/>
      <c r="H248" s="178"/>
      <c r="I248" s="178"/>
      <c r="J248" s="175"/>
      <c r="K248" s="179">
        <v>79</v>
      </c>
      <c r="L248" s="175"/>
      <c r="M248" s="175"/>
      <c r="N248" s="175"/>
      <c r="O248" s="175"/>
      <c r="P248" s="175"/>
      <c r="Q248" s="175"/>
      <c r="R248" s="180"/>
      <c r="T248" s="182"/>
      <c r="U248" s="175"/>
      <c r="V248" s="175"/>
      <c r="W248" s="175"/>
      <c r="X248" s="175"/>
      <c r="Y248" s="175"/>
      <c r="Z248" s="175"/>
      <c r="AA248" s="183"/>
      <c r="AT248" s="184" t="s">
        <v>325</v>
      </c>
      <c r="AU248" s="184" t="s">
        <v>9</v>
      </c>
      <c r="AV248" s="181" t="s">
        <v>103</v>
      </c>
      <c r="AW248" s="181" t="s">
        <v>326</v>
      </c>
      <c r="AX248" s="181" t="s">
        <v>73</v>
      </c>
      <c r="AY248" s="184" t="s">
        <v>98</v>
      </c>
    </row>
    <row r="249" spans="2:65" s="22" customFormat="1" ht="31.5" customHeight="1">
      <c r="B249" s="91"/>
      <c r="C249" s="155" t="s">
        <v>402</v>
      </c>
      <c r="D249" s="155" t="s">
        <v>208</v>
      </c>
      <c r="E249" s="156" t="s">
        <v>403</v>
      </c>
      <c r="F249" s="157" t="s">
        <v>404</v>
      </c>
      <c r="G249" s="158"/>
      <c r="H249" s="158"/>
      <c r="I249" s="158"/>
      <c r="J249" s="159" t="s">
        <v>137</v>
      </c>
      <c r="K249" s="160">
        <v>24</v>
      </c>
      <c r="L249" s="161">
        <v>0</v>
      </c>
      <c r="M249" s="158"/>
      <c r="N249" s="162">
        <f>ROUND(L249*K249,2)</f>
        <v>0</v>
      </c>
      <c r="O249" s="143"/>
      <c r="P249" s="143"/>
      <c r="Q249" s="143"/>
      <c r="R249" s="96"/>
      <c r="T249" s="148" t="s">
        <v>19</v>
      </c>
      <c r="U249" s="149" t="s">
        <v>34</v>
      </c>
      <c r="V249" s="24"/>
      <c r="W249" s="150">
        <f>V249*K249</f>
        <v>0</v>
      </c>
      <c r="X249" s="150">
        <v>1.2999999999999999E-4</v>
      </c>
      <c r="Y249" s="150">
        <f>X249*K249</f>
        <v>3.1199999999999995E-3</v>
      </c>
      <c r="Z249" s="150">
        <v>0</v>
      </c>
      <c r="AA249" s="151">
        <f>Z249*K249</f>
        <v>0</v>
      </c>
      <c r="AR249" s="10" t="s">
        <v>211</v>
      </c>
      <c r="AT249" s="10" t="s">
        <v>208</v>
      </c>
      <c r="AU249" s="10" t="s">
        <v>9</v>
      </c>
      <c r="AY249" s="10" t="s">
        <v>98</v>
      </c>
      <c r="BE249" s="152">
        <f>IF(U249="základní",N249,0)</f>
        <v>0</v>
      </c>
      <c r="BF249" s="152">
        <f>IF(U249="snížená",N249,0)</f>
        <v>0</v>
      </c>
      <c r="BG249" s="152">
        <f>IF(U249="zákl. přenesená",N249,0)</f>
        <v>0</v>
      </c>
      <c r="BH249" s="152">
        <f>IF(U249="sníž. přenesená",N249,0)</f>
        <v>0</v>
      </c>
      <c r="BI249" s="152">
        <f>IF(U249="nulová",N249,0)</f>
        <v>0</v>
      </c>
      <c r="BJ249" s="10" t="s">
        <v>73</v>
      </c>
      <c r="BK249" s="152">
        <f>ROUND(L249*K249,2)</f>
        <v>0</v>
      </c>
      <c r="BL249" s="10" t="s">
        <v>113</v>
      </c>
      <c r="BM249" s="10" t="s">
        <v>405</v>
      </c>
    </row>
    <row r="250" spans="2:65" s="170" customFormat="1" ht="22.5" customHeight="1">
      <c r="B250" s="163"/>
      <c r="C250" s="164"/>
      <c r="D250" s="164"/>
      <c r="E250" s="165" t="s">
        <v>19</v>
      </c>
      <c r="F250" s="166" t="s">
        <v>195</v>
      </c>
      <c r="G250" s="167"/>
      <c r="H250" s="167"/>
      <c r="I250" s="167"/>
      <c r="J250" s="164"/>
      <c r="K250" s="168">
        <v>24</v>
      </c>
      <c r="L250" s="164"/>
      <c r="M250" s="164"/>
      <c r="N250" s="164"/>
      <c r="O250" s="164"/>
      <c r="P250" s="164"/>
      <c r="Q250" s="164"/>
      <c r="R250" s="169"/>
      <c r="T250" s="171"/>
      <c r="U250" s="164"/>
      <c r="V250" s="164"/>
      <c r="W250" s="164"/>
      <c r="X250" s="164"/>
      <c r="Y250" s="164"/>
      <c r="Z250" s="164"/>
      <c r="AA250" s="172"/>
      <c r="AT250" s="173" t="s">
        <v>325</v>
      </c>
      <c r="AU250" s="173" t="s">
        <v>9</v>
      </c>
      <c r="AV250" s="170" t="s">
        <v>9</v>
      </c>
      <c r="AW250" s="170" t="s">
        <v>326</v>
      </c>
      <c r="AX250" s="170" t="s">
        <v>97</v>
      </c>
      <c r="AY250" s="173" t="s">
        <v>98</v>
      </c>
    </row>
    <row r="251" spans="2:65" s="181" customFormat="1" ht="22.5" customHeight="1">
      <c r="B251" s="174"/>
      <c r="C251" s="175"/>
      <c r="D251" s="175"/>
      <c r="E251" s="176" t="s">
        <v>19</v>
      </c>
      <c r="F251" s="177" t="s">
        <v>327</v>
      </c>
      <c r="G251" s="178"/>
      <c r="H251" s="178"/>
      <c r="I251" s="178"/>
      <c r="J251" s="175"/>
      <c r="K251" s="179">
        <v>24</v>
      </c>
      <c r="L251" s="175"/>
      <c r="M251" s="175"/>
      <c r="N251" s="175"/>
      <c r="O251" s="175"/>
      <c r="P251" s="175"/>
      <c r="Q251" s="175"/>
      <c r="R251" s="180"/>
      <c r="T251" s="182"/>
      <c r="U251" s="175"/>
      <c r="V251" s="175"/>
      <c r="W251" s="175"/>
      <c r="X251" s="175"/>
      <c r="Y251" s="175"/>
      <c r="Z251" s="175"/>
      <c r="AA251" s="183"/>
      <c r="AT251" s="184" t="s">
        <v>325</v>
      </c>
      <c r="AU251" s="184" t="s">
        <v>9</v>
      </c>
      <c r="AV251" s="181" t="s">
        <v>103</v>
      </c>
      <c r="AW251" s="181" t="s">
        <v>326</v>
      </c>
      <c r="AX251" s="181" t="s">
        <v>73</v>
      </c>
      <c r="AY251" s="184" t="s">
        <v>98</v>
      </c>
    </row>
    <row r="252" spans="2:65" s="22" customFormat="1" ht="22.5" customHeight="1">
      <c r="B252" s="91"/>
      <c r="C252" s="155" t="s">
        <v>406</v>
      </c>
      <c r="D252" s="155" t="s">
        <v>208</v>
      </c>
      <c r="E252" s="156" t="s">
        <v>407</v>
      </c>
      <c r="F252" s="157" t="s">
        <v>408</v>
      </c>
      <c r="G252" s="158"/>
      <c r="H252" s="158"/>
      <c r="I252" s="158"/>
      <c r="J252" s="159" t="s">
        <v>137</v>
      </c>
      <c r="K252" s="160">
        <v>54</v>
      </c>
      <c r="L252" s="161">
        <v>0</v>
      </c>
      <c r="M252" s="158"/>
      <c r="N252" s="162">
        <f>ROUND(L252*K252,2)</f>
        <v>0</v>
      </c>
      <c r="O252" s="143"/>
      <c r="P252" s="143"/>
      <c r="Q252" s="143"/>
      <c r="R252" s="96"/>
      <c r="T252" s="148" t="s">
        <v>19</v>
      </c>
      <c r="U252" s="149" t="s">
        <v>34</v>
      </c>
      <c r="V252" s="24"/>
      <c r="W252" s="150">
        <f>V252*K252</f>
        <v>0</v>
      </c>
      <c r="X252" s="150">
        <v>2.3000000000000001E-4</v>
      </c>
      <c r="Y252" s="150">
        <f>X252*K252</f>
        <v>1.242E-2</v>
      </c>
      <c r="Z252" s="150">
        <v>0</v>
      </c>
      <c r="AA252" s="151">
        <f>Z252*K252</f>
        <v>0</v>
      </c>
      <c r="AR252" s="10" t="s">
        <v>211</v>
      </c>
      <c r="AT252" s="10" t="s">
        <v>208</v>
      </c>
      <c r="AU252" s="10" t="s">
        <v>9</v>
      </c>
      <c r="AY252" s="10" t="s">
        <v>98</v>
      </c>
      <c r="BE252" s="152">
        <f>IF(U252="základní",N252,0)</f>
        <v>0</v>
      </c>
      <c r="BF252" s="152">
        <f>IF(U252="snížená",N252,0)</f>
        <v>0</v>
      </c>
      <c r="BG252" s="152">
        <f>IF(U252="zákl. přenesená",N252,0)</f>
        <v>0</v>
      </c>
      <c r="BH252" s="152">
        <f>IF(U252="sníž. přenesená",N252,0)</f>
        <v>0</v>
      </c>
      <c r="BI252" s="152">
        <f>IF(U252="nulová",N252,0)</f>
        <v>0</v>
      </c>
      <c r="BJ252" s="10" t="s">
        <v>73</v>
      </c>
      <c r="BK252" s="152">
        <f>ROUND(L252*K252,2)</f>
        <v>0</v>
      </c>
      <c r="BL252" s="10" t="s">
        <v>113</v>
      </c>
      <c r="BM252" s="10" t="s">
        <v>409</v>
      </c>
    </row>
    <row r="253" spans="2:65" s="170" customFormat="1" ht="22.5" customHeight="1">
      <c r="B253" s="163"/>
      <c r="C253" s="164"/>
      <c r="D253" s="164"/>
      <c r="E253" s="165" t="s">
        <v>19</v>
      </c>
      <c r="F253" s="166" t="s">
        <v>319</v>
      </c>
      <c r="G253" s="167"/>
      <c r="H253" s="167"/>
      <c r="I253" s="167"/>
      <c r="J253" s="164"/>
      <c r="K253" s="168">
        <v>54</v>
      </c>
      <c r="L253" s="164"/>
      <c r="M253" s="164"/>
      <c r="N253" s="164"/>
      <c r="O253" s="164"/>
      <c r="P253" s="164"/>
      <c r="Q253" s="164"/>
      <c r="R253" s="169"/>
      <c r="T253" s="171"/>
      <c r="U253" s="164"/>
      <c r="V253" s="164"/>
      <c r="W253" s="164"/>
      <c r="X253" s="164"/>
      <c r="Y253" s="164"/>
      <c r="Z253" s="164"/>
      <c r="AA253" s="172"/>
      <c r="AT253" s="173" t="s">
        <v>325</v>
      </c>
      <c r="AU253" s="173" t="s">
        <v>9</v>
      </c>
      <c r="AV253" s="170" t="s">
        <v>9</v>
      </c>
      <c r="AW253" s="170" t="s">
        <v>326</v>
      </c>
      <c r="AX253" s="170" t="s">
        <v>97</v>
      </c>
      <c r="AY253" s="173" t="s">
        <v>98</v>
      </c>
    </row>
    <row r="254" spans="2:65" s="181" customFormat="1" ht="22.5" customHeight="1">
      <c r="B254" s="174"/>
      <c r="C254" s="175"/>
      <c r="D254" s="175"/>
      <c r="E254" s="176" t="s">
        <v>19</v>
      </c>
      <c r="F254" s="177" t="s">
        <v>327</v>
      </c>
      <c r="G254" s="178"/>
      <c r="H254" s="178"/>
      <c r="I254" s="178"/>
      <c r="J254" s="175"/>
      <c r="K254" s="179">
        <v>54</v>
      </c>
      <c r="L254" s="175"/>
      <c r="M254" s="175"/>
      <c r="N254" s="175"/>
      <c r="O254" s="175"/>
      <c r="P254" s="175"/>
      <c r="Q254" s="175"/>
      <c r="R254" s="180"/>
      <c r="T254" s="182"/>
      <c r="U254" s="175"/>
      <c r="V254" s="175"/>
      <c r="W254" s="175"/>
      <c r="X254" s="175"/>
      <c r="Y254" s="175"/>
      <c r="Z254" s="175"/>
      <c r="AA254" s="183"/>
      <c r="AT254" s="184" t="s">
        <v>325</v>
      </c>
      <c r="AU254" s="184" t="s">
        <v>9</v>
      </c>
      <c r="AV254" s="181" t="s">
        <v>103</v>
      </c>
      <c r="AW254" s="181" t="s">
        <v>326</v>
      </c>
      <c r="AX254" s="181" t="s">
        <v>73</v>
      </c>
      <c r="AY254" s="184" t="s">
        <v>98</v>
      </c>
    </row>
    <row r="255" spans="2:65" s="22" customFormat="1" ht="31.5" customHeight="1">
      <c r="B255" s="91"/>
      <c r="C255" s="155" t="s">
        <v>410</v>
      </c>
      <c r="D255" s="155" t="s">
        <v>208</v>
      </c>
      <c r="E255" s="156" t="s">
        <v>411</v>
      </c>
      <c r="F255" s="157" t="s">
        <v>412</v>
      </c>
      <c r="G255" s="158"/>
      <c r="H255" s="158"/>
      <c r="I255" s="158"/>
      <c r="J255" s="159" t="s">
        <v>137</v>
      </c>
      <c r="K255" s="160">
        <v>1</v>
      </c>
      <c r="L255" s="161">
        <v>0</v>
      </c>
      <c r="M255" s="158"/>
      <c r="N255" s="162">
        <f>ROUND(L255*K255,2)</f>
        <v>0</v>
      </c>
      <c r="O255" s="143"/>
      <c r="P255" s="143"/>
      <c r="Q255" s="143"/>
      <c r="R255" s="96"/>
      <c r="T255" s="148" t="s">
        <v>19</v>
      </c>
      <c r="U255" s="149" t="s">
        <v>34</v>
      </c>
      <c r="V255" s="24"/>
      <c r="W255" s="150">
        <f>V255*K255</f>
        <v>0</v>
      </c>
      <c r="X255" s="150">
        <v>1.6000000000000001E-4</v>
      </c>
      <c r="Y255" s="150">
        <f>X255*K255</f>
        <v>1.6000000000000001E-4</v>
      </c>
      <c r="Z255" s="150">
        <v>0</v>
      </c>
      <c r="AA255" s="151">
        <f>Z255*K255</f>
        <v>0</v>
      </c>
      <c r="AR255" s="10" t="s">
        <v>211</v>
      </c>
      <c r="AT255" s="10" t="s">
        <v>208</v>
      </c>
      <c r="AU255" s="10" t="s">
        <v>9</v>
      </c>
      <c r="AY255" s="10" t="s">
        <v>98</v>
      </c>
      <c r="BE255" s="152">
        <f>IF(U255="základní",N255,0)</f>
        <v>0</v>
      </c>
      <c r="BF255" s="152">
        <f>IF(U255="snížená",N255,0)</f>
        <v>0</v>
      </c>
      <c r="BG255" s="152">
        <f>IF(U255="zákl. přenesená",N255,0)</f>
        <v>0</v>
      </c>
      <c r="BH255" s="152">
        <f>IF(U255="sníž. přenesená",N255,0)</f>
        <v>0</v>
      </c>
      <c r="BI255" s="152">
        <f>IF(U255="nulová",N255,0)</f>
        <v>0</v>
      </c>
      <c r="BJ255" s="10" t="s">
        <v>73</v>
      </c>
      <c r="BK255" s="152">
        <f>ROUND(L255*K255,2)</f>
        <v>0</v>
      </c>
      <c r="BL255" s="10" t="s">
        <v>113</v>
      </c>
      <c r="BM255" s="10" t="s">
        <v>413</v>
      </c>
    </row>
    <row r="256" spans="2:65" s="170" customFormat="1" ht="22.5" customHeight="1">
      <c r="B256" s="163"/>
      <c r="C256" s="164"/>
      <c r="D256" s="164"/>
      <c r="E256" s="165" t="s">
        <v>19</v>
      </c>
      <c r="F256" s="166" t="s">
        <v>73</v>
      </c>
      <c r="G256" s="167"/>
      <c r="H256" s="167"/>
      <c r="I256" s="167"/>
      <c r="J256" s="164"/>
      <c r="K256" s="168">
        <v>1</v>
      </c>
      <c r="L256" s="164"/>
      <c r="M256" s="164"/>
      <c r="N256" s="164"/>
      <c r="O256" s="164"/>
      <c r="P256" s="164"/>
      <c r="Q256" s="164"/>
      <c r="R256" s="169"/>
      <c r="T256" s="171"/>
      <c r="U256" s="164"/>
      <c r="V256" s="164"/>
      <c r="W256" s="164"/>
      <c r="X256" s="164"/>
      <c r="Y256" s="164"/>
      <c r="Z256" s="164"/>
      <c r="AA256" s="172"/>
      <c r="AT256" s="173" t="s">
        <v>325</v>
      </c>
      <c r="AU256" s="173" t="s">
        <v>9</v>
      </c>
      <c r="AV256" s="170" t="s">
        <v>9</v>
      </c>
      <c r="AW256" s="170" t="s">
        <v>326</v>
      </c>
      <c r="AX256" s="170" t="s">
        <v>97</v>
      </c>
      <c r="AY256" s="173" t="s">
        <v>98</v>
      </c>
    </row>
    <row r="257" spans="2:65" s="181" customFormat="1" ht="22.5" customHeight="1">
      <c r="B257" s="174"/>
      <c r="C257" s="175"/>
      <c r="D257" s="175"/>
      <c r="E257" s="176" t="s">
        <v>19</v>
      </c>
      <c r="F257" s="177" t="s">
        <v>327</v>
      </c>
      <c r="G257" s="178"/>
      <c r="H257" s="178"/>
      <c r="I257" s="178"/>
      <c r="J257" s="175"/>
      <c r="K257" s="179">
        <v>1</v>
      </c>
      <c r="L257" s="175"/>
      <c r="M257" s="175"/>
      <c r="N257" s="175"/>
      <c r="O257" s="175"/>
      <c r="P257" s="175"/>
      <c r="Q257" s="175"/>
      <c r="R257" s="180"/>
      <c r="T257" s="182"/>
      <c r="U257" s="175"/>
      <c r="V257" s="175"/>
      <c r="W257" s="175"/>
      <c r="X257" s="175"/>
      <c r="Y257" s="175"/>
      <c r="Z257" s="175"/>
      <c r="AA257" s="183"/>
      <c r="AT257" s="184" t="s">
        <v>325</v>
      </c>
      <c r="AU257" s="184" t="s">
        <v>9</v>
      </c>
      <c r="AV257" s="181" t="s">
        <v>103</v>
      </c>
      <c r="AW257" s="181" t="s">
        <v>326</v>
      </c>
      <c r="AX257" s="181" t="s">
        <v>73</v>
      </c>
      <c r="AY257" s="184" t="s">
        <v>98</v>
      </c>
    </row>
    <row r="258" spans="2:65" s="22" customFormat="1" ht="31.5" customHeight="1">
      <c r="B258" s="91"/>
      <c r="C258" s="140" t="s">
        <v>414</v>
      </c>
      <c r="D258" s="140" t="s">
        <v>99</v>
      </c>
      <c r="E258" s="141" t="s">
        <v>415</v>
      </c>
      <c r="F258" s="142" t="s">
        <v>416</v>
      </c>
      <c r="G258" s="143"/>
      <c r="H258" s="143"/>
      <c r="I258" s="143"/>
      <c r="J258" s="144" t="s">
        <v>137</v>
      </c>
      <c r="K258" s="145">
        <v>40</v>
      </c>
      <c r="L258" s="146">
        <v>0</v>
      </c>
      <c r="M258" s="143"/>
      <c r="N258" s="147">
        <f>ROUND(L258*K258,2)</f>
        <v>0</v>
      </c>
      <c r="O258" s="143"/>
      <c r="P258" s="143"/>
      <c r="Q258" s="143"/>
      <c r="R258" s="96"/>
      <c r="T258" s="148" t="s">
        <v>19</v>
      </c>
      <c r="U258" s="149" t="s">
        <v>34</v>
      </c>
      <c r="V258" s="24"/>
      <c r="W258" s="150">
        <f>V258*K258</f>
        <v>0</v>
      </c>
      <c r="X258" s="150">
        <v>0</v>
      </c>
      <c r="Y258" s="150">
        <f>X258*K258</f>
        <v>0</v>
      </c>
      <c r="Z258" s="150">
        <v>0</v>
      </c>
      <c r="AA258" s="151">
        <f>Z258*K258</f>
        <v>0</v>
      </c>
      <c r="AR258" s="10" t="s">
        <v>113</v>
      </c>
      <c r="AT258" s="10" t="s">
        <v>99</v>
      </c>
      <c r="AU258" s="10" t="s">
        <v>9</v>
      </c>
      <c r="AY258" s="10" t="s">
        <v>98</v>
      </c>
      <c r="BE258" s="152">
        <f>IF(U258="základní",N258,0)</f>
        <v>0</v>
      </c>
      <c r="BF258" s="152">
        <f>IF(U258="snížená",N258,0)</f>
        <v>0</v>
      </c>
      <c r="BG258" s="152">
        <f>IF(U258="zákl. přenesená",N258,0)</f>
        <v>0</v>
      </c>
      <c r="BH258" s="152">
        <f>IF(U258="sníž. přenesená",N258,0)</f>
        <v>0</v>
      </c>
      <c r="BI258" s="152">
        <f>IF(U258="nulová",N258,0)</f>
        <v>0</v>
      </c>
      <c r="BJ258" s="10" t="s">
        <v>73</v>
      </c>
      <c r="BK258" s="152">
        <f>ROUND(L258*K258,2)</f>
        <v>0</v>
      </c>
      <c r="BL258" s="10" t="s">
        <v>113</v>
      </c>
      <c r="BM258" s="10" t="s">
        <v>417</v>
      </c>
    </row>
    <row r="259" spans="2:65" s="170" customFormat="1" ht="22.5" customHeight="1">
      <c r="B259" s="163"/>
      <c r="C259" s="164"/>
      <c r="D259" s="164"/>
      <c r="E259" s="165" t="s">
        <v>19</v>
      </c>
      <c r="F259" s="166" t="s">
        <v>418</v>
      </c>
      <c r="G259" s="167"/>
      <c r="H259" s="167"/>
      <c r="I259" s="167"/>
      <c r="J259" s="164"/>
      <c r="K259" s="168">
        <v>8</v>
      </c>
      <c r="L259" s="164"/>
      <c r="M259" s="164"/>
      <c r="N259" s="164"/>
      <c r="O259" s="164"/>
      <c r="P259" s="164"/>
      <c r="Q259" s="164"/>
      <c r="R259" s="169"/>
      <c r="T259" s="171"/>
      <c r="U259" s="164"/>
      <c r="V259" s="164"/>
      <c r="W259" s="164"/>
      <c r="X259" s="164"/>
      <c r="Y259" s="164"/>
      <c r="Z259" s="164"/>
      <c r="AA259" s="172"/>
      <c r="AT259" s="173" t="s">
        <v>325</v>
      </c>
      <c r="AU259" s="173" t="s">
        <v>9</v>
      </c>
      <c r="AV259" s="170" t="s">
        <v>9</v>
      </c>
      <c r="AW259" s="170" t="s">
        <v>326</v>
      </c>
      <c r="AX259" s="170" t="s">
        <v>97</v>
      </c>
      <c r="AY259" s="173" t="s">
        <v>98</v>
      </c>
    </row>
    <row r="260" spans="2:65" s="170" customFormat="1" ht="22.5" customHeight="1">
      <c r="B260" s="163"/>
      <c r="C260" s="164"/>
      <c r="D260" s="164"/>
      <c r="E260" s="165" t="s">
        <v>19</v>
      </c>
      <c r="F260" s="195" t="s">
        <v>419</v>
      </c>
      <c r="G260" s="167"/>
      <c r="H260" s="167"/>
      <c r="I260" s="167"/>
      <c r="J260" s="164"/>
      <c r="K260" s="168">
        <v>16</v>
      </c>
      <c r="L260" s="164"/>
      <c r="M260" s="164"/>
      <c r="N260" s="164"/>
      <c r="O260" s="164"/>
      <c r="P260" s="164"/>
      <c r="Q260" s="164"/>
      <c r="R260" s="169"/>
      <c r="T260" s="171"/>
      <c r="U260" s="164"/>
      <c r="V260" s="164"/>
      <c r="W260" s="164"/>
      <c r="X260" s="164"/>
      <c r="Y260" s="164"/>
      <c r="Z260" s="164"/>
      <c r="AA260" s="172"/>
      <c r="AT260" s="173" t="s">
        <v>325</v>
      </c>
      <c r="AU260" s="173" t="s">
        <v>9</v>
      </c>
      <c r="AV260" s="170" t="s">
        <v>9</v>
      </c>
      <c r="AW260" s="170" t="s">
        <v>326</v>
      </c>
      <c r="AX260" s="170" t="s">
        <v>97</v>
      </c>
      <c r="AY260" s="173" t="s">
        <v>98</v>
      </c>
    </row>
    <row r="261" spans="2:65" s="170" customFormat="1" ht="22.5" customHeight="1">
      <c r="B261" s="163"/>
      <c r="C261" s="164"/>
      <c r="D261" s="164"/>
      <c r="E261" s="165" t="s">
        <v>19</v>
      </c>
      <c r="F261" s="195" t="s">
        <v>420</v>
      </c>
      <c r="G261" s="167"/>
      <c r="H261" s="167"/>
      <c r="I261" s="167"/>
      <c r="J261" s="164"/>
      <c r="K261" s="168">
        <v>16</v>
      </c>
      <c r="L261" s="164"/>
      <c r="M261" s="164"/>
      <c r="N261" s="164"/>
      <c r="O261" s="164"/>
      <c r="P261" s="164"/>
      <c r="Q261" s="164"/>
      <c r="R261" s="169"/>
      <c r="T261" s="171"/>
      <c r="U261" s="164"/>
      <c r="V261" s="164"/>
      <c r="W261" s="164"/>
      <c r="X261" s="164"/>
      <c r="Y261" s="164"/>
      <c r="Z261" s="164"/>
      <c r="AA261" s="172"/>
      <c r="AT261" s="173" t="s">
        <v>325</v>
      </c>
      <c r="AU261" s="173" t="s">
        <v>9</v>
      </c>
      <c r="AV261" s="170" t="s">
        <v>9</v>
      </c>
      <c r="AW261" s="170" t="s">
        <v>326</v>
      </c>
      <c r="AX261" s="170" t="s">
        <v>97</v>
      </c>
      <c r="AY261" s="173" t="s">
        <v>98</v>
      </c>
    </row>
    <row r="262" spans="2:65" s="181" customFormat="1" ht="22.5" customHeight="1">
      <c r="B262" s="174"/>
      <c r="C262" s="175"/>
      <c r="D262" s="175"/>
      <c r="E262" s="176" t="s">
        <v>19</v>
      </c>
      <c r="F262" s="177" t="s">
        <v>327</v>
      </c>
      <c r="G262" s="178"/>
      <c r="H262" s="178"/>
      <c r="I262" s="178"/>
      <c r="J262" s="175"/>
      <c r="K262" s="179">
        <v>40</v>
      </c>
      <c r="L262" s="175"/>
      <c r="M262" s="175"/>
      <c r="N262" s="175"/>
      <c r="O262" s="175"/>
      <c r="P262" s="175"/>
      <c r="Q262" s="175"/>
      <c r="R262" s="180"/>
      <c r="T262" s="182"/>
      <c r="U262" s="175"/>
      <c r="V262" s="175"/>
      <c r="W262" s="175"/>
      <c r="X262" s="175"/>
      <c r="Y262" s="175"/>
      <c r="Z262" s="175"/>
      <c r="AA262" s="183"/>
      <c r="AT262" s="184" t="s">
        <v>325</v>
      </c>
      <c r="AU262" s="184" t="s">
        <v>9</v>
      </c>
      <c r="AV262" s="181" t="s">
        <v>103</v>
      </c>
      <c r="AW262" s="181" t="s">
        <v>326</v>
      </c>
      <c r="AX262" s="181" t="s">
        <v>73</v>
      </c>
      <c r="AY262" s="184" t="s">
        <v>98</v>
      </c>
    </row>
    <row r="263" spans="2:65" s="22" customFormat="1" ht="22.5" customHeight="1">
      <c r="B263" s="91"/>
      <c r="C263" s="155" t="s">
        <v>421</v>
      </c>
      <c r="D263" s="155" t="s">
        <v>208</v>
      </c>
      <c r="E263" s="156" t="s">
        <v>422</v>
      </c>
      <c r="F263" s="157" t="s">
        <v>423</v>
      </c>
      <c r="G263" s="158"/>
      <c r="H263" s="158"/>
      <c r="I263" s="158"/>
      <c r="J263" s="159" t="s">
        <v>137</v>
      </c>
      <c r="K263" s="160">
        <v>8</v>
      </c>
      <c r="L263" s="161">
        <v>0</v>
      </c>
      <c r="M263" s="158"/>
      <c r="N263" s="162">
        <f>ROUND(L263*K263,2)</f>
        <v>0</v>
      </c>
      <c r="O263" s="143"/>
      <c r="P263" s="143"/>
      <c r="Q263" s="143"/>
      <c r="R263" s="96"/>
      <c r="T263" s="148" t="s">
        <v>19</v>
      </c>
      <c r="U263" s="149" t="s">
        <v>34</v>
      </c>
      <c r="V263" s="24"/>
      <c r="W263" s="150">
        <f>V263*K263</f>
        <v>0</v>
      </c>
      <c r="X263" s="150">
        <v>2.0000000000000001E-4</v>
      </c>
      <c r="Y263" s="150">
        <f>X263*K263</f>
        <v>1.6000000000000001E-3</v>
      </c>
      <c r="Z263" s="150">
        <v>0</v>
      </c>
      <c r="AA263" s="151">
        <f>Z263*K263</f>
        <v>0</v>
      </c>
      <c r="AR263" s="10" t="s">
        <v>211</v>
      </c>
      <c r="AT263" s="10" t="s">
        <v>208</v>
      </c>
      <c r="AU263" s="10" t="s">
        <v>9</v>
      </c>
      <c r="AY263" s="10" t="s">
        <v>98</v>
      </c>
      <c r="BE263" s="152">
        <f>IF(U263="základní",N263,0)</f>
        <v>0</v>
      </c>
      <c r="BF263" s="152">
        <f>IF(U263="snížená",N263,0)</f>
        <v>0</v>
      </c>
      <c r="BG263" s="152">
        <f>IF(U263="zákl. přenesená",N263,0)</f>
        <v>0</v>
      </c>
      <c r="BH263" s="152">
        <f>IF(U263="sníž. přenesená",N263,0)</f>
        <v>0</v>
      </c>
      <c r="BI263" s="152">
        <f>IF(U263="nulová",N263,0)</f>
        <v>0</v>
      </c>
      <c r="BJ263" s="10" t="s">
        <v>73</v>
      </c>
      <c r="BK263" s="152">
        <f>ROUND(L263*K263,2)</f>
        <v>0</v>
      </c>
      <c r="BL263" s="10" t="s">
        <v>113</v>
      </c>
      <c r="BM263" s="10" t="s">
        <v>424</v>
      </c>
    </row>
    <row r="264" spans="2:65" s="170" customFormat="1" ht="22.5" customHeight="1">
      <c r="B264" s="163"/>
      <c r="C264" s="164"/>
      <c r="D264" s="164"/>
      <c r="E264" s="165" t="s">
        <v>19</v>
      </c>
      <c r="F264" s="166" t="s">
        <v>130</v>
      </c>
      <c r="G264" s="167"/>
      <c r="H264" s="167"/>
      <c r="I264" s="167"/>
      <c r="J264" s="164"/>
      <c r="K264" s="168">
        <v>8</v>
      </c>
      <c r="L264" s="164"/>
      <c r="M264" s="164"/>
      <c r="N264" s="164"/>
      <c r="O264" s="164"/>
      <c r="P264" s="164"/>
      <c r="Q264" s="164"/>
      <c r="R264" s="169"/>
      <c r="T264" s="171"/>
      <c r="U264" s="164"/>
      <c r="V264" s="164"/>
      <c r="W264" s="164"/>
      <c r="X264" s="164"/>
      <c r="Y264" s="164"/>
      <c r="Z264" s="164"/>
      <c r="AA264" s="172"/>
      <c r="AT264" s="173" t="s">
        <v>325</v>
      </c>
      <c r="AU264" s="173" t="s">
        <v>9</v>
      </c>
      <c r="AV264" s="170" t="s">
        <v>9</v>
      </c>
      <c r="AW264" s="170" t="s">
        <v>326</v>
      </c>
      <c r="AX264" s="170" t="s">
        <v>97</v>
      </c>
      <c r="AY264" s="173" t="s">
        <v>98</v>
      </c>
    </row>
    <row r="265" spans="2:65" s="181" customFormat="1" ht="22.5" customHeight="1">
      <c r="B265" s="174"/>
      <c r="C265" s="175"/>
      <c r="D265" s="175"/>
      <c r="E265" s="176" t="s">
        <v>19</v>
      </c>
      <c r="F265" s="177" t="s">
        <v>327</v>
      </c>
      <c r="G265" s="178"/>
      <c r="H265" s="178"/>
      <c r="I265" s="178"/>
      <c r="J265" s="175"/>
      <c r="K265" s="179">
        <v>8</v>
      </c>
      <c r="L265" s="175"/>
      <c r="M265" s="175"/>
      <c r="N265" s="175"/>
      <c r="O265" s="175"/>
      <c r="P265" s="175"/>
      <c r="Q265" s="175"/>
      <c r="R265" s="180"/>
      <c r="T265" s="182"/>
      <c r="U265" s="175"/>
      <c r="V265" s="175"/>
      <c r="W265" s="175"/>
      <c r="X265" s="175"/>
      <c r="Y265" s="175"/>
      <c r="Z265" s="175"/>
      <c r="AA265" s="183"/>
      <c r="AT265" s="184" t="s">
        <v>325</v>
      </c>
      <c r="AU265" s="184" t="s">
        <v>9</v>
      </c>
      <c r="AV265" s="181" t="s">
        <v>103</v>
      </c>
      <c r="AW265" s="181" t="s">
        <v>326</v>
      </c>
      <c r="AX265" s="181" t="s">
        <v>73</v>
      </c>
      <c r="AY265" s="184" t="s">
        <v>98</v>
      </c>
    </row>
    <row r="266" spans="2:65" s="22" customFormat="1" ht="22.5" customHeight="1">
      <c r="B266" s="91"/>
      <c r="C266" s="155" t="s">
        <v>425</v>
      </c>
      <c r="D266" s="155" t="s">
        <v>208</v>
      </c>
      <c r="E266" s="156" t="s">
        <v>426</v>
      </c>
      <c r="F266" s="157" t="s">
        <v>427</v>
      </c>
      <c r="G266" s="158"/>
      <c r="H266" s="158"/>
      <c r="I266" s="158"/>
      <c r="J266" s="159" t="s">
        <v>137</v>
      </c>
      <c r="K266" s="160">
        <v>16</v>
      </c>
      <c r="L266" s="161">
        <v>0</v>
      </c>
      <c r="M266" s="158"/>
      <c r="N266" s="162">
        <f>ROUND(L266*K266,2)</f>
        <v>0</v>
      </c>
      <c r="O266" s="143"/>
      <c r="P266" s="143"/>
      <c r="Q266" s="143"/>
      <c r="R266" s="96"/>
      <c r="T266" s="148" t="s">
        <v>19</v>
      </c>
      <c r="U266" s="149" t="s">
        <v>34</v>
      </c>
      <c r="V266" s="24"/>
      <c r="W266" s="150">
        <f>V266*K266</f>
        <v>0</v>
      </c>
      <c r="X266" s="150">
        <v>1.6000000000000001E-4</v>
      </c>
      <c r="Y266" s="150">
        <f>X266*K266</f>
        <v>2.5600000000000002E-3</v>
      </c>
      <c r="Z266" s="150">
        <v>0</v>
      </c>
      <c r="AA266" s="151">
        <f>Z266*K266</f>
        <v>0</v>
      </c>
      <c r="AR266" s="10" t="s">
        <v>211</v>
      </c>
      <c r="AT266" s="10" t="s">
        <v>208</v>
      </c>
      <c r="AU266" s="10" t="s">
        <v>9</v>
      </c>
      <c r="AY266" s="10" t="s">
        <v>98</v>
      </c>
      <c r="BE266" s="152">
        <f>IF(U266="základní",N266,0)</f>
        <v>0</v>
      </c>
      <c r="BF266" s="152">
        <f>IF(U266="snížená",N266,0)</f>
        <v>0</v>
      </c>
      <c r="BG266" s="152">
        <f>IF(U266="zákl. přenesená",N266,0)</f>
        <v>0</v>
      </c>
      <c r="BH266" s="152">
        <f>IF(U266="sníž. přenesená",N266,0)</f>
        <v>0</v>
      </c>
      <c r="BI266" s="152">
        <f>IF(U266="nulová",N266,0)</f>
        <v>0</v>
      </c>
      <c r="BJ266" s="10" t="s">
        <v>73</v>
      </c>
      <c r="BK266" s="152">
        <f>ROUND(L266*K266,2)</f>
        <v>0</v>
      </c>
      <c r="BL266" s="10" t="s">
        <v>113</v>
      </c>
      <c r="BM266" s="10" t="s">
        <v>428</v>
      </c>
    </row>
    <row r="267" spans="2:65" s="170" customFormat="1" ht="22.5" customHeight="1">
      <c r="B267" s="163"/>
      <c r="C267" s="164"/>
      <c r="D267" s="164"/>
      <c r="E267" s="165" t="s">
        <v>19</v>
      </c>
      <c r="F267" s="166" t="s">
        <v>113</v>
      </c>
      <c r="G267" s="167"/>
      <c r="H267" s="167"/>
      <c r="I267" s="167"/>
      <c r="J267" s="164"/>
      <c r="K267" s="168">
        <v>16</v>
      </c>
      <c r="L267" s="164"/>
      <c r="M267" s="164"/>
      <c r="N267" s="164"/>
      <c r="O267" s="164"/>
      <c r="P267" s="164"/>
      <c r="Q267" s="164"/>
      <c r="R267" s="169"/>
      <c r="T267" s="171"/>
      <c r="U267" s="164"/>
      <c r="V267" s="164"/>
      <c r="W267" s="164"/>
      <c r="X267" s="164"/>
      <c r="Y267" s="164"/>
      <c r="Z267" s="164"/>
      <c r="AA267" s="172"/>
      <c r="AT267" s="173" t="s">
        <v>325</v>
      </c>
      <c r="AU267" s="173" t="s">
        <v>9</v>
      </c>
      <c r="AV267" s="170" t="s">
        <v>9</v>
      </c>
      <c r="AW267" s="170" t="s">
        <v>326</v>
      </c>
      <c r="AX267" s="170" t="s">
        <v>97</v>
      </c>
      <c r="AY267" s="173" t="s">
        <v>98</v>
      </c>
    </row>
    <row r="268" spans="2:65" s="181" customFormat="1" ht="22.5" customHeight="1">
      <c r="B268" s="174"/>
      <c r="C268" s="175"/>
      <c r="D268" s="175"/>
      <c r="E268" s="176" t="s">
        <v>19</v>
      </c>
      <c r="F268" s="177" t="s">
        <v>327</v>
      </c>
      <c r="G268" s="178"/>
      <c r="H268" s="178"/>
      <c r="I268" s="178"/>
      <c r="J268" s="175"/>
      <c r="K268" s="179">
        <v>16</v>
      </c>
      <c r="L268" s="175"/>
      <c r="M268" s="175"/>
      <c r="N268" s="175"/>
      <c r="O268" s="175"/>
      <c r="P268" s="175"/>
      <c r="Q268" s="175"/>
      <c r="R268" s="180"/>
      <c r="T268" s="182"/>
      <c r="U268" s="175"/>
      <c r="V268" s="175"/>
      <c r="W268" s="175"/>
      <c r="X268" s="175"/>
      <c r="Y268" s="175"/>
      <c r="Z268" s="175"/>
      <c r="AA268" s="183"/>
      <c r="AT268" s="184" t="s">
        <v>325</v>
      </c>
      <c r="AU268" s="184" t="s">
        <v>9</v>
      </c>
      <c r="AV268" s="181" t="s">
        <v>103</v>
      </c>
      <c r="AW268" s="181" t="s">
        <v>326</v>
      </c>
      <c r="AX268" s="181" t="s">
        <v>73</v>
      </c>
      <c r="AY268" s="184" t="s">
        <v>98</v>
      </c>
    </row>
    <row r="269" spans="2:65" s="22" customFormat="1" ht="22.5" customHeight="1">
      <c r="B269" s="91"/>
      <c r="C269" s="155" t="s">
        <v>429</v>
      </c>
      <c r="D269" s="155" t="s">
        <v>208</v>
      </c>
      <c r="E269" s="156" t="s">
        <v>430</v>
      </c>
      <c r="F269" s="157" t="s">
        <v>431</v>
      </c>
      <c r="G269" s="158"/>
      <c r="H269" s="158"/>
      <c r="I269" s="158"/>
      <c r="J269" s="159" t="s">
        <v>137</v>
      </c>
      <c r="K269" s="160">
        <v>16</v>
      </c>
      <c r="L269" s="161">
        <v>0</v>
      </c>
      <c r="M269" s="158"/>
      <c r="N269" s="162">
        <f>ROUND(L269*K269,2)</f>
        <v>0</v>
      </c>
      <c r="O269" s="143"/>
      <c r="P269" s="143"/>
      <c r="Q269" s="143"/>
      <c r="R269" s="96"/>
      <c r="T269" s="148" t="s">
        <v>19</v>
      </c>
      <c r="U269" s="149" t="s">
        <v>34</v>
      </c>
      <c r="V269" s="24"/>
      <c r="W269" s="150">
        <f>V269*K269</f>
        <v>0</v>
      </c>
      <c r="X269" s="150">
        <v>4.4999999999999999E-4</v>
      </c>
      <c r="Y269" s="150">
        <f>X269*K269</f>
        <v>7.1999999999999998E-3</v>
      </c>
      <c r="Z269" s="150">
        <v>0</v>
      </c>
      <c r="AA269" s="151">
        <f>Z269*K269</f>
        <v>0</v>
      </c>
      <c r="AR269" s="10" t="s">
        <v>211</v>
      </c>
      <c r="AT269" s="10" t="s">
        <v>208</v>
      </c>
      <c r="AU269" s="10" t="s">
        <v>9</v>
      </c>
      <c r="AY269" s="10" t="s">
        <v>98</v>
      </c>
      <c r="BE269" s="152">
        <f>IF(U269="základní",N269,0)</f>
        <v>0</v>
      </c>
      <c r="BF269" s="152">
        <f>IF(U269="snížená",N269,0)</f>
        <v>0</v>
      </c>
      <c r="BG269" s="152">
        <f>IF(U269="zákl. přenesená",N269,0)</f>
        <v>0</v>
      </c>
      <c r="BH269" s="152">
        <f>IF(U269="sníž. přenesená",N269,0)</f>
        <v>0</v>
      </c>
      <c r="BI269" s="152">
        <f>IF(U269="nulová",N269,0)</f>
        <v>0</v>
      </c>
      <c r="BJ269" s="10" t="s">
        <v>73</v>
      </c>
      <c r="BK269" s="152">
        <f>ROUND(L269*K269,2)</f>
        <v>0</v>
      </c>
      <c r="BL269" s="10" t="s">
        <v>113</v>
      </c>
      <c r="BM269" s="10" t="s">
        <v>432</v>
      </c>
    </row>
    <row r="270" spans="2:65" s="170" customFormat="1" ht="22.5" customHeight="1">
      <c r="B270" s="163"/>
      <c r="C270" s="164"/>
      <c r="D270" s="164"/>
      <c r="E270" s="165" t="s">
        <v>19</v>
      </c>
      <c r="F270" s="166" t="s">
        <v>113</v>
      </c>
      <c r="G270" s="167"/>
      <c r="H270" s="167"/>
      <c r="I270" s="167"/>
      <c r="J270" s="164"/>
      <c r="K270" s="168">
        <v>16</v>
      </c>
      <c r="L270" s="164"/>
      <c r="M270" s="164"/>
      <c r="N270" s="164"/>
      <c r="O270" s="164"/>
      <c r="P270" s="164"/>
      <c r="Q270" s="164"/>
      <c r="R270" s="169"/>
      <c r="T270" s="171"/>
      <c r="U270" s="164"/>
      <c r="V270" s="164"/>
      <c r="W270" s="164"/>
      <c r="X270" s="164"/>
      <c r="Y270" s="164"/>
      <c r="Z270" s="164"/>
      <c r="AA270" s="172"/>
      <c r="AT270" s="173" t="s">
        <v>325</v>
      </c>
      <c r="AU270" s="173" t="s">
        <v>9</v>
      </c>
      <c r="AV270" s="170" t="s">
        <v>9</v>
      </c>
      <c r="AW270" s="170" t="s">
        <v>326</v>
      </c>
      <c r="AX270" s="170" t="s">
        <v>97</v>
      </c>
      <c r="AY270" s="173" t="s">
        <v>98</v>
      </c>
    </row>
    <row r="271" spans="2:65" s="181" customFormat="1" ht="22.5" customHeight="1">
      <c r="B271" s="174"/>
      <c r="C271" s="175"/>
      <c r="D271" s="175"/>
      <c r="E271" s="176" t="s">
        <v>19</v>
      </c>
      <c r="F271" s="177" t="s">
        <v>327</v>
      </c>
      <c r="G271" s="178"/>
      <c r="H271" s="178"/>
      <c r="I271" s="178"/>
      <c r="J271" s="175"/>
      <c r="K271" s="179">
        <v>16</v>
      </c>
      <c r="L271" s="175"/>
      <c r="M271" s="175"/>
      <c r="N271" s="175"/>
      <c r="O271" s="175"/>
      <c r="P271" s="175"/>
      <c r="Q271" s="175"/>
      <c r="R271" s="180"/>
      <c r="T271" s="182"/>
      <c r="U271" s="175"/>
      <c r="V271" s="175"/>
      <c r="W271" s="175"/>
      <c r="X271" s="175"/>
      <c r="Y271" s="175"/>
      <c r="Z271" s="175"/>
      <c r="AA271" s="183"/>
      <c r="AT271" s="184" t="s">
        <v>325</v>
      </c>
      <c r="AU271" s="184" t="s">
        <v>9</v>
      </c>
      <c r="AV271" s="181" t="s">
        <v>103</v>
      </c>
      <c r="AW271" s="181" t="s">
        <v>326</v>
      </c>
      <c r="AX271" s="181" t="s">
        <v>73</v>
      </c>
      <c r="AY271" s="184" t="s">
        <v>98</v>
      </c>
    </row>
    <row r="272" spans="2:65" s="22" customFormat="1" ht="31.5" customHeight="1">
      <c r="B272" s="91"/>
      <c r="C272" s="140" t="s">
        <v>433</v>
      </c>
      <c r="D272" s="140" t="s">
        <v>99</v>
      </c>
      <c r="E272" s="141" t="s">
        <v>434</v>
      </c>
      <c r="F272" s="142" t="s">
        <v>435</v>
      </c>
      <c r="G272" s="143"/>
      <c r="H272" s="143"/>
      <c r="I272" s="143"/>
      <c r="J272" s="144" t="s">
        <v>137</v>
      </c>
      <c r="K272" s="145">
        <v>8</v>
      </c>
      <c r="L272" s="146">
        <v>0</v>
      </c>
      <c r="M272" s="143"/>
      <c r="N272" s="147">
        <f>ROUND(L272*K272,2)</f>
        <v>0</v>
      </c>
      <c r="O272" s="143"/>
      <c r="P272" s="143"/>
      <c r="Q272" s="143"/>
      <c r="R272" s="96"/>
      <c r="T272" s="148" t="s">
        <v>19</v>
      </c>
      <c r="U272" s="149" t="s">
        <v>34</v>
      </c>
      <c r="V272" s="24"/>
      <c r="W272" s="150">
        <f>V272*K272</f>
        <v>0</v>
      </c>
      <c r="X272" s="150">
        <v>0</v>
      </c>
      <c r="Y272" s="150">
        <f>X272*K272</f>
        <v>0</v>
      </c>
      <c r="Z272" s="150">
        <v>0</v>
      </c>
      <c r="AA272" s="151">
        <f>Z272*K272</f>
        <v>0</v>
      </c>
      <c r="AR272" s="10" t="s">
        <v>113</v>
      </c>
      <c r="AT272" s="10" t="s">
        <v>99</v>
      </c>
      <c r="AU272" s="10" t="s">
        <v>9</v>
      </c>
      <c r="AY272" s="10" t="s">
        <v>98</v>
      </c>
      <c r="BE272" s="152">
        <f>IF(U272="základní",N272,0)</f>
        <v>0</v>
      </c>
      <c r="BF272" s="152">
        <f>IF(U272="snížená",N272,0)</f>
        <v>0</v>
      </c>
      <c r="BG272" s="152">
        <f>IF(U272="zákl. přenesená",N272,0)</f>
        <v>0</v>
      </c>
      <c r="BH272" s="152">
        <f>IF(U272="sníž. přenesená",N272,0)</f>
        <v>0</v>
      </c>
      <c r="BI272" s="152">
        <f>IF(U272="nulová",N272,0)</f>
        <v>0</v>
      </c>
      <c r="BJ272" s="10" t="s">
        <v>73</v>
      </c>
      <c r="BK272" s="152">
        <f>ROUND(L272*K272,2)</f>
        <v>0</v>
      </c>
      <c r="BL272" s="10" t="s">
        <v>113</v>
      </c>
      <c r="BM272" s="10" t="s">
        <v>436</v>
      </c>
    </row>
    <row r="273" spans="2:65" s="170" customFormat="1" ht="22.5" customHeight="1">
      <c r="B273" s="163"/>
      <c r="C273" s="164"/>
      <c r="D273" s="164"/>
      <c r="E273" s="165" t="s">
        <v>19</v>
      </c>
      <c r="F273" s="166" t="s">
        <v>130</v>
      </c>
      <c r="G273" s="167"/>
      <c r="H273" s="167"/>
      <c r="I273" s="167"/>
      <c r="J273" s="164"/>
      <c r="K273" s="168">
        <v>8</v>
      </c>
      <c r="L273" s="164"/>
      <c r="M273" s="164"/>
      <c r="N273" s="164"/>
      <c r="O273" s="164"/>
      <c r="P273" s="164"/>
      <c r="Q273" s="164"/>
      <c r="R273" s="169"/>
      <c r="T273" s="171"/>
      <c r="U273" s="164"/>
      <c r="V273" s="164"/>
      <c r="W273" s="164"/>
      <c r="X273" s="164"/>
      <c r="Y273" s="164"/>
      <c r="Z273" s="164"/>
      <c r="AA273" s="172"/>
      <c r="AT273" s="173" t="s">
        <v>325</v>
      </c>
      <c r="AU273" s="173" t="s">
        <v>9</v>
      </c>
      <c r="AV273" s="170" t="s">
        <v>9</v>
      </c>
      <c r="AW273" s="170" t="s">
        <v>326</v>
      </c>
      <c r="AX273" s="170" t="s">
        <v>97</v>
      </c>
      <c r="AY273" s="173" t="s">
        <v>98</v>
      </c>
    </row>
    <row r="274" spans="2:65" s="181" customFormat="1" ht="22.5" customHeight="1">
      <c r="B274" s="174"/>
      <c r="C274" s="175"/>
      <c r="D274" s="175"/>
      <c r="E274" s="176" t="s">
        <v>19</v>
      </c>
      <c r="F274" s="177" t="s">
        <v>327</v>
      </c>
      <c r="G274" s="178"/>
      <c r="H274" s="178"/>
      <c r="I274" s="178"/>
      <c r="J274" s="175"/>
      <c r="K274" s="179">
        <v>8</v>
      </c>
      <c r="L274" s="175"/>
      <c r="M274" s="175"/>
      <c r="N274" s="175"/>
      <c r="O274" s="175"/>
      <c r="P274" s="175"/>
      <c r="Q274" s="175"/>
      <c r="R274" s="180"/>
      <c r="T274" s="182"/>
      <c r="U274" s="175"/>
      <c r="V274" s="175"/>
      <c r="W274" s="175"/>
      <c r="X274" s="175"/>
      <c r="Y274" s="175"/>
      <c r="Z274" s="175"/>
      <c r="AA274" s="183"/>
      <c r="AT274" s="184" t="s">
        <v>325</v>
      </c>
      <c r="AU274" s="184" t="s">
        <v>9</v>
      </c>
      <c r="AV274" s="181" t="s">
        <v>103</v>
      </c>
      <c r="AW274" s="181" t="s">
        <v>326</v>
      </c>
      <c r="AX274" s="181" t="s">
        <v>73</v>
      </c>
      <c r="AY274" s="184" t="s">
        <v>98</v>
      </c>
    </row>
    <row r="275" spans="2:65" s="22" customFormat="1" ht="22.5" customHeight="1">
      <c r="B275" s="91"/>
      <c r="C275" s="155" t="s">
        <v>437</v>
      </c>
      <c r="D275" s="155" t="s">
        <v>208</v>
      </c>
      <c r="E275" s="156" t="s">
        <v>438</v>
      </c>
      <c r="F275" s="157" t="s">
        <v>439</v>
      </c>
      <c r="G275" s="158"/>
      <c r="H275" s="158"/>
      <c r="I275" s="158"/>
      <c r="J275" s="159" t="s">
        <v>137</v>
      </c>
      <c r="K275" s="160">
        <v>8</v>
      </c>
      <c r="L275" s="161">
        <v>0</v>
      </c>
      <c r="M275" s="158"/>
      <c r="N275" s="162">
        <f>ROUND(L275*K275,2)</f>
        <v>0</v>
      </c>
      <c r="O275" s="143"/>
      <c r="P275" s="143"/>
      <c r="Q275" s="143"/>
      <c r="R275" s="96"/>
      <c r="T275" s="148" t="s">
        <v>19</v>
      </c>
      <c r="U275" s="149" t="s">
        <v>34</v>
      </c>
      <c r="V275" s="24"/>
      <c r="W275" s="150">
        <f>V275*K275</f>
        <v>0</v>
      </c>
      <c r="X275" s="150">
        <v>4.1999999999999997E-3</v>
      </c>
      <c r="Y275" s="150">
        <f>X275*K275</f>
        <v>3.3599999999999998E-2</v>
      </c>
      <c r="Z275" s="150">
        <v>0</v>
      </c>
      <c r="AA275" s="151">
        <f>Z275*K275</f>
        <v>0</v>
      </c>
      <c r="AR275" s="10" t="s">
        <v>211</v>
      </c>
      <c r="AT275" s="10" t="s">
        <v>208</v>
      </c>
      <c r="AU275" s="10" t="s">
        <v>9</v>
      </c>
      <c r="AY275" s="10" t="s">
        <v>98</v>
      </c>
      <c r="BE275" s="152">
        <f>IF(U275="základní",N275,0)</f>
        <v>0</v>
      </c>
      <c r="BF275" s="152">
        <f>IF(U275="snížená",N275,0)</f>
        <v>0</v>
      </c>
      <c r="BG275" s="152">
        <f>IF(U275="zákl. přenesená",N275,0)</f>
        <v>0</v>
      </c>
      <c r="BH275" s="152">
        <f>IF(U275="sníž. přenesená",N275,0)</f>
        <v>0</v>
      </c>
      <c r="BI275" s="152">
        <f>IF(U275="nulová",N275,0)</f>
        <v>0</v>
      </c>
      <c r="BJ275" s="10" t="s">
        <v>73</v>
      </c>
      <c r="BK275" s="152">
        <f>ROUND(L275*K275,2)</f>
        <v>0</v>
      </c>
      <c r="BL275" s="10" t="s">
        <v>113</v>
      </c>
      <c r="BM275" s="10" t="s">
        <v>440</v>
      </c>
    </row>
    <row r="276" spans="2:65" s="170" customFormat="1" ht="22.5" customHeight="1">
      <c r="B276" s="163"/>
      <c r="C276" s="164"/>
      <c r="D276" s="164"/>
      <c r="E276" s="165" t="s">
        <v>19</v>
      </c>
      <c r="F276" s="166" t="s">
        <v>130</v>
      </c>
      <c r="G276" s="167"/>
      <c r="H276" s="167"/>
      <c r="I276" s="167"/>
      <c r="J276" s="164"/>
      <c r="K276" s="168">
        <v>8</v>
      </c>
      <c r="L276" s="164"/>
      <c r="M276" s="164"/>
      <c r="N276" s="164"/>
      <c r="O276" s="164"/>
      <c r="P276" s="164"/>
      <c r="Q276" s="164"/>
      <c r="R276" s="169"/>
      <c r="T276" s="171"/>
      <c r="U276" s="164"/>
      <c r="V276" s="164"/>
      <c r="W276" s="164"/>
      <c r="X276" s="164"/>
      <c r="Y276" s="164"/>
      <c r="Z276" s="164"/>
      <c r="AA276" s="172"/>
      <c r="AT276" s="173" t="s">
        <v>325</v>
      </c>
      <c r="AU276" s="173" t="s">
        <v>9</v>
      </c>
      <c r="AV276" s="170" t="s">
        <v>9</v>
      </c>
      <c r="AW276" s="170" t="s">
        <v>326</v>
      </c>
      <c r="AX276" s="170" t="s">
        <v>97</v>
      </c>
      <c r="AY276" s="173" t="s">
        <v>98</v>
      </c>
    </row>
    <row r="277" spans="2:65" s="181" customFormat="1" ht="22.5" customHeight="1">
      <c r="B277" s="174"/>
      <c r="C277" s="175"/>
      <c r="D277" s="175"/>
      <c r="E277" s="176" t="s">
        <v>19</v>
      </c>
      <c r="F277" s="177" t="s">
        <v>327</v>
      </c>
      <c r="G277" s="178"/>
      <c r="H277" s="178"/>
      <c r="I277" s="178"/>
      <c r="J277" s="175"/>
      <c r="K277" s="179">
        <v>8</v>
      </c>
      <c r="L277" s="175"/>
      <c r="M277" s="175"/>
      <c r="N277" s="175"/>
      <c r="O277" s="175"/>
      <c r="P277" s="175"/>
      <c r="Q277" s="175"/>
      <c r="R277" s="180"/>
      <c r="T277" s="182"/>
      <c r="U277" s="175"/>
      <c r="V277" s="175"/>
      <c r="W277" s="175"/>
      <c r="X277" s="175"/>
      <c r="Y277" s="175"/>
      <c r="Z277" s="175"/>
      <c r="AA277" s="183"/>
      <c r="AT277" s="184" t="s">
        <v>325</v>
      </c>
      <c r="AU277" s="184" t="s">
        <v>9</v>
      </c>
      <c r="AV277" s="181" t="s">
        <v>103</v>
      </c>
      <c r="AW277" s="181" t="s">
        <v>326</v>
      </c>
      <c r="AX277" s="181" t="s">
        <v>73</v>
      </c>
      <c r="AY277" s="184" t="s">
        <v>98</v>
      </c>
    </row>
    <row r="278" spans="2:65" s="22" customFormat="1" ht="22.5" customHeight="1">
      <c r="B278" s="91"/>
      <c r="C278" s="155" t="s">
        <v>441</v>
      </c>
      <c r="D278" s="155" t="s">
        <v>208</v>
      </c>
      <c r="E278" s="156" t="s">
        <v>442</v>
      </c>
      <c r="F278" s="157" t="s">
        <v>443</v>
      </c>
      <c r="G278" s="158"/>
      <c r="H278" s="158"/>
      <c r="I278" s="158"/>
      <c r="J278" s="159" t="s">
        <v>137</v>
      </c>
      <c r="K278" s="160">
        <v>16</v>
      </c>
      <c r="L278" s="161">
        <v>0</v>
      </c>
      <c r="M278" s="158"/>
      <c r="N278" s="162">
        <f>ROUND(L278*K278,2)</f>
        <v>0</v>
      </c>
      <c r="O278" s="143"/>
      <c r="P278" s="143"/>
      <c r="Q278" s="143"/>
      <c r="R278" s="96"/>
      <c r="T278" s="148" t="s">
        <v>19</v>
      </c>
      <c r="U278" s="149" t="s">
        <v>34</v>
      </c>
      <c r="V278" s="24"/>
      <c r="W278" s="150">
        <f>V278*K278</f>
        <v>0</v>
      </c>
      <c r="X278" s="150">
        <v>3.2000000000000003E-4</v>
      </c>
      <c r="Y278" s="150">
        <f>X278*K278</f>
        <v>5.1200000000000004E-3</v>
      </c>
      <c r="Z278" s="150">
        <v>0</v>
      </c>
      <c r="AA278" s="151">
        <f>Z278*K278</f>
        <v>0</v>
      </c>
      <c r="AR278" s="10" t="s">
        <v>211</v>
      </c>
      <c r="AT278" s="10" t="s">
        <v>208</v>
      </c>
      <c r="AU278" s="10" t="s">
        <v>9</v>
      </c>
      <c r="AY278" s="10" t="s">
        <v>98</v>
      </c>
      <c r="BE278" s="152">
        <f>IF(U278="základní",N278,0)</f>
        <v>0</v>
      </c>
      <c r="BF278" s="152">
        <f>IF(U278="snížená",N278,0)</f>
        <v>0</v>
      </c>
      <c r="BG278" s="152">
        <f>IF(U278="zákl. přenesená",N278,0)</f>
        <v>0</v>
      </c>
      <c r="BH278" s="152">
        <f>IF(U278="sníž. přenesená",N278,0)</f>
        <v>0</v>
      </c>
      <c r="BI278" s="152">
        <f>IF(U278="nulová",N278,0)</f>
        <v>0</v>
      </c>
      <c r="BJ278" s="10" t="s">
        <v>73</v>
      </c>
      <c r="BK278" s="152">
        <f>ROUND(L278*K278,2)</f>
        <v>0</v>
      </c>
      <c r="BL278" s="10" t="s">
        <v>113</v>
      </c>
      <c r="BM278" s="10" t="s">
        <v>444</v>
      </c>
    </row>
    <row r="279" spans="2:65" s="170" customFormat="1" ht="22.5" customHeight="1">
      <c r="B279" s="163"/>
      <c r="C279" s="164"/>
      <c r="D279" s="164"/>
      <c r="E279" s="165" t="s">
        <v>19</v>
      </c>
      <c r="F279" s="166" t="s">
        <v>445</v>
      </c>
      <c r="G279" s="167"/>
      <c r="H279" s="167"/>
      <c r="I279" s="167"/>
      <c r="J279" s="164"/>
      <c r="K279" s="168">
        <v>16</v>
      </c>
      <c r="L279" s="164"/>
      <c r="M279" s="164"/>
      <c r="N279" s="164"/>
      <c r="O279" s="164"/>
      <c r="P279" s="164"/>
      <c r="Q279" s="164"/>
      <c r="R279" s="169"/>
      <c r="T279" s="171"/>
      <c r="U279" s="164"/>
      <c r="V279" s="164"/>
      <c r="W279" s="164"/>
      <c r="X279" s="164"/>
      <c r="Y279" s="164"/>
      <c r="Z279" s="164"/>
      <c r="AA279" s="172"/>
      <c r="AT279" s="173" t="s">
        <v>325</v>
      </c>
      <c r="AU279" s="173" t="s">
        <v>9</v>
      </c>
      <c r="AV279" s="170" t="s">
        <v>9</v>
      </c>
      <c r="AW279" s="170" t="s">
        <v>326</v>
      </c>
      <c r="AX279" s="170" t="s">
        <v>97</v>
      </c>
      <c r="AY279" s="173" t="s">
        <v>98</v>
      </c>
    </row>
    <row r="280" spans="2:65" s="181" customFormat="1" ht="22.5" customHeight="1">
      <c r="B280" s="174"/>
      <c r="C280" s="175"/>
      <c r="D280" s="175"/>
      <c r="E280" s="176" t="s">
        <v>19</v>
      </c>
      <c r="F280" s="177" t="s">
        <v>327</v>
      </c>
      <c r="G280" s="178"/>
      <c r="H280" s="178"/>
      <c r="I280" s="178"/>
      <c r="J280" s="175"/>
      <c r="K280" s="179">
        <v>16</v>
      </c>
      <c r="L280" s="175"/>
      <c r="M280" s="175"/>
      <c r="N280" s="175"/>
      <c r="O280" s="175"/>
      <c r="P280" s="175"/>
      <c r="Q280" s="175"/>
      <c r="R280" s="180"/>
      <c r="T280" s="182"/>
      <c r="U280" s="175"/>
      <c r="V280" s="175"/>
      <c r="W280" s="175"/>
      <c r="X280" s="175"/>
      <c r="Y280" s="175"/>
      <c r="Z280" s="175"/>
      <c r="AA280" s="183"/>
      <c r="AT280" s="184" t="s">
        <v>325</v>
      </c>
      <c r="AU280" s="184" t="s">
        <v>9</v>
      </c>
      <c r="AV280" s="181" t="s">
        <v>103</v>
      </c>
      <c r="AW280" s="181" t="s">
        <v>326</v>
      </c>
      <c r="AX280" s="181" t="s">
        <v>73</v>
      </c>
      <c r="AY280" s="184" t="s">
        <v>98</v>
      </c>
    </row>
    <row r="281" spans="2:65" s="22" customFormat="1" ht="31.5" customHeight="1">
      <c r="B281" s="91"/>
      <c r="C281" s="140" t="s">
        <v>446</v>
      </c>
      <c r="D281" s="140" t="s">
        <v>99</v>
      </c>
      <c r="E281" s="141" t="s">
        <v>447</v>
      </c>
      <c r="F281" s="142" t="s">
        <v>448</v>
      </c>
      <c r="G281" s="143"/>
      <c r="H281" s="143"/>
      <c r="I281" s="143"/>
      <c r="J281" s="144" t="s">
        <v>137</v>
      </c>
      <c r="K281" s="145">
        <v>8</v>
      </c>
      <c r="L281" s="146">
        <v>0</v>
      </c>
      <c r="M281" s="143"/>
      <c r="N281" s="147">
        <f>ROUND(L281*K281,2)</f>
        <v>0</v>
      </c>
      <c r="O281" s="143"/>
      <c r="P281" s="143"/>
      <c r="Q281" s="143"/>
      <c r="R281" s="96"/>
      <c r="T281" s="148" t="s">
        <v>19</v>
      </c>
      <c r="U281" s="149" t="s">
        <v>34</v>
      </c>
      <c r="V281" s="24"/>
      <c r="W281" s="150">
        <f>V281*K281</f>
        <v>0</v>
      </c>
      <c r="X281" s="150">
        <v>0</v>
      </c>
      <c r="Y281" s="150">
        <f>X281*K281</f>
        <v>0</v>
      </c>
      <c r="Z281" s="150">
        <v>0</v>
      </c>
      <c r="AA281" s="151">
        <f>Z281*K281</f>
        <v>0</v>
      </c>
      <c r="AR281" s="10" t="s">
        <v>113</v>
      </c>
      <c r="AT281" s="10" t="s">
        <v>99</v>
      </c>
      <c r="AU281" s="10" t="s">
        <v>9</v>
      </c>
      <c r="AY281" s="10" t="s">
        <v>98</v>
      </c>
      <c r="BE281" s="152">
        <f>IF(U281="základní",N281,0)</f>
        <v>0</v>
      </c>
      <c r="BF281" s="152">
        <f>IF(U281="snížená",N281,0)</f>
        <v>0</v>
      </c>
      <c r="BG281" s="152">
        <f>IF(U281="zákl. přenesená",N281,0)</f>
        <v>0</v>
      </c>
      <c r="BH281" s="152">
        <f>IF(U281="sníž. přenesená",N281,0)</f>
        <v>0</v>
      </c>
      <c r="BI281" s="152">
        <f>IF(U281="nulová",N281,0)</f>
        <v>0</v>
      </c>
      <c r="BJ281" s="10" t="s">
        <v>73</v>
      </c>
      <c r="BK281" s="152">
        <f>ROUND(L281*K281,2)</f>
        <v>0</v>
      </c>
      <c r="BL281" s="10" t="s">
        <v>113</v>
      </c>
      <c r="BM281" s="10" t="s">
        <v>449</v>
      </c>
    </row>
    <row r="282" spans="2:65" s="170" customFormat="1" ht="22.5" customHeight="1">
      <c r="B282" s="163"/>
      <c r="C282" s="164"/>
      <c r="D282" s="164"/>
      <c r="E282" s="165" t="s">
        <v>19</v>
      </c>
      <c r="F282" s="166" t="s">
        <v>130</v>
      </c>
      <c r="G282" s="167"/>
      <c r="H282" s="167"/>
      <c r="I282" s="167"/>
      <c r="J282" s="164"/>
      <c r="K282" s="168">
        <v>8</v>
      </c>
      <c r="L282" s="164"/>
      <c r="M282" s="164"/>
      <c r="N282" s="164"/>
      <c r="O282" s="164"/>
      <c r="P282" s="164"/>
      <c r="Q282" s="164"/>
      <c r="R282" s="169"/>
      <c r="T282" s="171"/>
      <c r="U282" s="164"/>
      <c r="V282" s="164"/>
      <c r="W282" s="164"/>
      <c r="X282" s="164"/>
      <c r="Y282" s="164"/>
      <c r="Z282" s="164"/>
      <c r="AA282" s="172"/>
      <c r="AT282" s="173" t="s">
        <v>325</v>
      </c>
      <c r="AU282" s="173" t="s">
        <v>9</v>
      </c>
      <c r="AV282" s="170" t="s">
        <v>9</v>
      </c>
      <c r="AW282" s="170" t="s">
        <v>326</v>
      </c>
      <c r="AX282" s="170" t="s">
        <v>97</v>
      </c>
      <c r="AY282" s="173" t="s">
        <v>98</v>
      </c>
    </row>
    <row r="283" spans="2:65" s="181" customFormat="1" ht="22.5" customHeight="1">
      <c r="B283" s="174"/>
      <c r="C283" s="175"/>
      <c r="D283" s="175"/>
      <c r="E283" s="176" t="s">
        <v>19</v>
      </c>
      <c r="F283" s="177" t="s">
        <v>327</v>
      </c>
      <c r="G283" s="178"/>
      <c r="H283" s="178"/>
      <c r="I283" s="178"/>
      <c r="J283" s="175"/>
      <c r="K283" s="179">
        <v>8</v>
      </c>
      <c r="L283" s="175"/>
      <c r="M283" s="175"/>
      <c r="N283" s="175"/>
      <c r="O283" s="175"/>
      <c r="P283" s="175"/>
      <c r="Q283" s="175"/>
      <c r="R283" s="180"/>
      <c r="T283" s="182"/>
      <c r="U283" s="175"/>
      <c r="V283" s="175"/>
      <c r="W283" s="175"/>
      <c r="X283" s="175"/>
      <c r="Y283" s="175"/>
      <c r="Z283" s="175"/>
      <c r="AA283" s="183"/>
      <c r="AT283" s="184" t="s">
        <v>325</v>
      </c>
      <c r="AU283" s="184" t="s">
        <v>9</v>
      </c>
      <c r="AV283" s="181" t="s">
        <v>103</v>
      </c>
      <c r="AW283" s="181" t="s">
        <v>326</v>
      </c>
      <c r="AX283" s="181" t="s">
        <v>73</v>
      </c>
      <c r="AY283" s="184" t="s">
        <v>98</v>
      </c>
    </row>
    <row r="284" spans="2:65" s="22" customFormat="1" ht="31.5" customHeight="1">
      <c r="B284" s="91"/>
      <c r="C284" s="155" t="s">
        <v>450</v>
      </c>
      <c r="D284" s="155" t="s">
        <v>208</v>
      </c>
      <c r="E284" s="156" t="s">
        <v>451</v>
      </c>
      <c r="F284" s="157" t="s">
        <v>452</v>
      </c>
      <c r="G284" s="158"/>
      <c r="H284" s="158"/>
      <c r="I284" s="158"/>
      <c r="J284" s="159" t="s">
        <v>137</v>
      </c>
      <c r="K284" s="160">
        <v>8</v>
      </c>
      <c r="L284" s="161">
        <v>0</v>
      </c>
      <c r="M284" s="158"/>
      <c r="N284" s="162">
        <f>ROUND(L284*K284,2)</f>
        <v>0</v>
      </c>
      <c r="O284" s="143"/>
      <c r="P284" s="143"/>
      <c r="Q284" s="143"/>
      <c r="R284" s="96"/>
      <c r="T284" s="148" t="s">
        <v>19</v>
      </c>
      <c r="U284" s="149" t="s">
        <v>34</v>
      </c>
      <c r="V284" s="24"/>
      <c r="W284" s="150">
        <f>V284*K284</f>
        <v>0</v>
      </c>
      <c r="X284" s="150">
        <v>1.0000000000000001E-5</v>
      </c>
      <c r="Y284" s="150">
        <f>X284*K284</f>
        <v>8.0000000000000007E-5</v>
      </c>
      <c r="Z284" s="150">
        <v>0</v>
      </c>
      <c r="AA284" s="151">
        <f>Z284*K284</f>
        <v>0</v>
      </c>
      <c r="AR284" s="10" t="s">
        <v>211</v>
      </c>
      <c r="AT284" s="10" t="s">
        <v>208</v>
      </c>
      <c r="AU284" s="10" t="s">
        <v>9</v>
      </c>
      <c r="AY284" s="10" t="s">
        <v>98</v>
      </c>
      <c r="BE284" s="152">
        <f>IF(U284="základní",N284,0)</f>
        <v>0</v>
      </c>
      <c r="BF284" s="152">
        <f>IF(U284="snížená",N284,0)</f>
        <v>0</v>
      </c>
      <c r="BG284" s="152">
        <f>IF(U284="zákl. přenesená",N284,0)</f>
        <v>0</v>
      </c>
      <c r="BH284" s="152">
        <f>IF(U284="sníž. přenesená",N284,0)</f>
        <v>0</v>
      </c>
      <c r="BI284" s="152">
        <f>IF(U284="nulová",N284,0)</f>
        <v>0</v>
      </c>
      <c r="BJ284" s="10" t="s">
        <v>73</v>
      </c>
      <c r="BK284" s="152">
        <f>ROUND(L284*K284,2)</f>
        <v>0</v>
      </c>
      <c r="BL284" s="10" t="s">
        <v>113</v>
      </c>
      <c r="BM284" s="10" t="s">
        <v>453</v>
      </c>
    </row>
    <row r="285" spans="2:65" s="170" customFormat="1" ht="22.5" customHeight="1">
      <c r="B285" s="163"/>
      <c r="C285" s="164"/>
      <c r="D285" s="164"/>
      <c r="E285" s="165" t="s">
        <v>19</v>
      </c>
      <c r="F285" s="166" t="s">
        <v>130</v>
      </c>
      <c r="G285" s="167"/>
      <c r="H285" s="167"/>
      <c r="I285" s="167"/>
      <c r="J285" s="164"/>
      <c r="K285" s="168">
        <v>8</v>
      </c>
      <c r="L285" s="164"/>
      <c r="M285" s="164"/>
      <c r="N285" s="164"/>
      <c r="O285" s="164"/>
      <c r="P285" s="164"/>
      <c r="Q285" s="164"/>
      <c r="R285" s="169"/>
      <c r="T285" s="171"/>
      <c r="U285" s="164"/>
      <c r="V285" s="164"/>
      <c r="W285" s="164"/>
      <c r="X285" s="164"/>
      <c r="Y285" s="164"/>
      <c r="Z285" s="164"/>
      <c r="AA285" s="172"/>
      <c r="AT285" s="173" t="s">
        <v>325</v>
      </c>
      <c r="AU285" s="173" t="s">
        <v>9</v>
      </c>
      <c r="AV285" s="170" t="s">
        <v>9</v>
      </c>
      <c r="AW285" s="170" t="s">
        <v>326</v>
      </c>
      <c r="AX285" s="170" t="s">
        <v>97</v>
      </c>
      <c r="AY285" s="173" t="s">
        <v>98</v>
      </c>
    </row>
    <row r="286" spans="2:65" s="181" customFormat="1" ht="22.5" customHeight="1">
      <c r="B286" s="174"/>
      <c r="C286" s="175"/>
      <c r="D286" s="175"/>
      <c r="E286" s="176" t="s">
        <v>19</v>
      </c>
      <c r="F286" s="177" t="s">
        <v>327</v>
      </c>
      <c r="G286" s="178"/>
      <c r="H286" s="178"/>
      <c r="I286" s="178"/>
      <c r="J286" s="175"/>
      <c r="K286" s="179">
        <v>8</v>
      </c>
      <c r="L286" s="175"/>
      <c r="M286" s="175"/>
      <c r="N286" s="175"/>
      <c r="O286" s="175"/>
      <c r="P286" s="175"/>
      <c r="Q286" s="175"/>
      <c r="R286" s="180"/>
      <c r="T286" s="182"/>
      <c r="U286" s="175"/>
      <c r="V286" s="175"/>
      <c r="W286" s="175"/>
      <c r="X286" s="175"/>
      <c r="Y286" s="175"/>
      <c r="Z286" s="175"/>
      <c r="AA286" s="183"/>
      <c r="AT286" s="184" t="s">
        <v>325</v>
      </c>
      <c r="AU286" s="184" t="s">
        <v>9</v>
      </c>
      <c r="AV286" s="181" t="s">
        <v>103</v>
      </c>
      <c r="AW286" s="181" t="s">
        <v>326</v>
      </c>
      <c r="AX286" s="181" t="s">
        <v>73</v>
      </c>
      <c r="AY286" s="184" t="s">
        <v>98</v>
      </c>
    </row>
    <row r="287" spans="2:65" s="22" customFormat="1" ht="31.5" customHeight="1">
      <c r="B287" s="91"/>
      <c r="C287" s="140" t="s">
        <v>454</v>
      </c>
      <c r="D287" s="140" t="s">
        <v>99</v>
      </c>
      <c r="E287" s="141" t="s">
        <v>455</v>
      </c>
      <c r="F287" s="142" t="s">
        <v>456</v>
      </c>
      <c r="G287" s="143"/>
      <c r="H287" s="143"/>
      <c r="I287" s="143"/>
      <c r="J287" s="144" t="s">
        <v>137</v>
      </c>
      <c r="K287" s="145">
        <v>8</v>
      </c>
      <c r="L287" s="146">
        <v>0</v>
      </c>
      <c r="M287" s="143"/>
      <c r="N287" s="147">
        <f>ROUND(L287*K287,2)</f>
        <v>0</v>
      </c>
      <c r="O287" s="143"/>
      <c r="P287" s="143"/>
      <c r="Q287" s="143"/>
      <c r="R287" s="96"/>
      <c r="T287" s="148" t="s">
        <v>19</v>
      </c>
      <c r="U287" s="149" t="s">
        <v>34</v>
      </c>
      <c r="V287" s="24"/>
      <c r="W287" s="150">
        <f>V287*K287</f>
        <v>0</v>
      </c>
      <c r="X287" s="150">
        <v>0</v>
      </c>
      <c r="Y287" s="150">
        <f>X287*K287</f>
        <v>0</v>
      </c>
      <c r="Z287" s="150">
        <v>0</v>
      </c>
      <c r="AA287" s="151">
        <f>Z287*K287</f>
        <v>0</v>
      </c>
      <c r="AR287" s="10" t="s">
        <v>113</v>
      </c>
      <c r="AT287" s="10" t="s">
        <v>99</v>
      </c>
      <c r="AU287" s="10" t="s">
        <v>9</v>
      </c>
      <c r="AY287" s="10" t="s">
        <v>98</v>
      </c>
      <c r="BE287" s="152">
        <f>IF(U287="základní",N287,0)</f>
        <v>0</v>
      </c>
      <c r="BF287" s="152">
        <f>IF(U287="snížená",N287,0)</f>
        <v>0</v>
      </c>
      <c r="BG287" s="152">
        <f>IF(U287="zákl. přenesená",N287,0)</f>
        <v>0</v>
      </c>
      <c r="BH287" s="152">
        <f>IF(U287="sníž. přenesená",N287,0)</f>
        <v>0</v>
      </c>
      <c r="BI287" s="152">
        <f>IF(U287="nulová",N287,0)</f>
        <v>0</v>
      </c>
      <c r="BJ287" s="10" t="s">
        <v>73</v>
      </c>
      <c r="BK287" s="152">
        <f>ROUND(L287*K287,2)</f>
        <v>0</v>
      </c>
      <c r="BL287" s="10" t="s">
        <v>113</v>
      </c>
      <c r="BM287" s="10" t="s">
        <v>457</v>
      </c>
    </row>
    <row r="288" spans="2:65" s="170" customFormat="1" ht="22.5" customHeight="1">
      <c r="B288" s="163"/>
      <c r="C288" s="164"/>
      <c r="D288" s="164"/>
      <c r="E288" s="165" t="s">
        <v>19</v>
      </c>
      <c r="F288" s="166" t="s">
        <v>130</v>
      </c>
      <c r="G288" s="167"/>
      <c r="H288" s="167"/>
      <c r="I288" s="167"/>
      <c r="J288" s="164"/>
      <c r="K288" s="168">
        <v>8</v>
      </c>
      <c r="L288" s="164"/>
      <c r="M288" s="164"/>
      <c r="N288" s="164"/>
      <c r="O288" s="164"/>
      <c r="P288" s="164"/>
      <c r="Q288" s="164"/>
      <c r="R288" s="169"/>
      <c r="T288" s="171"/>
      <c r="U288" s="164"/>
      <c r="V288" s="164"/>
      <c r="W288" s="164"/>
      <c r="X288" s="164"/>
      <c r="Y288" s="164"/>
      <c r="Z288" s="164"/>
      <c r="AA288" s="172"/>
      <c r="AT288" s="173" t="s">
        <v>325</v>
      </c>
      <c r="AU288" s="173" t="s">
        <v>9</v>
      </c>
      <c r="AV288" s="170" t="s">
        <v>9</v>
      </c>
      <c r="AW288" s="170" t="s">
        <v>326</v>
      </c>
      <c r="AX288" s="170" t="s">
        <v>97</v>
      </c>
      <c r="AY288" s="173" t="s">
        <v>98</v>
      </c>
    </row>
    <row r="289" spans="2:65" s="181" customFormat="1" ht="22.5" customHeight="1">
      <c r="B289" s="174"/>
      <c r="C289" s="175"/>
      <c r="D289" s="175"/>
      <c r="E289" s="176" t="s">
        <v>19</v>
      </c>
      <c r="F289" s="177" t="s">
        <v>327</v>
      </c>
      <c r="G289" s="178"/>
      <c r="H289" s="178"/>
      <c r="I289" s="178"/>
      <c r="J289" s="175"/>
      <c r="K289" s="179">
        <v>8</v>
      </c>
      <c r="L289" s="175"/>
      <c r="M289" s="175"/>
      <c r="N289" s="175"/>
      <c r="O289" s="175"/>
      <c r="P289" s="175"/>
      <c r="Q289" s="175"/>
      <c r="R289" s="180"/>
      <c r="T289" s="182"/>
      <c r="U289" s="175"/>
      <c r="V289" s="175"/>
      <c r="W289" s="175"/>
      <c r="X289" s="175"/>
      <c r="Y289" s="175"/>
      <c r="Z289" s="175"/>
      <c r="AA289" s="183"/>
      <c r="AT289" s="184" t="s">
        <v>325</v>
      </c>
      <c r="AU289" s="184" t="s">
        <v>9</v>
      </c>
      <c r="AV289" s="181" t="s">
        <v>103</v>
      </c>
      <c r="AW289" s="181" t="s">
        <v>326</v>
      </c>
      <c r="AX289" s="181" t="s">
        <v>73</v>
      </c>
      <c r="AY289" s="184" t="s">
        <v>98</v>
      </c>
    </row>
    <row r="290" spans="2:65" s="22" customFormat="1" ht="22.5" customHeight="1">
      <c r="B290" s="91"/>
      <c r="C290" s="155" t="s">
        <v>458</v>
      </c>
      <c r="D290" s="155" t="s">
        <v>208</v>
      </c>
      <c r="E290" s="156" t="s">
        <v>459</v>
      </c>
      <c r="F290" s="157" t="s">
        <v>460</v>
      </c>
      <c r="G290" s="158"/>
      <c r="H290" s="158"/>
      <c r="I290" s="158"/>
      <c r="J290" s="159" t="s">
        <v>137</v>
      </c>
      <c r="K290" s="160">
        <v>8</v>
      </c>
      <c r="L290" s="161">
        <v>0</v>
      </c>
      <c r="M290" s="158"/>
      <c r="N290" s="162">
        <f>ROUND(L290*K290,2)</f>
        <v>0</v>
      </c>
      <c r="O290" s="143"/>
      <c r="P290" s="143"/>
      <c r="Q290" s="143"/>
      <c r="R290" s="96"/>
      <c r="T290" s="148" t="s">
        <v>19</v>
      </c>
      <c r="U290" s="149" t="s">
        <v>34</v>
      </c>
      <c r="V290" s="24"/>
      <c r="W290" s="150">
        <f>V290*K290</f>
        <v>0</v>
      </c>
      <c r="X290" s="150">
        <v>3.0000000000000001E-3</v>
      </c>
      <c r="Y290" s="150">
        <f>X290*K290</f>
        <v>2.4E-2</v>
      </c>
      <c r="Z290" s="150">
        <v>0</v>
      </c>
      <c r="AA290" s="151">
        <f>Z290*K290</f>
        <v>0</v>
      </c>
      <c r="AR290" s="10" t="s">
        <v>211</v>
      </c>
      <c r="AT290" s="10" t="s">
        <v>208</v>
      </c>
      <c r="AU290" s="10" t="s">
        <v>9</v>
      </c>
      <c r="AY290" s="10" t="s">
        <v>98</v>
      </c>
      <c r="BE290" s="152">
        <f>IF(U290="základní",N290,0)</f>
        <v>0</v>
      </c>
      <c r="BF290" s="152">
        <f>IF(U290="snížená",N290,0)</f>
        <v>0</v>
      </c>
      <c r="BG290" s="152">
        <f>IF(U290="zákl. přenesená",N290,0)</f>
        <v>0</v>
      </c>
      <c r="BH290" s="152">
        <f>IF(U290="sníž. přenesená",N290,0)</f>
        <v>0</v>
      </c>
      <c r="BI290" s="152">
        <f>IF(U290="nulová",N290,0)</f>
        <v>0</v>
      </c>
      <c r="BJ290" s="10" t="s">
        <v>73</v>
      </c>
      <c r="BK290" s="152">
        <f>ROUND(L290*K290,2)</f>
        <v>0</v>
      </c>
      <c r="BL290" s="10" t="s">
        <v>113</v>
      </c>
      <c r="BM290" s="10" t="s">
        <v>461</v>
      </c>
    </row>
    <row r="291" spans="2:65" s="170" customFormat="1" ht="22.5" customHeight="1">
      <c r="B291" s="163"/>
      <c r="C291" s="164"/>
      <c r="D291" s="164"/>
      <c r="E291" s="165" t="s">
        <v>19</v>
      </c>
      <c r="F291" s="166" t="s">
        <v>130</v>
      </c>
      <c r="G291" s="167"/>
      <c r="H291" s="167"/>
      <c r="I291" s="167"/>
      <c r="J291" s="164"/>
      <c r="K291" s="168">
        <v>8</v>
      </c>
      <c r="L291" s="164"/>
      <c r="M291" s="164"/>
      <c r="N291" s="164"/>
      <c r="O291" s="164"/>
      <c r="P291" s="164"/>
      <c r="Q291" s="164"/>
      <c r="R291" s="169"/>
      <c r="T291" s="171"/>
      <c r="U291" s="164"/>
      <c r="V291" s="164"/>
      <c r="W291" s="164"/>
      <c r="X291" s="164"/>
      <c r="Y291" s="164"/>
      <c r="Z291" s="164"/>
      <c r="AA291" s="172"/>
      <c r="AT291" s="173" t="s">
        <v>325</v>
      </c>
      <c r="AU291" s="173" t="s">
        <v>9</v>
      </c>
      <c r="AV291" s="170" t="s">
        <v>9</v>
      </c>
      <c r="AW291" s="170" t="s">
        <v>326</v>
      </c>
      <c r="AX291" s="170" t="s">
        <v>97</v>
      </c>
      <c r="AY291" s="173" t="s">
        <v>98</v>
      </c>
    </row>
    <row r="292" spans="2:65" s="181" customFormat="1" ht="22.5" customHeight="1">
      <c r="B292" s="174"/>
      <c r="C292" s="175"/>
      <c r="D292" s="175"/>
      <c r="E292" s="176" t="s">
        <v>19</v>
      </c>
      <c r="F292" s="177" t="s">
        <v>327</v>
      </c>
      <c r="G292" s="178"/>
      <c r="H292" s="178"/>
      <c r="I292" s="178"/>
      <c r="J292" s="175"/>
      <c r="K292" s="179">
        <v>8</v>
      </c>
      <c r="L292" s="175"/>
      <c r="M292" s="175"/>
      <c r="N292" s="175"/>
      <c r="O292" s="175"/>
      <c r="P292" s="175"/>
      <c r="Q292" s="175"/>
      <c r="R292" s="180"/>
      <c r="T292" s="182"/>
      <c r="U292" s="175"/>
      <c r="V292" s="175"/>
      <c r="W292" s="175"/>
      <c r="X292" s="175"/>
      <c r="Y292" s="175"/>
      <c r="Z292" s="175"/>
      <c r="AA292" s="183"/>
      <c r="AT292" s="184" t="s">
        <v>325</v>
      </c>
      <c r="AU292" s="184" t="s">
        <v>9</v>
      </c>
      <c r="AV292" s="181" t="s">
        <v>103</v>
      </c>
      <c r="AW292" s="181" t="s">
        <v>326</v>
      </c>
      <c r="AX292" s="181" t="s">
        <v>73</v>
      </c>
      <c r="AY292" s="184" t="s">
        <v>98</v>
      </c>
    </row>
    <row r="293" spans="2:65" s="22" customFormat="1" ht="31.5" customHeight="1">
      <c r="B293" s="91"/>
      <c r="C293" s="140" t="s">
        <v>462</v>
      </c>
      <c r="D293" s="140" t="s">
        <v>99</v>
      </c>
      <c r="E293" s="141" t="s">
        <v>463</v>
      </c>
      <c r="F293" s="142" t="s">
        <v>464</v>
      </c>
      <c r="G293" s="143"/>
      <c r="H293" s="143"/>
      <c r="I293" s="143"/>
      <c r="J293" s="144" t="s">
        <v>102</v>
      </c>
      <c r="K293" s="145">
        <v>104</v>
      </c>
      <c r="L293" s="146">
        <v>0</v>
      </c>
      <c r="M293" s="143"/>
      <c r="N293" s="147">
        <f>ROUND(L293*K293,2)</f>
        <v>0</v>
      </c>
      <c r="O293" s="143"/>
      <c r="P293" s="143"/>
      <c r="Q293" s="143"/>
      <c r="R293" s="96"/>
      <c r="T293" s="148" t="s">
        <v>19</v>
      </c>
      <c r="U293" s="149" t="s">
        <v>34</v>
      </c>
      <c r="V293" s="24"/>
      <c r="W293" s="150">
        <f>V293*K293</f>
        <v>0</v>
      </c>
      <c r="X293" s="150">
        <v>0</v>
      </c>
      <c r="Y293" s="150">
        <f>X293*K293</f>
        <v>0</v>
      </c>
      <c r="Z293" s="150">
        <v>0</v>
      </c>
      <c r="AA293" s="151">
        <f>Z293*K293</f>
        <v>0</v>
      </c>
      <c r="AR293" s="10" t="s">
        <v>465</v>
      </c>
      <c r="AT293" s="10" t="s">
        <v>99</v>
      </c>
      <c r="AU293" s="10" t="s">
        <v>9</v>
      </c>
      <c r="AY293" s="10" t="s">
        <v>98</v>
      </c>
      <c r="BE293" s="152">
        <f>IF(U293="základní",N293,0)</f>
        <v>0</v>
      </c>
      <c r="BF293" s="152">
        <f>IF(U293="snížená",N293,0)</f>
        <v>0</v>
      </c>
      <c r="BG293" s="152">
        <f>IF(U293="zákl. přenesená",N293,0)</f>
        <v>0</v>
      </c>
      <c r="BH293" s="152">
        <f>IF(U293="sníž. přenesená",N293,0)</f>
        <v>0</v>
      </c>
      <c r="BI293" s="152">
        <f>IF(U293="nulová",N293,0)</f>
        <v>0</v>
      </c>
      <c r="BJ293" s="10" t="s">
        <v>73</v>
      </c>
      <c r="BK293" s="152">
        <f>ROUND(L293*K293,2)</f>
        <v>0</v>
      </c>
      <c r="BL293" s="10" t="s">
        <v>465</v>
      </c>
      <c r="BM293" s="10" t="s">
        <v>466</v>
      </c>
    </row>
    <row r="294" spans="2:65" s="170" customFormat="1" ht="22.5" customHeight="1">
      <c r="B294" s="163"/>
      <c r="C294" s="164"/>
      <c r="D294" s="164"/>
      <c r="E294" s="165" t="s">
        <v>19</v>
      </c>
      <c r="F294" s="166" t="s">
        <v>467</v>
      </c>
      <c r="G294" s="167"/>
      <c r="H294" s="167"/>
      <c r="I294" s="167"/>
      <c r="J294" s="164"/>
      <c r="K294" s="168">
        <v>24</v>
      </c>
      <c r="L294" s="164"/>
      <c r="M294" s="164"/>
      <c r="N294" s="164"/>
      <c r="O294" s="164"/>
      <c r="P294" s="164"/>
      <c r="Q294" s="164"/>
      <c r="R294" s="169"/>
      <c r="T294" s="171"/>
      <c r="U294" s="164"/>
      <c r="V294" s="164"/>
      <c r="W294" s="164"/>
      <c r="X294" s="164"/>
      <c r="Y294" s="164"/>
      <c r="Z294" s="164"/>
      <c r="AA294" s="172"/>
      <c r="AT294" s="173" t="s">
        <v>325</v>
      </c>
      <c r="AU294" s="173" t="s">
        <v>9</v>
      </c>
      <c r="AV294" s="170" t="s">
        <v>9</v>
      </c>
      <c r="AW294" s="170" t="s">
        <v>326</v>
      </c>
      <c r="AX294" s="170" t="s">
        <v>97</v>
      </c>
      <c r="AY294" s="173" t="s">
        <v>98</v>
      </c>
    </row>
    <row r="295" spans="2:65" s="170" customFormat="1" ht="22.5" customHeight="1">
      <c r="B295" s="163"/>
      <c r="C295" s="164"/>
      <c r="D295" s="164"/>
      <c r="E295" s="165" t="s">
        <v>19</v>
      </c>
      <c r="F295" s="195" t="s">
        <v>468</v>
      </c>
      <c r="G295" s="167"/>
      <c r="H295" s="167"/>
      <c r="I295" s="167"/>
      <c r="J295" s="164"/>
      <c r="K295" s="168">
        <v>80</v>
      </c>
      <c r="L295" s="164"/>
      <c r="M295" s="164"/>
      <c r="N295" s="164"/>
      <c r="O295" s="164"/>
      <c r="P295" s="164"/>
      <c r="Q295" s="164"/>
      <c r="R295" s="169"/>
      <c r="T295" s="171"/>
      <c r="U295" s="164"/>
      <c r="V295" s="164"/>
      <c r="W295" s="164"/>
      <c r="X295" s="164"/>
      <c r="Y295" s="164"/>
      <c r="Z295" s="164"/>
      <c r="AA295" s="172"/>
      <c r="AT295" s="173" t="s">
        <v>325</v>
      </c>
      <c r="AU295" s="173" t="s">
        <v>9</v>
      </c>
      <c r="AV295" s="170" t="s">
        <v>9</v>
      </c>
      <c r="AW295" s="170" t="s">
        <v>326</v>
      </c>
      <c r="AX295" s="170" t="s">
        <v>97</v>
      </c>
      <c r="AY295" s="173" t="s">
        <v>98</v>
      </c>
    </row>
    <row r="296" spans="2:65" s="181" customFormat="1" ht="22.5" customHeight="1">
      <c r="B296" s="174"/>
      <c r="C296" s="175"/>
      <c r="D296" s="175"/>
      <c r="E296" s="176" t="s">
        <v>19</v>
      </c>
      <c r="F296" s="177" t="s">
        <v>327</v>
      </c>
      <c r="G296" s="178"/>
      <c r="H296" s="178"/>
      <c r="I296" s="178"/>
      <c r="J296" s="175"/>
      <c r="K296" s="179">
        <v>104</v>
      </c>
      <c r="L296" s="175"/>
      <c r="M296" s="175"/>
      <c r="N296" s="175"/>
      <c r="O296" s="175"/>
      <c r="P296" s="175"/>
      <c r="Q296" s="175"/>
      <c r="R296" s="180"/>
      <c r="T296" s="182"/>
      <c r="U296" s="175"/>
      <c r="V296" s="175"/>
      <c r="W296" s="175"/>
      <c r="X296" s="175"/>
      <c r="Y296" s="175"/>
      <c r="Z296" s="175"/>
      <c r="AA296" s="183"/>
      <c r="AT296" s="184" t="s">
        <v>325</v>
      </c>
      <c r="AU296" s="184" t="s">
        <v>9</v>
      </c>
      <c r="AV296" s="181" t="s">
        <v>103</v>
      </c>
      <c r="AW296" s="181" t="s">
        <v>326</v>
      </c>
      <c r="AX296" s="181" t="s">
        <v>73</v>
      </c>
      <c r="AY296" s="184" t="s">
        <v>98</v>
      </c>
    </row>
    <row r="297" spans="2:65" s="130" customFormat="1" ht="29.85" customHeight="1">
      <c r="B297" s="126"/>
      <c r="C297" s="127"/>
      <c r="D297" s="137" t="s">
        <v>62</v>
      </c>
      <c r="E297" s="137"/>
      <c r="F297" s="137"/>
      <c r="G297" s="137"/>
      <c r="H297" s="137"/>
      <c r="I297" s="137"/>
      <c r="J297" s="137"/>
      <c r="K297" s="137"/>
      <c r="L297" s="137"/>
      <c r="M297" s="137"/>
      <c r="N297" s="138">
        <f>BK297</f>
        <v>0</v>
      </c>
      <c r="O297" s="139"/>
      <c r="P297" s="139"/>
      <c r="Q297" s="139"/>
      <c r="R297" s="129"/>
      <c r="T297" s="131"/>
      <c r="U297" s="127"/>
      <c r="V297" s="127"/>
      <c r="W297" s="132">
        <f>SUM(W298:W303)</f>
        <v>0</v>
      </c>
      <c r="X297" s="127"/>
      <c r="Y297" s="132">
        <f>SUM(Y298:Y303)</f>
        <v>3.4999999999999996E-3</v>
      </c>
      <c r="Z297" s="127"/>
      <c r="AA297" s="133">
        <f>SUM(AA298:AA303)</f>
        <v>0</v>
      </c>
      <c r="AR297" s="134" t="s">
        <v>9</v>
      </c>
      <c r="AT297" s="135" t="s">
        <v>96</v>
      </c>
      <c r="AU297" s="135" t="s">
        <v>73</v>
      </c>
      <c r="AY297" s="134" t="s">
        <v>98</v>
      </c>
      <c r="BK297" s="136">
        <f>SUM(BK298:BK303)</f>
        <v>0</v>
      </c>
    </row>
    <row r="298" spans="2:65" s="22" customFormat="1" ht="31.5" customHeight="1">
      <c r="B298" s="91"/>
      <c r="C298" s="140" t="s">
        <v>469</v>
      </c>
      <c r="D298" s="140" t="s">
        <v>99</v>
      </c>
      <c r="E298" s="141" t="s">
        <v>470</v>
      </c>
      <c r="F298" s="142" t="s">
        <v>471</v>
      </c>
      <c r="G298" s="143"/>
      <c r="H298" s="143"/>
      <c r="I298" s="143"/>
      <c r="J298" s="144" t="s">
        <v>381</v>
      </c>
      <c r="K298" s="145">
        <v>50</v>
      </c>
      <c r="L298" s="146">
        <v>0</v>
      </c>
      <c r="M298" s="143"/>
      <c r="N298" s="147">
        <f>ROUND(L298*K298,2)</f>
        <v>0</v>
      </c>
      <c r="O298" s="143"/>
      <c r="P298" s="143"/>
      <c r="Q298" s="143"/>
      <c r="R298" s="96"/>
      <c r="T298" s="148" t="s">
        <v>19</v>
      </c>
      <c r="U298" s="149" t="s">
        <v>34</v>
      </c>
      <c r="V298" s="24"/>
      <c r="W298" s="150">
        <f>V298*K298</f>
        <v>0</v>
      </c>
      <c r="X298" s="150">
        <v>6.9999999999999994E-5</v>
      </c>
      <c r="Y298" s="150">
        <f>X298*K298</f>
        <v>3.4999999999999996E-3</v>
      </c>
      <c r="Z298" s="150">
        <v>0</v>
      </c>
      <c r="AA298" s="151">
        <f>Z298*K298</f>
        <v>0</v>
      </c>
      <c r="AR298" s="10" t="s">
        <v>113</v>
      </c>
      <c r="AT298" s="10" t="s">
        <v>99</v>
      </c>
      <c r="AU298" s="10" t="s">
        <v>9</v>
      </c>
      <c r="AY298" s="10" t="s">
        <v>98</v>
      </c>
      <c r="BE298" s="152">
        <f>IF(U298="základní",N298,0)</f>
        <v>0</v>
      </c>
      <c r="BF298" s="152">
        <f>IF(U298="snížená",N298,0)</f>
        <v>0</v>
      </c>
      <c r="BG298" s="152">
        <f>IF(U298="zákl. přenesená",N298,0)</f>
        <v>0</v>
      </c>
      <c r="BH298" s="152">
        <f>IF(U298="sníž. přenesená",N298,0)</f>
        <v>0</v>
      </c>
      <c r="BI298" s="152">
        <f>IF(U298="nulová",N298,0)</f>
        <v>0</v>
      </c>
      <c r="BJ298" s="10" t="s">
        <v>73</v>
      </c>
      <c r="BK298" s="152">
        <f>ROUND(L298*K298,2)</f>
        <v>0</v>
      </c>
      <c r="BL298" s="10" t="s">
        <v>113</v>
      </c>
      <c r="BM298" s="10" t="s">
        <v>472</v>
      </c>
    </row>
    <row r="299" spans="2:65" s="170" customFormat="1" ht="22.5" customHeight="1">
      <c r="B299" s="163"/>
      <c r="C299" s="164"/>
      <c r="D299" s="164"/>
      <c r="E299" s="165" t="s">
        <v>19</v>
      </c>
      <c r="F299" s="166" t="s">
        <v>473</v>
      </c>
      <c r="G299" s="167"/>
      <c r="H299" s="167"/>
      <c r="I299" s="167"/>
      <c r="J299" s="164"/>
      <c r="K299" s="168">
        <v>50</v>
      </c>
      <c r="L299" s="164"/>
      <c r="M299" s="164"/>
      <c r="N299" s="164"/>
      <c r="O299" s="164"/>
      <c r="P299" s="164"/>
      <c r="Q299" s="164"/>
      <c r="R299" s="169"/>
      <c r="T299" s="171"/>
      <c r="U299" s="164"/>
      <c r="V299" s="164"/>
      <c r="W299" s="164"/>
      <c r="X299" s="164"/>
      <c r="Y299" s="164"/>
      <c r="Z299" s="164"/>
      <c r="AA299" s="172"/>
      <c r="AT299" s="173" t="s">
        <v>325</v>
      </c>
      <c r="AU299" s="173" t="s">
        <v>9</v>
      </c>
      <c r="AV299" s="170" t="s">
        <v>9</v>
      </c>
      <c r="AW299" s="170" t="s">
        <v>326</v>
      </c>
      <c r="AX299" s="170" t="s">
        <v>97</v>
      </c>
      <c r="AY299" s="173" t="s">
        <v>98</v>
      </c>
    </row>
    <row r="300" spans="2:65" s="181" customFormat="1" ht="22.5" customHeight="1">
      <c r="B300" s="174"/>
      <c r="C300" s="175"/>
      <c r="D300" s="175"/>
      <c r="E300" s="176" t="s">
        <v>19</v>
      </c>
      <c r="F300" s="177" t="s">
        <v>327</v>
      </c>
      <c r="G300" s="178"/>
      <c r="H300" s="178"/>
      <c r="I300" s="178"/>
      <c r="J300" s="175"/>
      <c r="K300" s="179">
        <v>50</v>
      </c>
      <c r="L300" s="175"/>
      <c r="M300" s="175"/>
      <c r="N300" s="175"/>
      <c r="O300" s="175"/>
      <c r="P300" s="175"/>
      <c r="Q300" s="175"/>
      <c r="R300" s="180"/>
      <c r="T300" s="182"/>
      <c r="U300" s="175"/>
      <c r="V300" s="175"/>
      <c r="W300" s="175"/>
      <c r="X300" s="175"/>
      <c r="Y300" s="175"/>
      <c r="Z300" s="175"/>
      <c r="AA300" s="183"/>
      <c r="AT300" s="184" t="s">
        <v>325</v>
      </c>
      <c r="AU300" s="184" t="s">
        <v>9</v>
      </c>
      <c r="AV300" s="181" t="s">
        <v>103</v>
      </c>
      <c r="AW300" s="181" t="s">
        <v>326</v>
      </c>
      <c r="AX300" s="181" t="s">
        <v>73</v>
      </c>
      <c r="AY300" s="184" t="s">
        <v>98</v>
      </c>
    </row>
    <row r="301" spans="2:65" s="22" customFormat="1" ht="22.5" customHeight="1">
      <c r="B301" s="91"/>
      <c r="C301" s="155" t="s">
        <v>474</v>
      </c>
      <c r="D301" s="155" t="s">
        <v>208</v>
      </c>
      <c r="E301" s="156" t="s">
        <v>475</v>
      </c>
      <c r="F301" s="157" t="s">
        <v>476</v>
      </c>
      <c r="G301" s="158"/>
      <c r="H301" s="158"/>
      <c r="I301" s="158"/>
      <c r="J301" s="159" t="s">
        <v>381</v>
      </c>
      <c r="K301" s="160">
        <v>50</v>
      </c>
      <c r="L301" s="161">
        <v>0</v>
      </c>
      <c r="M301" s="158"/>
      <c r="N301" s="162">
        <f>ROUND(L301*K301,2)</f>
        <v>0</v>
      </c>
      <c r="O301" s="143"/>
      <c r="P301" s="143"/>
      <c r="Q301" s="143"/>
      <c r="R301" s="96"/>
      <c r="T301" s="148" t="s">
        <v>19</v>
      </c>
      <c r="U301" s="149" t="s">
        <v>34</v>
      </c>
      <c r="V301" s="24"/>
      <c r="W301" s="150">
        <f>V301*K301</f>
        <v>0</v>
      </c>
      <c r="X301" s="150">
        <v>0</v>
      </c>
      <c r="Y301" s="150">
        <f>X301*K301</f>
        <v>0</v>
      </c>
      <c r="Z301" s="150">
        <v>0</v>
      </c>
      <c r="AA301" s="151">
        <f>Z301*K301</f>
        <v>0</v>
      </c>
      <c r="AR301" s="10" t="s">
        <v>211</v>
      </c>
      <c r="AT301" s="10" t="s">
        <v>208</v>
      </c>
      <c r="AU301" s="10" t="s">
        <v>9</v>
      </c>
      <c r="AY301" s="10" t="s">
        <v>98</v>
      </c>
      <c r="BE301" s="152">
        <f>IF(U301="základní",N301,0)</f>
        <v>0</v>
      </c>
      <c r="BF301" s="152">
        <f>IF(U301="snížená",N301,0)</f>
        <v>0</v>
      </c>
      <c r="BG301" s="152">
        <f>IF(U301="zákl. přenesená",N301,0)</f>
        <v>0</v>
      </c>
      <c r="BH301" s="152">
        <f>IF(U301="sníž. přenesená",N301,0)</f>
        <v>0</v>
      </c>
      <c r="BI301" s="152">
        <f>IF(U301="nulová",N301,0)</f>
        <v>0</v>
      </c>
      <c r="BJ301" s="10" t="s">
        <v>73</v>
      </c>
      <c r="BK301" s="152">
        <f>ROUND(L301*K301,2)</f>
        <v>0</v>
      </c>
      <c r="BL301" s="10" t="s">
        <v>113</v>
      </c>
      <c r="BM301" s="10" t="s">
        <v>477</v>
      </c>
    </row>
    <row r="302" spans="2:65" s="22" customFormat="1" ht="22.5" customHeight="1">
      <c r="B302" s="91"/>
      <c r="C302" s="155" t="s">
        <v>478</v>
      </c>
      <c r="D302" s="155" t="s">
        <v>208</v>
      </c>
      <c r="E302" s="156" t="s">
        <v>479</v>
      </c>
      <c r="F302" s="157" t="s">
        <v>480</v>
      </c>
      <c r="G302" s="158"/>
      <c r="H302" s="158"/>
      <c r="I302" s="158"/>
      <c r="J302" s="159" t="s">
        <v>313</v>
      </c>
      <c r="K302" s="160">
        <v>3</v>
      </c>
      <c r="L302" s="161">
        <v>0</v>
      </c>
      <c r="M302" s="158"/>
      <c r="N302" s="162">
        <f>ROUND(L302*K302,2)</f>
        <v>0</v>
      </c>
      <c r="O302" s="143"/>
      <c r="P302" s="143"/>
      <c r="Q302" s="143"/>
      <c r="R302" s="96"/>
      <c r="T302" s="148" t="s">
        <v>19</v>
      </c>
      <c r="U302" s="149" t="s">
        <v>34</v>
      </c>
      <c r="V302" s="24"/>
      <c r="W302" s="150">
        <f>V302*K302</f>
        <v>0</v>
      </c>
      <c r="X302" s="150">
        <v>0</v>
      </c>
      <c r="Y302" s="150">
        <f>X302*K302</f>
        <v>0</v>
      </c>
      <c r="Z302" s="150">
        <v>0</v>
      </c>
      <c r="AA302" s="151">
        <f>Z302*K302</f>
        <v>0</v>
      </c>
      <c r="AR302" s="10" t="s">
        <v>211</v>
      </c>
      <c r="AT302" s="10" t="s">
        <v>208</v>
      </c>
      <c r="AU302" s="10" t="s">
        <v>9</v>
      </c>
      <c r="AY302" s="10" t="s">
        <v>98</v>
      </c>
      <c r="BE302" s="152">
        <f>IF(U302="základní",N302,0)</f>
        <v>0</v>
      </c>
      <c r="BF302" s="152">
        <f>IF(U302="snížená",N302,0)</f>
        <v>0</v>
      </c>
      <c r="BG302" s="152">
        <f>IF(U302="zákl. přenesená",N302,0)</f>
        <v>0</v>
      </c>
      <c r="BH302" s="152">
        <f>IF(U302="sníž. přenesená",N302,0)</f>
        <v>0</v>
      </c>
      <c r="BI302" s="152">
        <f>IF(U302="nulová",N302,0)</f>
        <v>0</v>
      </c>
      <c r="BJ302" s="10" t="s">
        <v>73</v>
      </c>
      <c r="BK302" s="152">
        <f>ROUND(L302*K302,2)</f>
        <v>0</v>
      </c>
      <c r="BL302" s="10" t="s">
        <v>113</v>
      </c>
      <c r="BM302" s="10" t="s">
        <v>481</v>
      </c>
    </row>
    <row r="303" spans="2:65" s="22" customFormat="1" ht="31.5" customHeight="1">
      <c r="B303" s="91"/>
      <c r="C303" s="140" t="s">
        <v>482</v>
      </c>
      <c r="D303" s="140" t="s">
        <v>99</v>
      </c>
      <c r="E303" s="141" t="s">
        <v>483</v>
      </c>
      <c r="F303" s="142" t="s">
        <v>484</v>
      </c>
      <c r="G303" s="143"/>
      <c r="H303" s="143"/>
      <c r="I303" s="143"/>
      <c r="J303" s="144" t="s">
        <v>224</v>
      </c>
      <c r="K303" s="145">
        <v>0.5</v>
      </c>
      <c r="L303" s="146">
        <v>0</v>
      </c>
      <c r="M303" s="143"/>
      <c r="N303" s="147">
        <f>ROUND(L303*K303,2)</f>
        <v>0</v>
      </c>
      <c r="O303" s="143"/>
      <c r="P303" s="143"/>
      <c r="Q303" s="143"/>
      <c r="R303" s="96"/>
      <c r="T303" s="148" t="s">
        <v>19</v>
      </c>
      <c r="U303" s="149" t="s">
        <v>34</v>
      </c>
      <c r="V303" s="24"/>
      <c r="W303" s="150">
        <f>V303*K303</f>
        <v>0</v>
      </c>
      <c r="X303" s="150">
        <v>0</v>
      </c>
      <c r="Y303" s="150">
        <f>X303*K303</f>
        <v>0</v>
      </c>
      <c r="Z303" s="150">
        <v>0</v>
      </c>
      <c r="AA303" s="151">
        <f>Z303*K303</f>
        <v>0</v>
      </c>
      <c r="AR303" s="10" t="s">
        <v>113</v>
      </c>
      <c r="AT303" s="10" t="s">
        <v>99</v>
      </c>
      <c r="AU303" s="10" t="s">
        <v>9</v>
      </c>
      <c r="AY303" s="10" t="s">
        <v>98</v>
      </c>
      <c r="BE303" s="152">
        <f>IF(U303="základní",N303,0)</f>
        <v>0</v>
      </c>
      <c r="BF303" s="152">
        <f>IF(U303="snížená",N303,0)</f>
        <v>0</v>
      </c>
      <c r="BG303" s="152">
        <f>IF(U303="zákl. přenesená",N303,0)</f>
        <v>0</v>
      </c>
      <c r="BH303" s="152">
        <f>IF(U303="sníž. přenesená",N303,0)</f>
        <v>0</v>
      </c>
      <c r="BI303" s="152">
        <f>IF(U303="nulová",N303,0)</f>
        <v>0</v>
      </c>
      <c r="BJ303" s="10" t="s">
        <v>73</v>
      </c>
      <c r="BK303" s="152">
        <f>ROUND(L303*K303,2)</f>
        <v>0</v>
      </c>
      <c r="BL303" s="10" t="s">
        <v>113</v>
      </c>
      <c r="BM303" s="10" t="s">
        <v>485</v>
      </c>
    </row>
    <row r="304" spans="2:65" s="130" customFormat="1" ht="29.85" customHeight="1">
      <c r="B304" s="126"/>
      <c r="C304" s="127"/>
      <c r="D304" s="137" t="s">
        <v>63</v>
      </c>
      <c r="E304" s="137"/>
      <c r="F304" s="137"/>
      <c r="G304" s="137"/>
      <c r="H304" s="137"/>
      <c r="I304" s="137"/>
      <c r="J304" s="137"/>
      <c r="K304" s="137"/>
      <c r="L304" s="137"/>
      <c r="M304" s="137"/>
      <c r="N304" s="153">
        <f>BK304</f>
        <v>0</v>
      </c>
      <c r="O304" s="154"/>
      <c r="P304" s="154"/>
      <c r="Q304" s="154"/>
      <c r="R304" s="129"/>
      <c r="T304" s="131"/>
      <c r="U304" s="127"/>
      <c r="V304" s="127"/>
      <c r="W304" s="132">
        <f>SUM(W305:W316)</f>
        <v>0</v>
      </c>
      <c r="X304" s="127"/>
      <c r="Y304" s="132">
        <f>SUM(Y305:Y316)</f>
        <v>9.0800000000000013E-3</v>
      </c>
      <c r="Z304" s="127"/>
      <c r="AA304" s="133">
        <f>SUM(AA305:AA316)</f>
        <v>0</v>
      </c>
      <c r="AR304" s="134" t="s">
        <v>9</v>
      </c>
      <c r="AT304" s="135" t="s">
        <v>96</v>
      </c>
      <c r="AU304" s="135" t="s">
        <v>73</v>
      </c>
      <c r="AY304" s="134" t="s">
        <v>98</v>
      </c>
      <c r="BK304" s="136">
        <f>SUM(BK305:BK316)</f>
        <v>0</v>
      </c>
    </row>
    <row r="305" spans="2:65" s="22" customFormat="1" ht="31.5" customHeight="1">
      <c r="B305" s="91"/>
      <c r="C305" s="140" t="s">
        <v>486</v>
      </c>
      <c r="D305" s="140" t="s">
        <v>99</v>
      </c>
      <c r="E305" s="141" t="s">
        <v>487</v>
      </c>
      <c r="F305" s="142" t="s">
        <v>488</v>
      </c>
      <c r="G305" s="143"/>
      <c r="H305" s="143"/>
      <c r="I305" s="143"/>
      <c r="J305" s="144" t="s">
        <v>489</v>
      </c>
      <c r="K305" s="145">
        <v>5</v>
      </c>
      <c r="L305" s="146">
        <v>0</v>
      </c>
      <c r="M305" s="143"/>
      <c r="N305" s="147">
        <f>ROUND(L305*K305,2)</f>
        <v>0</v>
      </c>
      <c r="O305" s="143"/>
      <c r="P305" s="143"/>
      <c r="Q305" s="143"/>
      <c r="R305" s="96"/>
      <c r="T305" s="148" t="s">
        <v>19</v>
      </c>
      <c r="U305" s="149" t="s">
        <v>34</v>
      </c>
      <c r="V305" s="24"/>
      <c r="W305" s="150">
        <f>V305*K305</f>
        <v>0</v>
      </c>
      <c r="X305" s="150">
        <v>6.9999999999999994E-5</v>
      </c>
      <c r="Y305" s="150">
        <f>X305*K305</f>
        <v>3.4999999999999994E-4</v>
      </c>
      <c r="Z305" s="150">
        <v>0</v>
      </c>
      <c r="AA305" s="151">
        <f>Z305*K305</f>
        <v>0</v>
      </c>
      <c r="AR305" s="10" t="s">
        <v>113</v>
      </c>
      <c r="AT305" s="10" t="s">
        <v>99</v>
      </c>
      <c r="AU305" s="10" t="s">
        <v>9</v>
      </c>
      <c r="AY305" s="10" t="s">
        <v>98</v>
      </c>
      <c r="BE305" s="152">
        <f>IF(U305="základní",N305,0)</f>
        <v>0</v>
      </c>
      <c r="BF305" s="152">
        <f>IF(U305="snížená",N305,0)</f>
        <v>0</v>
      </c>
      <c r="BG305" s="152">
        <f>IF(U305="zákl. přenesená",N305,0)</f>
        <v>0</v>
      </c>
      <c r="BH305" s="152">
        <f>IF(U305="sníž. přenesená",N305,0)</f>
        <v>0</v>
      </c>
      <c r="BI305" s="152">
        <f>IF(U305="nulová",N305,0)</f>
        <v>0</v>
      </c>
      <c r="BJ305" s="10" t="s">
        <v>73</v>
      </c>
      <c r="BK305" s="152">
        <f>ROUND(L305*K305,2)</f>
        <v>0</v>
      </c>
      <c r="BL305" s="10" t="s">
        <v>113</v>
      </c>
      <c r="BM305" s="10" t="s">
        <v>490</v>
      </c>
    </row>
    <row r="306" spans="2:65" s="22" customFormat="1" ht="31.5" customHeight="1">
      <c r="B306" s="91"/>
      <c r="C306" s="140" t="s">
        <v>491</v>
      </c>
      <c r="D306" s="140" t="s">
        <v>99</v>
      </c>
      <c r="E306" s="141" t="s">
        <v>492</v>
      </c>
      <c r="F306" s="142" t="s">
        <v>493</v>
      </c>
      <c r="G306" s="143"/>
      <c r="H306" s="143"/>
      <c r="I306" s="143"/>
      <c r="J306" s="144" t="s">
        <v>489</v>
      </c>
      <c r="K306" s="145">
        <v>5</v>
      </c>
      <c r="L306" s="146">
        <v>0</v>
      </c>
      <c r="M306" s="143"/>
      <c r="N306" s="147">
        <f>ROUND(L306*K306,2)</f>
        <v>0</v>
      </c>
      <c r="O306" s="143"/>
      <c r="P306" s="143"/>
      <c r="Q306" s="143"/>
      <c r="R306" s="96"/>
      <c r="T306" s="148" t="s">
        <v>19</v>
      </c>
      <c r="U306" s="149" t="s">
        <v>34</v>
      </c>
      <c r="V306" s="24"/>
      <c r="W306" s="150">
        <f>V306*K306</f>
        <v>0</v>
      </c>
      <c r="X306" s="150">
        <v>8.0000000000000007E-5</v>
      </c>
      <c r="Y306" s="150">
        <f>X306*K306</f>
        <v>4.0000000000000002E-4</v>
      </c>
      <c r="Z306" s="150">
        <v>0</v>
      </c>
      <c r="AA306" s="151">
        <f>Z306*K306</f>
        <v>0</v>
      </c>
      <c r="AR306" s="10" t="s">
        <v>113</v>
      </c>
      <c r="AT306" s="10" t="s">
        <v>99</v>
      </c>
      <c r="AU306" s="10" t="s">
        <v>9</v>
      </c>
      <c r="AY306" s="10" t="s">
        <v>98</v>
      </c>
      <c r="BE306" s="152">
        <f>IF(U306="základní",N306,0)</f>
        <v>0</v>
      </c>
      <c r="BF306" s="152">
        <f>IF(U306="snížená",N306,0)</f>
        <v>0</v>
      </c>
      <c r="BG306" s="152">
        <f>IF(U306="zákl. přenesená",N306,0)</f>
        <v>0</v>
      </c>
      <c r="BH306" s="152">
        <f>IF(U306="sníž. přenesená",N306,0)</f>
        <v>0</v>
      </c>
      <c r="BI306" s="152">
        <f>IF(U306="nulová",N306,0)</f>
        <v>0</v>
      </c>
      <c r="BJ306" s="10" t="s">
        <v>73</v>
      </c>
      <c r="BK306" s="152">
        <f>ROUND(L306*K306,2)</f>
        <v>0</v>
      </c>
      <c r="BL306" s="10" t="s">
        <v>113</v>
      </c>
      <c r="BM306" s="10" t="s">
        <v>494</v>
      </c>
    </row>
    <row r="307" spans="2:65" s="22" customFormat="1" ht="31.5" customHeight="1">
      <c r="B307" s="91"/>
      <c r="C307" s="140" t="s">
        <v>495</v>
      </c>
      <c r="D307" s="140" t="s">
        <v>99</v>
      </c>
      <c r="E307" s="141" t="s">
        <v>496</v>
      </c>
      <c r="F307" s="142" t="s">
        <v>497</v>
      </c>
      <c r="G307" s="143"/>
      <c r="H307" s="143"/>
      <c r="I307" s="143"/>
      <c r="J307" s="144" t="s">
        <v>489</v>
      </c>
      <c r="K307" s="145">
        <v>10</v>
      </c>
      <c r="L307" s="146">
        <v>0</v>
      </c>
      <c r="M307" s="143"/>
      <c r="N307" s="147">
        <f>ROUND(L307*K307,2)</f>
        <v>0</v>
      </c>
      <c r="O307" s="143"/>
      <c r="P307" s="143"/>
      <c r="Q307" s="143"/>
      <c r="R307" s="96"/>
      <c r="T307" s="148" t="s">
        <v>19</v>
      </c>
      <c r="U307" s="149" t="s">
        <v>34</v>
      </c>
      <c r="V307" s="24"/>
      <c r="W307" s="150">
        <f>V307*K307</f>
        <v>0</v>
      </c>
      <c r="X307" s="150">
        <v>1.7000000000000001E-4</v>
      </c>
      <c r="Y307" s="150">
        <f>X307*K307</f>
        <v>1.7000000000000001E-3</v>
      </c>
      <c r="Z307" s="150">
        <v>0</v>
      </c>
      <c r="AA307" s="151">
        <f>Z307*K307</f>
        <v>0</v>
      </c>
      <c r="AR307" s="10" t="s">
        <v>113</v>
      </c>
      <c r="AT307" s="10" t="s">
        <v>99</v>
      </c>
      <c r="AU307" s="10" t="s">
        <v>9</v>
      </c>
      <c r="AY307" s="10" t="s">
        <v>98</v>
      </c>
      <c r="BE307" s="152">
        <f>IF(U307="základní",N307,0)</f>
        <v>0</v>
      </c>
      <c r="BF307" s="152">
        <f>IF(U307="snížená",N307,0)</f>
        <v>0</v>
      </c>
      <c r="BG307" s="152">
        <f>IF(U307="zákl. přenesená",N307,0)</f>
        <v>0</v>
      </c>
      <c r="BH307" s="152">
        <f>IF(U307="sníž. přenesená",N307,0)</f>
        <v>0</v>
      </c>
      <c r="BI307" s="152">
        <f>IF(U307="nulová",N307,0)</f>
        <v>0</v>
      </c>
      <c r="BJ307" s="10" t="s">
        <v>73</v>
      </c>
      <c r="BK307" s="152">
        <f>ROUND(L307*K307,2)</f>
        <v>0</v>
      </c>
      <c r="BL307" s="10" t="s">
        <v>113</v>
      </c>
      <c r="BM307" s="10" t="s">
        <v>498</v>
      </c>
    </row>
    <row r="308" spans="2:65" s="170" customFormat="1" ht="22.5" customHeight="1">
      <c r="B308" s="163"/>
      <c r="C308" s="164"/>
      <c r="D308" s="164"/>
      <c r="E308" s="165" t="s">
        <v>19</v>
      </c>
      <c r="F308" s="166" t="s">
        <v>499</v>
      </c>
      <c r="G308" s="167"/>
      <c r="H308" s="167"/>
      <c r="I308" s="167"/>
      <c r="J308" s="164"/>
      <c r="K308" s="168">
        <v>10</v>
      </c>
      <c r="L308" s="164"/>
      <c r="M308" s="164"/>
      <c r="N308" s="164"/>
      <c r="O308" s="164"/>
      <c r="P308" s="164"/>
      <c r="Q308" s="164"/>
      <c r="R308" s="169"/>
      <c r="T308" s="171"/>
      <c r="U308" s="164"/>
      <c r="V308" s="164"/>
      <c r="W308" s="164"/>
      <c r="X308" s="164"/>
      <c r="Y308" s="164"/>
      <c r="Z308" s="164"/>
      <c r="AA308" s="172"/>
      <c r="AT308" s="173" t="s">
        <v>325</v>
      </c>
      <c r="AU308" s="173" t="s">
        <v>9</v>
      </c>
      <c r="AV308" s="170" t="s">
        <v>9</v>
      </c>
      <c r="AW308" s="170" t="s">
        <v>326</v>
      </c>
      <c r="AX308" s="170" t="s">
        <v>97</v>
      </c>
      <c r="AY308" s="173" t="s">
        <v>98</v>
      </c>
    </row>
    <row r="309" spans="2:65" s="181" customFormat="1" ht="22.5" customHeight="1">
      <c r="B309" s="174"/>
      <c r="C309" s="175"/>
      <c r="D309" s="175"/>
      <c r="E309" s="176" t="s">
        <v>19</v>
      </c>
      <c r="F309" s="177" t="s">
        <v>327</v>
      </c>
      <c r="G309" s="178"/>
      <c r="H309" s="178"/>
      <c r="I309" s="178"/>
      <c r="J309" s="175"/>
      <c r="K309" s="179">
        <v>10</v>
      </c>
      <c r="L309" s="175"/>
      <c r="M309" s="175"/>
      <c r="N309" s="175"/>
      <c r="O309" s="175"/>
      <c r="P309" s="175"/>
      <c r="Q309" s="175"/>
      <c r="R309" s="180"/>
      <c r="T309" s="182"/>
      <c r="U309" s="175"/>
      <c r="V309" s="175"/>
      <c r="W309" s="175"/>
      <c r="X309" s="175"/>
      <c r="Y309" s="175"/>
      <c r="Z309" s="175"/>
      <c r="AA309" s="183"/>
      <c r="AT309" s="184" t="s">
        <v>325</v>
      </c>
      <c r="AU309" s="184" t="s">
        <v>9</v>
      </c>
      <c r="AV309" s="181" t="s">
        <v>103</v>
      </c>
      <c r="AW309" s="181" t="s">
        <v>326</v>
      </c>
      <c r="AX309" s="181" t="s">
        <v>73</v>
      </c>
      <c r="AY309" s="184" t="s">
        <v>98</v>
      </c>
    </row>
    <row r="310" spans="2:65" s="22" customFormat="1" ht="31.5" customHeight="1">
      <c r="B310" s="91"/>
      <c r="C310" s="140" t="s">
        <v>500</v>
      </c>
      <c r="D310" s="140" t="s">
        <v>99</v>
      </c>
      <c r="E310" s="141" t="s">
        <v>501</v>
      </c>
      <c r="F310" s="142" t="s">
        <v>502</v>
      </c>
      <c r="G310" s="143"/>
      <c r="H310" s="143"/>
      <c r="I310" s="143"/>
      <c r="J310" s="144" t="s">
        <v>489</v>
      </c>
      <c r="K310" s="145">
        <v>5</v>
      </c>
      <c r="L310" s="146">
        <v>0</v>
      </c>
      <c r="M310" s="143"/>
      <c r="N310" s="147">
        <f>ROUND(L310*K310,2)</f>
        <v>0</v>
      </c>
      <c r="O310" s="143"/>
      <c r="P310" s="143"/>
      <c r="Q310" s="143"/>
      <c r="R310" s="96"/>
      <c r="T310" s="148" t="s">
        <v>19</v>
      </c>
      <c r="U310" s="149" t="s">
        <v>34</v>
      </c>
      <c r="V310" s="24"/>
      <c r="W310" s="150">
        <f>V310*K310</f>
        <v>0</v>
      </c>
      <c r="X310" s="150">
        <v>1.2E-4</v>
      </c>
      <c r="Y310" s="150">
        <f>X310*K310</f>
        <v>6.0000000000000006E-4</v>
      </c>
      <c r="Z310" s="150">
        <v>0</v>
      </c>
      <c r="AA310" s="151">
        <f>Z310*K310</f>
        <v>0</v>
      </c>
      <c r="AR310" s="10" t="s">
        <v>113</v>
      </c>
      <c r="AT310" s="10" t="s">
        <v>99</v>
      </c>
      <c r="AU310" s="10" t="s">
        <v>9</v>
      </c>
      <c r="AY310" s="10" t="s">
        <v>98</v>
      </c>
      <c r="BE310" s="152">
        <f>IF(U310="základní",N310,0)</f>
        <v>0</v>
      </c>
      <c r="BF310" s="152">
        <f>IF(U310="snížená",N310,0)</f>
        <v>0</v>
      </c>
      <c r="BG310" s="152">
        <f>IF(U310="zákl. přenesená",N310,0)</f>
        <v>0</v>
      </c>
      <c r="BH310" s="152">
        <f>IF(U310="sníž. přenesená",N310,0)</f>
        <v>0</v>
      </c>
      <c r="BI310" s="152">
        <f>IF(U310="nulová",N310,0)</f>
        <v>0</v>
      </c>
      <c r="BJ310" s="10" t="s">
        <v>73</v>
      </c>
      <c r="BK310" s="152">
        <f>ROUND(L310*K310,2)</f>
        <v>0</v>
      </c>
      <c r="BL310" s="10" t="s">
        <v>113</v>
      </c>
      <c r="BM310" s="10" t="s">
        <v>503</v>
      </c>
    </row>
    <row r="311" spans="2:65" s="22" customFormat="1" ht="22.5" customHeight="1">
      <c r="B311" s="91"/>
      <c r="C311" s="140" t="s">
        <v>504</v>
      </c>
      <c r="D311" s="140" t="s">
        <v>99</v>
      </c>
      <c r="E311" s="141" t="s">
        <v>505</v>
      </c>
      <c r="F311" s="142" t="s">
        <v>506</v>
      </c>
      <c r="G311" s="143"/>
      <c r="H311" s="143"/>
      <c r="I311" s="143"/>
      <c r="J311" s="144" t="s">
        <v>112</v>
      </c>
      <c r="K311" s="145">
        <v>67</v>
      </c>
      <c r="L311" s="146">
        <v>0</v>
      </c>
      <c r="M311" s="143"/>
      <c r="N311" s="147">
        <f>ROUND(L311*K311,2)</f>
        <v>0</v>
      </c>
      <c r="O311" s="143"/>
      <c r="P311" s="143"/>
      <c r="Q311" s="143"/>
      <c r="R311" s="96"/>
      <c r="T311" s="148" t="s">
        <v>19</v>
      </c>
      <c r="U311" s="149" t="s">
        <v>34</v>
      </c>
      <c r="V311" s="24"/>
      <c r="W311" s="150">
        <f>V311*K311</f>
        <v>0</v>
      </c>
      <c r="X311" s="150">
        <v>1.0000000000000001E-5</v>
      </c>
      <c r="Y311" s="150">
        <f>X311*K311</f>
        <v>6.7000000000000002E-4</v>
      </c>
      <c r="Z311" s="150">
        <v>0</v>
      </c>
      <c r="AA311" s="151">
        <f>Z311*K311</f>
        <v>0</v>
      </c>
      <c r="AR311" s="10" t="s">
        <v>113</v>
      </c>
      <c r="AT311" s="10" t="s">
        <v>99</v>
      </c>
      <c r="AU311" s="10" t="s">
        <v>9</v>
      </c>
      <c r="AY311" s="10" t="s">
        <v>98</v>
      </c>
      <c r="BE311" s="152">
        <f>IF(U311="základní",N311,0)</f>
        <v>0</v>
      </c>
      <c r="BF311" s="152">
        <f>IF(U311="snížená",N311,0)</f>
        <v>0</v>
      </c>
      <c r="BG311" s="152">
        <f>IF(U311="zákl. přenesená",N311,0)</f>
        <v>0</v>
      </c>
      <c r="BH311" s="152">
        <f>IF(U311="sníž. přenesená",N311,0)</f>
        <v>0</v>
      </c>
      <c r="BI311" s="152">
        <f>IF(U311="nulová",N311,0)</f>
        <v>0</v>
      </c>
      <c r="BJ311" s="10" t="s">
        <v>73</v>
      </c>
      <c r="BK311" s="152">
        <f>ROUND(L311*K311,2)</f>
        <v>0</v>
      </c>
      <c r="BL311" s="10" t="s">
        <v>113</v>
      </c>
      <c r="BM311" s="10" t="s">
        <v>507</v>
      </c>
    </row>
    <row r="312" spans="2:65" s="22" customFormat="1" ht="31.5" customHeight="1">
      <c r="B312" s="91"/>
      <c r="C312" s="140" t="s">
        <v>508</v>
      </c>
      <c r="D312" s="140" t="s">
        <v>99</v>
      </c>
      <c r="E312" s="141" t="s">
        <v>509</v>
      </c>
      <c r="F312" s="142" t="s">
        <v>510</v>
      </c>
      <c r="G312" s="143"/>
      <c r="H312" s="143"/>
      <c r="I312" s="143"/>
      <c r="J312" s="144" t="s">
        <v>112</v>
      </c>
      <c r="K312" s="145">
        <v>67</v>
      </c>
      <c r="L312" s="146">
        <v>0</v>
      </c>
      <c r="M312" s="143"/>
      <c r="N312" s="147">
        <f>ROUND(L312*K312,2)</f>
        <v>0</v>
      </c>
      <c r="O312" s="143"/>
      <c r="P312" s="143"/>
      <c r="Q312" s="143"/>
      <c r="R312" s="96"/>
      <c r="T312" s="148" t="s">
        <v>19</v>
      </c>
      <c r="U312" s="149" t="s">
        <v>34</v>
      </c>
      <c r="V312" s="24"/>
      <c r="W312" s="150">
        <f>V312*K312</f>
        <v>0</v>
      </c>
      <c r="X312" s="150">
        <v>2.0000000000000002E-5</v>
      </c>
      <c r="Y312" s="150">
        <f>X312*K312</f>
        <v>1.34E-3</v>
      </c>
      <c r="Z312" s="150">
        <v>0</v>
      </c>
      <c r="AA312" s="151">
        <f>Z312*K312</f>
        <v>0</v>
      </c>
      <c r="AR312" s="10" t="s">
        <v>113</v>
      </c>
      <c r="AT312" s="10" t="s">
        <v>99</v>
      </c>
      <c r="AU312" s="10" t="s">
        <v>9</v>
      </c>
      <c r="AY312" s="10" t="s">
        <v>98</v>
      </c>
      <c r="BE312" s="152">
        <f>IF(U312="základní",N312,0)</f>
        <v>0</v>
      </c>
      <c r="BF312" s="152">
        <f>IF(U312="snížená",N312,0)</f>
        <v>0</v>
      </c>
      <c r="BG312" s="152">
        <f>IF(U312="zákl. přenesená",N312,0)</f>
        <v>0</v>
      </c>
      <c r="BH312" s="152">
        <f>IF(U312="sníž. přenesená",N312,0)</f>
        <v>0</v>
      </c>
      <c r="BI312" s="152">
        <f>IF(U312="nulová",N312,0)</f>
        <v>0</v>
      </c>
      <c r="BJ312" s="10" t="s">
        <v>73</v>
      </c>
      <c r="BK312" s="152">
        <f>ROUND(L312*K312,2)</f>
        <v>0</v>
      </c>
      <c r="BL312" s="10" t="s">
        <v>113</v>
      </c>
      <c r="BM312" s="10" t="s">
        <v>511</v>
      </c>
    </row>
    <row r="313" spans="2:65" s="22" customFormat="1" ht="31.5" customHeight="1">
      <c r="B313" s="91"/>
      <c r="C313" s="140" t="s">
        <v>512</v>
      </c>
      <c r="D313" s="140" t="s">
        <v>99</v>
      </c>
      <c r="E313" s="141" t="s">
        <v>513</v>
      </c>
      <c r="F313" s="142" t="s">
        <v>514</v>
      </c>
      <c r="G313" s="143"/>
      <c r="H313" s="143"/>
      <c r="I313" s="143"/>
      <c r="J313" s="144" t="s">
        <v>112</v>
      </c>
      <c r="K313" s="145">
        <v>134</v>
      </c>
      <c r="L313" s="146">
        <v>0</v>
      </c>
      <c r="M313" s="143"/>
      <c r="N313" s="147">
        <f>ROUND(L313*K313,2)</f>
        <v>0</v>
      </c>
      <c r="O313" s="143"/>
      <c r="P313" s="143"/>
      <c r="Q313" s="143"/>
      <c r="R313" s="96"/>
      <c r="T313" s="148" t="s">
        <v>19</v>
      </c>
      <c r="U313" s="149" t="s">
        <v>34</v>
      </c>
      <c r="V313" s="24"/>
      <c r="W313" s="150">
        <f>V313*K313</f>
        <v>0</v>
      </c>
      <c r="X313" s="150">
        <v>2.0000000000000002E-5</v>
      </c>
      <c r="Y313" s="150">
        <f>X313*K313</f>
        <v>2.6800000000000001E-3</v>
      </c>
      <c r="Z313" s="150">
        <v>0</v>
      </c>
      <c r="AA313" s="151">
        <f>Z313*K313</f>
        <v>0</v>
      </c>
      <c r="AR313" s="10" t="s">
        <v>113</v>
      </c>
      <c r="AT313" s="10" t="s">
        <v>99</v>
      </c>
      <c r="AU313" s="10" t="s">
        <v>9</v>
      </c>
      <c r="AY313" s="10" t="s">
        <v>98</v>
      </c>
      <c r="BE313" s="152">
        <f>IF(U313="základní",N313,0)</f>
        <v>0</v>
      </c>
      <c r="BF313" s="152">
        <f>IF(U313="snížená",N313,0)</f>
        <v>0</v>
      </c>
      <c r="BG313" s="152">
        <f>IF(U313="zákl. přenesená",N313,0)</f>
        <v>0</v>
      </c>
      <c r="BH313" s="152">
        <f>IF(U313="sníž. přenesená",N313,0)</f>
        <v>0</v>
      </c>
      <c r="BI313" s="152">
        <f>IF(U313="nulová",N313,0)</f>
        <v>0</v>
      </c>
      <c r="BJ313" s="10" t="s">
        <v>73</v>
      </c>
      <c r="BK313" s="152">
        <f>ROUND(L313*K313,2)</f>
        <v>0</v>
      </c>
      <c r="BL313" s="10" t="s">
        <v>113</v>
      </c>
      <c r="BM313" s="10" t="s">
        <v>515</v>
      </c>
    </row>
    <row r="314" spans="2:65" s="170" customFormat="1" ht="22.5" customHeight="1">
      <c r="B314" s="163"/>
      <c r="C314" s="164"/>
      <c r="D314" s="164"/>
      <c r="E314" s="165" t="s">
        <v>19</v>
      </c>
      <c r="F314" s="166" t="s">
        <v>516</v>
      </c>
      <c r="G314" s="167"/>
      <c r="H314" s="167"/>
      <c r="I314" s="167"/>
      <c r="J314" s="164"/>
      <c r="K314" s="168">
        <v>134</v>
      </c>
      <c r="L314" s="164"/>
      <c r="M314" s="164"/>
      <c r="N314" s="164"/>
      <c r="O314" s="164"/>
      <c r="P314" s="164"/>
      <c r="Q314" s="164"/>
      <c r="R314" s="169"/>
      <c r="T314" s="171"/>
      <c r="U314" s="164"/>
      <c r="V314" s="164"/>
      <c r="W314" s="164"/>
      <c r="X314" s="164"/>
      <c r="Y314" s="164"/>
      <c r="Z314" s="164"/>
      <c r="AA314" s="172"/>
      <c r="AT314" s="173" t="s">
        <v>325</v>
      </c>
      <c r="AU314" s="173" t="s">
        <v>9</v>
      </c>
      <c r="AV314" s="170" t="s">
        <v>9</v>
      </c>
      <c r="AW314" s="170" t="s">
        <v>326</v>
      </c>
      <c r="AX314" s="170" t="s">
        <v>97</v>
      </c>
      <c r="AY314" s="173" t="s">
        <v>98</v>
      </c>
    </row>
    <row r="315" spans="2:65" s="181" customFormat="1" ht="22.5" customHeight="1">
      <c r="B315" s="174"/>
      <c r="C315" s="175"/>
      <c r="D315" s="175"/>
      <c r="E315" s="176" t="s">
        <v>19</v>
      </c>
      <c r="F315" s="177" t="s">
        <v>327</v>
      </c>
      <c r="G315" s="178"/>
      <c r="H315" s="178"/>
      <c r="I315" s="178"/>
      <c r="J315" s="175"/>
      <c r="K315" s="179">
        <v>134</v>
      </c>
      <c r="L315" s="175"/>
      <c r="M315" s="175"/>
      <c r="N315" s="175"/>
      <c r="O315" s="175"/>
      <c r="P315" s="175"/>
      <c r="Q315" s="175"/>
      <c r="R315" s="180"/>
      <c r="T315" s="182"/>
      <c r="U315" s="175"/>
      <c r="V315" s="175"/>
      <c r="W315" s="175"/>
      <c r="X315" s="175"/>
      <c r="Y315" s="175"/>
      <c r="Z315" s="175"/>
      <c r="AA315" s="183"/>
      <c r="AT315" s="184" t="s">
        <v>325</v>
      </c>
      <c r="AU315" s="184" t="s">
        <v>9</v>
      </c>
      <c r="AV315" s="181" t="s">
        <v>103</v>
      </c>
      <c r="AW315" s="181" t="s">
        <v>326</v>
      </c>
      <c r="AX315" s="181" t="s">
        <v>73</v>
      </c>
      <c r="AY315" s="184" t="s">
        <v>98</v>
      </c>
    </row>
    <row r="316" spans="2:65" s="22" customFormat="1" ht="31.5" customHeight="1">
      <c r="B316" s="91"/>
      <c r="C316" s="140" t="s">
        <v>517</v>
      </c>
      <c r="D316" s="140" t="s">
        <v>99</v>
      </c>
      <c r="E316" s="141" t="s">
        <v>518</v>
      </c>
      <c r="F316" s="142" t="s">
        <v>519</v>
      </c>
      <c r="G316" s="143"/>
      <c r="H316" s="143"/>
      <c r="I316" s="143"/>
      <c r="J316" s="144" t="s">
        <v>112</v>
      </c>
      <c r="K316" s="145">
        <v>67</v>
      </c>
      <c r="L316" s="146">
        <v>0</v>
      </c>
      <c r="M316" s="143"/>
      <c r="N316" s="147">
        <f>ROUND(L316*K316,2)</f>
        <v>0</v>
      </c>
      <c r="O316" s="143"/>
      <c r="P316" s="143"/>
      <c r="Q316" s="143"/>
      <c r="R316" s="96"/>
      <c r="T316" s="148" t="s">
        <v>19</v>
      </c>
      <c r="U316" s="149" t="s">
        <v>34</v>
      </c>
      <c r="V316" s="24"/>
      <c r="W316" s="150">
        <f>V316*K316</f>
        <v>0</v>
      </c>
      <c r="X316" s="150">
        <v>2.0000000000000002E-5</v>
      </c>
      <c r="Y316" s="150">
        <f>X316*K316</f>
        <v>1.34E-3</v>
      </c>
      <c r="Z316" s="150">
        <v>0</v>
      </c>
      <c r="AA316" s="151">
        <f>Z316*K316</f>
        <v>0</v>
      </c>
      <c r="AR316" s="10" t="s">
        <v>113</v>
      </c>
      <c r="AT316" s="10" t="s">
        <v>99</v>
      </c>
      <c r="AU316" s="10" t="s">
        <v>9</v>
      </c>
      <c r="AY316" s="10" t="s">
        <v>98</v>
      </c>
      <c r="BE316" s="152">
        <f>IF(U316="základní",N316,0)</f>
        <v>0</v>
      </c>
      <c r="BF316" s="152">
        <f>IF(U316="snížená",N316,0)</f>
        <v>0</v>
      </c>
      <c r="BG316" s="152">
        <f>IF(U316="zákl. přenesená",N316,0)</f>
        <v>0</v>
      </c>
      <c r="BH316" s="152">
        <f>IF(U316="sníž. přenesená",N316,0)</f>
        <v>0</v>
      </c>
      <c r="BI316" s="152">
        <f>IF(U316="nulová",N316,0)</f>
        <v>0</v>
      </c>
      <c r="BJ316" s="10" t="s">
        <v>73</v>
      </c>
      <c r="BK316" s="152">
        <f>ROUND(L316*K316,2)</f>
        <v>0</v>
      </c>
      <c r="BL316" s="10" t="s">
        <v>113</v>
      </c>
      <c r="BM316" s="10" t="s">
        <v>520</v>
      </c>
    </row>
    <row r="317" spans="2:65" s="130" customFormat="1" ht="37.35" customHeight="1">
      <c r="B317" s="126"/>
      <c r="C317" s="127"/>
      <c r="D317" s="128" t="s">
        <v>64</v>
      </c>
      <c r="E317" s="128"/>
      <c r="F317" s="128"/>
      <c r="G317" s="128"/>
      <c r="H317" s="128"/>
      <c r="I317" s="128"/>
      <c r="J317" s="128"/>
      <c r="K317" s="128"/>
      <c r="L317" s="128"/>
      <c r="M317" s="128"/>
      <c r="N317" s="208">
        <f>BK317</f>
        <v>0</v>
      </c>
      <c r="O317" s="209"/>
      <c r="P317" s="209"/>
      <c r="Q317" s="209"/>
      <c r="R317" s="129"/>
      <c r="T317" s="131"/>
      <c r="U317" s="127"/>
      <c r="V317" s="127"/>
      <c r="W317" s="132">
        <f>W318+W333</f>
        <v>0</v>
      </c>
      <c r="X317" s="127"/>
      <c r="Y317" s="132">
        <f>Y318+Y333</f>
        <v>0</v>
      </c>
      <c r="Z317" s="127"/>
      <c r="AA317" s="133">
        <f>AA318+AA333</f>
        <v>0</v>
      </c>
      <c r="AR317" s="134" t="s">
        <v>109</v>
      </c>
      <c r="AT317" s="135" t="s">
        <v>96</v>
      </c>
      <c r="AU317" s="135" t="s">
        <v>97</v>
      </c>
      <c r="AY317" s="134" t="s">
        <v>98</v>
      </c>
      <c r="BK317" s="136">
        <f>BK318+BK333</f>
        <v>0</v>
      </c>
    </row>
    <row r="318" spans="2:65" s="130" customFormat="1" ht="19.899999999999999" customHeight="1">
      <c r="B318" s="126"/>
      <c r="C318" s="127"/>
      <c r="D318" s="137" t="s">
        <v>65</v>
      </c>
      <c r="E318" s="137"/>
      <c r="F318" s="137"/>
      <c r="G318" s="137"/>
      <c r="H318" s="137"/>
      <c r="I318" s="137"/>
      <c r="J318" s="137"/>
      <c r="K318" s="137"/>
      <c r="L318" s="137"/>
      <c r="M318" s="137"/>
      <c r="N318" s="138">
        <f>BK318</f>
        <v>0</v>
      </c>
      <c r="O318" s="139"/>
      <c r="P318" s="139"/>
      <c r="Q318" s="139"/>
      <c r="R318" s="129"/>
      <c r="T318" s="131"/>
      <c r="U318" s="127"/>
      <c r="V318" s="127"/>
      <c r="W318" s="132">
        <f>SUM(W319:W332)</f>
        <v>0</v>
      </c>
      <c r="X318" s="127"/>
      <c r="Y318" s="132">
        <f>SUM(Y319:Y332)</f>
        <v>0</v>
      </c>
      <c r="Z318" s="127"/>
      <c r="AA318" s="133">
        <f>SUM(AA319:AA332)</f>
        <v>0</v>
      </c>
      <c r="AR318" s="134" t="s">
        <v>109</v>
      </c>
      <c r="AT318" s="135" t="s">
        <v>96</v>
      </c>
      <c r="AU318" s="135" t="s">
        <v>73</v>
      </c>
      <c r="AY318" s="134" t="s">
        <v>98</v>
      </c>
      <c r="BK318" s="136">
        <f>SUM(BK319:BK332)</f>
        <v>0</v>
      </c>
    </row>
    <row r="319" spans="2:65" s="22" customFormat="1" ht="22.5" customHeight="1">
      <c r="B319" s="91"/>
      <c r="C319" s="140" t="s">
        <v>521</v>
      </c>
      <c r="D319" s="140" t="s">
        <v>99</v>
      </c>
      <c r="E319" s="141" t="s">
        <v>522</v>
      </c>
      <c r="F319" s="142" t="s">
        <v>523</v>
      </c>
      <c r="G319" s="143"/>
      <c r="H319" s="143"/>
      <c r="I319" s="143"/>
      <c r="J319" s="144" t="s">
        <v>112</v>
      </c>
      <c r="K319" s="145">
        <v>900</v>
      </c>
      <c r="L319" s="146">
        <v>0</v>
      </c>
      <c r="M319" s="143"/>
      <c r="N319" s="147">
        <f t="shared" ref="N319:N332" si="25">ROUND(L319*K319,2)</f>
        <v>0</v>
      </c>
      <c r="O319" s="143"/>
      <c r="P319" s="143"/>
      <c r="Q319" s="143"/>
      <c r="R319" s="96"/>
      <c r="T319" s="148" t="s">
        <v>19</v>
      </c>
      <c r="U319" s="149" t="s">
        <v>34</v>
      </c>
      <c r="V319" s="24"/>
      <c r="W319" s="150">
        <f t="shared" ref="W319:W332" si="26">V319*K319</f>
        <v>0</v>
      </c>
      <c r="X319" s="150">
        <v>0</v>
      </c>
      <c r="Y319" s="150">
        <f t="shared" ref="Y319:Y332" si="27">X319*K319</f>
        <v>0</v>
      </c>
      <c r="Z319" s="150">
        <v>0</v>
      </c>
      <c r="AA319" s="151">
        <f t="shared" ref="AA319:AA332" si="28">Z319*K319</f>
        <v>0</v>
      </c>
      <c r="AR319" s="10" t="s">
        <v>322</v>
      </c>
      <c r="AT319" s="10" t="s">
        <v>99</v>
      </c>
      <c r="AU319" s="10" t="s">
        <v>9</v>
      </c>
      <c r="AY319" s="10" t="s">
        <v>98</v>
      </c>
      <c r="BE319" s="152">
        <f t="shared" ref="BE319:BE332" si="29">IF(U319="základní",N319,0)</f>
        <v>0</v>
      </c>
      <c r="BF319" s="152">
        <f t="shared" ref="BF319:BF332" si="30">IF(U319="snížená",N319,0)</f>
        <v>0</v>
      </c>
      <c r="BG319" s="152">
        <f t="shared" ref="BG319:BG332" si="31">IF(U319="zákl. přenesená",N319,0)</f>
        <v>0</v>
      </c>
      <c r="BH319" s="152">
        <f t="shared" ref="BH319:BH332" si="32">IF(U319="sníž. přenesená",N319,0)</f>
        <v>0</v>
      </c>
      <c r="BI319" s="152">
        <f t="shared" ref="BI319:BI332" si="33">IF(U319="nulová",N319,0)</f>
        <v>0</v>
      </c>
      <c r="BJ319" s="10" t="s">
        <v>73</v>
      </c>
      <c r="BK319" s="152">
        <f t="shared" ref="BK319:BK332" si="34">ROUND(L319*K319,2)</f>
        <v>0</v>
      </c>
      <c r="BL319" s="10" t="s">
        <v>322</v>
      </c>
      <c r="BM319" s="10" t="s">
        <v>524</v>
      </c>
    </row>
    <row r="320" spans="2:65" s="22" customFormat="1" ht="22.5" customHeight="1">
      <c r="B320" s="91"/>
      <c r="C320" s="140" t="s">
        <v>525</v>
      </c>
      <c r="D320" s="140" t="s">
        <v>99</v>
      </c>
      <c r="E320" s="141" t="s">
        <v>526</v>
      </c>
      <c r="F320" s="142" t="s">
        <v>527</v>
      </c>
      <c r="G320" s="143"/>
      <c r="H320" s="143"/>
      <c r="I320" s="143"/>
      <c r="J320" s="144" t="s">
        <v>313</v>
      </c>
      <c r="K320" s="145">
        <v>5</v>
      </c>
      <c r="L320" s="146">
        <v>0</v>
      </c>
      <c r="M320" s="143"/>
      <c r="N320" s="147">
        <f t="shared" si="25"/>
        <v>0</v>
      </c>
      <c r="O320" s="143"/>
      <c r="P320" s="143"/>
      <c r="Q320" s="143"/>
      <c r="R320" s="96"/>
      <c r="T320" s="148" t="s">
        <v>19</v>
      </c>
      <c r="U320" s="149" t="s">
        <v>34</v>
      </c>
      <c r="V320" s="24"/>
      <c r="W320" s="150">
        <f t="shared" si="26"/>
        <v>0</v>
      </c>
      <c r="X320" s="150">
        <v>0</v>
      </c>
      <c r="Y320" s="150">
        <f t="shared" si="27"/>
        <v>0</v>
      </c>
      <c r="Z320" s="150">
        <v>0</v>
      </c>
      <c r="AA320" s="151">
        <f t="shared" si="28"/>
        <v>0</v>
      </c>
      <c r="AR320" s="10" t="s">
        <v>322</v>
      </c>
      <c r="AT320" s="10" t="s">
        <v>99</v>
      </c>
      <c r="AU320" s="10" t="s">
        <v>9</v>
      </c>
      <c r="AY320" s="10" t="s">
        <v>98</v>
      </c>
      <c r="BE320" s="152">
        <f t="shared" si="29"/>
        <v>0</v>
      </c>
      <c r="BF320" s="152">
        <f t="shared" si="30"/>
        <v>0</v>
      </c>
      <c r="BG320" s="152">
        <f t="shared" si="31"/>
        <v>0</v>
      </c>
      <c r="BH320" s="152">
        <f t="shared" si="32"/>
        <v>0</v>
      </c>
      <c r="BI320" s="152">
        <f t="shared" si="33"/>
        <v>0</v>
      </c>
      <c r="BJ320" s="10" t="s">
        <v>73</v>
      </c>
      <c r="BK320" s="152">
        <f t="shared" si="34"/>
        <v>0</v>
      </c>
      <c r="BL320" s="10" t="s">
        <v>322</v>
      </c>
      <c r="BM320" s="10" t="s">
        <v>528</v>
      </c>
    </row>
    <row r="321" spans="2:65" s="22" customFormat="1" ht="22.5" customHeight="1">
      <c r="B321" s="91"/>
      <c r="C321" s="140" t="s">
        <v>529</v>
      </c>
      <c r="D321" s="140" t="s">
        <v>99</v>
      </c>
      <c r="E321" s="141" t="s">
        <v>530</v>
      </c>
      <c r="F321" s="142" t="s">
        <v>531</v>
      </c>
      <c r="G321" s="143"/>
      <c r="H321" s="143"/>
      <c r="I321" s="143"/>
      <c r="J321" s="144" t="s">
        <v>313</v>
      </c>
      <c r="K321" s="145">
        <v>1</v>
      </c>
      <c r="L321" s="146">
        <v>0</v>
      </c>
      <c r="M321" s="143"/>
      <c r="N321" s="147">
        <f t="shared" si="25"/>
        <v>0</v>
      </c>
      <c r="O321" s="143"/>
      <c r="P321" s="143"/>
      <c r="Q321" s="143"/>
      <c r="R321" s="96"/>
      <c r="T321" s="148" t="s">
        <v>19</v>
      </c>
      <c r="U321" s="149" t="s">
        <v>34</v>
      </c>
      <c r="V321" s="24"/>
      <c r="W321" s="150">
        <f t="shared" si="26"/>
        <v>0</v>
      </c>
      <c r="X321" s="150">
        <v>0</v>
      </c>
      <c r="Y321" s="150">
        <f t="shared" si="27"/>
        <v>0</v>
      </c>
      <c r="Z321" s="150">
        <v>0</v>
      </c>
      <c r="AA321" s="151">
        <f t="shared" si="28"/>
        <v>0</v>
      </c>
      <c r="AR321" s="10" t="s">
        <v>322</v>
      </c>
      <c r="AT321" s="10" t="s">
        <v>99</v>
      </c>
      <c r="AU321" s="10" t="s">
        <v>9</v>
      </c>
      <c r="AY321" s="10" t="s">
        <v>98</v>
      </c>
      <c r="BE321" s="152">
        <f t="shared" si="29"/>
        <v>0</v>
      </c>
      <c r="BF321" s="152">
        <f t="shared" si="30"/>
        <v>0</v>
      </c>
      <c r="BG321" s="152">
        <f t="shared" si="31"/>
        <v>0</v>
      </c>
      <c r="BH321" s="152">
        <f t="shared" si="32"/>
        <v>0</v>
      </c>
      <c r="BI321" s="152">
        <f t="shared" si="33"/>
        <v>0</v>
      </c>
      <c r="BJ321" s="10" t="s">
        <v>73</v>
      </c>
      <c r="BK321" s="152">
        <f t="shared" si="34"/>
        <v>0</v>
      </c>
      <c r="BL321" s="10" t="s">
        <v>322</v>
      </c>
      <c r="BM321" s="10" t="s">
        <v>532</v>
      </c>
    </row>
    <row r="322" spans="2:65" s="22" customFormat="1" ht="22.5" customHeight="1">
      <c r="B322" s="91"/>
      <c r="C322" s="140" t="s">
        <v>533</v>
      </c>
      <c r="D322" s="140" t="s">
        <v>99</v>
      </c>
      <c r="E322" s="141" t="s">
        <v>534</v>
      </c>
      <c r="F322" s="142" t="s">
        <v>535</v>
      </c>
      <c r="G322" s="143"/>
      <c r="H322" s="143"/>
      <c r="I322" s="143"/>
      <c r="J322" s="144" t="s">
        <v>313</v>
      </c>
      <c r="K322" s="145">
        <v>3</v>
      </c>
      <c r="L322" s="146">
        <v>0</v>
      </c>
      <c r="M322" s="143"/>
      <c r="N322" s="147">
        <f t="shared" si="25"/>
        <v>0</v>
      </c>
      <c r="O322" s="143"/>
      <c r="P322" s="143"/>
      <c r="Q322" s="143"/>
      <c r="R322" s="96"/>
      <c r="T322" s="148" t="s">
        <v>19</v>
      </c>
      <c r="U322" s="149" t="s">
        <v>34</v>
      </c>
      <c r="V322" s="24"/>
      <c r="W322" s="150">
        <f t="shared" si="26"/>
        <v>0</v>
      </c>
      <c r="X322" s="150">
        <v>0</v>
      </c>
      <c r="Y322" s="150">
        <f t="shared" si="27"/>
        <v>0</v>
      </c>
      <c r="Z322" s="150">
        <v>0</v>
      </c>
      <c r="AA322" s="151">
        <f t="shared" si="28"/>
        <v>0</v>
      </c>
      <c r="AR322" s="10" t="s">
        <v>322</v>
      </c>
      <c r="AT322" s="10" t="s">
        <v>99</v>
      </c>
      <c r="AU322" s="10" t="s">
        <v>9</v>
      </c>
      <c r="AY322" s="10" t="s">
        <v>98</v>
      </c>
      <c r="BE322" s="152">
        <f t="shared" si="29"/>
        <v>0</v>
      </c>
      <c r="BF322" s="152">
        <f t="shared" si="30"/>
        <v>0</v>
      </c>
      <c r="BG322" s="152">
        <f t="shared" si="31"/>
        <v>0</v>
      </c>
      <c r="BH322" s="152">
        <f t="shared" si="32"/>
        <v>0</v>
      </c>
      <c r="BI322" s="152">
        <f t="shared" si="33"/>
        <v>0</v>
      </c>
      <c r="BJ322" s="10" t="s">
        <v>73</v>
      </c>
      <c r="BK322" s="152">
        <f t="shared" si="34"/>
        <v>0</v>
      </c>
      <c r="BL322" s="10" t="s">
        <v>322</v>
      </c>
      <c r="BM322" s="10" t="s">
        <v>536</v>
      </c>
    </row>
    <row r="323" spans="2:65" s="22" customFormat="1" ht="22.5" customHeight="1">
      <c r="B323" s="91"/>
      <c r="C323" s="140" t="s">
        <v>537</v>
      </c>
      <c r="D323" s="140" t="s">
        <v>99</v>
      </c>
      <c r="E323" s="141" t="s">
        <v>538</v>
      </c>
      <c r="F323" s="142" t="s">
        <v>539</v>
      </c>
      <c r="G323" s="143"/>
      <c r="H323" s="143"/>
      <c r="I323" s="143"/>
      <c r="J323" s="144" t="s">
        <v>313</v>
      </c>
      <c r="K323" s="145">
        <v>3</v>
      </c>
      <c r="L323" s="146">
        <v>0</v>
      </c>
      <c r="M323" s="143"/>
      <c r="N323" s="147">
        <f t="shared" si="25"/>
        <v>0</v>
      </c>
      <c r="O323" s="143"/>
      <c r="P323" s="143"/>
      <c r="Q323" s="143"/>
      <c r="R323" s="96"/>
      <c r="T323" s="148" t="s">
        <v>19</v>
      </c>
      <c r="U323" s="149" t="s">
        <v>34</v>
      </c>
      <c r="V323" s="24"/>
      <c r="W323" s="150">
        <f t="shared" si="26"/>
        <v>0</v>
      </c>
      <c r="X323" s="150">
        <v>0</v>
      </c>
      <c r="Y323" s="150">
        <f t="shared" si="27"/>
        <v>0</v>
      </c>
      <c r="Z323" s="150">
        <v>0</v>
      </c>
      <c r="AA323" s="151">
        <f t="shared" si="28"/>
        <v>0</v>
      </c>
      <c r="AR323" s="10" t="s">
        <v>322</v>
      </c>
      <c r="AT323" s="10" t="s">
        <v>99</v>
      </c>
      <c r="AU323" s="10" t="s">
        <v>9</v>
      </c>
      <c r="AY323" s="10" t="s">
        <v>98</v>
      </c>
      <c r="BE323" s="152">
        <f t="shared" si="29"/>
        <v>0</v>
      </c>
      <c r="BF323" s="152">
        <f t="shared" si="30"/>
        <v>0</v>
      </c>
      <c r="BG323" s="152">
        <f t="shared" si="31"/>
        <v>0</v>
      </c>
      <c r="BH323" s="152">
        <f t="shared" si="32"/>
        <v>0</v>
      </c>
      <c r="BI323" s="152">
        <f t="shared" si="33"/>
        <v>0</v>
      </c>
      <c r="BJ323" s="10" t="s">
        <v>73</v>
      </c>
      <c r="BK323" s="152">
        <f t="shared" si="34"/>
        <v>0</v>
      </c>
      <c r="BL323" s="10" t="s">
        <v>322</v>
      </c>
      <c r="BM323" s="10" t="s">
        <v>540</v>
      </c>
    </row>
    <row r="324" spans="2:65" s="22" customFormat="1" ht="22.5" customHeight="1">
      <c r="B324" s="91"/>
      <c r="C324" s="140" t="s">
        <v>541</v>
      </c>
      <c r="D324" s="140" t="s">
        <v>99</v>
      </c>
      <c r="E324" s="141" t="s">
        <v>542</v>
      </c>
      <c r="F324" s="142" t="s">
        <v>543</v>
      </c>
      <c r="G324" s="143"/>
      <c r="H324" s="143"/>
      <c r="I324" s="143"/>
      <c r="J324" s="144" t="s">
        <v>313</v>
      </c>
      <c r="K324" s="145">
        <v>3</v>
      </c>
      <c r="L324" s="146">
        <v>0</v>
      </c>
      <c r="M324" s="143"/>
      <c r="N324" s="147">
        <f t="shared" si="25"/>
        <v>0</v>
      </c>
      <c r="O324" s="143"/>
      <c r="P324" s="143"/>
      <c r="Q324" s="143"/>
      <c r="R324" s="96"/>
      <c r="T324" s="148" t="s">
        <v>19</v>
      </c>
      <c r="U324" s="149" t="s">
        <v>34</v>
      </c>
      <c r="V324" s="24"/>
      <c r="W324" s="150">
        <f t="shared" si="26"/>
        <v>0</v>
      </c>
      <c r="X324" s="150">
        <v>0</v>
      </c>
      <c r="Y324" s="150">
        <f t="shared" si="27"/>
        <v>0</v>
      </c>
      <c r="Z324" s="150">
        <v>0</v>
      </c>
      <c r="AA324" s="151">
        <f t="shared" si="28"/>
        <v>0</v>
      </c>
      <c r="AR324" s="10" t="s">
        <v>322</v>
      </c>
      <c r="AT324" s="10" t="s">
        <v>99</v>
      </c>
      <c r="AU324" s="10" t="s">
        <v>9</v>
      </c>
      <c r="AY324" s="10" t="s">
        <v>98</v>
      </c>
      <c r="BE324" s="152">
        <f t="shared" si="29"/>
        <v>0</v>
      </c>
      <c r="BF324" s="152">
        <f t="shared" si="30"/>
        <v>0</v>
      </c>
      <c r="BG324" s="152">
        <f t="shared" si="31"/>
        <v>0</v>
      </c>
      <c r="BH324" s="152">
        <f t="shared" si="32"/>
        <v>0</v>
      </c>
      <c r="BI324" s="152">
        <f t="shared" si="33"/>
        <v>0</v>
      </c>
      <c r="BJ324" s="10" t="s">
        <v>73</v>
      </c>
      <c r="BK324" s="152">
        <f t="shared" si="34"/>
        <v>0</v>
      </c>
      <c r="BL324" s="10" t="s">
        <v>322</v>
      </c>
      <c r="BM324" s="10" t="s">
        <v>544</v>
      </c>
    </row>
    <row r="325" spans="2:65" s="22" customFormat="1" ht="22.5" customHeight="1">
      <c r="B325" s="91"/>
      <c r="C325" s="140" t="s">
        <v>545</v>
      </c>
      <c r="D325" s="140" t="s">
        <v>99</v>
      </c>
      <c r="E325" s="141" t="s">
        <v>546</v>
      </c>
      <c r="F325" s="142" t="s">
        <v>547</v>
      </c>
      <c r="G325" s="143"/>
      <c r="H325" s="143"/>
      <c r="I325" s="143"/>
      <c r="J325" s="144" t="s">
        <v>313</v>
      </c>
      <c r="K325" s="145">
        <v>5</v>
      </c>
      <c r="L325" s="146">
        <v>0</v>
      </c>
      <c r="M325" s="143"/>
      <c r="N325" s="147">
        <f t="shared" si="25"/>
        <v>0</v>
      </c>
      <c r="O325" s="143"/>
      <c r="P325" s="143"/>
      <c r="Q325" s="143"/>
      <c r="R325" s="96"/>
      <c r="T325" s="148" t="s">
        <v>19</v>
      </c>
      <c r="U325" s="149" t="s">
        <v>34</v>
      </c>
      <c r="V325" s="24"/>
      <c r="W325" s="150">
        <f t="shared" si="26"/>
        <v>0</v>
      </c>
      <c r="X325" s="150">
        <v>0</v>
      </c>
      <c r="Y325" s="150">
        <f t="shared" si="27"/>
        <v>0</v>
      </c>
      <c r="Z325" s="150">
        <v>0</v>
      </c>
      <c r="AA325" s="151">
        <f t="shared" si="28"/>
        <v>0</v>
      </c>
      <c r="AR325" s="10" t="s">
        <v>322</v>
      </c>
      <c r="AT325" s="10" t="s">
        <v>99</v>
      </c>
      <c r="AU325" s="10" t="s">
        <v>9</v>
      </c>
      <c r="AY325" s="10" t="s">
        <v>98</v>
      </c>
      <c r="BE325" s="152">
        <f t="shared" si="29"/>
        <v>0</v>
      </c>
      <c r="BF325" s="152">
        <f t="shared" si="30"/>
        <v>0</v>
      </c>
      <c r="BG325" s="152">
        <f t="shared" si="31"/>
        <v>0</v>
      </c>
      <c r="BH325" s="152">
        <f t="shared" si="32"/>
        <v>0</v>
      </c>
      <c r="BI325" s="152">
        <f t="shared" si="33"/>
        <v>0</v>
      </c>
      <c r="BJ325" s="10" t="s">
        <v>73</v>
      </c>
      <c r="BK325" s="152">
        <f t="shared" si="34"/>
        <v>0</v>
      </c>
      <c r="BL325" s="10" t="s">
        <v>322</v>
      </c>
      <c r="BM325" s="10" t="s">
        <v>548</v>
      </c>
    </row>
    <row r="326" spans="2:65" s="22" customFormat="1" ht="22.5" customHeight="1">
      <c r="B326" s="91"/>
      <c r="C326" s="140" t="s">
        <v>549</v>
      </c>
      <c r="D326" s="140" t="s">
        <v>99</v>
      </c>
      <c r="E326" s="141" t="s">
        <v>550</v>
      </c>
      <c r="F326" s="142" t="s">
        <v>551</v>
      </c>
      <c r="G326" s="143"/>
      <c r="H326" s="143"/>
      <c r="I326" s="143"/>
      <c r="J326" s="144" t="s">
        <v>313</v>
      </c>
      <c r="K326" s="145">
        <v>3</v>
      </c>
      <c r="L326" s="146">
        <v>0</v>
      </c>
      <c r="M326" s="143"/>
      <c r="N326" s="147">
        <f t="shared" si="25"/>
        <v>0</v>
      </c>
      <c r="O326" s="143"/>
      <c r="P326" s="143"/>
      <c r="Q326" s="143"/>
      <c r="R326" s="96"/>
      <c r="T326" s="148" t="s">
        <v>19</v>
      </c>
      <c r="U326" s="149" t="s">
        <v>34</v>
      </c>
      <c r="V326" s="24"/>
      <c r="W326" s="150">
        <f t="shared" si="26"/>
        <v>0</v>
      </c>
      <c r="X326" s="150">
        <v>0</v>
      </c>
      <c r="Y326" s="150">
        <f t="shared" si="27"/>
        <v>0</v>
      </c>
      <c r="Z326" s="150">
        <v>0</v>
      </c>
      <c r="AA326" s="151">
        <f t="shared" si="28"/>
        <v>0</v>
      </c>
      <c r="AR326" s="10" t="s">
        <v>322</v>
      </c>
      <c r="AT326" s="10" t="s">
        <v>99</v>
      </c>
      <c r="AU326" s="10" t="s">
        <v>9</v>
      </c>
      <c r="AY326" s="10" t="s">
        <v>98</v>
      </c>
      <c r="BE326" s="152">
        <f t="shared" si="29"/>
        <v>0</v>
      </c>
      <c r="BF326" s="152">
        <f t="shared" si="30"/>
        <v>0</v>
      </c>
      <c r="BG326" s="152">
        <f t="shared" si="31"/>
        <v>0</v>
      </c>
      <c r="BH326" s="152">
        <f t="shared" si="32"/>
        <v>0</v>
      </c>
      <c r="BI326" s="152">
        <f t="shared" si="33"/>
        <v>0</v>
      </c>
      <c r="BJ326" s="10" t="s">
        <v>73</v>
      </c>
      <c r="BK326" s="152">
        <f t="shared" si="34"/>
        <v>0</v>
      </c>
      <c r="BL326" s="10" t="s">
        <v>322</v>
      </c>
      <c r="BM326" s="10" t="s">
        <v>552</v>
      </c>
    </row>
    <row r="327" spans="2:65" s="22" customFormat="1" ht="22.5" customHeight="1">
      <c r="B327" s="91"/>
      <c r="C327" s="140" t="s">
        <v>553</v>
      </c>
      <c r="D327" s="140" t="s">
        <v>99</v>
      </c>
      <c r="E327" s="141" t="s">
        <v>554</v>
      </c>
      <c r="F327" s="142" t="s">
        <v>555</v>
      </c>
      <c r="G327" s="143"/>
      <c r="H327" s="143"/>
      <c r="I327" s="143"/>
      <c r="J327" s="144" t="s">
        <v>313</v>
      </c>
      <c r="K327" s="145">
        <v>66</v>
      </c>
      <c r="L327" s="146">
        <v>0</v>
      </c>
      <c r="M327" s="143"/>
      <c r="N327" s="147">
        <f t="shared" si="25"/>
        <v>0</v>
      </c>
      <c r="O327" s="143"/>
      <c r="P327" s="143"/>
      <c r="Q327" s="143"/>
      <c r="R327" s="96"/>
      <c r="T327" s="148" t="s">
        <v>19</v>
      </c>
      <c r="U327" s="149" t="s">
        <v>34</v>
      </c>
      <c r="V327" s="24"/>
      <c r="W327" s="150">
        <f t="shared" si="26"/>
        <v>0</v>
      </c>
      <c r="X327" s="150">
        <v>0</v>
      </c>
      <c r="Y327" s="150">
        <f t="shared" si="27"/>
        <v>0</v>
      </c>
      <c r="Z327" s="150">
        <v>0</v>
      </c>
      <c r="AA327" s="151">
        <f t="shared" si="28"/>
        <v>0</v>
      </c>
      <c r="AR327" s="10" t="s">
        <v>322</v>
      </c>
      <c r="AT327" s="10" t="s">
        <v>99</v>
      </c>
      <c r="AU327" s="10" t="s">
        <v>9</v>
      </c>
      <c r="AY327" s="10" t="s">
        <v>98</v>
      </c>
      <c r="BE327" s="152">
        <f t="shared" si="29"/>
        <v>0</v>
      </c>
      <c r="BF327" s="152">
        <f t="shared" si="30"/>
        <v>0</v>
      </c>
      <c r="BG327" s="152">
        <f t="shared" si="31"/>
        <v>0</v>
      </c>
      <c r="BH327" s="152">
        <f t="shared" si="32"/>
        <v>0</v>
      </c>
      <c r="BI327" s="152">
        <f t="shared" si="33"/>
        <v>0</v>
      </c>
      <c r="BJ327" s="10" t="s">
        <v>73</v>
      </c>
      <c r="BK327" s="152">
        <f t="shared" si="34"/>
        <v>0</v>
      </c>
      <c r="BL327" s="10" t="s">
        <v>322</v>
      </c>
      <c r="BM327" s="10" t="s">
        <v>556</v>
      </c>
    </row>
    <row r="328" spans="2:65" s="22" customFormat="1" ht="22.5" customHeight="1">
      <c r="B328" s="91"/>
      <c r="C328" s="140" t="s">
        <v>557</v>
      </c>
      <c r="D328" s="140" t="s">
        <v>99</v>
      </c>
      <c r="E328" s="141" t="s">
        <v>558</v>
      </c>
      <c r="F328" s="142" t="s">
        <v>559</v>
      </c>
      <c r="G328" s="143"/>
      <c r="H328" s="143"/>
      <c r="I328" s="143"/>
      <c r="J328" s="144" t="s">
        <v>107</v>
      </c>
      <c r="K328" s="145">
        <v>1</v>
      </c>
      <c r="L328" s="146">
        <v>0</v>
      </c>
      <c r="M328" s="143"/>
      <c r="N328" s="147">
        <f t="shared" si="25"/>
        <v>0</v>
      </c>
      <c r="O328" s="143"/>
      <c r="P328" s="143"/>
      <c r="Q328" s="143"/>
      <c r="R328" s="96"/>
      <c r="T328" s="148" t="s">
        <v>19</v>
      </c>
      <c r="U328" s="149" t="s">
        <v>34</v>
      </c>
      <c r="V328" s="24"/>
      <c r="W328" s="150">
        <f t="shared" si="26"/>
        <v>0</v>
      </c>
      <c r="X328" s="150">
        <v>0</v>
      </c>
      <c r="Y328" s="150">
        <f t="shared" si="27"/>
        <v>0</v>
      </c>
      <c r="Z328" s="150">
        <v>0</v>
      </c>
      <c r="AA328" s="151">
        <f t="shared" si="28"/>
        <v>0</v>
      </c>
      <c r="AR328" s="10" t="s">
        <v>322</v>
      </c>
      <c r="AT328" s="10" t="s">
        <v>99</v>
      </c>
      <c r="AU328" s="10" t="s">
        <v>9</v>
      </c>
      <c r="AY328" s="10" t="s">
        <v>98</v>
      </c>
      <c r="BE328" s="152">
        <f t="shared" si="29"/>
        <v>0</v>
      </c>
      <c r="BF328" s="152">
        <f t="shared" si="30"/>
        <v>0</v>
      </c>
      <c r="BG328" s="152">
        <f t="shared" si="31"/>
        <v>0</v>
      </c>
      <c r="BH328" s="152">
        <f t="shared" si="32"/>
        <v>0</v>
      </c>
      <c r="BI328" s="152">
        <f t="shared" si="33"/>
        <v>0</v>
      </c>
      <c r="BJ328" s="10" t="s">
        <v>73</v>
      </c>
      <c r="BK328" s="152">
        <f t="shared" si="34"/>
        <v>0</v>
      </c>
      <c r="BL328" s="10" t="s">
        <v>322</v>
      </c>
      <c r="BM328" s="10" t="s">
        <v>560</v>
      </c>
    </row>
    <row r="329" spans="2:65" s="22" customFormat="1" ht="22.5" customHeight="1">
      <c r="B329" s="91"/>
      <c r="C329" s="140" t="s">
        <v>561</v>
      </c>
      <c r="D329" s="140" t="s">
        <v>99</v>
      </c>
      <c r="E329" s="141" t="s">
        <v>562</v>
      </c>
      <c r="F329" s="142" t="s">
        <v>563</v>
      </c>
      <c r="G329" s="143"/>
      <c r="H329" s="143"/>
      <c r="I329" s="143"/>
      <c r="J329" s="144" t="s">
        <v>107</v>
      </c>
      <c r="K329" s="145">
        <v>1</v>
      </c>
      <c r="L329" s="146">
        <v>0</v>
      </c>
      <c r="M329" s="143"/>
      <c r="N329" s="147">
        <f t="shared" si="25"/>
        <v>0</v>
      </c>
      <c r="O329" s="143"/>
      <c r="P329" s="143"/>
      <c r="Q329" s="143"/>
      <c r="R329" s="96"/>
      <c r="T329" s="148" t="s">
        <v>19</v>
      </c>
      <c r="U329" s="149" t="s">
        <v>34</v>
      </c>
      <c r="V329" s="24"/>
      <c r="W329" s="150">
        <f t="shared" si="26"/>
        <v>0</v>
      </c>
      <c r="X329" s="150">
        <v>0</v>
      </c>
      <c r="Y329" s="150">
        <f t="shared" si="27"/>
        <v>0</v>
      </c>
      <c r="Z329" s="150">
        <v>0</v>
      </c>
      <c r="AA329" s="151">
        <f t="shared" si="28"/>
        <v>0</v>
      </c>
      <c r="AR329" s="10" t="s">
        <v>322</v>
      </c>
      <c r="AT329" s="10" t="s">
        <v>99</v>
      </c>
      <c r="AU329" s="10" t="s">
        <v>9</v>
      </c>
      <c r="AY329" s="10" t="s">
        <v>98</v>
      </c>
      <c r="BE329" s="152">
        <f t="shared" si="29"/>
        <v>0</v>
      </c>
      <c r="BF329" s="152">
        <f t="shared" si="30"/>
        <v>0</v>
      </c>
      <c r="BG329" s="152">
        <f t="shared" si="31"/>
        <v>0</v>
      </c>
      <c r="BH329" s="152">
        <f t="shared" si="32"/>
        <v>0</v>
      </c>
      <c r="BI329" s="152">
        <f t="shared" si="33"/>
        <v>0</v>
      </c>
      <c r="BJ329" s="10" t="s">
        <v>73</v>
      </c>
      <c r="BK329" s="152">
        <f t="shared" si="34"/>
        <v>0</v>
      </c>
      <c r="BL329" s="10" t="s">
        <v>322</v>
      </c>
      <c r="BM329" s="10" t="s">
        <v>564</v>
      </c>
    </row>
    <row r="330" spans="2:65" s="22" customFormat="1" ht="22.5" customHeight="1">
      <c r="B330" s="91"/>
      <c r="C330" s="140" t="s">
        <v>565</v>
      </c>
      <c r="D330" s="140" t="s">
        <v>99</v>
      </c>
      <c r="E330" s="141" t="s">
        <v>566</v>
      </c>
      <c r="F330" s="142" t="s">
        <v>567</v>
      </c>
      <c r="G330" s="143"/>
      <c r="H330" s="143"/>
      <c r="I330" s="143"/>
      <c r="J330" s="144" t="s">
        <v>112</v>
      </c>
      <c r="K330" s="145">
        <v>25</v>
      </c>
      <c r="L330" s="146">
        <v>0</v>
      </c>
      <c r="M330" s="143"/>
      <c r="N330" s="147">
        <f t="shared" si="25"/>
        <v>0</v>
      </c>
      <c r="O330" s="143"/>
      <c r="P330" s="143"/>
      <c r="Q330" s="143"/>
      <c r="R330" s="96"/>
      <c r="T330" s="148" t="s">
        <v>19</v>
      </c>
      <c r="U330" s="149" t="s">
        <v>34</v>
      </c>
      <c r="V330" s="24"/>
      <c r="W330" s="150">
        <f t="shared" si="26"/>
        <v>0</v>
      </c>
      <c r="X330" s="150">
        <v>0</v>
      </c>
      <c r="Y330" s="150">
        <f t="shared" si="27"/>
        <v>0</v>
      </c>
      <c r="Z330" s="150">
        <v>0</v>
      </c>
      <c r="AA330" s="151">
        <f t="shared" si="28"/>
        <v>0</v>
      </c>
      <c r="AR330" s="10" t="s">
        <v>322</v>
      </c>
      <c r="AT330" s="10" t="s">
        <v>99</v>
      </c>
      <c r="AU330" s="10" t="s">
        <v>9</v>
      </c>
      <c r="AY330" s="10" t="s">
        <v>98</v>
      </c>
      <c r="BE330" s="152">
        <f t="shared" si="29"/>
        <v>0</v>
      </c>
      <c r="BF330" s="152">
        <f t="shared" si="30"/>
        <v>0</v>
      </c>
      <c r="BG330" s="152">
        <f t="shared" si="31"/>
        <v>0</v>
      </c>
      <c r="BH330" s="152">
        <f t="shared" si="32"/>
        <v>0</v>
      </c>
      <c r="BI330" s="152">
        <f t="shared" si="33"/>
        <v>0</v>
      </c>
      <c r="BJ330" s="10" t="s">
        <v>73</v>
      </c>
      <c r="BK330" s="152">
        <f t="shared" si="34"/>
        <v>0</v>
      </c>
      <c r="BL330" s="10" t="s">
        <v>322</v>
      </c>
      <c r="BM330" s="10" t="s">
        <v>568</v>
      </c>
    </row>
    <row r="331" spans="2:65" s="22" customFormat="1" ht="22.5" customHeight="1">
      <c r="B331" s="91"/>
      <c r="C331" s="140" t="s">
        <v>569</v>
      </c>
      <c r="D331" s="140" t="s">
        <v>99</v>
      </c>
      <c r="E331" s="141" t="s">
        <v>570</v>
      </c>
      <c r="F331" s="142" t="s">
        <v>571</v>
      </c>
      <c r="G331" s="143"/>
      <c r="H331" s="143"/>
      <c r="I331" s="143"/>
      <c r="J331" s="144" t="s">
        <v>231</v>
      </c>
      <c r="K331" s="145">
        <v>1</v>
      </c>
      <c r="L331" s="146">
        <v>0</v>
      </c>
      <c r="M331" s="143"/>
      <c r="N331" s="147">
        <f t="shared" si="25"/>
        <v>0</v>
      </c>
      <c r="O331" s="143"/>
      <c r="P331" s="143"/>
      <c r="Q331" s="143"/>
      <c r="R331" s="96"/>
      <c r="T331" s="148" t="s">
        <v>19</v>
      </c>
      <c r="U331" s="149" t="s">
        <v>34</v>
      </c>
      <c r="V331" s="24"/>
      <c r="W331" s="150">
        <f t="shared" si="26"/>
        <v>0</v>
      </c>
      <c r="X331" s="150">
        <v>0</v>
      </c>
      <c r="Y331" s="150">
        <f t="shared" si="27"/>
        <v>0</v>
      </c>
      <c r="Z331" s="150">
        <v>0</v>
      </c>
      <c r="AA331" s="151">
        <f t="shared" si="28"/>
        <v>0</v>
      </c>
      <c r="AR331" s="10" t="s">
        <v>322</v>
      </c>
      <c r="AT331" s="10" t="s">
        <v>99</v>
      </c>
      <c r="AU331" s="10" t="s">
        <v>9</v>
      </c>
      <c r="AY331" s="10" t="s">
        <v>98</v>
      </c>
      <c r="BE331" s="152">
        <f t="shared" si="29"/>
        <v>0</v>
      </c>
      <c r="BF331" s="152">
        <f t="shared" si="30"/>
        <v>0</v>
      </c>
      <c r="BG331" s="152">
        <f t="shared" si="31"/>
        <v>0</v>
      </c>
      <c r="BH331" s="152">
        <f t="shared" si="32"/>
        <v>0</v>
      </c>
      <c r="BI331" s="152">
        <f t="shared" si="33"/>
        <v>0</v>
      </c>
      <c r="BJ331" s="10" t="s">
        <v>73</v>
      </c>
      <c r="BK331" s="152">
        <f t="shared" si="34"/>
        <v>0</v>
      </c>
      <c r="BL331" s="10" t="s">
        <v>322</v>
      </c>
      <c r="BM331" s="10" t="s">
        <v>572</v>
      </c>
    </row>
    <row r="332" spans="2:65" s="22" customFormat="1" ht="22.5" customHeight="1">
      <c r="B332" s="91"/>
      <c r="C332" s="140" t="s">
        <v>573</v>
      </c>
      <c r="D332" s="140" t="s">
        <v>99</v>
      </c>
      <c r="E332" s="141" t="s">
        <v>574</v>
      </c>
      <c r="F332" s="142" t="s">
        <v>575</v>
      </c>
      <c r="G332" s="143"/>
      <c r="H332" s="143"/>
      <c r="I332" s="143"/>
      <c r="J332" s="144" t="s">
        <v>231</v>
      </c>
      <c r="K332" s="145">
        <v>1</v>
      </c>
      <c r="L332" s="146">
        <v>0</v>
      </c>
      <c r="M332" s="143"/>
      <c r="N332" s="147">
        <f t="shared" si="25"/>
        <v>0</v>
      </c>
      <c r="O332" s="143"/>
      <c r="P332" s="143"/>
      <c r="Q332" s="143"/>
      <c r="R332" s="96"/>
      <c r="T332" s="148" t="s">
        <v>19</v>
      </c>
      <c r="U332" s="149" t="s">
        <v>34</v>
      </c>
      <c r="V332" s="24"/>
      <c r="W332" s="150">
        <f t="shared" si="26"/>
        <v>0</v>
      </c>
      <c r="X332" s="150">
        <v>0</v>
      </c>
      <c r="Y332" s="150">
        <f t="shared" si="27"/>
        <v>0</v>
      </c>
      <c r="Z332" s="150">
        <v>0</v>
      </c>
      <c r="AA332" s="151">
        <f t="shared" si="28"/>
        <v>0</v>
      </c>
      <c r="AR332" s="10" t="s">
        <v>322</v>
      </c>
      <c r="AT332" s="10" t="s">
        <v>99</v>
      </c>
      <c r="AU332" s="10" t="s">
        <v>9</v>
      </c>
      <c r="AY332" s="10" t="s">
        <v>98</v>
      </c>
      <c r="BE332" s="152">
        <f t="shared" si="29"/>
        <v>0</v>
      </c>
      <c r="BF332" s="152">
        <f t="shared" si="30"/>
        <v>0</v>
      </c>
      <c r="BG332" s="152">
        <f t="shared" si="31"/>
        <v>0</v>
      </c>
      <c r="BH332" s="152">
        <f t="shared" si="32"/>
        <v>0</v>
      </c>
      <c r="BI332" s="152">
        <f t="shared" si="33"/>
        <v>0</v>
      </c>
      <c r="BJ332" s="10" t="s">
        <v>73</v>
      </c>
      <c r="BK332" s="152">
        <f t="shared" si="34"/>
        <v>0</v>
      </c>
      <c r="BL332" s="10" t="s">
        <v>322</v>
      </c>
      <c r="BM332" s="10" t="s">
        <v>576</v>
      </c>
    </row>
    <row r="333" spans="2:65" s="130" customFormat="1" ht="29.85" customHeight="1">
      <c r="B333" s="126"/>
      <c r="C333" s="127"/>
      <c r="D333" s="137" t="s">
        <v>66</v>
      </c>
      <c r="E333" s="137"/>
      <c r="F333" s="137"/>
      <c r="G333" s="137"/>
      <c r="H333" s="137"/>
      <c r="I333" s="137"/>
      <c r="J333" s="137"/>
      <c r="K333" s="137"/>
      <c r="L333" s="137"/>
      <c r="M333" s="137"/>
      <c r="N333" s="153">
        <f>BK333</f>
        <v>0</v>
      </c>
      <c r="O333" s="154"/>
      <c r="P333" s="154"/>
      <c r="Q333" s="154"/>
      <c r="R333" s="129"/>
      <c r="T333" s="131"/>
      <c r="U333" s="127"/>
      <c r="V333" s="127"/>
      <c r="W333" s="132">
        <f>SUM(W334:W358)</f>
        <v>0</v>
      </c>
      <c r="X333" s="127"/>
      <c r="Y333" s="132">
        <f>SUM(Y334:Y358)</f>
        <v>0</v>
      </c>
      <c r="Z333" s="127"/>
      <c r="AA333" s="133">
        <f>SUM(AA334:AA358)</f>
        <v>0</v>
      </c>
      <c r="AR333" s="134" t="s">
        <v>109</v>
      </c>
      <c r="AT333" s="135" t="s">
        <v>96</v>
      </c>
      <c r="AU333" s="135" t="s">
        <v>73</v>
      </c>
      <c r="AY333" s="134" t="s">
        <v>98</v>
      </c>
      <c r="BK333" s="136">
        <f>SUM(BK334:BK358)</f>
        <v>0</v>
      </c>
    </row>
    <row r="334" spans="2:65" s="22" customFormat="1" ht="44.25" customHeight="1">
      <c r="B334" s="91"/>
      <c r="C334" s="140" t="s">
        <v>577</v>
      </c>
      <c r="D334" s="140" t="s">
        <v>99</v>
      </c>
      <c r="E334" s="141" t="s">
        <v>578</v>
      </c>
      <c r="F334" s="142" t="s">
        <v>579</v>
      </c>
      <c r="G334" s="143"/>
      <c r="H334" s="143"/>
      <c r="I334" s="143"/>
      <c r="J334" s="144" t="s">
        <v>313</v>
      </c>
      <c r="K334" s="145">
        <v>1</v>
      </c>
      <c r="L334" s="146">
        <v>0</v>
      </c>
      <c r="M334" s="143"/>
      <c r="N334" s="147">
        <f t="shared" ref="N334:N358" si="35">ROUND(L334*K334,2)</f>
        <v>0</v>
      </c>
      <c r="O334" s="143"/>
      <c r="P334" s="143"/>
      <c r="Q334" s="143"/>
      <c r="R334" s="96"/>
      <c r="T334" s="148" t="s">
        <v>19</v>
      </c>
      <c r="U334" s="149" t="s">
        <v>34</v>
      </c>
      <c r="V334" s="24"/>
      <c r="W334" s="150">
        <f t="shared" ref="W334:W358" si="36">V334*K334</f>
        <v>0</v>
      </c>
      <c r="X334" s="150">
        <v>0</v>
      </c>
      <c r="Y334" s="150">
        <f t="shared" ref="Y334:Y358" si="37">X334*K334</f>
        <v>0</v>
      </c>
      <c r="Z334" s="150">
        <v>0</v>
      </c>
      <c r="AA334" s="151">
        <f t="shared" ref="AA334:AA358" si="38">Z334*K334</f>
        <v>0</v>
      </c>
      <c r="AR334" s="10" t="s">
        <v>322</v>
      </c>
      <c r="AT334" s="10" t="s">
        <v>99</v>
      </c>
      <c r="AU334" s="10" t="s">
        <v>9</v>
      </c>
      <c r="AY334" s="10" t="s">
        <v>98</v>
      </c>
      <c r="BE334" s="152">
        <f t="shared" ref="BE334:BE358" si="39">IF(U334="základní",N334,0)</f>
        <v>0</v>
      </c>
      <c r="BF334" s="152">
        <f t="shared" ref="BF334:BF358" si="40">IF(U334="snížená",N334,0)</f>
        <v>0</v>
      </c>
      <c r="BG334" s="152">
        <f t="shared" ref="BG334:BG358" si="41">IF(U334="zákl. přenesená",N334,0)</f>
        <v>0</v>
      </c>
      <c r="BH334" s="152">
        <f t="shared" ref="BH334:BH358" si="42">IF(U334="sníž. přenesená",N334,0)</f>
        <v>0</v>
      </c>
      <c r="BI334" s="152">
        <f t="shared" ref="BI334:BI358" si="43">IF(U334="nulová",N334,0)</f>
        <v>0</v>
      </c>
      <c r="BJ334" s="10" t="s">
        <v>73</v>
      </c>
      <c r="BK334" s="152">
        <f t="shared" ref="BK334:BK358" si="44">ROUND(L334*K334,2)</f>
        <v>0</v>
      </c>
      <c r="BL334" s="10" t="s">
        <v>322</v>
      </c>
      <c r="BM334" s="10" t="s">
        <v>580</v>
      </c>
    </row>
    <row r="335" spans="2:65" s="22" customFormat="1" ht="44.25" customHeight="1">
      <c r="B335" s="91"/>
      <c r="C335" s="140" t="s">
        <v>581</v>
      </c>
      <c r="D335" s="140" t="s">
        <v>99</v>
      </c>
      <c r="E335" s="141" t="s">
        <v>582</v>
      </c>
      <c r="F335" s="142" t="s">
        <v>583</v>
      </c>
      <c r="G335" s="143"/>
      <c r="H335" s="143"/>
      <c r="I335" s="143"/>
      <c r="J335" s="144" t="s">
        <v>313</v>
      </c>
      <c r="K335" s="145">
        <v>1</v>
      </c>
      <c r="L335" s="146">
        <v>0</v>
      </c>
      <c r="M335" s="143"/>
      <c r="N335" s="147">
        <f t="shared" si="35"/>
        <v>0</v>
      </c>
      <c r="O335" s="143"/>
      <c r="P335" s="143"/>
      <c r="Q335" s="143"/>
      <c r="R335" s="96"/>
      <c r="T335" s="148" t="s">
        <v>19</v>
      </c>
      <c r="U335" s="149" t="s">
        <v>34</v>
      </c>
      <c r="V335" s="24"/>
      <c r="W335" s="150">
        <f t="shared" si="36"/>
        <v>0</v>
      </c>
      <c r="X335" s="150">
        <v>0</v>
      </c>
      <c r="Y335" s="150">
        <f t="shared" si="37"/>
        <v>0</v>
      </c>
      <c r="Z335" s="150">
        <v>0</v>
      </c>
      <c r="AA335" s="151">
        <f t="shared" si="38"/>
        <v>0</v>
      </c>
      <c r="AR335" s="10" t="s">
        <v>322</v>
      </c>
      <c r="AT335" s="10" t="s">
        <v>99</v>
      </c>
      <c r="AU335" s="10" t="s">
        <v>9</v>
      </c>
      <c r="AY335" s="10" t="s">
        <v>98</v>
      </c>
      <c r="BE335" s="152">
        <f t="shared" si="39"/>
        <v>0</v>
      </c>
      <c r="BF335" s="152">
        <f t="shared" si="40"/>
        <v>0</v>
      </c>
      <c r="BG335" s="152">
        <f t="shared" si="41"/>
        <v>0</v>
      </c>
      <c r="BH335" s="152">
        <f t="shared" si="42"/>
        <v>0</v>
      </c>
      <c r="BI335" s="152">
        <f t="shared" si="43"/>
        <v>0</v>
      </c>
      <c r="BJ335" s="10" t="s">
        <v>73</v>
      </c>
      <c r="BK335" s="152">
        <f t="shared" si="44"/>
        <v>0</v>
      </c>
      <c r="BL335" s="10" t="s">
        <v>322</v>
      </c>
      <c r="BM335" s="10" t="s">
        <v>584</v>
      </c>
    </row>
    <row r="336" spans="2:65" s="22" customFormat="1" ht="31.5" customHeight="1">
      <c r="B336" s="91"/>
      <c r="C336" s="140" t="s">
        <v>585</v>
      </c>
      <c r="D336" s="140" t="s">
        <v>99</v>
      </c>
      <c r="E336" s="141" t="s">
        <v>586</v>
      </c>
      <c r="F336" s="142" t="s">
        <v>587</v>
      </c>
      <c r="G336" s="143"/>
      <c r="H336" s="143"/>
      <c r="I336" s="143"/>
      <c r="J336" s="144" t="s">
        <v>313</v>
      </c>
      <c r="K336" s="145">
        <v>1</v>
      </c>
      <c r="L336" s="146">
        <v>0</v>
      </c>
      <c r="M336" s="143"/>
      <c r="N336" s="147">
        <f t="shared" si="35"/>
        <v>0</v>
      </c>
      <c r="O336" s="143"/>
      <c r="P336" s="143"/>
      <c r="Q336" s="143"/>
      <c r="R336" s="96"/>
      <c r="T336" s="148" t="s">
        <v>19</v>
      </c>
      <c r="U336" s="149" t="s">
        <v>34</v>
      </c>
      <c r="V336" s="24"/>
      <c r="W336" s="150">
        <f t="shared" si="36"/>
        <v>0</v>
      </c>
      <c r="X336" s="150">
        <v>0</v>
      </c>
      <c r="Y336" s="150">
        <f t="shared" si="37"/>
        <v>0</v>
      </c>
      <c r="Z336" s="150">
        <v>0</v>
      </c>
      <c r="AA336" s="151">
        <f t="shared" si="38"/>
        <v>0</v>
      </c>
      <c r="AR336" s="10" t="s">
        <v>322</v>
      </c>
      <c r="AT336" s="10" t="s">
        <v>99</v>
      </c>
      <c r="AU336" s="10" t="s">
        <v>9</v>
      </c>
      <c r="AY336" s="10" t="s">
        <v>98</v>
      </c>
      <c r="BE336" s="152">
        <f t="shared" si="39"/>
        <v>0</v>
      </c>
      <c r="BF336" s="152">
        <f t="shared" si="40"/>
        <v>0</v>
      </c>
      <c r="BG336" s="152">
        <f t="shared" si="41"/>
        <v>0</v>
      </c>
      <c r="BH336" s="152">
        <f t="shared" si="42"/>
        <v>0</v>
      </c>
      <c r="BI336" s="152">
        <f t="shared" si="43"/>
        <v>0</v>
      </c>
      <c r="BJ336" s="10" t="s">
        <v>73</v>
      </c>
      <c r="BK336" s="152">
        <f t="shared" si="44"/>
        <v>0</v>
      </c>
      <c r="BL336" s="10" t="s">
        <v>322</v>
      </c>
      <c r="BM336" s="10" t="s">
        <v>588</v>
      </c>
    </row>
    <row r="337" spans="2:65" s="22" customFormat="1" ht="31.5" customHeight="1">
      <c r="B337" s="91"/>
      <c r="C337" s="140" t="s">
        <v>589</v>
      </c>
      <c r="D337" s="140" t="s">
        <v>99</v>
      </c>
      <c r="E337" s="141" t="s">
        <v>590</v>
      </c>
      <c r="F337" s="142" t="s">
        <v>591</v>
      </c>
      <c r="G337" s="143"/>
      <c r="H337" s="143"/>
      <c r="I337" s="143"/>
      <c r="J337" s="144" t="s">
        <v>313</v>
      </c>
      <c r="K337" s="145">
        <v>1</v>
      </c>
      <c r="L337" s="146">
        <v>0</v>
      </c>
      <c r="M337" s="143"/>
      <c r="N337" s="147">
        <f t="shared" si="35"/>
        <v>0</v>
      </c>
      <c r="O337" s="143"/>
      <c r="P337" s="143"/>
      <c r="Q337" s="143"/>
      <c r="R337" s="96"/>
      <c r="T337" s="148" t="s">
        <v>19</v>
      </c>
      <c r="U337" s="149" t="s">
        <v>34</v>
      </c>
      <c r="V337" s="24"/>
      <c r="W337" s="150">
        <f t="shared" si="36"/>
        <v>0</v>
      </c>
      <c r="X337" s="150">
        <v>0</v>
      </c>
      <c r="Y337" s="150">
        <f t="shared" si="37"/>
        <v>0</v>
      </c>
      <c r="Z337" s="150">
        <v>0</v>
      </c>
      <c r="AA337" s="151">
        <f t="shared" si="38"/>
        <v>0</v>
      </c>
      <c r="AR337" s="10" t="s">
        <v>322</v>
      </c>
      <c r="AT337" s="10" t="s">
        <v>99</v>
      </c>
      <c r="AU337" s="10" t="s">
        <v>9</v>
      </c>
      <c r="AY337" s="10" t="s">
        <v>98</v>
      </c>
      <c r="BE337" s="152">
        <f t="shared" si="39"/>
        <v>0</v>
      </c>
      <c r="BF337" s="152">
        <f t="shared" si="40"/>
        <v>0</v>
      </c>
      <c r="BG337" s="152">
        <f t="shared" si="41"/>
        <v>0</v>
      </c>
      <c r="BH337" s="152">
        <f t="shared" si="42"/>
        <v>0</v>
      </c>
      <c r="BI337" s="152">
        <f t="shared" si="43"/>
        <v>0</v>
      </c>
      <c r="BJ337" s="10" t="s">
        <v>73</v>
      </c>
      <c r="BK337" s="152">
        <f t="shared" si="44"/>
        <v>0</v>
      </c>
      <c r="BL337" s="10" t="s">
        <v>322</v>
      </c>
      <c r="BM337" s="10" t="s">
        <v>592</v>
      </c>
    </row>
    <row r="338" spans="2:65" s="22" customFormat="1" ht="31.5" customHeight="1">
      <c r="B338" s="91"/>
      <c r="C338" s="140" t="s">
        <v>593</v>
      </c>
      <c r="D338" s="140" t="s">
        <v>99</v>
      </c>
      <c r="E338" s="141" t="s">
        <v>594</v>
      </c>
      <c r="F338" s="142" t="s">
        <v>595</v>
      </c>
      <c r="G338" s="143"/>
      <c r="H338" s="143"/>
      <c r="I338" s="143"/>
      <c r="J338" s="144" t="s">
        <v>313</v>
      </c>
      <c r="K338" s="145">
        <v>1</v>
      </c>
      <c r="L338" s="146">
        <v>0</v>
      </c>
      <c r="M338" s="143"/>
      <c r="N338" s="147">
        <f t="shared" si="35"/>
        <v>0</v>
      </c>
      <c r="O338" s="143"/>
      <c r="P338" s="143"/>
      <c r="Q338" s="143"/>
      <c r="R338" s="96"/>
      <c r="T338" s="148" t="s">
        <v>19</v>
      </c>
      <c r="U338" s="149" t="s">
        <v>34</v>
      </c>
      <c r="V338" s="24"/>
      <c r="W338" s="150">
        <f t="shared" si="36"/>
        <v>0</v>
      </c>
      <c r="X338" s="150">
        <v>0</v>
      </c>
      <c r="Y338" s="150">
        <f t="shared" si="37"/>
        <v>0</v>
      </c>
      <c r="Z338" s="150">
        <v>0</v>
      </c>
      <c r="AA338" s="151">
        <f t="shared" si="38"/>
        <v>0</v>
      </c>
      <c r="AR338" s="10" t="s">
        <v>322</v>
      </c>
      <c r="AT338" s="10" t="s">
        <v>99</v>
      </c>
      <c r="AU338" s="10" t="s">
        <v>9</v>
      </c>
      <c r="AY338" s="10" t="s">
        <v>98</v>
      </c>
      <c r="BE338" s="152">
        <f t="shared" si="39"/>
        <v>0</v>
      </c>
      <c r="BF338" s="152">
        <f t="shared" si="40"/>
        <v>0</v>
      </c>
      <c r="BG338" s="152">
        <f t="shared" si="41"/>
        <v>0</v>
      </c>
      <c r="BH338" s="152">
        <f t="shared" si="42"/>
        <v>0</v>
      </c>
      <c r="BI338" s="152">
        <f t="shared" si="43"/>
        <v>0</v>
      </c>
      <c r="BJ338" s="10" t="s">
        <v>73</v>
      </c>
      <c r="BK338" s="152">
        <f t="shared" si="44"/>
        <v>0</v>
      </c>
      <c r="BL338" s="10" t="s">
        <v>322</v>
      </c>
      <c r="BM338" s="10" t="s">
        <v>596</v>
      </c>
    </row>
    <row r="339" spans="2:65" s="22" customFormat="1" ht="31.5" customHeight="1">
      <c r="B339" s="91"/>
      <c r="C339" s="140" t="s">
        <v>597</v>
      </c>
      <c r="D339" s="140" t="s">
        <v>99</v>
      </c>
      <c r="E339" s="141" t="s">
        <v>598</v>
      </c>
      <c r="F339" s="142" t="s">
        <v>599</v>
      </c>
      <c r="G339" s="143"/>
      <c r="H339" s="143"/>
      <c r="I339" s="143"/>
      <c r="J339" s="144" t="s">
        <v>313</v>
      </c>
      <c r="K339" s="145">
        <v>2</v>
      </c>
      <c r="L339" s="146">
        <v>0</v>
      </c>
      <c r="M339" s="143"/>
      <c r="N339" s="147">
        <f t="shared" si="35"/>
        <v>0</v>
      </c>
      <c r="O339" s="143"/>
      <c r="P339" s="143"/>
      <c r="Q339" s="143"/>
      <c r="R339" s="96"/>
      <c r="T339" s="148" t="s">
        <v>19</v>
      </c>
      <c r="U339" s="149" t="s">
        <v>34</v>
      </c>
      <c r="V339" s="24"/>
      <c r="W339" s="150">
        <f t="shared" si="36"/>
        <v>0</v>
      </c>
      <c r="X339" s="150">
        <v>0</v>
      </c>
      <c r="Y339" s="150">
        <f t="shared" si="37"/>
        <v>0</v>
      </c>
      <c r="Z339" s="150">
        <v>0</v>
      </c>
      <c r="AA339" s="151">
        <f t="shared" si="38"/>
        <v>0</v>
      </c>
      <c r="AR339" s="10" t="s">
        <v>322</v>
      </c>
      <c r="AT339" s="10" t="s">
        <v>99</v>
      </c>
      <c r="AU339" s="10" t="s">
        <v>9</v>
      </c>
      <c r="AY339" s="10" t="s">
        <v>98</v>
      </c>
      <c r="BE339" s="152">
        <f t="shared" si="39"/>
        <v>0</v>
      </c>
      <c r="BF339" s="152">
        <f t="shared" si="40"/>
        <v>0</v>
      </c>
      <c r="BG339" s="152">
        <f t="shared" si="41"/>
        <v>0</v>
      </c>
      <c r="BH339" s="152">
        <f t="shared" si="42"/>
        <v>0</v>
      </c>
      <c r="BI339" s="152">
        <f t="shared" si="43"/>
        <v>0</v>
      </c>
      <c r="BJ339" s="10" t="s">
        <v>73</v>
      </c>
      <c r="BK339" s="152">
        <f t="shared" si="44"/>
        <v>0</v>
      </c>
      <c r="BL339" s="10" t="s">
        <v>322</v>
      </c>
      <c r="BM339" s="10" t="s">
        <v>600</v>
      </c>
    </row>
    <row r="340" spans="2:65" s="22" customFormat="1" ht="44.25" customHeight="1">
      <c r="B340" s="91"/>
      <c r="C340" s="140" t="s">
        <v>601</v>
      </c>
      <c r="D340" s="140" t="s">
        <v>99</v>
      </c>
      <c r="E340" s="141" t="s">
        <v>602</v>
      </c>
      <c r="F340" s="142" t="s">
        <v>603</v>
      </c>
      <c r="G340" s="143"/>
      <c r="H340" s="143"/>
      <c r="I340" s="143"/>
      <c r="J340" s="144" t="s">
        <v>313</v>
      </c>
      <c r="K340" s="145">
        <v>2</v>
      </c>
      <c r="L340" s="146">
        <v>0</v>
      </c>
      <c r="M340" s="143"/>
      <c r="N340" s="147">
        <f t="shared" si="35"/>
        <v>0</v>
      </c>
      <c r="O340" s="143"/>
      <c r="P340" s="143"/>
      <c r="Q340" s="143"/>
      <c r="R340" s="96"/>
      <c r="T340" s="148" t="s">
        <v>19</v>
      </c>
      <c r="U340" s="149" t="s">
        <v>34</v>
      </c>
      <c r="V340" s="24"/>
      <c r="W340" s="150">
        <f t="shared" si="36"/>
        <v>0</v>
      </c>
      <c r="X340" s="150">
        <v>0</v>
      </c>
      <c r="Y340" s="150">
        <f t="shared" si="37"/>
        <v>0</v>
      </c>
      <c r="Z340" s="150">
        <v>0</v>
      </c>
      <c r="AA340" s="151">
        <f t="shared" si="38"/>
        <v>0</v>
      </c>
      <c r="AR340" s="10" t="s">
        <v>322</v>
      </c>
      <c r="AT340" s="10" t="s">
        <v>99</v>
      </c>
      <c r="AU340" s="10" t="s">
        <v>9</v>
      </c>
      <c r="AY340" s="10" t="s">
        <v>98</v>
      </c>
      <c r="BE340" s="152">
        <f t="shared" si="39"/>
        <v>0</v>
      </c>
      <c r="BF340" s="152">
        <f t="shared" si="40"/>
        <v>0</v>
      </c>
      <c r="BG340" s="152">
        <f t="shared" si="41"/>
        <v>0</v>
      </c>
      <c r="BH340" s="152">
        <f t="shared" si="42"/>
        <v>0</v>
      </c>
      <c r="BI340" s="152">
        <f t="shared" si="43"/>
        <v>0</v>
      </c>
      <c r="BJ340" s="10" t="s">
        <v>73</v>
      </c>
      <c r="BK340" s="152">
        <f t="shared" si="44"/>
        <v>0</v>
      </c>
      <c r="BL340" s="10" t="s">
        <v>322</v>
      </c>
      <c r="BM340" s="10" t="s">
        <v>604</v>
      </c>
    </row>
    <row r="341" spans="2:65" s="22" customFormat="1" ht="31.5" customHeight="1">
      <c r="B341" s="91"/>
      <c r="C341" s="140" t="s">
        <v>605</v>
      </c>
      <c r="D341" s="140" t="s">
        <v>99</v>
      </c>
      <c r="E341" s="141" t="s">
        <v>606</v>
      </c>
      <c r="F341" s="142" t="s">
        <v>607</v>
      </c>
      <c r="G341" s="143"/>
      <c r="H341" s="143"/>
      <c r="I341" s="143"/>
      <c r="J341" s="144" t="s">
        <v>107</v>
      </c>
      <c r="K341" s="145">
        <v>4</v>
      </c>
      <c r="L341" s="146">
        <v>0</v>
      </c>
      <c r="M341" s="143"/>
      <c r="N341" s="147">
        <f t="shared" si="35"/>
        <v>0</v>
      </c>
      <c r="O341" s="143"/>
      <c r="P341" s="143"/>
      <c r="Q341" s="143"/>
      <c r="R341" s="96"/>
      <c r="T341" s="148" t="s">
        <v>19</v>
      </c>
      <c r="U341" s="149" t="s">
        <v>34</v>
      </c>
      <c r="V341" s="24"/>
      <c r="W341" s="150">
        <f t="shared" si="36"/>
        <v>0</v>
      </c>
      <c r="X341" s="150">
        <v>0</v>
      </c>
      <c r="Y341" s="150">
        <f t="shared" si="37"/>
        <v>0</v>
      </c>
      <c r="Z341" s="150">
        <v>0</v>
      </c>
      <c r="AA341" s="151">
        <f t="shared" si="38"/>
        <v>0</v>
      </c>
      <c r="AR341" s="10" t="s">
        <v>322</v>
      </c>
      <c r="AT341" s="10" t="s">
        <v>99</v>
      </c>
      <c r="AU341" s="10" t="s">
        <v>9</v>
      </c>
      <c r="AY341" s="10" t="s">
        <v>98</v>
      </c>
      <c r="BE341" s="152">
        <f t="shared" si="39"/>
        <v>0</v>
      </c>
      <c r="BF341" s="152">
        <f t="shared" si="40"/>
        <v>0</v>
      </c>
      <c r="BG341" s="152">
        <f t="shared" si="41"/>
        <v>0</v>
      </c>
      <c r="BH341" s="152">
        <f t="shared" si="42"/>
        <v>0</v>
      </c>
      <c r="BI341" s="152">
        <f t="shared" si="43"/>
        <v>0</v>
      </c>
      <c r="BJ341" s="10" t="s">
        <v>73</v>
      </c>
      <c r="BK341" s="152">
        <f t="shared" si="44"/>
        <v>0</v>
      </c>
      <c r="BL341" s="10" t="s">
        <v>322</v>
      </c>
      <c r="BM341" s="10" t="s">
        <v>608</v>
      </c>
    </row>
    <row r="342" spans="2:65" s="22" customFormat="1" ht="44.25" customHeight="1">
      <c r="B342" s="91"/>
      <c r="C342" s="140" t="s">
        <v>609</v>
      </c>
      <c r="D342" s="140" t="s">
        <v>99</v>
      </c>
      <c r="E342" s="141" t="s">
        <v>610</v>
      </c>
      <c r="F342" s="142" t="s">
        <v>611</v>
      </c>
      <c r="G342" s="143"/>
      <c r="H342" s="143"/>
      <c r="I342" s="143"/>
      <c r="J342" s="144" t="s">
        <v>313</v>
      </c>
      <c r="K342" s="145">
        <v>6</v>
      </c>
      <c r="L342" s="146">
        <v>0</v>
      </c>
      <c r="M342" s="143"/>
      <c r="N342" s="147">
        <f t="shared" si="35"/>
        <v>0</v>
      </c>
      <c r="O342" s="143"/>
      <c r="P342" s="143"/>
      <c r="Q342" s="143"/>
      <c r="R342" s="96"/>
      <c r="T342" s="148" t="s">
        <v>19</v>
      </c>
      <c r="U342" s="149" t="s">
        <v>34</v>
      </c>
      <c r="V342" s="24"/>
      <c r="W342" s="150">
        <f t="shared" si="36"/>
        <v>0</v>
      </c>
      <c r="X342" s="150">
        <v>0</v>
      </c>
      <c r="Y342" s="150">
        <f t="shared" si="37"/>
        <v>0</v>
      </c>
      <c r="Z342" s="150">
        <v>0</v>
      </c>
      <c r="AA342" s="151">
        <f t="shared" si="38"/>
        <v>0</v>
      </c>
      <c r="AR342" s="10" t="s">
        <v>322</v>
      </c>
      <c r="AT342" s="10" t="s">
        <v>99</v>
      </c>
      <c r="AU342" s="10" t="s">
        <v>9</v>
      </c>
      <c r="AY342" s="10" t="s">
        <v>98</v>
      </c>
      <c r="BE342" s="152">
        <f t="shared" si="39"/>
        <v>0</v>
      </c>
      <c r="BF342" s="152">
        <f t="shared" si="40"/>
        <v>0</v>
      </c>
      <c r="BG342" s="152">
        <f t="shared" si="41"/>
        <v>0</v>
      </c>
      <c r="BH342" s="152">
        <f t="shared" si="42"/>
        <v>0</v>
      </c>
      <c r="BI342" s="152">
        <f t="shared" si="43"/>
        <v>0</v>
      </c>
      <c r="BJ342" s="10" t="s">
        <v>73</v>
      </c>
      <c r="BK342" s="152">
        <f t="shared" si="44"/>
        <v>0</v>
      </c>
      <c r="BL342" s="10" t="s">
        <v>322</v>
      </c>
      <c r="BM342" s="10" t="s">
        <v>612</v>
      </c>
    </row>
    <row r="343" spans="2:65" s="22" customFormat="1" ht="44.25" customHeight="1">
      <c r="B343" s="91"/>
      <c r="C343" s="140" t="s">
        <v>613</v>
      </c>
      <c r="D343" s="140" t="s">
        <v>99</v>
      </c>
      <c r="E343" s="141" t="s">
        <v>614</v>
      </c>
      <c r="F343" s="142" t="s">
        <v>615</v>
      </c>
      <c r="G343" s="143"/>
      <c r="H343" s="143"/>
      <c r="I343" s="143"/>
      <c r="J343" s="144" t="s">
        <v>313</v>
      </c>
      <c r="K343" s="145">
        <v>2</v>
      </c>
      <c r="L343" s="146">
        <v>0</v>
      </c>
      <c r="M343" s="143"/>
      <c r="N343" s="147">
        <f t="shared" si="35"/>
        <v>0</v>
      </c>
      <c r="O343" s="143"/>
      <c r="P343" s="143"/>
      <c r="Q343" s="143"/>
      <c r="R343" s="96"/>
      <c r="T343" s="148" t="s">
        <v>19</v>
      </c>
      <c r="U343" s="149" t="s">
        <v>34</v>
      </c>
      <c r="V343" s="24"/>
      <c r="W343" s="150">
        <f t="shared" si="36"/>
        <v>0</v>
      </c>
      <c r="X343" s="150">
        <v>0</v>
      </c>
      <c r="Y343" s="150">
        <f t="shared" si="37"/>
        <v>0</v>
      </c>
      <c r="Z343" s="150">
        <v>0</v>
      </c>
      <c r="AA343" s="151">
        <f t="shared" si="38"/>
        <v>0</v>
      </c>
      <c r="AR343" s="10" t="s">
        <v>322</v>
      </c>
      <c r="AT343" s="10" t="s">
        <v>99</v>
      </c>
      <c r="AU343" s="10" t="s">
        <v>9</v>
      </c>
      <c r="AY343" s="10" t="s">
        <v>98</v>
      </c>
      <c r="BE343" s="152">
        <f t="shared" si="39"/>
        <v>0</v>
      </c>
      <c r="BF343" s="152">
        <f t="shared" si="40"/>
        <v>0</v>
      </c>
      <c r="BG343" s="152">
        <f t="shared" si="41"/>
        <v>0</v>
      </c>
      <c r="BH343" s="152">
        <f t="shared" si="42"/>
        <v>0</v>
      </c>
      <c r="BI343" s="152">
        <f t="shared" si="43"/>
        <v>0</v>
      </c>
      <c r="BJ343" s="10" t="s">
        <v>73</v>
      </c>
      <c r="BK343" s="152">
        <f t="shared" si="44"/>
        <v>0</v>
      </c>
      <c r="BL343" s="10" t="s">
        <v>322</v>
      </c>
      <c r="BM343" s="10" t="s">
        <v>616</v>
      </c>
    </row>
    <row r="344" spans="2:65" s="22" customFormat="1" ht="31.5" customHeight="1">
      <c r="B344" s="91"/>
      <c r="C344" s="140" t="s">
        <v>617</v>
      </c>
      <c r="D344" s="140" t="s">
        <v>99</v>
      </c>
      <c r="E344" s="141" t="s">
        <v>618</v>
      </c>
      <c r="F344" s="142" t="s">
        <v>619</v>
      </c>
      <c r="G344" s="143"/>
      <c r="H344" s="143"/>
      <c r="I344" s="143"/>
      <c r="J344" s="144" t="s">
        <v>313</v>
      </c>
      <c r="K344" s="145">
        <v>1</v>
      </c>
      <c r="L344" s="146">
        <v>0</v>
      </c>
      <c r="M344" s="143"/>
      <c r="N344" s="147">
        <f t="shared" si="35"/>
        <v>0</v>
      </c>
      <c r="O344" s="143"/>
      <c r="P344" s="143"/>
      <c r="Q344" s="143"/>
      <c r="R344" s="96"/>
      <c r="T344" s="148" t="s">
        <v>19</v>
      </c>
      <c r="U344" s="149" t="s">
        <v>34</v>
      </c>
      <c r="V344" s="24"/>
      <c r="W344" s="150">
        <f t="shared" si="36"/>
        <v>0</v>
      </c>
      <c r="X344" s="150">
        <v>0</v>
      </c>
      <c r="Y344" s="150">
        <f t="shared" si="37"/>
        <v>0</v>
      </c>
      <c r="Z344" s="150">
        <v>0</v>
      </c>
      <c r="AA344" s="151">
        <f t="shared" si="38"/>
        <v>0</v>
      </c>
      <c r="AR344" s="10" t="s">
        <v>322</v>
      </c>
      <c r="AT344" s="10" t="s">
        <v>99</v>
      </c>
      <c r="AU344" s="10" t="s">
        <v>9</v>
      </c>
      <c r="AY344" s="10" t="s">
        <v>98</v>
      </c>
      <c r="BE344" s="152">
        <f t="shared" si="39"/>
        <v>0</v>
      </c>
      <c r="BF344" s="152">
        <f t="shared" si="40"/>
        <v>0</v>
      </c>
      <c r="BG344" s="152">
        <f t="shared" si="41"/>
        <v>0</v>
      </c>
      <c r="BH344" s="152">
        <f t="shared" si="42"/>
        <v>0</v>
      </c>
      <c r="BI344" s="152">
        <f t="shared" si="43"/>
        <v>0</v>
      </c>
      <c r="BJ344" s="10" t="s">
        <v>73</v>
      </c>
      <c r="BK344" s="152">
        <f t="shared" si="44"/>
        <v>0</v>
      </c>
      <c r="BL344" s="10" t="s">
        <v>322</v>
      </c>
      <c r="BM344" s="10" t="s">
        <v>620</v>
      </c>
    </row>
    <row r="345" spans="2:65" s="22" customFormat="1" ht="44.25" customHeight="1">
      <c r="B345" s="91"/>
      <c r="C345" s="140" t="s">
        <v>621</v>
      </c>
      <c r="D345" s="140" t="s">
        <v>99</v>
      </c>
      <c r="E345" s="141" t="s">
        <v>622</v>
      </c>
      <c r="F345" s="142" t="s">
        <v>623</v>
      </c>
      <c r="G345" s="143"/>
      <c r="H345" s="143"/>
      <c r="I345" s="143"/>
      <c r="J345" s="144" t="s">
        <v>489</v>
      </c>
      <c r="K345" s="145">
        <v>300</v>
      </c>
      <c r="L345" s="146">
        <v>0</v>
      </c>
      <c r="M345" s="143"/>
      <c r="N345" s="147">
        <f t="shared" si="35"/>
        <v>0</v>
      </c>
      <c r="O345" s="143"/>
      <c r="P345" s="143"/>
      <c r="Q345" s="143"/>
      <c r="R345" s="96"/>
      <c r="T345" s="148" t="s">
        <v>19</v>
      </c>
      <c r="U345" s="149" t="s">
        <v>34</v>
      </c>
      <c r="V345" s="24"/>
      <c r="W345" s="150">
        <f t="shared" si="36"/>
        <v>0</v>
      </c>
      <c r="X345" s="150">
        <v>0</v>
      </c>
      <c r="Y345" s="150">
        <f t="shared" si="37"/>
        <v>0</v>
      </c>
      <c r="Z345" s="150">
        <v>0</v>
      </c>
      <c r="AA345" s="151">
        <f t="shared" si="38"/>
        <v>0</v>
      </c>
      <c r="AR345" s="10" t="s">
        <v>322</v>
      </c>
      <c r="AT345" s="10" t="s">
        <v>99</v>
      </c>
      <c r="AU345" s="10" t="s">
        <v>9</v>
      </c>
      <c r="AY345" s="10" t="s">
        <v>98</v>
      </c>
      <c r="BE345" s="152">
        <f t="shared" si="39"/>
        <v>0</v>
      </c>
      <c r="BF345" s="152">
        <f t="shared" si="40"/>
        <v>0</v>
      </c>
      <c r="BG345" s="152">
        <f t="shared" si="41"/>
        <v>0</v>
      </c>
      <c r="BH345" s="152">
        <f t="shared" si="42"/>
        <v>0</v>
      </c>
      <c r="BI345" s="152">
        <f t="shared" si="43"/>
        <v>0</v>
      </c>
      <c r="BJ345" s="10" t="s">
        <v>73</v>
      </c>
      <c r="BK345" s="152">
        <f t="shared" si="44"/>
        <v>0</v>
      </c>
      <c r="BL345" s="10" t="s">
        <v>322</v>
      </c>
      <c r="BM345" s="10" t="s">
        <v>624</v>
      </c>
    </row>
    <row r="346" spans="2:65" s="22" customFormat="1" ht="44.25" customHeight="1">
      <c r="B346" s="91"/>
      <c r="C346" s="140" t="s">
        <v>625</v>
      </c>
      <c r="D346" s="140" t="s">
        <v>99</v>
      </c>
      <c r="E346" s="141" t="s">
        <v>626</v>
      </c>
      <c r="F346" s="142" t="s">
        <v>627</v>
      </c>
      <c r="G346" s="143"/>
      <c r="H346" s="143"/>
      <c r="I346" s="143"/>
      <c r="J346" s="144" t="s">
        <v>628</v>
      </c>
      <c r="K346" s="145">
        <v>100</v>
      </c>
      <c r="L346" s="146">
        <v>0</v>
      </c>
      <c r="M346" s="143"/>
      <c r="N346" s="147">
        <f t="shared" si="35"/>
        <v>0</v>
      </c>
      <c r="O346" s="143"/>
      <c r="P346" s="143"/>
      <c r="Q346" s="143"/>
      <c r="R346" s="96"/>
      <c r="T346" s="148" t="s">
        <v>19</v>
      </c>
      <c r="U346" s="149" t="s">
        <v>34</v>
      </c>
      <c r="V346" s="24"/>
      <c r="W346" s="150">
        <f t="shared" si="36"/>
        <v>0</v>
      </c>
      <c r="X346" s="150">
        <v>0</v>
      </c>
      <c r="Y346" s="150">
        <f t="shared" si="37"/>
        <v>0</v>
      </c>
      <c r="Z346" s="150">
        <v>0</v>
      </c>
      <c r="AA346" s="151">
        <f t="shared" si="38"/>
        <v>0</v>
      </c>
      <c r="AR346" s="10" t="s">
        <v>322</v>
      </c>
      <c r="AT346" s="10" t="s">
        <v>99</v>
      </c>
      <c r="AU346" s="10" t="s">
        <v>9</v>
      </c>
      <c r="AY346" s="10" t="s">
        <v>98</v>
      </c>
      <c r="BE346" s="152">
        <f t="shared" si="39"/>
        <v>0</v>
      </c>
      <c r="BF346" s="152">
        <f t="shared" si="40"/>
        <v>0</v>
      </c>
      <c r="BG346" s="152">
        <f t="shared" si="41"/>
        <v>0</v>
      </c>
      <c r="BH346" s="152">
        <f t="shared" si="42"/>
        <v>0</v>
      </c>
      <c r="BI346" s="152">
        <f t="shared" si="43"/>
        <v>0</v>
      </c>
      <c r="BJ346" s="10" t="s">
        <v>73</v>
      </c>
      <c r="BK346" s="152">
        <f t="shared" si="44"/>
        <v>0</v>
      </c>
      <c r="BL346" s="10" t="s">
        <v>322</v>
      </c>
      <c r="BM346" s="10" t="s">
        <v>629</v>
      </c>
    </row>
    <row r="347" spans="2:65" s="22" customFormat="1" ht="44.25" customHeight="1">
      <c r="B347" s="91"/>
      <c r="C347" s="140" t="s">
        <v>630</v>
      </c>
      <c r="D347" s="140" t="s">
        <v>99</v>
      </c>
      <c r="E347" s="141" t="s">
        <v>631</v>
      </c>
      <c r="F347" s="142" t="s">
        <v>632</v>
      </c>
      <c r="G347" s="143"/>
      <c r="H347" s="143"/>
      <c r="I347" s="143"/>
      <c r="J347" s="144" t="s">
        <v>489</v>
      </c>
      <c r="K347" s="145">
        <v>60</v>
      </c>
      <c r="L347" s="146">
        <v>0</v>
      </c>
      <c r="M347" s="143"/>
      <c r="N347" s="147">
        <f t="shared" si="35"/>
        <v>0</v>
      </c>
      <c r="O347" s="143"/>
      <c r="P347" s="143"/>
      <c r="Q347" s="143"/>
      <c r="R347" s="96"/>
      <c r="T347" s="148" t="s">
        <v>19</v>
      </c>
      <c r="U347" s="149" t="s">
        <v>34</v>
      </c>
      <c r="V347" s="24"/>
      <c r="W347" s="150">
        <f t="shared" si="36"/>
        <v>0</v>
      </c>
      <c r="X347" s="150">
        <v>0</v>
      </c>
      <c r="Y347" s="150">
        <f t="shared" si="37"/>
        <v>0</v>
      </c>
      <c r="Z347" s="150">
        <v>0</v>
      </c>
      <c r="AA347" s="151">
        <f t="shared" si="38"/>
        <v>0</v>
      </c>
      <c r="AR347" s="10" t="s">
        <v>322</v>
      </c>
      <c r="AT347" s="10" t="s">
        <v>99</v>
      </c>
      <c r="AU347" s="10" t="s">
        <v>9</v>
      </c>
      <c r="AY347" s="10" t="s">
        <v>98</v>
      </c>
      <c r="BE347" s="152">
        <f t="shared" si="39"/>
        <v>0</v>
      </c>
      <c r="BF347" s="152">
        <f t="shared" si="40"/>
        <v>0</v>
      </c>
      <c r="BG347" s="152">
        <f t="shared" si="41"/>
        <v>0</v>
      </c>
      <c r="BH347" s="152">
        <f t="shared" si="42"/>
        <v>0</v>
      </c>
      <c r="BI347" s="152">
        <f t="shared" si="43"/>
        <v>0</v>
      </c>
      <c r="BJ347" s="10" t="s">
        <v>73</v>
      </c>
      <c r="BK347" s="152">
        <f t="shared" si="44"/>
        <v>0</v>
      </c>
      <c r="BL347" s="10" t="s">
        <v>322</v>
      </c>
      <c r="BM347" s="10" t="s">
        <v>633</v>
      </c>
    </row>
    <row r="348" spans="2:65" s="22" customFormat="1" ht="44.25" customHeight="1">
      <c r="B348" s="91"/>
      <c r="C348" s="140" t="s">
        <v>634</v>
      </c>
      <c r="D348" s="140" t="s">
        <v>99</v>
      </c>
      <c r="E348" s="141" t="s">
        <v>635</v>
      </c>
      <c r="F348" s="142" t="s">
        <v>636</v>
      </c>
      <c r="G348" s="143"/>
      <c r="H348" s="143"/>
      <c r="I348" s="143"/>
      <c r="J348" s="144" t="s">
        <v>489</v>
      </c>
      <c r="K348" s="145">
        <v>400</v>
      </c>
      <c r="L348" s="146">
        <v>0</v>
      </c>
      <c r="M348" s="143"/>
      <c r="N348" s="147">
        <f t="shared" si="35"/>
        <v>0</v>
      </c>
      <c r="O348" s="143"/>
      <c r="P348" s="143"/>
      <c r="Q348" s="143"/>
      <c r="R348" s="96"/>
      <c r="T348" s="148" t="s">
        <v>19</v>
      </c>
      <c r="U348" s="149" t="s">
        <v>34</v>
      </c>
      <c r="V348" s="24"/>
      <c r="W348" s="150">
        <f t="shared" si="36"/>
        <v>0</v>
      </c>
      <c r="X348" s="150">
        <v>0</v>
      </c>
      <c r="Y348" s="150">
        <f t="shared" si="37"/>
        <v>0</v>
      </c>
      <c r="Z348" s="150">
        <v>0</v>
      </c>
      <c r="AA348" s="151">
        <f t="shared" si="38"/>
        <v>0</v>
      </c>
      <c r="AR348" s="10" t="s">
        <v>322</v>
      </c>
      <c r="AT348" s="10" t="s">
        <v>99</v>
      </c>
      <c r="AU348" s="10" t="s">
        <v>9</v>
      </c>
      <c r="AY348" s="10" t="s">
        <v>98</v>
      </c>
      <c r="BE348" s="152">
        <f t="shared" si="39"/>
        <v>0</v>
      </c>
      <c r="BF348" s="152">
        <f t="shared" si="40"/>
        <v>0</v>
      </c>
      <c r="BG348" s="152">
        <f t="shared" si="41"/>
        <v>0</v>
      </c>
      <c r="BH348" s="152">
        <f t="shared" si="42"/>
        <v>0</v>
      </c>
      <c r="BI348" s="152">
        <f t="shared" si="43"/>
        <v>0</v>
      </c>
      <c r="BJ348" s="10" t="s">
        <v>73</v>
      </c>
      <c r="BK348" s="152">
        <f t="shared" si="44"/>
        <v>0</v>
      </c>
      <c r="BL348" s="10" t="s">
        <v>322</v>
      </c>
      <c r="BM348" s="10" t="s">
        <v>637</v>
      </c>
    </row>
    <row r="349" spans="2:65" s="22" customFormat="1" ht="44.25" customHeight="1">
      <c r="B349" s="91"/>
      <c r="C349" s="140" t="s">
        <v>638</v>
      </c>
      <c r="D349" s="140" t="s">
        <v>99</v>
      </c>
      <c r="E349" s="141" t="s">
        <v>639</v>
      </c>
      <c r="F349" s="142" t="s">
        <v>640</v>
      </c>
      <c r="G349" s="143"/>
      <c r="H349" s="143"/>
      <c r="I349" s="143"/>
      <c r="J349" s="144" t="s">
        <v>628</v>
      </c>
      <c r="K349" s="145">
        <v>15</v>
      </c>
      <c r="L349" s="146">
        <v>0</v>
      </c>
      <c r="M349" s="143"/>
      <c r="N349" s="147">
        <f t="shared" si="35"/>
        <v>0</v>
      </c>
      <c r="O349" s="143"/>
      <c r="P349" s="143"/>
      <c r="Q349" s="143"/>
      <c r="R349" s="96"/>
      <c r="T349" s="148" t="s">
        <v>19</v>
      </c>
      <c r="U349" s="149" t="s">
        <v>34</v>
      </c>
      <c r="V349" s="24"/>
      <c r="W349" s="150">
        <f t="shared" si="36"/>
        <v>0</v>
      </c>
      <c r="X349" s="150">
        <v>0</v>
      </c>
      <c r="Y349" s="150">
        <f t="shared" si="37"/>
        <v>0</v>
      </c>
      <c r="Z349" s="150">
        <v>0</v>
      </c>
      <c r="AA349" s="151">
        <f t="shared" si="38"/>
        <v>0</v>
      </c>
      <c r="AR349" s="10" t="s">
        <v>322</v>
      </c>
      <c r="AT349" s="10" t="s">
        <v>99</v>
      </c>
      <c r="AU349" s="10" t="s">
        <v>9</v>
      </c>
      <c r="AY349" s="10" t="s">
        <v>98</v>
      </c>
      <c r="BE349" s="152">
        <f t="shared" si="39"/>
        <v>0</v>
      </c>
      <c r="BF349" s="152">
        <f t="shared" si="40"/>
        <v>0</v>
      </c>
      <c r="BG349" s="152">
        <f t="shared" si="41"/>
        <v>0</v>
      </c>
      <c r="BH349" s="152">
        <f t="shared" si="42"/>
        <v>0</v>
      </c>
      <c r="BI349" s="152">
        <f t="shared" si="43"/>
        <v>0</v>
      </c>
      <c r="BJ349" s="10" t="s">
        <v>73</v>
      </c>
      <c r="BK349" s="152">
        <f t="shared" si="44"/>
        <v>0</v>
      </c>
      <c r="BL349" s="10" t="s">
        <v>322</v>
      </c>
      <c r="BM349" s="10" t="s">
        <v>641</v>
      </c>
    </row>
    <row r="350" spans="2:65" s="22" customFormat="1" ht="31.5" customHeight="1">
      <c r="B350" s="91"/>
      <c r="C350" s="140" t="s">
        <v>642</v>
      </c>
      <c r="D350" s="140" t="s">
        <v>99</v>
      </c>
      <c r="E350" s="141" t="s">
        <v>643</v>
      </c>
      <c r="F350" s="142" t="s">
        <v>644</v>
      </c>
      <c r="G350" s="143"/>
      <c r="H350" s="143"/>
      <c r="I350" s="143"/>
      <c r="J350" s="144" t="s">
        <v>107</v>
      </c>
      <c r="K350" s="145">
        <v>1</v>
      </c>
      <c r="L350" s="146">
        <v>0</v>
      </c>
      <c r="M350" s="143"/>
      <c r="N350" s="147">
        <f t="shared" si="35"/>
        <v>0</v>
      </c>
      <c r="O350" s="143"/>
      <c r="P350" s="143"/>
      <c r="Q350" s="143"/>
      <c r="R350" s="96"/>
      <c r="T350" s="148" t="s">
        <v>19</v>
      </c>
      <c r="U350" s="149" t="s">
        <v>34</v>
      </c>
      <c r="V350" s="24"/>
      <c r="W350" s="150">
        <f t="shared" si="36"/>
        <v>0</v>
      </c>
      <c r="X350" s="150">
        <v>0</v>
      </c>
      <c r="Y350" s="150">
        <f t="shared" si="37"/>
        <v>0</v>
      </c>
      <c r="Z350" s="150">
        <v>0</v>
      </c>
      <c r="AA350" s="151">
        <f t="shared" si="38"/>
        <v>0</v>
      </c>
      <c r="AR350" s="10" t="s">
        <v>322</v>
      </c>
      <c r="AT350" s="10" t="s">
        <v>99</v>
      </c>
      <c r="AU350" s="10" t="s">
        <v>9</v>
      </c>
      <c r="AY350" s="10" t="s">
        <v>98</v>
      </c>
      <c r="BE350" s="152">
        <f t="shared" si="39"/>
        <v>0</v>
      </c>
      <c r="BF350" s="152">
        <f t="shared" si="40"/>
        <v>0</v>
      </c>
      <c r="BG350" s="152">
        <f t="shared" si="41"/>
        <v>0</v>
      </c>
      <c r="BH350" s="152">
        <f t="shared" si="42"/>
        <v>0</v>
      </c>
      <c r="BI350" s="152">
        <f t="shared" si="43"/>
        <v>0</v>
      </c>
      <c r="BJ350" s="10" t="s">
        <v>73</v>
      </c>
      <c r="BK350" s="152">
        <f t="shared" si="44"/>
        <v>0</v>
      </c>
      <c r="BL350" s="10" t="s">
        <v>322</v>
      </c>
      <c r="BM350" s="10" t="s">
        <v>645</v>
      </c>
    </row>
    <row r="351" spans="2:65" s="22" customFormat="1" ht="22.5" customHeight="1">
      <c r="B351" s="91"/>
      <c r="C351" s="140" t="s">
        <v>646</v>
      </c>
      <c r="D351" s="140" t="s">
        <v>99</v>
      </c>
      <c r="E351" s="141" t="s">
        <v>647</v>
      </c>
      <c r="F351" s="142" t="s">
        <v>648</v>
      </c>
      <c r="G351" s="143"/>
      <c r="H351" s="143"/>
      <c r="I351" s="143"/>
      <c r="J351" s="144" t="s">
        <v>107</v>
      </c>
      <c r="K351" s="145">
        <v>1</v>
      </c>
      <c r="L351" s="146">
        <v>0</v>
      </c>
      <c r="M351" s="143"/>
      <c r="N351" s="147">
        <f t="shared" si="35"/>
        <v>0</v>
      </c>
      <c r="O351" s="143"/>
      <c r="P351" s="143"/>
      <c r="Q351" s="143"/>
      <c r="R351" s="96"/>
      <c r="T351" s="148" t="s">
        <v>19</v>
      </c>
      <c r="U351" s="149" t="s">
        <v>34</v>
      </c>
      <c r="V351" s="24"/>
      <c r="W351" s="150">
        <f t="shared" si="36"/>
        <v>0</v>
      </c>
      <c r="X351" s="150">
        <v>0</v>
      </c>
      <c r="Y351" s="150">
        <f t="shared" si="37"/>
        <v>0</v>
      </c>
      <c r="Z351" s="150">
        <v>0</v>
      </c>
      <c r="AA351" s="151">
        <f t="shared" si="38"/>
        <v>0</v>
      </c>
      <c r="AR351" s="10" t="s">
        <v>322</v>
      </c>
      <c r="AT351" s="10" t="s">
        <v>99</v>
      </c>
      <c r="AU351" s="10" t="s">
        <v>9</v>
      </c>
      <c r="AY351" s="10" t="s">
        <v>98</v>
      </c>
      <c r="BE351" s="152">
        <f t="shared" si="39"/>
        <v>0</v>
      </c>
      <c r="BF351" s="152">
        <f t="shared" si="40"/>
        <v>0</v>
      </c>
      <c r="BG351" s="152">
        <f t="shared" si="41"/>
        <v>0</v>
      </c>
      <c r="BH351" s="152">
        <f t="shared" si="42"/>
        <v>0</v>
      </c>
      <c r="BI351" s="152">
        <f t="shared" si="43"/>
        <v>0</v>
      </c>
      <c r="BJ351" s="10" t="s">
        <v>73</v>
      </c>
      <c r="BK351" s="152">
        <f t="shared" si="44"/>
        <v>0</v>
      </c>
      <c r="BL351" s="10" t="s">
        <v>322</v>
      </c>
      <c r="BM351" s="10" t="s">
        <v>649</v>
      </c>
    </row>
    <row r="352" spans="2:65" s="22" customFormat="1" ht="22.5" customHeight="1">
      <c r="B352" s="91"/>
      <c r="C352" s="140" t="s">
        <v>650</v>
      </c>
      <c r="D352" s="140" t="s">
        <v>99</v>
      </c>
      <c r="E352" s="141" t="s">
        <v>651</v>
      </c>
      <c r="F352" s="142" t="s">
        <v>652</v>
      </c>
      <c r="G352" s="143"/>
      <c r="H352" s="143"/>
      <c r="I352" s="143"/>
      <c r="J352" s="144" t="s">
        <v>107</v>
      </c>
      <c r="K352" s="145">
        <v>1</v>
      </c>
      <c r="L352" s="146">
        <v>0</v>
      </c>
      <c r="M352" s="143"/>
      <c r="N352" s="147">
        <f t="shared" si="35"/>
        <v>0</v>
      </c>
      <c r="O352" s="143"/>
      <c r="P352" s="143"/>
      <c r="Q352" s="143"/>
      <c r="R352" s="96"/>
      <c r="T352" s="148" t="s">
        <v>19</v>
      </c>
      <c r="U352" s="149" t="s">
        <v>34</v>
      </c>
      <c r="V352" s="24"/>
      <c r="W352" s="150">
        <f t="shared" si="36"/>
        <v>0</v>
      </c>
      <c r="X352" s="150">
        <v>0</v>
      </c>
      <c r="Y352" s="150">
        <f t="shared" si="37"/>
        <v>0</v>
      </c>
      <c r="Z352" s="150">
        <v>0</v>
      </c>
      <c r="AA352" s="151">
        <f t="shared" si="38"/>
        <v>0</v>
      </c>
      <c r="AR352" s="10" t="s">
        <v>322</v>
      </c>
      <c r="AT352" s="10" t="s">
        <v>99</v>
      </c>
      <c r="AU352" s="10" t="s">
        <v>9</v>
      </c>
      <c r="AY352" s="10" t="s">
        <v>98</v>
      </c>
      <c r="BE352" s="152">
        <f t="shared" si="39"/>
        <v>0</v>
      </c>
      <c r="BF352" s="152">
        <f t="shared" si="40"/>
        <v>0</v>
      </c>
      <c r="BG352" s="152">
        <f t="shared" si="41"/>
        <v>0</v>
      </c>
      <c r="BH352" s="152">
        <f t="shared" si="42"/>
        <v>0</v>
      </c>
      <c r="BI352" s="152">
        <f t="shared" si="43"/>
        <v>0</v>
      </c>
      <c r="BJ352" s="10" t="s">
        <v>73</v>
      </c>
      <c r="BK352" s="152">
        <f t="shared" si="44"/>
        <v>0</v>
      </c>
      <c r="BL352" s="10" t="s">
        <v>322</v>
      </c>
      <c r="BM352" s="10" t="s">
        <v>653</v>
      </c>
    </row>
    <row r="353" spans="2:65" s="22" customFormat="1" ht="22.5" customHeight="1">
      <c r="B353" s="91"/>
      <c r="C353" s="140" t="s">
        <v>654</v>
      </c>
      <c r="D353" s="140" t="s">
        <v>99</v>
      </c>
      <c r="E353" s="141" t="s">
        <v>655</v>
      </c>
      <c r="F353" s="142" t="s">
        <v>656</v>
      </c>
      <c r="G353" s="143"/>
      <c r="H353" s="143"/>
      <c r="I353" s="143"/>
      <c r="J353" s="144" t="s">
        <v>107</v>
      </c>
      <c r="K353" s="145">
        <v>1</v>
      </c>
      <c r="L353" s="146">
        <v>0</v>
      </c>
      <c r="M353" s="143"/>
      <c r="N353" s="147">
        <f t="shared" si="35"/>
        <v>0</v>
      </c>
      <c r="O353" s="143"/>
      <c r="P353" s="143"/>
      <c r="Q353" s="143"/>
      <c r="R353" s="96"/>
      <c r="T353" s="148" t="s">
        <v>19</v>
      </c>
      <c r="U353" s="149" t="s">
        <v>34</v>
      </c>
      <c r="V353" s="24"/>
      <c r="W353" s="150">
        <f t="shared" si="36"/>
        <v>0</v>
      </c>
      <c r="X353" s="150">
        <v>0</v>
      </c>
      <c r="Y353" s="150">
        <f t="shared" si="37"/>
        <v>0</v>
      </c>
      <c r="Z353" s="150">
        <v>0</v>
      </c>
      <c r="AA353" s="151">
        <f t="shared" si="38"/>
        <v>0</v>
      </c>
      <c r="AR353" s="10" t="s">
        <v>322</v>
      </c>
      <c r="AT353" s="10" t="s">
        <v>99</v>
      </c>
      <c r="AU353" s="10" t="s">
        <v>9</v>
      </c>
      <c r="AY353" s="10" t="s">
        <v>98</v>
      </c>
      <c r="BE353" s="152">
        <f t="shared" si="39"/>
        <v>0</v>
      </c>
      <c r="BF353" s="152">
        <f t="shared" si="40"/>
        <v>0</v>
      </c>
      <c r="BG353" s="152">
        <f t="shared" si="41"/>
        <v>0</v>
      </c>
      <c r="BH353" s="152">
        <f t="shared" si="42"/>
        <v>0</v>
      </c>
      <c r="BI353" s="152">
        <f t="shared" si="43"/>
        <v>0</v>
      </c>
      <c r="BJ353" s="10" t="s">
        <v>73</v>
      </c>
      <c r="BK353" s="152">
        <f t="shared" si="44"/>
        <v>0</v>
      </c>
      <c r="BL353" s="10" t="s">
        <v>322</v>
      </c>
      <c r="BM353" s="10" t="s">
        <v>657</v>
      </c>
    </row>
    <row r="354" spans="2:65" s="22" customFormat="1" ht="22.5" customHeight="1">
      <c r="B354" s="91"/>
      <c r="C354" s="140" t="s">
        <v>658</v>
      </c>
      <c r="D354" s="140" t="s">
        <v>99</v>
      </c>
      <c r="E354" s="141" t="s">
        <v>659</v>
      </c>
      <c r="F354" s="142" t="s">
        <v>660</v>
      </c>
      <c r="G354" s="143"/>
      <c r="H354" s="143"/>
      <c r="I354" s="143"/>
      <c r="J354" s="144" t="s">
        <v>107</v>
      </c>
      <c r="K354" s="145">
        <v>1</v>
      </c>
      <c r="L354" s="146">
        <v>0</v>
      </c>
      <c r="M354" s="143"/>
      <c r="N354" s="147">
        <f t="shared" si="35"/>
        <v>0</v>
      </c>
      <c r="O354" s="143"/>
      <c r="P354" s="143"/>
      <c r="Q354" s="143"/>
      <c r="R354" s="96"/>
      <c r="T354" s="148" t="s">
        <v>19</v>
      </c>
      <c r="U354" s="149" t="s">
        <v>34</v>
      </c>
      <c r="V354" s="24"/>
      <c r="W354" s="150">
        <f t="shared" si="36"/>
        <v>0</v>
      </c>
      <c r="X354" s="150">
        <v>0</v>
      </c>
      <c r="Y354" s="150">
        <f t="shared" si="37"/>
        <v>0</v>
      </c>
      <c r="Z354" s="150">
        <v>0</v>
      </c>
      <c r="AA354" s="151">
        <f t="shared" si="38"/>
        <v>0</v>
      </c>
      <c r="AR354" s="10" t="s">
        <v>322</v>
      </c>
      <c r="AT354" s="10" t="s">
        <v>99</v>
      </c>
      <c r="AU354" s="10" t="s">
        <v>9</v>
      </c>
      <c r="AY354" s="10" t="s">
        <v>98</v>
      </c>
      <c r="BE354" s="152">
        <f t="shared" si="39"/>
        <v>0</v>
      </c>
      <c r="BF354" s="152">
        <f t="shared" si="40"/>
        <v>0</v>
      </c>
      <c r="BG354" s="152">
        <f t="shared" si="41"/>
        <v>0</v>
      </c>
      <c r="BH354" s="152">
        <f t="shared" si="42"/>
        <v>0</v>
      </c>
      <c r="BI354" s="152">
        <f t="shared" si="43"/>
        <v>0</v>
      </c>
      <c r="BJ354" s="10" t="s">
        <v>73</v>
      </c>
      <c r="BK354" s="152">
        <f t="shared" si="44"/>
        <v>0</v>
      </c>
      <c r="BL354" s="10" t="s">
        <v>322</v>
      </c>
      <c r="BM354" s="10" t="s">
        <v>661</v>
      </c>
    </row>
    <row r="355" spans="2:65" s="22" customFormat="1" ht="31.5" customHeight="1">
      <c r="B355" s="91"/>
      <c r="C355" s="140" t="s">
        <v>662</v>
      </c>
      <c r="D355" s="140" t="s">
        <v>99</v>
      </c>
      <c r="E355" s="141" t="s">
        <v>663</v>
      </c>
      <c r="F355" s="142" t="s">
        <v>664</v>
      </c>
      <c r="G355" s="143"/>
      <c r="H355" s="143"/>
      <c r="I355" s="143"/>
      <c r="J355" s="144" t="s">
        <v>107</v>
      </c>
      <c r="K355" s="145">
        <v>1</v>
      </c>
      <c r="L355" s="146">
        <v>0</v>
      </c>
      <c r="M355" s="143"/>
      <c r="N355" s="147">
        <f t="shared" si="35"/>
        <v>0</v>
      </c>
      <c r="O355" s="143"/>
      <c r="P355" s="143"/>
      <c r="Q355" s="143"/>
      <c r="R355" s="96"/>
      <c r="T355" s="148" t="s">
        <v>19</v>
      </c>
      <c r="U355" s="149" t="s">
        <v>34</v>
      </c>
      <c r="V355" s="24"/>
      <c r="W355" s="150">
        <f t="shared" si="36"/>
        <v>0</v>
      </c>
      <c r="X355" s="150">
        <v>0</v>
      </c>
      <c r="Y355" s="150">
        <f t="shared" si="37"/>
        <v>0</v>
      </c>
      <c r="Z355" s="150">
        <v>0</v>
      </c>
      <c r="AA355" s="151">
        <f t="shared" si="38"/>
        <v>0</v>
      </c>
      <c r="AR355" s="10" t="s">
        <v>322</v>
      </c>
      <c r="AT355" s="10" t="s">
        <v>99</v>
      </c>
      <c r="AU355" s="10" t="s">
        <v>9</v>
      </c>
      <c r="AY355" s="10" t="s">
        <v>98</v>
      </c>
      <c r="BE355" s="152">
        <f t="shared" si="39"/>
        <v>0</v>
      </c>
      <c r="BF355" s="152">
        <f t="shared" si="40"/>
        <v>0</v>
      </c>
      <c r="BG355" s="152">
        <f t="shared" si="41"/>
        <v>0</v>
      </c>
      <c r="BH355" s="152">
        <f t="shared" si="42"/>
        <v>0</v>
      </c>
      <c r="BI355" s="152">
        <f t="shared" si="43"/>
        <v>0</v>
      </c>
      <c r="BJ355" s="10" t="s">
        <v>73</v>
      </c>
      <c r="BK355" s="152">
        <f t="shared" si="44"/>
        <v>0</v>
      </c>
      <c r="BL355" s="10" t="s">
        <v>322</v>
      </c>
      <c r="BM355" s="10" t="s">
        <v>665</v>
      </c>
    </row>
    <row r="356" spans="2:65" s="22" customFormat="1" ht="22.5" customHeight="1">
      <c r="B356" s="91"/>
      <c r="C356" s="140" t="s">
        <v>666</v>
      </c>
      <c r="D356" s="140" t="s">
        <v>99</v>
      </c>
      <c r="E356" s="141" t="s">
        <v>667</v>
      </c>
      <c r="F356" s="142" t="s">
        <v>668</v>
      </c>
      <c r="G356" s="143"/>
      <c r="H356" s="143"/>
      <c r="I356" s="143"/>
      <c r="J356" s="144" t="s">
        <v>107</v>
      </c>
      <c r="K356" s="145">
        <v>1</v>
      </c>
      <c r="L356" s="146">
        <v>0</v>
      </c>
      <c r="M356" s="143"/>
      <c r="N356" s="147">
        <f t="shared" si="35"/>
        <v>0</v>
      </c>
      <c r="O356" s="143"/>
      <c r="P356" s="143"/>
      <c r="Q356" s="143"/>
      <c r="R356" s="96"/>
      <c r="T356" s="148" t="s">
        <v>19</v>
      </c>
      <c r="U356" s="149" t="s">
        <v>34</v>
      </c>
      <c r="V356" s="24"/>
      <c r="W356" s="150">
        <f t="shared" si="36"/>
        <v>0</v>
      </c>
      <c r="X356" s="150">
        <v>0</v>
      </c>
      <c r="Y356" s="150">
        <f t="shared" si="37"/>
        <v>0</v>
      </c>
      <c r="Z356" s="150">
        <v>0</v>
      </c>
      <c r="AA356" s="151">
        <f t="shared" si="38"/>
        <v>0</v>
      </c>
      <c r="AR356" s="10" t="s">
        <v>322</v>
      </c>
      <c r="AT356" s="10" t="s">
        <v>99</v>
      </c>
      <c r="AU356" s="10" t="s">
        <v>9</v>
      </c>
      <c r="AY356" s="10" t="s">
        <v>98</v>
      </c>
      <c r="BE356" s="152">
        <f t="shared" si="39"/>
        <v>0</v>
      </c>
      <c r="BF356" s="152">
        <f t="shared" si="40"/>
        <v>0</v>
      </c>
      <c r="BG356" s="152">
        <f t="shared" si="41"/>
        <v>0</v>
      </c>
      <c r="BH356" s="152">
        <f t="shared" si="42"/>
        <v>0</v>
      </c>
      <c r="BI356" s="152">
        <f t="shared" si="43"/>
        <v>0</v>
      </c>
      <c r="BJ356" s="10" t="s">
        <v>73</v>
      </c>
      <c r="BK356" s="152">
        <f t="shared" si="44"/>
        <v>0</v>
      </c>
      <c r="BL356" s="10" t="s">
        <v>322</v>
      </c>
      <c r="BM356" s="10" t="s">
        <v>669</v>
      </c>
    </row>
    <row r="357" spans="2:65" s="22" customFormat="1" ht="22.5" customHeight="1">
      <c r="B357" s="91"/>
      <c r="C357" s="140" t="s">
        <v>670</v>
      </c>
      <c r="D357" s="140" t="s">
        <v>99</v>
      </c>
      <c r="E357" s="141" t="s">
        <v>671</v>
      </c>
      <c r="F357" s="142" t="s">
        <v>672</v>
      </c>
      <c r="G357" s="143"/>
      <c r="H357" s="143"/>
      <c r="I357" s="143"/>
      <c r="J357" s="144" t="s">
        <v>107</v>
      </c>
      <c r="K357" s="145">
        <v>1</v>
      </c>
      <c r="L357" s="146">
        <v>0</v>
      </c>
      <c r="M357" s="143"/>
      <c r="N357" s="147">
        <f t="shared" si="35"/>
        <v>0</v>
      </c>
      <c r="O357" s="143"/>
      <c r="P357" s="143"/>
      <c r="Q357" s="143"/>
      <c r="R357" s="96"/>
      <c r="T357" s="148" t="s">
        <v>19</v>
      </c>
      <c r="U357" s="149" t="s">
        <v>34</v>
      </c>
      <c r="V357" s="24"/>
      <c r="W357" s="150">
        <f t="shared" si="36"/>
        <v>0</v>
      </c>
      <c r="X357" s="150">
        <v>0</v>
      </c>
      <c r="Y357" s="150">
        <f t="shared" si="37"/>
        <v>0</v>
      </c>
      <c r="Z357" s="150">
        <v>0</v>
      </c>
      <c r="AA357" s="151">
        <f t="shared" si="38"/>
        <v>0</v>
      </c>
      <c r="AR357" s="10" t="s">
        <v>322</v>
      </c>
      <c r="AT357" s="10" t="s">
        <v>99</v>
      </c>
      <c r="AU357" s="10" t="s">
        <v>9</v>
      </c>
      <c r="AY357" s="10" t="s">
        <v>98</v>
      </c>
      <c r="BE357" s="152">
        <f t="shared" si="39"/>
        <v>0</v>
      </c>
      <c r="BF357" s="152">
        <f t="shared" si="40"/>
        <v>0</v>
      </c>
      <c r="BG357" s="152">
        <f t="shared" si="41"/>
        <v>0</v>
      </c>
      <c r="BH357" s="152">
        <f t="shared" si="42"/>
        <v>0</v>
      </c>
      <c r="BI357" s="152">
        <f t="shared" si="43"/>
        <v>0</v>
      </c>
      <c r="BJ357" s="10" t="s">
        <v>73</v>
      </c>
      <c r="BK357" s="152">
        <f t="shared" si="44"/>
        <v>0</v>
      </c>
      <c r="BL357" s="10" t="s">
        <v>322</v>
      </c>
      <c r="BM357" s="10" t="s">
        <v>673</v>
      </c>
    </row>
    <row r="358" spans="2:65" s="22" customFormat="1" ht="22.5" customHeight="1">
      <c r="B358" s="91"/>
      <c r="C358" s="140" t="s">
        <v>674</v>
      </c>
      <c r="D358" s="140" t="s">
        <v>99</v>
      </c>
      <c r="E358" s="141" t="s">
        <v>675</v>
      </c>
      <c r="F358" s="142" t="s">
        <v>676</v>
      </c>
      <c r="G358" s="143"/>
      <c r="H358" s="143"/>
      <c r="I358" s="143"/>
      <c r="J358" s="144" t="s">
        <v>112</v>
      </c>
      <c r="K358" s="145">
        <v>20</v>
      </c>
      <c r="L358" s="146">
        <v>0</v>
      </c>
      <c r="M358" s="143"/>
      <c r="N358" s="147">
        <f t="shared" si="35"/>
        <v>0</v>
      </c>
      <c r="O358" s="143"/>
      <c r="P358" s="143"/>
      <c r="Q358" s="143"/>
      <c r="R358" s="96"/>
      <c r="T358" s="148" t="s">
        <v>19</v>
      </c>
      <c r="U358" s="149" t="s">
        <v>34</v>
      </c>
      <c r="V358" s="24"/>
      <c r="W358" s="150">
        <f t="shared" si="36"/>
        <v>0</v>
      </c>
      <c r="X358" s="150">
        <v>0</v>
      </c>
      <c r="Y358" s="150">
        <f t="shared" si="37"/>
        <v>0</v>
      </c>
      <c r="Z358" s="150">
        <v>0</v>
      </c>
      <c r="AA358" s="151">
        <f t="shared" si="38"/>
        <v>0</v>
      </c>
      <c r="AR358" s="10" t="s">
        <v>322</v>
      </c>
      <c r="AT358" s="10" t="s">
        <v>99</v>
      </c>
      <c r="AU358" s="10" t="s">
        <v>9</v>
      </c>
      <c r="AY358" s="10" t="s">
        <v>98</v>
      </c>
      <c r="BE358" s="152">
        <f t="shared" si="39"/>
        <v>0</v>
      </c>
      <c r="BF358" s="152">
        <f t="shared" si="40"/>
        <v>0</v>
      </c>
      <c r="BG358" s="152">
        <f t="shared" si="41"/>
        <v>0</v>
      </c>
      <c r="BH358" s="152">
        <f t="shared" si="42"/>
        <v>0</v>
      </c>
      <c r="BI358" s="152">
        <f t="shared" si="43"/>
        <v>0</v>
      </c>
      <c r="BJ358" s="10" t="s">
        <v>73</v>
      </c>
      <c r="BK358" s="152">
        <f t="shared" si="44"/>
        <v>0</v>
      </c>
      <c r="BL358" s="10" t="s">
        <v>322</v>
      </c>
      <c r="BM358" s="10" t="s">
        <v>677</v>
      </c>
    </row>
    <row r="359" spans="2:65" s="130" customFormat="1" ht="37.35" customHeight="1">
      <c r="B359" s="126"/>
      <c r="C359" s="127"/>
      <c r="D359" s="128" t="s">
        <v>67</v>
      </c>
      <c r="E359" s="128"/>
      <c r="F359" s="128"/>
      <c r="G359" s="128"/>
      <c r="H359" s="128"/>
      <c r="I359" s="128"/>
      <c r="J359" s="128"/>
      <c r="K359" s="128"/>
      <c r="L359" s="128"/>
      <c r="M359" s="128"/>
      <c r="N359" s="208">
        <f>BK359</f>
        <v>0</v>
      </c>
      <c r="O359" s="209"/>
      <c r="P359" s="209"/>
      <c r="Q359" s="209"/>
      <c r="R359" s="129"/>
      <c r="T359" s="131"/>
      <c r="U359" s="127"/>
      <c r="V359" s="127"/>
      <c r="W359" s="132">
        <f>W360</f>
        <v>0</v>
      </c>
      <c r="X359" s="127"/>
      <c r="Y359" s="132">
        <f>Y360</f>
        <v>0</v>
      </c>
      <c r="Z359" s="127"/>
      <c r="AA359" s="133">
        <f>AA360</f>
        <v>0</v>
      </c>
      <c r="AR359" s="134" t="s">
        <v>118</v>
      </c>
      <c r="AT359" s="135" t="s">
        <v>96</v>
      </c>
      <c r="AU359" s="135" t="s">
        <v>97</v>
      </c>
      <c r="AY359" s="134" t="s">
        <v>98</v>
      </c>
      <c r="BK359" s="136">
        <f>BK360</f>
        <v>0</v>
      </c>
    </row>
    <row r="360" spans="2:65" s="130" customFormat="1" ht="19.899999999999999" customHeight="1">
      <c r="B360" s="126"/>
      <c r="C360" s="127"/>
      <c r="D360" s="137" t="s">
        <v>68</v>
      </c>
      <c r="E360" s="137"/>
      <c r="F360" s="137"/>
      <c r="G360" s="137"/>
      <c r="H360" s="137"/>
      <c r="I360" s="137"/>
      <c r="J360" s="137"/>
      <c r="K360" s="137"/>
      <c r="L360" s="137"/>
      <c r="M360" s="137"/>
      <c r="N360" s="138">
        <f>BK360</f>
        <v>0</v>
      </c>
      <c r="O360" s="139"/>
      <c r="P360" s="139"/>
      <c r="Q360" s="139"/>
      <c r="R360" s="129"/>
      <c r="T360" s="131"/>
      <c r="U360" s="127"/>
      <c r="V360" s="127"/>
      <c r="W360" s="132">
        <f>W361</f>
        <v>0</v>
      </c>
      <c r="X360" s="127"/>
      <c r="Y360" s="132">
        <f>Y361</f>
        <v>0</v>
      </c>
      <c r="Z360" s="127"/>
      <c r="AA360" s="133">
        <f>AA361</f>
        <v>0</v>
      </c>
      <c r="AR360" s="134" t="s">
        <v>118</v>
      </c>
      <c r="AT360" s="135" t="s">
        <v>96</v>
      </c>
      <c r="AU360" s="135" t="s">
        <v>73</v>
      </c>
      <c r="AY360" s="134" t="s">
        <v>98</v>
      </c>
      <c r="BK360" s="136">
        <f>BK361</f>
        <v>0</v>
      </c>
    </row>
    <row r="361" spans="2:65" s="22" customFormat="1" ht="22.5" customHeight="1">
      <c r="B361" s="91"/>
      <c r="C361" s="140" t="s">
        <v>678</v>
      </c>
      <c r="D361" s="140" t="s">
        <v>99</v>
      </c>
      <c r="E361" s="141" t="s">
        <v>679</v>
      </c>
      <c r="F361" s="142" t="s">
        <v>71</v>
      </c>
      <c r="G361" s="143"/>
      <c r="H361" s="143"/>
      <c r="I361" s="143"/>
      <c r="J361" s="144" t="s">
        <v>107</v>
      </c>
      <c r="K361" s="145">
        <v>1</v>
      </c>
      <c r="L361" s="146">
        <v>0</v>
      </c>
      <c r="M361" s="143"/>
      <c r="N361" s="147">
        <f>ROUND(L361*K361,2)</f>
        <v>0</v>
      </c>
      <c r="O361" s="143"/>
      <c r="P361" s="143"/>
      <c r="Q361" s="143"/>
      <c r="R361" s="96"/>
      <c r="T361" s="148" t="s">
        <v>19</v>
      </c>
      <c r="U361" s="149" t="s">
        <v>34</v>
      </c>
      <c r="V361" s="24"/>
      <c r="W361" s="150">
        <f>V361*K361</f>
        <v>0</v>
      </c>
      <c r="X361" s="150">
        <v>0</v>
      </c>
      <c r="Y361" s="150">
        <f>X361*K361</f>
        <v>0</v>
      </c>
      <c r="Z361" s="150">
        <v>0</v>
      </c>
      <c r="AA361" s="151">
        <f>Z361*K361</f>
        <v>0</v>
      </c>
      <c r="AR361" s="10" t="s">
        <v>680</v>
      </c>
      <c r="AT361" s="10" t="s">
        <v>99</v>
      </c>
      <c r="AU361" s="10" t="s">
        <v>9</v>
      </c>
      <c r="AY361" s="10" t="s">
        <v>98</v>
      </c>
      <c r="BE361" s="152">
        <f>IF(U361="základní",N361,0)</f>
        <v>0</v>
      </c>
      <c r="BF361" s="152">
        <f>IF(U361="snížená",N361,0)</f>
        <v>0</v>
      </c>
      <c r="BG361" s="152">
        <f>IF(U361="zákl. přenesená",N361,0)</f>
        <v>0</v>
      </c>
      <c r="BH361" s="152">
        <f>IF(U361="sníž. přenesená",N361,0)</f>
        <v>0</v>
      </c>
      <c r="BI361" s="152">
        <f>IF(U361="nulová",N361,0)</f>
        <v>0</v>
      </c>
      <c r="BJ361" s="10" t="s">
        <v>73</v>
      </c>
      <c r="BK361" s="152">
        <f>ROUND(L361*K361,2)</f>
        <v>0</v>
      </c>
      <c r="BL361" s="10" t="s">
        <v>680</v>
      </c>
      <c r="BM361" s="10" t="s">
        <v>681</v>
      </c>
    </row>
    <row r="362" spans="2:65" s="22" customFormat="1" ht="49.9" customHeight="1">
      <c r="B362" s="23"/>
      <c r="C362" s="24"/>
      <c r="D362" s="128" t="s">
        <v>682</v>
      </c>
      <c r="E362" s="24"/>
      <c r="F362" s="24"/>
      <c r="G362" s="24"/>
      <c r="H362" s="24"/>
      <c r="I362" s="24"/>
      <c r="J362" s="24"/>
      <c r="K362" s="24"/>
      <c r="L362" s="24"/>
      <c r="M362" s="24"/>
      <c r="N362" s="210">
        <f t="shared" ref="N362:N367" si="45">BK362</f>
        <v>0</v>
      </c>
      <c r="O362" s="211"/>
      <c r="P362" s="211"/>
      <c r="Q362" s="211"/>
      <c r="R362" s="28"/>
      <c r="T362" s="212"/>
      <c r="U362" s="24"/>
      <c r="V362" s="24"/>
      <c r="W362" s="24"/>
      <c r="X362" s="24"/>
      <c r="Y362" s="24"/>
      <c r="Z362" s="24"/>
      <c r="AA362" s="213"/>
      <c r="AT362" s="10" t="s">
        <v>96</v>
      </c>
      <c r="AU362" s="10" t="s">
        <v>97</v>
      </c>
      <c r="AY362" s="10" t="s">
        <v>683</v>
      </c>
      <c r="BK362" s="152">
        <f>SUM(BK363:BK367)</f>
        <v>0</v>
      </c>
    </row>
    <row r="363" spans="2:65" s="22" customFormat="1" ht="22.35" customHeight="1">
      <c r="B363" s="23"/>
      <c r="C363" s="214" t="s">
        <v>19</v>
      </c>
      <c r="D363" s="214" t="s">
        <v>99</v>
      </c>
      <c r="E363" s="215" t="s">
        <v>19</v>
      </c>
      <c r="F363" s="216" t="s">
        <v>19</v>
      </c>
      <c r="G363" s="217"/>
      <c r="H363" s="217"/>
      <c r="I363" s="217"/>
      <c r="J363" s="218" t="s">
        <v>19</v>
      </c>
      <c r="K363" s="219"/>
      <c r="L363" s="146"/>
      <c r="M363" s="220"/>
      <c r="N363" s="221">
        <f t="shared" si="45"/>
        <v>0</v>
      </c>
      <c r="O363" s="220"/>
      <c r="P363" s="220"/>
      <c r="Q363" s="220"/>
      <c r="R363" s="28"/>
      <c r="T363" s="148" t="s">
        <v>19</v>
      </c>
      <c r="U363" s="222" t="s">
        <v>34</v>
      </c>
      <c r="V363" s="24"/>
      <c r="W363" s="24"/>
      <c r="X363" s="24"/>
      <c r="Y363" s="24"/>
      <c r="Z363" s="24"/>
      <c r="AA363" s="213"/>
      <c r="AT363" s="10" t="s">
        <v>683</v>
      </c>
      <c r="AU363" s="10" t="s">
        <v>73</v>
      </c>
      <c r="AY363" s="10" t="s">
        <v>683</v>
      </c>
      <c r="BE363" s="152">
        <f>IF(U363="základní",N363,0)</f>
        <v>0</v>
      </c>
      <c r="BF363" s="152">
        <f>IF(U363="snížená",N363,0)</f>
        <v>0</v>
      </c>
      <c r="BG363" s="152">
        <f>IF(U363="zákl. přenesená",N363,0)</f>
        <v>0</v>
      </c>
      <c r="BH363" s="152">
        <f>IF(U363="sníž. přenesená",N363,0)</f>
        <v>0</v>
      </c>
      <c r="BI363" s="152">
        <f>IF(U363="nulová",N363,0)</f>
        <v>0</v>
      </c>
      <c r="BJ363" s="10" t="s">
        <v>73</v>
      </c>
      <c r="BK363" s="152">
        <f>L363*K363</f>
        <v>0</v>
      </c>
    </row>
    <row r="364" spans="2:65" s="22" customFormat="1" ht="22.35" customHeight="1">
      <c r="B364" s="23"/>
      <c r="C364" s="214" t="s">
        <v>19</v>
      </c>
      <c r="D364" s="214" t="s">
        <v>99</v>
      </c>
      <c r="E364" s="215" t="s">
        <v>19</v>
      </c>
      <c r="F364" s="216" t="s">
        <v>19</v>
      </c>
      <c r="G364" s="217"/>
      <c r="H364" s="217"/>
      <c r="I364" s="217"/>
      <c r="J364" s="218" t="s">
        <v>19</v>
      </c>
      <c r="K364" s="219"/>
      <c r="L364" s="146"/>
      <c r="M364" s="220"/>
      <c r="N364" s="221">
        <f t="shared" si="45"/>
        <v>0</v>
      </c>
      <c r="O364" s="220"/>
      <c r="P364" s="220"/>
      <c r="Q364" s="220"/>
      <c r="R364" s="28"/>
      <c r="T364" s="148" t="s">
        <v>19</v>
      </c>
      <c r="U364" s="222" t="s">
        <v>34</v>
      </c>
      <c r="V364" s="24"/>
      <c r="W364" s="24"/>
      <c r="X364" s="24"/>
      <c r="Y364" s="24"/>
      <c r="Z364" s="24"/>
      <c r="AA364" s="213"/>
      <c r="AT364" s="10" t="s">
        <v>683</v>
      </c>
      <c r="AU364" s="10" t="s">
        <v>73</v>
      </c>
      <c r="AY364" s="10" t="s">
        <v>683</v>
      </c>
      <c r="BE364" s="152">
        <f>IF(U364="základní",N364,0)</f>
        <v>0</v>
      </c>
      <c r="BF364" s="152">
        <f>IF(U364="snížená",N364,0)</f>
        <v>0</v>
      </c>
      <c r="BG364" s="152">
        <f>IF(U364="zákl. přenesená",N364,0)</f>
        <v>0</v>
      </c>
      <c r="BH364" s="152">
        <f>IF(U364="sníž. přenesená",N364,0)</f>
        <v>0</v>
      </c>
      <c r="BI364" s="152">
        <f>IF(U364="nulová",N364,0)</f>
        <v>0</v>
      </c>
      <c r="BJ364" s="10" t="s">
        <v>73</v>
      </c>
      <c r="BK364" s="152">
        <f>L364*K364</f>
        <v>0</v>
      </c>
    </row>
    <row r="365" spans="2:65" s="22" customFormat="1" ht="22.35" customHeight="1">
      <c r="B365" s="23"/>
      <c r="C365" s="214" t="s">
        <v>19</v>
      </c>
      <c r="D365" s="214" t="s">
        <v>99</v>
      </c>
      <c r="E365" s="215" t="s">
        <v>19</v>
      </c>
      <c r="F365" s="216" t="s">
        <v>19</v>
      </c>
      <c r="G365" s="217"/>
      <c r="H365" s="217"/>
      <c r="I365" s="217"/>
      <c r="J365" s="218" t="s">
        <v>19</v>
      </c>
      <c r="K365" s="219"/>
      <c r="L365" s="146"/>
      <c r="M365" s="220"/>
      <c r="N365" s="221">
        <f t="shared" si="45"/>
        <v>0</v>
      </c>
      <c r="O365" s="220"/>
      <c r="P365" s="220"/>
      <c r="Q365" s="220"/>
      <c r="R365" s="28"/>
      <c r="T365" s="148" t="s">
        <v>19</v>
      </c>
      <c r="U365" s="222" t="s">
        <v>34</v>
      </c>
      <c r="V365" s="24"/>
      <c r="W365" s="24"/>
      <c r="X365" s="24"/>
      <c r="Y365" s="24"/>
      <c r="Z365" s="24"/>
      <c r="AA365" s="213"/>
      <c r="AT365" s="10" t="s">
        <v>683</v>
      </c>
      <c r="AU365" s="10" t="s">
        <v>73</v>
      </c>
      <c r="AY365" s="10" t="s">
        <v>683</v>
      </c>
      <c r="BE365" s="152">
        <f>IF(U365="základní",N365,0)</f>
        <v>0</v>
      </c>
      <c r="BF365" s="152">
        <f>IF(U365="snížená",N365,0)</f>
        <v>0</v>
      </c>
      <c r="BG365" s="152">
        <f>IF(U365="zákl. přenesená",N365,0)</f>
        <v>0</v>
      </c>
      <c r="BH365" s="152">
        <f>IF(U365="sníž. přenesená",N365,0)</f>
        <v>0</v>
      </c>
      <c r="BI365" s="152">
        <f>IF(U365="nulová",N365,0)</f>
        <v>0</v>
      </c>
      <c r="BJ365" s="10" t="s">
        <v>73</v>
      </c>
      <c r="BK365" s="152">
        <f>L365*K365</f>
        <v>0</v>
      </c>
    </row>
    <row r="366" spans="2:65" s="22" customFormat="1" ht="22.35" customHeight="1">
      <c r="B366" s="23"/>
      <c r="C366" s="214" t="s">
        <v>19</v>
      </c>
      <c r="D366" s="214" t="s">
        <v>99</v>
      </c>
      <c r="E366" s="215" t="s">
        <v>19</v>
      </c>
      <c r="F366" s="216" t="s">
        <v>19</v>
      </c>
      <c r="G366" s="217"/>
      <c r="H366" s="217"/>
      <c r="I366" s="217"/>
      <c r="J366" s="218" t="s">
        <v>19</v>
      </c>
      <c r="K366" s="219"/>
      <c r="L366" s="146"/>
      <c r="M366" s="220"/>
      <c r="N366" s="221">
        <f t="shared" si="45"/>
        <v>0</v>
      </c>
      <c r="O366" s="220"/>
      <c r="P366" s="220"/>
      <c r="Q366" s="220"/>
      <c r="R366" s="28"/>
      <c r="T366" s="148" t="s">
        <v>19</v>
      </c>
      <c r="U366" s="222" t="s">
        <v>34</v>
      </c>
      <c r="V366" s="24"/>
      <c r="W366" s="24"/>
      <c r="X366" s="24"/>
      <c r="Y366" s="24"/>
      <c r="Z366" s="24"/>
      <c r="AA366" s="213"/>
      <c r="AT366" s="10" t="s">
        <v>683</v>
      </c>
      <c r="AU366" s="10" t="s">
        <v>73</v>
      </c>
      <c r="AY366" s="10" t="s">
        <v>683</v>
      </c>
      <c r="BE366" s="152">
        <f>IF(U366="základní",N366,0)</f>
        <v>0</v>
      </c>
      <c r="BF366" s="152">
        <f>IF(U366="snížená",N366,0)</f>
        <v>0</v>
      </c>
      <c r="BG366" s="152">
        <f>IF(U366="zákl. přenesená",N366,0)</f>
        <v>0</v>
      </c>
      <c r="BH366" s="152">
        <f>IF(U366="sníž. přenesená",N366,0)</f>
        <v>0</v>
      </c>
      <c r="BI366" s="152">
        <f>IF(U366="nulová",N366,0)</f>
        <v>0</v>
      </c>
      <c r="BJ366" s="10" t="s">
        <v>73</v>
      </c>
      <c r="BK366" s="152">
        <f>L366*K366</f>
        <v>0</v>
      </c>
    </row>
    <row r="367" spans="2:65" s="22" customFormat="1" ht="22.35" customHeight="1">
      <c r="B367" s="23"/>
      <c r="C367" s="214" t="s">
        <v>19</v>
      </c>
      <c r="D367" s="214" t="s">
        <v>99</v>
      </c>
      <c r="E367" s="215" t="s">
        <v>19</v>
      </c>
      <c r="F367" s="216" t="s">
        <v>19</v>
      </c>
      <c r="G367" s="217"/>
      <c r="H367" s="217"/>
      <c r="I367" s="217"/>
      <c r="J367" s="218" t="s">
        <v>19</v>
      </c>
      <c r="K367" s="219"/>
      <c r="L367" s="146"/>
      <c r="M367" s="220"/>
      <c r="N367" s="221">
        <f t="shared" si="45"/>
        <v>0</v>
      </c>
      <c r="O367" s="220"/>
      <c r="P367" s="220"/>
      <c r="Q367" s="220"/>
      <c r="R367" s="28"/>
      <c r="T367" s="148" t="s">
        <v>19</v>
      </c>
      <c r="U367" s="222" t="s">
        <v>34</v>
      </c>
      <c r="V367" s="57"/>
      <c r="W367" s="57"/>
      <c r="X367" s="57"/>
      <c r="Y367" s="57"/>
      <c r="Z367" s="57"/>
      <c r="AA367" s="59"/>
      <c r="AT367" s="10" t="s">
        <v>683</v>
      </c>
      <c r="AU367" s="10" t="s">
        <v>73</v>
      </c>
      <c r="AY367" s="10" t="s">
        <v>683</v>
      </c>
      <c r="BE367" s="152">
        <f>IF(U367="základní",N367,0)</f>
        <v>0</v>
      </c>
      <c r="BF367" s="152">
        <f>IF(U367="snížená",N367,0)</f>
        <v>0</v>
      </c>
      <c r="BG367" s="152">
        <f>IF(U367="zákl. přenesená",N367,0)</f>
        <v>0</v>
      </c>
      <c r="BH367" s="152">
        <f>IF(U367="sníž. přenesená",N367,0)</f>
        <v>0</v>
      </c>
      <c r="BI367" s="152">
        <f>IF(U367="nulová",N367,0)</f>
        <v>0</v>
      </c>
      <c r="BJ367" s="10" t="s">
        <v>73</v>
      </c>
      <c r="BK367" s="152">
        <f>L367*K367</f>
        <v>0</v>
      </c>
    </row>
    <row r="368" spans="2:65" s="22" customFormat="1" ht="6.95" customHeight="1">
      <c r="B368" s="60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2"/>
    </row>
  </sheetData>
  <mergeCells count="595">
    <mergeCell ref="F367:I367"/>
    <mergeCell ref="L367:M367"/>
    <mergeCell ref="N367:Q367"/>
    <mergeCell ref="F365:I365"/>
    <mergeCell ref="L365:M365"/>
    <mergeCell ref="N365:Q365"/>
    <mergeCell ref="F366:I366"/>
    <mergeCell ref="L366:M366"/>
    <mergeCell ref="N366:Q366"/>
    <mergeCell ref="N362:Q362"/>
    <mergeCell ref="F363:I363"/>
    <mergeCell ref="L363:M363"/>
    <mergeCell ref="N363:Q363"/>
    <mergeCell ref="F364:I364"/>
    <mergeCell ref="L364:M364"/>
    <mergeCell ref="N364:Q364"/>
    <mergeCell ref="F358:I358"/>
    <mergeCell ref="L358:M358"/>
    <mergeCell ref="N358:Q358"/>
    <mergeCell ref="N359:Q359"/>
    <mergeCell ref="N360:Q360"/>
    <mergeCell ref="F361:I361"/>
    <mergeCell ref="L361:M361"/>
    <mergeCell ref="N361:Q361"/>
    <mergeCell ref="F356:I356"/>
    <mergeCell ref="L356:M356"/>
    <mergeCell ref="N356:Q356"/>
    <mergeCell ref="F357:I357"/>
    <mergeCell ref="L357:M357"/>
    <mergeCell ref="N357:Q357"/>
    <mergeCell ref="F354:I354"/>
    <mergeCell ref="L354:M354"/>
    <mergeCell ref="N354:Q354"/>
    <mergeCell ref="F355:I355"/>
    <mergeCell ref="L355:M355"/>
    <mergeCell ref="N355:Q355"/>
    <mergeCell ref="F352:I352"/>
    <mergeCell ref="L352:M352"/>
    <mergeCell ref="N352:Q352"/>
    <mergeCell ref="F353:I353"/>
    <mergeCell ref="L353:M353"/>
    <mergeCell ref="N353:Q353"/>
    <mergeCell ref="F350:I350"/>
    <mergeCell ref="L350:M350"/>
    <mergeCell ref="N350:Q350"/>
    <mergeCell ref="F351:I351"/>
    <mergeCell ref="L351:M351"/>
    <mergeCell ref="N351:Q351"/>
    <mergeCell ref="F348:I348"/>
    <mergeCell ref="L348:M348"/>
    <mergeCell ref="N348:Q348"/>
    <mergeCell ref="F349:I349"/>
    <mergeCell ref="L349:M349"/>
    <mergeCell ref="N349:Q349"/>
    <mergeCell ref="F346:I346"/>
    <mergeCell ref="L346:M346"/>
    <mergeCell ref="N346:Q346"/>
    <mergeCell ref="F347:I347"/>
    <mergeCell ref="L347:M347"/>
    <mergeCell ref="N347:Q347"/>
    <mergeCell ref="F344:I344"/>
    <mergeCell ref="L344:M344"/>
    <mergeCell ref="N344:Q344"/>
    <mergeCell ref="F345:I345"/>
    <mergeCell ref="L345:M345"/>
    <mergeCell ref="N345:Q345"/>
    <mergeCell ref="F342:I342"/>
    <mergeCell ref="L342:M342"/>
    <mergeCell ref="N342:Q342"/>
    <mergeCell ref="F343:I343"/>
    <mergeCell ref="L343:M343"/>
    <mergeCell ref="N343:Q343"/>
    <mergeCell ref="F340:I340"/>
    <mergeCell ref="L340:M340"/>
    <mergeCell ref="N340:Q340"/>
    <mergeCell ref="F341:I341"/>
    <mergeCell ref="L341:M341"/>
    <mergeCell ref="N341:Q341"/>
    <mergeCell ref="F338:I338"/>
    <mergeCell ref="L338:M338"/>
    <mergeCell ref="N338:Q338"/>
    <mergeCell ref="F339:I339"/>
    <mergeCell ref="L339:M339"/>
    <mergeCell ref="N339:Q339"/>
    <mergeCell ref="F336:I336"/>
    <mergeCell ref="L336:M336"/>
    <mergeCell ref="N336:Q336"/>
    <mergeCell ref="F337:I337"/>
    <mergeCell ref="L337:M337"/>
    <mergeCell ref="N337:Q337"/>
    <mergeCell ref="N333:Q333"/>
    <mergeCell ref="F334:I334"/>
    <mergeCell ref="L334:M334"/>
    <mergeCell ref="N334:Q334"/>
    <mergeCell ref="F335:I335"/>
    <mergeCell ref="L335:M335"/>
    <mergeCell ref="N335:Q335"/>
    <mergeCell ref="F331:I331"/>
    <mergeCell ref="L331:M331"/>
    <mergeCell ref="N331:Q331"/>
    <mergeCell ref="F332:I332"/>
    <mergeCell ref="L332:M332"/>
    <mergeCell ref="N332:Q332"/>
    <mergeCell ref="F329:I329"/>
    <mergeCell ref="L329:M329"/>
    <mergeCell ref="N329:Q329"/>
    <mergeCell ref="F330:I330"/>
    <mergeCell ref="L330:M330"/>
    <mergeCell ref="N330:Q330"/>
    <mergeCell ref="F327:I327"/>
    <mergeCell ref="L327:M327"/>
    <mergeCell ref="N327:Q327"/>
    <mergeCell ref="F328:I328"/>
    <mergeCell ref="L328:M328"/>
    <mergeCell ref="N328:Q328"/>
    <mergeCell ref="F325:I325"/>
    <mergeCell ref="L325:M325"/>
    <mergeCell ref="N325:Q325"/>
    <mergeCell ref="F326:I326"/>
    <mergeCell ref="L326:M326"/>
    <mergeCell ref="N326:Q326"/>
    <mergeCell ref="F323:I323"/>
    <mergeCell ref="L323:M323"/>
    <mergeCell ref="N323:Q323"/>
    <mergeCell ref="F324:I324"/>
    <mergeCell ref="L324:M324"/>
    <mergeCell ref="N324:Q324"/>
    <mergeCell ref="F321:I321"/>
    <mergeCell ref="L321:M321"/>
    <mergeCell ref="N321:Q321"/>
    <mergeCell ref="F322:I322"/>
    <mergeCell ref="L322:M322"/>
    <mergeCell ref="N322:Q322"/>
    <mergeCell ref="N318:Q318"/>
    <mergeCell ref="F319:I319"/>
    <mergeCell ref="L319:M319"/>
    <mergeCell ref="N319:Q319"/>
    <mergeCell ref="F320:I320"/>
    <mergeCell ref="L320:M320"/>
    <mergeCell ref="N320:Q320"/>
    <mergeCell ref="F314:I314"/>
    <mergeCell ref="F315:I315"/>
    <mergeCell ref="F316:I316"/>
    <mergeCell ref="L316:M316"/>
    <mergeCell ref="N316:Q316"/>
    <mergeCell ref="N317:Q317"/>
    <mergeCell ref="F312:I312"/>
    <mergeCell ref="L312:M312"/>
    <mergeCell ref="N312:Q312"/>
    <mergeCell ref="F313:I313"/>
    <mergeCell ref="L313:M313"/>
    <mergeCell ref="N313:Q313"/>
    <mergeCell ref="F308:I308"/>
    <mergeCell ref="F309:I309"/>
    <mergeCell ref="F310:I310"/>
    <mergeCell ref="L310:M310"/>
    <mergeCell ref="N310:Q310"/>
    <mergeCell ref="F311:I311"/>
    <mergeCell ref="L311:M311"/>
    <mergeCell ref="N311:Q311"/>
    <mergeCell ref="F306:I306"/>
    <mergeCell ref="L306:M306"/>
    <mergeCell ref="N306:Q306"/>
    <mergeCell ref="F307:I307"/>
    <mergeCell ref="L307:M307"/>
    <mergeCell ref="N307:Q307"/>
    <mergeCell ref="F303:I303"/>
    <mergeCell ref="L303:M303"/>
    <mergeCell ref="N303:Q303"/>
    <mergeCell ref="N304:Q304"/>
    <mergeCell ref="F305:I305"/>
    <mergeCell ref="L305:M305"/>
    <mergeCell ref="N305:Q305"/>
    <mergeCell ref="F300:I300"/>
    <mergeCell ref="F301:I301"/>
    <mergeCell ref="L301:M301"/>
    <mergeCell ref="N301:Q301"/>
    <mergeCell ref="F302:I302"/>
    <mergeCell ref="L302:M302"/>
    <mergeCell ref="N302:Q302"/>
    <mergeCell ref="F296:I296"/>
    <mergeCell ref="N297:Q297"/>
    <mergeCell ref="F298:I298"/>
    <mergeCell ref="L298:M298"/>
    <mergeCell ref="N298:Q298"/>
    <mergeCell ref="F299:I299"/>
    <mergeCell ref="F292:I292"/>
    <mergeCell ref="F293:I293"/>
    <mergeCell ref="L293:M293"/>
    <mergeCell ref="N293:Q293"/>
    <mergeCell ref="F294:I294"/>
    <mergeCell ref="F295:I295"/>
    <mergeCell ref="F288:I288"/>
    <mergeCell ref="F289:I289"/>
    <mergeCell ref="F290:I290"/>
    <mergeCell ref="L290:M290"/>
    <mergeCell ref="N290:Q290"/>
    <mergeCell ref="F291:I291"/>
    <mergeCell ref="F284:I284"/>
    <mergeCell ref="L284:M284"/>
    <mergeCell ref="N284:Q284"/>
    <mergeCell ref="F285:I285"/>
    <mergeCell ref="F286:I286"/>
    <mergeCell ref="F287:I287"/>
    <mergeCell ref="L287:M287"/>
    <mergeCell ref="N287:Q287"/>
    <mergeCell ref="F280:I280"/>
    <mergeCell ref="F281:I281"/>
    <mergeCell ref="L281:M281"/>
    <mergeCell ref="N281:Q281"/>
    <mergeCell ref="F282:I282"/>
    <mergeCell ref="F283:I283"/>
    <mergeCell ref="F276:I276"/>
    <mergeCell ref="F277:I277"/>
    <mergeCell ref="F278:I278"/>
    <mergeCell ref="L278:M278"/>
    <mergeCell ref="N278:Q278"/>
    <mergeCell ref="F279:I279"/>
    <mergeCell ref="F272:I272"/>
    <mergeCell ref="L272:M272"/>
    <mergeCell ref="N272:Q272"/>
    <mergeCell ref="F273:I273"/>
    <mergeCell ref="F274:I274"/>
    <mergeCell ref="F275:I275"/>
    <mergeCell ref="L275:M275"/>
    <mergeCell ref="N275:Q275"/>
    <mergeCell ref="F268:I268"/>
    <mergeCell ref="F269:I269"/>
    <mergeCell ref="L269:M269"/>
    <mergeCell ref="N269:Q269"/>
    <mergeCell ref="F270:I270"/>
    <mergeCell ref="F271:I271"/>
    <mergeCell ref="F264:I264"/>
    <mergeCell ref="F265:I265"/>
    <mergeCell ref="F266:I266"/>
    <mergeCell ref="L266:M266"/>
    <mergeCell ref="N266:Q266"/>
    <mergeCell ref="F267:I267"/>
    <mergeCell ref="F260:I260"/>
    <mergeCell ref="F261:I261"/>
    <mergeCell ref="F262:I262"/>
    <mergeCell ref="F263:I263"/>
    <mergeCell ref="L263:M263"/>
    <mergeCell ref="N263:Q263"/>
    <mergeCell ref="F256:I256"/>
    <mergeCell ref="F257:I257"/>
    <mergeCell ref="F258:I258"/>
    <mergeCell ref="L258:M258"/>
    <mergeCell ref="N258:Q258"/>
    <mergeCell ref="F259:I259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48:I248"/>
    <mergeCell ref="F249:I249"/>
    <mergeCell ref="L249:M249"/>
    <mergeCell ref="N249:Q249"/>
    <mergeCell ref="F250:I250"/>
    <mergeCell ref="F251:I251"/>
    <mergeCell ref="F244:I244"/>
    <mergeCell ref="L244:M244"/>
    <mergeCell ref="N244:Q244"/>
    <mergeCell ref="F245:I245"/>
    <mergeCell ref="F246:I246"/>
    <mergeCell ref="F247:I247"/>
    <mergeCell ref="F240:I240"/>
    <mergeCell ref="F241:I241"/>
    <mergeCell ref="L241:M241"/>
    <mergeCell ref="N241:Q241"/>
    <mergeCell ref="F242:I242"/>
    <mergeCell ref="F243:I243"/>
    <mergeCell ref="F236:I236"/>
    <mergeCell ref="L236:M236"/>
    <mergeCell ref="N236:Q236"/>
    <mergeCell ref="F237:I237"/>
    <mergeCell ref="F238:I238"/>
    <mergeCell ref="F239:I239"/>
    <mergeCell ref="F232:I232"/>
    <mergeCell ref="F233:I233"/>
    <mergeCell ref="L233:M233"/>
    <mergeCell ref="N233:Q233"/>
    <mergeCell ref="F234:I234"/>
    <mergeCell ref="F235:I235"/>
    <mergeCell ref="F226:I226"/>
    <mergeCell ref="F227:I227"/>
    <mergeCell ref="F228:I228"/>
    <mergeCell ref="F229:I229"/>
    <mergeCell ref="F230:I230"/>
    <mergeCell ref="F231:I231"/>
    <mergeCell ref="F222:I222"/>
    <mergeCell ref="F223:I223"/>
    <mergeCell ref="L223:M223"/>
    <mergeCell ref="N223:Q223"/>
    <mergeCell ref="F224:I224"/>
    <mergeCell ref="F225:I225"/>
    <mergeCell ref="F218:I218"/>
    <mergeCell ref="F219:I219"/>
    <mergeCell ref="F220:I220"/>
    <mergeCell ref="L220:M220"/>
    <mergeCell ref="N220:Q220"/>
    <mergeCell ref="F221:I221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0:I210"/>
    <mergeCell ref="F211:I211"/>
    <mergeCell ref="L211:M211"/>
    <mergeCell ref="N211:Q211"/>
    <mergeCell ref="F212:I212"/>
    <mergeCell ref="F213:I213"/>
    <mergeCell ref="F206:I206"/>
    <mergeCell ref="F207:I207"/>
    <mergeCell ref="F208:I208"/>
    <mergeCell ref="L208:M208"/>
    <mergeCell ref="N208:Q208"/>
    <mergeCell ref="F209:I209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198:I198"/>
    <mergeCell ref="F199:I199"/>
    <mergeCell ref="L199:M199"/>
    <mergeCell ref="N199:Q199"/>
    <mergeCell ref="F200:I200"/>
    <mergeCell ref="F201:I201"/>
    <mergeCell ref="F194:I194"/>
    <mergeCell ref="F195:I195"/>
    <mergeCell ref="F196:I196"/>
    <mergeCell ref="L196:M196"/>
    <mergeCell ref="N196:Q196"/>
    <mergeCell ref="F197:I197"/>
    <mergeCell ref="F191:I191"/>
    <mergeCell ref="L191:M191"/>
    <mergeCell ref="N191:Q191"/>
    <mergeCell ref="N192:Q192"/>
    <mergeCell ref="F193:I193"/>
    <mergeCell ref="L193:M193"/>
    <mergeCell ref="N193:Q193"/>
    <mergeCell ref="F189:I189"/>
    <mergeCell ref="L189:M189"/>
    <mergeCell ref="N189:Q189"/>
    <mergeCell ref="F190:I190"/>
    <mergeCell ref="L190:M190"/>
    <mergeCell ref="N190:Q190"/>
    <mergeCell ref="F187:I187"/>
    <mergeCell ref="L187:M187"/>
    <mergeCell ref="N187:Q187"/>
    <mergeCell ref="F188:I188"/>
    <mergeCell ref="L188:M188"/>
    <mergeCell ref="N188:Q188"/>
    <mergeCell ref="F185:I185"/>
    <mergeCell ref="L185:M185"/>
    <mergeCell ref="N185:Q185"/>
    <mergeCell ref="F186:I186"/>
    <mergeCell ref="L186:M186"/>
    <mergeCell ref="N186:Q186"/>
    <mergeCell ref="F183:I183"/>
    <mergeCell ref="L183:M183"/>
    <mergeCell ref="N183:Q183"/>
    <mergeCell ref="F184:I184"/>
    <mergeCell ref="L184:M184"/>
    <mergeCell ref="N184:Q184"/>
    <mergeCell ref="F181:I181"/>
    <mergeCell ref="L181:M181"/>
    <mergeCell ref="N181:Q181"/>
    <mergeCell ref="F182:I182"/>
    <mergeCell ref="L182:M182"/>
    <mergeCell ref="N182:Q182"/>
    <mergeCell ref="F178:I178"/>
    <mergeCell ref="L178:M178"/>
    <mergeCell ref="N178:Q178"/>
    <mergeCell ref="N179:Q179"/>
    <mergeCell ref="F180:I180"/>
    <mergeCell ref="L180:M180"/>
    <mergeCell ref="N180:Q180"/>
    <mergeCell ref="F176:I176"/>
    <mergeCell ref="L176:M176"/>
    <mergeCell ref="N176:Q176"/>
    <mergeCell ref="F177:I177"/>
    <mergeCell ref="L177:M177"/>
    <mergeCell ref="N177:Q177"/>
    <mergeCell ref="F173:I173"/>
    <mergeCell ref="L173:M173"/>
    <mergeCell ref="N173:Q173"/>
    <mergeCell ref="N174:Q174"/>
    <mergeCell ref="F175:I175"/>
    <mergeCell ref="L175:M175"/>
    <mergeCell ref="N175:Q175"/>
    <mergeCell ref="F171:I171"/>
    <mergeCell ref="L171:M171"/>
    <mergeCell ref="N171:Q171"/>
    <mergeCell ref="F172:I172"/>
    <mergeCell ref="L172:M172"/>
    <mergeCell ref="N172:Q172"/>
    <mergeCell ref="N168:Q168"/>
    <mergeCell ref="F169:I169"/>
    <mergeCell ref="L169:M169"/>
    <mergeCell ref="N169:Q169"/>
    <mergeCell ref="F170:I170"/>
    <mergeCell ref="L170:M170"/>
    <mergeCell ref="N170:Q170"/>
    <mergeCell ref="N165:Q165"/>
    <mergeCell ref="F166:I166"/>
    <mergeCell ref="L166:M166"/>
    <mergeCell ref="N166:Q166"/>
    <mergeCell ref="F167:I167"/>
    <mergeCell ref="L167:M167"/>
    <mergeCell ref="N167:Q167"/>
    <mergeCell ref="F163:I163"/>
    <mergeCell ref="L163:M163"/>
    <mergeCell ref="N163:Q163"/>
    <mergeCell ref="F164:I164"/>
    <mergeCell ref="L164:M164"/>
    <mergeCell ref="N164:Q164"/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F155:I155"/>
    <mergeCell ref="L155:M155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7:I147"/>
    <mergeCell ref="L147:M147"/>
    <mergeCell ref="N147:Q147"/>
    <mergeCell ref="F148:I148"/>
    <mergeCell ref="L148:M148"/>
    <mergeCell ref="N148:Q148"/>
    <mergeCell ref="F145:I145"/>
    <mergeCell ref="L145:M145"/>
    <mergeCell ref="N145:Q145"/>
    <mergeCell ref="F146:I146"/>
    <mergeCell ref="L146:M146"/>
    <mergeCell ref="N146:Q146"/>
    <mergeCell ref="F143:I143"/>
    <mergeCell ref="L143:M143"/>
    <mergeCell ref="N143:Q143"/>
    <mergeCell ref="F144:I144"/>
    <mergeCell ref="L144:M144"/>
    <mergeCell ref="N144:Q144"/>
    <mergeCell ref="F141:I141"/>
    <mergeCell ref="L141:M141"/>
    <mergeCell ref="N141:Q141"/>
    <mergeCell ref="F142:I142"/>
    <mergeCell ref="L142:M142"/>
    <mergeCell ref="N142:Q142"/>
    <mergeCell ref="F139:I139"/>
    <mergeCell ref="L139:M139"/>
    <mergeCell ref="N139:Q139"/>
    <mergeCell ref="F140:I140"/>
    <mergeCell ref="L140:M140"/>
    <mergeCell ref="N140:Q140"/>
    <mergeCell ref="N136:Q136"/>
    <mergeCell ref="F137:I137"/>
    <mergeCell ref="L137:M137"/>
    <mergeCell ref="N137:Q137"/>
    <mergeCell ref="F138:I138"/>
    <mergeCell ref="L138:M138"/>
    <mergeCell ref="N138:Q138"/>
    <mergeCell ref="N132:Q132"/>
    <mergeCell ref="N133:Q133"/>
    <mergeCell ref="F134:I134"/>
    <mergeCell ref="L134:M134"/>
    <mergeCell ref="N134:Q134"/>
    <mergeCell ref="F135:I135"/>
    <mergeCell ref="L135:M135"/>
    <mergeCell ref="N135:Q135"/>
    <mergeCell ref="M127:Q127"/>
    <mergeCell ref="M128:Q128"/>
    <mergeCell ref="F130:I130"/>
    <mergeCell ref="L130:M130"/>
    <mergeCell ref="N130:Q130"/>
    <mergeCell ref="N131:Q131"/>
    <mergeCell ref="N112:Q112"/>
    <mergeCell ref="L114:Q114"/>
    <mergeCell ref="C120:Q120"/>
    <mergeCell ref="F122:P122"/>
    <mergeCell ref="F123:P123"/>
    <mergeCell ref="M125:P125"/>
    <mergeCell ref="D109:H109"/>
    <mergeCell ref="N109:Q109"/>
    <mergeCell ref="D110:H110"/>
    <mergeCell ref="N110:Q110"/>
    <mergeCell ref="D111:H111"/>
    <mergeCell ref="N111:Q111"/>
    <mergeCell ref="N103:Q103"/>
    <mergeCell ref="N104:Q104"/>
    <mergeCell ref="N106:Q106"/>
    <mergeCell ref="D107:H107"/>
    <mergeCell ref="N107:Q107"/>
    <mergeCell ref="D108:H108"/>
    <mergeCell ref="N108:Q108"/>
    <mergeCell ref="N97:Q97"/>
    <mergeCell ref="N98:Q98"/>
    <mergeCell ref="N99:Q99"/>
    <mergeCell ref="N100:Q100"/>
    <mergeCell ref="N101:Q101"/>
    <mergeCell ref="N102:Q102"/>
    <mergeCell ref="N91:Q91"/>
    <mergeCell ref="N92:Q92"/>
    <mergeCell ref="N93:Q93"/>
    <mergeCell ref="N94:Q94"/>
    <mergeCell ref="N95:Q95"/>
    <mergeCell ref="N96:Q96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363:U368">
      <formula1>"základní,snížená,zákl. přenesená,sníž. přenesená,nulová"</formula1>
    </dataValidation>
    <dataValidation type="list" allowBlank="1" showInputMessage="1" showErrorMessage="1" error="Povoleny jsou hodnoty K a M." sqref="D363:D368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03130005 - SO 05 - modern...</vt:lpstr>
      <vt:lpstr>'03130005 - SO 05 - modern...'!Názvy_tisku</vt:lpstr>
      <vt:lpstr>'03130005 - SO 05 - modern...'!Oblast_tisku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2017-08-28T08:31:50Z</dcterms:created>
  <dcterms:modified xsi:type="dcterms:W3CDTF">2017-08-28T08:32:10Z</dcterms:modified>
</cp:coreProperties>
</file>