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2995" windowHeight="12075"/>
  </bookViews>
  <sheets>
    <sheet name="03130001 - SO 01 - výměna..." sheetId="1" r:id="rId1"/>
  </sheets>
  <externalReferences>
    <externalReference r:id="rId2"/>
  </externalReferences>
  <definedNames>
    <definedName name="_xlnm.Print_Titles" localSheetId="0">'03130001 - SO 01 - výměna...'!$122:$122</definedName>
    <definedName name="_xlnm.Print_Area" localSheetId="0">'03130001 - SO 01 - výměna...'!$C$4:$Q$70,'03130001 - SO 01 - výměna...'!$C$76:$Q$106,'03130001 - SO 01 - výměna...'!$C$112:$Q$249</definedName>
  </definedNames>
  <calcPr calcId="125725"/>
</workbook>
</file>

<file path=xl/calcChain.xml><?xml version="1.0" encoding="utf-8"?>
<calcChain xmlns="http://schemas.openxmlformats.org/spreadsheetml/2006/main">
  <c r="BK249" i="1"/>
  <c r="BI249"/>
  <c r="BH249"/>
  <c r="BG249"/>
  <c r="BF249"/>
  <c r="BE249"/>
  <c r="N249"/>
  <c r="BK248"/>
  <c r="BI248"/>
  <c r="BH248"/>
  <c r="BG248"/>
  <c r="BF248"/>
  <c r="N248"/>
  <c r="BE248" s="1"/>
  <c r="BK247"/>
  <c r="BI247"/>
  <c r="BH247"/>
  <c r="BG247"/>
  <c r="BF247"/>
  <c r="BE247"/>
  <c r="N247"/>
  <c r="BK246"/>
  <c r="BI246"/>
  <c r="BH246"/>
  <c r="BG246"/>
  <c r="BF246"/>
  <c r="BE246"/>
  <c r="N246"/>
  <c r="BK245"/>
  <c r="BI245"/>
  <c r="BH245"/>
  <c r="BG245"/>
  <c r="BF245"/>
  <c r="BE245"/>
  <c r="N245"/>
  <c r="BK244"/>
  <c r="N244" s="1"/>
  <c r="N96" s="1"/>
  <c r="BK243"/>
  <c r="BI243"/>
  <c r="BH243"/>
  <c r="BG243"/>
  <c r="BF243"/>
  <c r="AA243"/>
  <c r="Y243"/>
  <c r="W243"/>
  <c r="N243"/>
  <c r="BE243" s="1"/>
  <c r="BK242"/>
  <c r="AA242"/>
  <c r="Y242"/>
  <c r="W242"/>
  <c r="N242"/>
  <c r="BK241"/>
  <c r="AA241"/>
  <c r="Y241"/>
  <c r="W241"/>
  <c r="N241"/>
  <c r="BK240"/>
  <c r="BI240"/>
  <c r="BH240"/>
  <c r="BG240"/>
  <c r="BF240"/>
  <c r="AA240"/>
  <c r="Y240"/>
  <c r="W240"/>
  <c r="N240"/>
  <c r="BE240" s="1"/>
  <c r="BK237"/>
  <c r="BI237"/>
  <c r="BH237"/>
  <c r="BG237"/>
  <c r="BF237"/>
  <c r="AA237"/>
  <c r="Y237"/>
  <c r="W237"/>
  <c r="N237"/>
  <c r="BE237" s="1"/>
  <c r="BK230"/>
  <c r="BI230"/>
  <c r="BH230"/>
  <c r="BG230"/>
  <c r="BF230"/>
  <c r="AA230"/>
  <c r="Y230"/>
  <c r="W230"/>
  <c r="N230"/>
  <c r="BE230" s="1"/>
  <c r="BK226"/>
  <c r="BI226"/>
  <c r="BH226"/>
  <c r="BG226"/>
  <c r="BF226"/>
  <c r="AA226"/>
  <c r="Y226"/>
  <c r="W226"/>
  <c r="N226"/>
  <c r="BE226" s="1"/>
  <c r="BK222"/>
  <c r="BI222"/>
  <c r="BH222"/>
  <c r="BG222"/>
  <c r="BF222"/>
  <c r="AA222"/>
  <c r="Y222"/>
  <c r="W222"/>
  <c r="N222"/>
  <c r="BE222" s="1"/>
  <c r="BK219"/>
  <c r="BI219"/>
  <c r="BH219"/>
  <c r="BG219"/>
  <c r="BF219"/>
  <c r="AA219"/>
  <c r="Y219"/>
  <c r="W219"/>
  <c r="N219"/>
  <c r="BE219" s="1"/>
  <c r="BK216"/>
  <c r="BI216"/>
  <c r="BH216"/>
  <c r="BG216"/>
  <c r="BF216"/>
  <c r="AA216"/>
  <c r="Y216"/>
  <c r="W216"/>
  <c r="N216"/>
  <c r="BE216" s="1"/>
  <c r="BK210"/>
  <c r="BI210"/>
  <c r="BH210"/>
  <c r="BG210"/>
  <c r="BF210"/>
  <c r="AA210"/>
  <c r="Y210"/>
  <c r="W210"/>
  <c r="N210"/>
  <c r="BE210" s="1"/>
  <c r="BK204"/>
  <c r="BI204"/>
  <c r="BH204"/>
  <c r="BG204"/>
  <c r="BF204"/>
  <c r="AA204"/>
  <c r="Y204"/>
  <c r="W204"/>
  <c r="N204"/>
  <c r="BE204" s="1"/>
  <c r="BK203"/>
  <c r="BI203"/>
  <c r="BH203"/>
  <c r="BG203"/>
  <c r="BF203"/>
  <c r="AA203"/>
  <c r="Y203"/>
  <c r="W203"/>
  <c r="N203"/>
  <c r="BE203" s="1"/>
  <c r="BK200"/>
  <c r="BI200"/>
  <c r="BH200"/>
  <c r="BG200"/>
  <c r="BF200"/>
  <c r="AA200"/>
  <c r="Y200"/>
  <c r="W200"/>
  <c r="N200"/>
  <c r="BE200" s="1"/>
  <c r="BK199"/>
  <c r="BI199"/>
  <c r="BH199"/>
  <c r="BG199"/>
  <c r="BF199"/>
  <c r="AA199"/>
  <c r="Y199"/>
  <c r="W199"/>
  <c r="N199"/>
  <c r="BE199" s="1"/>
  <c r="BK198"/>
  <c r="BI198"/>
  <c r="BH198"/>
  <c r="BG198"/>
  <c r="BF198"/>
  <c r="AA198"/>
  <c r="Y198"/>
  <c r="W198"/>
  <c r="N198"/>
  <c r="BE198" s="1"/>
  <c r="BK194"/>
  <c r="BI194"/>
  <c r="BH194"/>
  <c r="BG194"/>
  <c r="BF194"/>
  <c r="AA194"/>
  <c r="Y194"/>
  <c r="W194"/>
  <c r="N194"/>
  <c r="BE194" s="1"/>
  <c r="BK193"/>
  <c r="BI193"/>
  <c r="BH193"/>
  <c r="BG193"/>
  <c r="BF193"/>
  <c r="AA193"/>
  <c r="Y193"/>
  <c r="W193"/>
  <c r="N193"/>
  <c r="BE193" s="1"/>
  <c r="BK190"/>
  <c r="BI190"/>
  <c r="BH190"/>
  <c r="BG190"/>
  <c r="BF190"/>
  <c r="AA190"/>
  <c r="Y190"/>
  <c r="W190"/>
  <c r="N190"/>
  <c r="BE190" s="1"/>
  <c r="BK189"/>
  <c r="BI189"/>
  <c r="BH189"/>
  <c r="BG189"/>
  <c r="BF189"/>
  <c r="AA189"/>
  <c r="Y189"/>
  <c r="W189"/>
  <c r="N189"/>
  <c r="BE189" s="1"/>
  <c r="BK188"/>
  <c r="BI188"/>
  <c r="BH188"/>
  <c r="BG188"/>
  <c r="BF188"/>
  <c r="AA188"/>
  <c r="Y188"/>
  <c r="W188"/>
  <c r="N188"/>
  <c r="BE188" s="1"/>
  <c r="BK187"/>
  <c r="BI187"/>
  <c r="BH187"/>
  <c r="BG187"/>
  <c r="BF187"/>
  <c r="AA187"/>
  <c r="Y187"/>
  <c r="W187"/>
  <c r="N187"/>
  <c r="BE187" s="1"/>
  <c r="BK182"/>
  <c r="BI182"/>
  <c r="BH182"/>
  <c r="BG182"/>
  <c r="BF182"/>
  <c r="AA182"/>
  <c r="Y182"/>
  <c r="W182"/>
  <c r="N182"/>
  <c r="BE182" s="1"/>
  <c r="BK181"/>
  <c r="BI181"/>
  <c r="BH181"/>
  <c r="BG181"/>
  <c r="BF181"/>
  <c r="AA181"/>
  <c r="Y181"/>
  <c r="W181"/>
  <c r="N181"/>
  <c r="BE181" s="1"/>
  <c r="BK180"/>
  <c r="BI180"/>
  <c r="BH180"/>
  <c r="BG180"/>
  <c r="BF180"/>
  <c r="AA180"/>
  <c r="Y180"/>
  <c r="W180"/>
  <c r="N180"/>
  <c r="BE180" s="1"/>
  <c r="BK179"/>
  <c r="BI179"/>
  <c r="BH179"/>
  <c r="BG179"/>
  <c r="BF179"/>
  <c r="AA179"/>
  <c r="Y179"/>
  <c r="W179"/>
  <c r="N179"/>
  <c r="BE179" s="1"/>
  <c r="BK174"/>
  <c r="BI174"/>
  <c r="BH174"/>
  <c r="BG174"/>
  <c r="BF174"/>
  <c r="AA174"/>
  <c r="Y174"/>
  <c r="W174"/>
  <c r="N174"/>
  <c r="BE174" s="1"/>
  <c r="BK173"/>
  <c r="BI173"/>
  <c r="BH173"/>
  <c r="BG173"/>
  <c r="BF173"/>
  <c r="AA173"/>
  <c r="Y173"/>
  <c r="W173"/>
  <c r="N173"/>
  <c r="BE173" s="1"/>
  <c r="BK172"/>
  <c r="BI172"/>
  <c r="BH172"/>
  <c r="BG172"/>
  <c r="BF172"/>
  <c r="AA172"/>
  <c r="Y172"/>
  <c r="W172"/>
  <c r="N172"/>
  <c r="BE172" s="1"/>
  <c r="BK171"/>
  <c r="BI171"/>
  <c r="BH171"/>
  <c r="BG171"/>
  <c r="BF171"/>
  <c r="AA171"/>
  <c r="Y171"/>
  <c r="W171"/>
  <c r="N171"/>
  <c r="BE171" s="1"/>
  <c r="BK170"/>
  <c r="BI170"/>
  <c r="BH170"/>
  <c r="BG170"/>
  <c r="BF170"/>
  <c r="AA170"/>
  <c r="Y170"/>
  <c r="W170"/>
  <c r="N170"/>
  <c r="BE170" s="1"/>
  <c r="BK169"/>
  <c r="BI169"/>
  <c r="BH169"/>
  <c r="BG169"/>
  <c r="BF169"/>
  <c r="AA169"/>
  <c r="Y169"/>
  <c r="W169"/>
  <c r="N169"/>
  <c r="BE169" s="1"/>
  <c r="BK162"/>
  <c r="BI162"/>
  <c r="BH162"/>
  <c r="BG162"/>
  <c r="BF162"/>
  <c r="AA162"/>
  <c r="Y162"/>
  <c r="Y161" s="1"/>
  <c r="Y160" s="1"/>
  <c r="W162"/>
  <c r="N162"/>
  <c r="BE162" s="1"/>
  <c r="BK161"/>
  <c r="AA161"/>
  <c r="AA160" s="1"/>
  <c r="W161"/>
  <c r="W160" s="1"/>
  <c r="N161"/>
  <c r="BK160"/>
  <c r="N160"/>
  <c r="BK159"/>
  <c r="BI159"/>
  <c r="BH159"/>
  <c r="BG159"/>
  <c r="BF159"/>
  <c r="AA159"/>
  <c r="Y159"/>
  <c r="W159"/>
  <c r="N159"/>
  <c r="BE159" s="1"/>
  <c r="BK158"/>
  <c r="BI158"/>
  <c r="BH158"/>
  <c r="BG158"/>
  <c r="BF158"/>
  <c r="AA158"/>
  <c r="Y158"/>
  <c r="W158"/>
  <c r="N158"/>
  <c r="BE158" s="1"/>
  <c r="BK157"/>
  <c r="BI157"/>
  <c r="BH157"/>
  <c r="BG157"/>
  <c r="BF157"/>
  <c r="AA157"/>
  <c r="Y157"/>
  <c r="W157"/>
  <c r="N157"/>
  <c r="BE157" s="1"/>
  <c r="BK156"/>
  <c r="BI156"/>
  <c r="BH156"/>
  <c r="BG156"/>
  <c r="BF156"/>
  <c r="AA156"/>
  <c r="Y156"/>
  <c r="W156"/>
  <c r="N156"/>
  <c r="BE156" s="1"/>
  <c r="BK155"/>
  <c r="BI155"/>
  <c r="BH155"/>
  <c r="BG155"/>
  <c r="BF155"/>
  <c r="AA155"/>
  <c r="Y155"/>
  <c r="Y154" s="1"/>
  <c r="W155"/>
  <c r="N155"/>
  <c r="BE155" s="1"/>
  <c r="BK154"/>
  <c r="AA154"/>
  <c r="W154"/>
  <c r="N154"/>
  <c r="BK150"/>
  <c r="BI150"/>
  <c r="BH150"/>
  <c r="BG150"/>
  <c r="BF150"/>
  <c r="AA150"/>
  <c r="Y150"/>
  <c r="W150"/>
  <c r="N150"/>
  <c r="BE150" s="1"/>
  <c r="BK144"/>
  <c r="BI144"/>
  <c r="BH144"/>
  <c r="BG144"/>
  <c r="BF144"/>
  <c r="AA144"/>
  <c r="Y144"/>
  <c r="W144"/>
  <c r="N144"/>
  <c r="BE144" s="1"/>
  <c r="BK141"/>
  <c r="BI141"/>
  <c r="BH141"/>
  <c r="BG141"/>
  <c r="BF141"/>
  <c r="AA141"/>
  <c r="Y141"/>
  <c r="W141"/>
  <c r="N141"/>
  <c r="BE141" s="1"/>
  <c r="BK135"/>
  <c r="BI135"/>
  <c r="BH135"/>
  <c r="BG135"/>
  <c r="BF135"/>
  <c r="AA135"/>
  <c r="Y135"/>
  <c r="W135"/>
  <c r="N135"/>
  <c r="BE135" s="1"/>
  <c r="BK130"/>
  <c r="BI130"/>
  <c r="BH130"/>
  <c r="BG130"/>
  <c r="BF130"/>
  <c r="AA130"/>
  <c r="Y130"/>
  <c r="W130"/>
  <c r="N130"/>
  <c r="BE130" s="1"/>
  <c r="BK126"/>
  <c r="BI126"/>
  <c r="BH126"/>
  <c r="BG126"/>
  <c r="BF126"/>
  <c r="AA126"/>
  <c r="AA125" s="1"/>
  <c r="AA124" s="1"/>
  <c r="AA123" s="1"/>
  <c r="Y126"/>
  <c r="W126"/>
  <c r="W125" s="1"/>
  <c r="W124" s="1"/>
  <c r="W123" s="1"/>
  <c r="N126"/>
  <c r="BE126" s="1"/>
  <c r="BK125"/>
  <c r="BK124" s="1"/>
  <c r="Y125"/>
  <c r="Y124" s="1"/>
  <c r="N125"/>
  <c r="N90" s="1"/>
  <c r="F117"/>
  <c r="F115"/>
  <c r="BI104"/>
  <c r="BH104"/>
  <c r="BG104"/>
  <c r="BF104"/>
  <c r="BI103"/>
  <c r="BH103"/>
  <c r="BG103"/>
  <c r="BF103"/>
  <c r="BI102"/>
  <c r="BH102"/>
  <c r="BG102"/>
  <c r="BF102"/>
  <c r="BI101"/>
  <c r="BH101"/>
  <c r="BG101"/>
  <c r="BF101"/>
  <c r="BI100"/>
  <c r="BH100"/>
  <c r="BG100"/>
  <c r="BF100"/>
  <c r="BI99"/>
  <c r="H36" s="1"/>
  <c r="BH99"/>
  <c r="BG99"/>
  <c r="H34" s="1"/>
  <c r="BF99"/>
  <c r="N95"/>
  <c r="N94"/>
  <c r="N93"/>
  <c r="N92"/>
  <c r="N91"/>
  <c r="M83"/>
  <c r="M81"/>
  <c r="F81"/>
  <c r="F79"/>
  <c r="H35"/>
  <c r="M33"/>
  <c r="H33"/>
  <c r="O21"/>
  <c r="E21"/>
  <c r="M120" s="1"/>
  <c r="O20"/>
  <c r="O18"/>
  <c r="E18"/>
  <c r="M119" s="1"/>
  <c r="O17"/>
  <c r="O15"/>
  <c r="E15"/>
  <c r="F84" s="1"/>
  <c r="O14"/>
  <c r="O12"/>
  <c r="E12"/>
  <c r="F83" s="1"/>
  <c r="O11"/>
  <c r="O9"/>
  <c r="M117" s="1"/>
  <c r="F6"/>
  <c r="F78" s="1"/>
  <c r="Y123" l="1"/>
  <c r="N124"/>
  <c r="N89" s="1"/>
  <c r="BK123"/>
  <c r="N123" s="1"/>
  <c r="N88" s="1"/>
  <c r="M84"/>
  <c r="F114"/>
  <c r="F119"/>
  <c r="F120"/>
  <c r="N104" l="1"/>
  <c r="BE104" s="1"/>
  <c r="N103"/>
  <c r="BE103" s="1"/>
  <c r="N102"/>
  <c r="BE102" s="1"/>
  <c r="N101"/>
  <c r="BE101" s="1"/>
  <c r="N100"/>
  <c r="BE100" s="1"/>
  <c r="N99"/>
  <c r="M27"/>
  <c r="BE99" l="1"/>
  <c r="N98"/>
  <c r="H32" l="1"/>
  <c r="M32"/>
  <c r="M28"/>
  <c r="M30" s="1"/>
  <c r="L106"/>
  <c r="L38" l="1"/>
</calcChain>
</file>

<file path=xl/sharedStrings.xml><?xml version="1.0" encoding="utf-8"?>
<sst xmlns="http://schemas.openxmlformats.org/spreadsheetml/2006/main" count="1395" uniqueCount="304">
  <si>
    <t>List obsahuje:</t>
  </si>
  <si>
    <t>1) Krycí list rozpočtu</t>
  </si>
  <si>
    <t>2) Rekapitulace rozpočtu</t>
  </si>
  <si>
    <t>3) Rozpočet</t>
  </si>
  <si>
    <t>Zpět na list:</t>
  </si>
  <si>
    <t>Rekapitulace stavby</t>
  </si>
  <si>
    <t>optimalizováno pro tisk sestav ve formátu A4 - na výšku</t>
  </si>
  <si>
    <t>&gt;&gt;  skryté sloupce  &lt;&lt;</t>
  </si>
  <si>
    <t>{f7266405-c61d-4078-8392-d8e00ba83183}</t>
  </si>
  <si>
    <t>2</t>
  </si>
  <si>
    <t>KRYCÍ LIST ROZPOČTU</t>
  </si>
  <si>
    <t>v ---  níže se nacházejí doplnkové a pomocné údaje k sestavám  --- v</t>
  </si>
  <si>
    <t>False</t>
  </si>
  <si>
    <t>Stavba:</t>
  </si>
  <si>
    <t>Objekt:</t>
  </si>
  <si>
    <t>03130001 - SO 01 - výměna výplní okenních otvorů</t>
  </si>
  <si>
    <t>JKSO:</t>
  </si>
  <si>
    <t>811 11 49</t>
  </si>
  <si>
    <t>CC-CZ:</t>
  </si>
  <si>
    <t/>
  </si>
  <si>
    <t>Místo:</t>
  </si>
  <si>
    <t>Chrášťany, p.č.392/19</t>
  </si>
  <si>
    <t>Datum:</t>
  </si>
  <si>
    <t>Objednatel:</t>
  </si>
  <si>
    <t>IČ:</t>
  </si>
  <si>
    <t>DIČ:</t>
  </si>
  <si>
    <t>Zhotovitel:</t>
  </si>
  <si>
    <t>Projektant:</t>
  </si>
  <si>
    <t>Zpracovatel:</t>
  </si>
  <si>
    <t>Poznámka:</t>
  </si>
  <si>
    <t>Náklady z rozpočtu</t>
  </si>
  <si>
    <t>Ostatní náklady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</si>
  <si>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</si>
  <si>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</si>
  <si>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</si>
  <si>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</si>
  <si>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</si>
  <si>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</si>
  <si>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</si>
  <si>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</si>
  <si>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</si>
  <si>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</si>
  <si>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</si>
  <si>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</si>
  <si>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</si>
  <si>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</si>
  <si>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</si>
  <si>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</si>
  <si>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</si>
  <si>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</si>
  <si>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</si>
  <si>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</si>
  <si>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</si>
  <si>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</si>
  <si>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</si>
  <si>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96 - Bourání konstrukcí</t>
  </si>
  <si>
    <t xml:space="preserve">    997 - Přesun sutě</t>
  </si>
  <si>
    <t>PSV - Práce a dodávky PSV</t>
  </si>
  <si>
    <t xml:space="preserve">    766 - Konstrukce truhlářské</t>
  </si>
  <si>
    <t>VRN - Vedlejší rozpočtové náklady</t>
  </si>
  <si>
    <t xml:space="preserve">    VRN3 - Zařízení staveniště</t>
  </si>
  <si>
    <t>VP -   Vícepráce</t>
  </si>
  <si>
    <t>2) Ostatní náklady</t>
  </si>
  <si>
    <t>Zařízení staveniště</t>
  </si>
  <si>
    <t>VRN</t>
  </si>
  <si>
    <t>1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</si>
  <si>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</si>
  <si>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</si>
  <si>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</si>
  <si>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</si>
  <si>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</si>
  <si>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</si>
  <si>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</si>
  <si>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ROZPOČET</t>
  </si>
  <si>
    <t>PČ</t>
  </si>
  <si>
    <t>Typ</t>
  </si>
  <si>
    <t>Kód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</si>
  <si>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</si>
  <si>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</si>
  <si>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</si>
  <si>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</si>
  <si>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</si>
  <si>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</si>
  <si>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</si>
  <si>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</si>
  <si>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</si>
  <si>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</si>
  <si>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</si>
  <si>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</t>
  </si>
  <si>
    <t>0</t>
  </si>
  <si>
    <t>ROZPOCET</t>
  </si>
  <si>
    <t>K</t>
  </si>
  <si>
    <t>968062354</t>
  </si>
  <si>
    <t>Vybourání dřevěných rámů oken dvojitých včetně křídel pl do 1 m2</t>
  </si>
  <si>
    <t>m2</t>
  </si>
  <si>
    <t>4</t>
  </si>
  <si>
    <t>1309619985</t>
  </si>
  <si>
    <t>"0,7x0,5 - 2ks" 0,7*0,5*2</t>
  </si>
  <si>
    <t>VV</t>
  </si>
  <si>
    <t>True</t>
  </si>
  <si>
    <t>"0,9x0,9 - 2ks" 0,9*0,9*2</t>
  </si>
  <si>
    <t>Součet</t>
  </si>
  <si>
    <t>968062355</t>
  </si>
  <si>
    <t>Vybourání dřevěných rámů oken dvojitých včetně křídel pl do 2 m2</t>
  </si>
  <si>
    <t>63063326</t>
  </si>
  <si>
    <t>"0,9x1,2 - 2ks" 0,9*1,2*2</t>
  </si>
  <si>
    <t>"1,2x1,2 - 2ks" 1,2*1,2*2</t>
  </si>
  <si>
    <t>"0,9x1,75 - 2ks" 0,9*1,75*2</t>
  </si>
  <si>
    <t>3</t>
  </si>
  <si>
    <t>968062356</t>
  </si>
  <si>
    <t>Vybourání dřevěných rámů oken dvojitých včetně křídel pl do 4 m2</t>
  </si>
  <si>
    <t>1975243216</t>
  </si>
  <si>
    <t>"3,6x1,0 - 6ks" 3,6*1,0*6</t>
  </si>
  <si>
    <t>"1,75x1,75 - 1ks" 1,75*1,75</t>
  </si>
  <si>
    <t>"1,8x1,2 - 3ks" 1,8*1,2*3</t>
  </si>
  <si>
    <t>"1,8x1,15 - 1ks" 1,8*1,15</t>
  </si>
  <si>
    <t>968062357</t>
  </si>
  <si>
    <t>Vybourání dřevěných rámů oken dvojitých včetně křídel pl přes 4 m2</t>
  </si>
  <si>
    <t>-270574094</t>
  </si>
  <si>
    <t>"3,6x1,6 - 12ks" 3,6*1,6*12</t>
  </si>
  <si>
    <t>5</t>
  </si>
  <si>
    <t>968072455</t>
  </si>
  <si>
    <t>Vybourání kovových dveřních zárubní pl do 2 m2</t>
  </si>
  <si>
    <t>1905640262</t>
  </si>
  <si>
    <t>"výměna výplní otvorů - vně"</t>
  </si>
  <si>
    <t>"0,85*2,0 - 1ks" 0,85*2,0</t>
  </si>
  <si>
    <t>"výměna výplní otvorů - vni"</t>
  </si>
  <si>
    <t>"0,9*2,0 - 1ks" 0,9*2,0</t>
  </si>
  <si>
    <t>6</t>
  </si>
  <si>
    <t>968072456</t>
  </si>
  <si>
    <t>Vybourání kovových dveřních zárubní pl přes 2 m2</t>
  </si>
  <si>
    <t>106531328</t>
  </si>
  <si>
    <t>"1,45x2,0 - 1ks" 1,45*2,0</t>
  </si>
  <si>
    <t>7</t>
  </si>
  <si>
    <t>997013213</t>
  </si>
  <si>
    <t>Vnitrostaveništní doprava suti a vybouraných hmot pro budovy v do 12 m ručně</t>
  </si>
  <si>
    <t>t</t>
  </si>
  <si>
    <t>1982545606</t>
  </si>
  <si>
    <t>8</t>
  </si>
  <si>
    <t>997013219</t>
  </si>
  <si>
    <t>Příplatek k vnitrostaveništní dopravě suti a vybouraných hmot za zvětšenou dopravu suti ZKD 10 m</t>
  </si>
  <si>
    <t>760892858</t>
  </si>
  <si>
    <t>9</t>
  </si>
  <si>
    <t>997013501</t>
  </si>
  <si>
    <t>Odvoz suti a vybouraných hmot na skládku nebo meziskládku do 1 km se složením</t>
  </si>
  <si>
    <t>-1074354214</t>
  </si>
  <si>
    <t>10</t>
  </si>
  <si>
    <t>997013509</t>
  </si>
  <si>
    <t>Příplatek k odvozu suti a vybouraných hmot na skládku ZKD 1 km přes 1 km</t>
  </si>
  <si>
    <t>-1801749178</t>
  </si>
  <si>
    <t>11</t>
  </si>
  <si>
    <t>997013801</t>
  </si>
  <si>
    <t>Poplatek za uložení stavebního betonového odpadu na skládce (skládkovné)</t>
  </si>
  <si>
    <t>429486228</t>
  </si>
  <si>
    <t>12</t>
  </si>
  <si>
    <t>766622115</t>
  </si>
  <si>
    <t>Montáž plastových oken plochy přes 1 m2 pevných výšky do 1,5 m s rámem do zdiva</t>
  </si>
  <si>
    <t>16</t>
  </si>
  <si>
    <t>2059454898</t>
  </si>
  <si>
    <t>"4,25x1,0 - 1ks" 4,25*1,0</t>
  </si>
  <si>
    <t>"4,25x1,2 - 2ks" 4,25*1,2*2</t>
  </si>
  <si>
    <t>"3,3x1,0 - 2ks" 3,2*1,0*2</t>
  </si>
  <si>
    <t>"3,3x1,2 - 2ks" 3,2*1,2*2</t>
  </si>
  <si>
    <t>13</t>
  </si>
  <si>
    <t>M</t>
  </si>
  <si>
    <t>611400356</t>
  </si>
  <si>
    <t>okno plastové dvojkřídlé 2xFIX 330x100 cm - přesná specifikace viz výpis prvků - výplně otvorů</t>
  </si>
  <si>
    <t>kus</t>
  </si>
  <si>
    <t>32</t>
  </si>
  <si>
    <t>2091338428</t>
  </si>
  <si>
    <t>14</t>
  </si>
  <si>
    <t>611400357</t>
  </si>
  <si>
    <t>okno plastové dvojkřídlé 2xFIX 330x120 cm - přesná specifikace viz výpis prvků - výplně otvorů</t>
  </si>
  <si>
    <t>-387802778</t>
  </si>
  <si>
    <t>15</t>
  </si>
  <si>
    <t>611400357.</t>
  </si>
  <si>
    <t>okno plastové dvojkřídlé 2xFIX 360x100 cm - přesná specifikace viz výpis prvků - výplně otvorů</t>
  </si>
  <si>
    <t>1655143012</t>
  </si>
  <si>
    <t>611400358</t>
  </si>
  <si>
    <t>okno plastové dvojřkřídlé 2xFIX 425x100 cm - přesná specifikace viz výpis prvků - výplně otvorů</t>
  </si>
  <si>
    <t>-1865555061</t>
  </si>
  <si>
    <t>17</t>
  </si>
  <si>
    <t>611400359</t>
  </si>
  <si>
    <t>okno plastové dvojkřídlé 2xFIX 425x120 cm - přesná specifikace viz výpis prvků - výplně otvorů</t>
  </si>
  <si>
    <t>-1501204741</t>
  </si>
  <si>
    <t>18</t>
  </si>
  <si>
    <t>766622131</t>
  </si>
  <si>
    <t>Montáž plastových oken plochy přes 1 m2 otevíravých výšky do 1,5 m s rámem do zdiva</t>
  </si>
  <si>
    <t>1093552495</t>
  </si>
  <si>
    <t>19</t>
  </si>
  <si>
    <t>611400160</t>
  </si>
  <si>
    <t>okno plastové jednokřídlé otvíravé a vyklápěcí pravé 90 x 120 cm - přesná specifikace viz výpis prvků - výplně otvorů</t>
  </si>
  <si>
    <t>-1289904780</t>
  </si>
  <si>
    <t>20</t>
  </si>
  <si>
    <t>611400170</t>
  </si>
  <si>
    <t>okno plastové jednokřídlé otvíravé a vyklápěcí pravé 120 x 120 cm</t>
  </si>
  <si>
    <t>1445063899</t>
  </si>
  <si>
    <t>21</t>
  </si>
  <si>
    <t>611400301</t>
  </si>
  <si>
    <t>okno plastové dvoukřídlé otvíravé +otvíravé a vyklápěcí 180 x 120 cm - přesná specifikace viz výpis prvků - výplně otvorů</t>
  </si>
  <si>
    <t>1267282619</t>
  </si>
  <si>
    <t>22</t>
  </si>
  <si>
    <t>766622132</t>
  </si>
  <si>
    <t>Montáž plastových oken plochy přes 1 m2 otevíravých výšky do 2,5 m s rámem do zdiva</t>
  </si>
  <si>
    <t>1708839220</t>
  </si>
  <si>
    <t>23</t>
  </si>
  <si>
    <t>611400191</t>
  </si>
  <si>
    <t>okno plastové jednokřídlé otvíravé a vyklápěcí pravé 90 x 175 cm - přesná specifikace viz výpis prvků - výplně otvorů</t>
  </si>
  <si>
    <t>1622963730</t>
  </si>
  <si>
    <t>24</t>
  </si>
  <si>
    <t>611400311</t>
  </si>
  <si>
    <t>okno plastové dvoukřídlé otvíravé +otvíravé a vyklápěcí 175 x 175 cm - přesná specifikace viz výpis prvků - výplně otvorů</t>
  </si>
  <si>
    <t>-1323496509</t>
  </si>
  <si>
    <t>25</t>
  </si>
  <si>
    <t>611400357..</t>
  </si>
  <si>
    <t>okno plastové dvojkřídlé 2xFIX 360x160 cm - přesná specifikace viz výpis prvků - výplně otvorů</t>
  </si>
  <si>
    <t>1337994076</t>
  </si>
  <si>
    <t>26</t>
  </si>
  <si>
    <t>766622212</t>
  </si>
  <si>
    <t>Montáž plastových oken plochy do 1 m2 pevných s rámem do zdiva</t>
  </si>
  <si>
    <t>1564446356</t>
  </si>
  <si>
    <t>"0,9x0,9 - 2ks" 2</t>
  </si>
  <si>
    <t>27</t>
  </si>
  <si>
    <t>611400150</t>
  </si>
  <si>
    <t>okno plastové jednokřídlé otvíravé a vyklápěcí pravé 90 x 90 cm</t>
  </si>
  <si>
    <t>870213558</t>
  </si>
  <si>
    <t>28</t>
  </si>
  <si>
    <t>766660411</t>
  </si>
  <si>
    <t>Montáž vchodových dveří 1křídlových bez nadsvětlíku do zdiva</t>
  </si>
  <si>
    <t>-563020810</t>
  </si>
  <si>
    <t>"0,85*2,0 - 1ks" 1</t>
  </si>
  <si>
    <t>"0,9*2,0 - 1ks" 1</t>
  </si>
  <si>
    <t>29</t>
  </si>
  <si>
    <t>611441635</t>
  </si>
  <si>
    <t>dveře plastové vchodové 1křídlové otevíravé 85x200 cm - přesná specifikace viz výpis prvků - výplně otvorů</t>
  </si>
  <si>
    <t>-1777384484</t>
  </si>
  <si>
    <t>30</t>
  </si>
  <si>
    <t>611441639</t>
  </si>
  <si>
    <t>1773337676</t>
  </si>
  <si>
    <t>31</t>
  </si>
  <si>
    <t>766660451</t>
  </si>
  <si>
    <t>Montáž vchodových dveří 2křídlových bez nadsvětlíku do zdiva</t>
  </si>
  <si>
    <t>-485251412</t>
  </si>
  <si>
    <t>"1,45x2,0 - 1ks" 1</t>
  </si>
  <si>
    <t>611441650</t>
  </si>
  <si>
    <t>dveře plastové vchodové 2křídlové otevíravé 145x200 cm - přesná specifikace viz výpis prvků - výplně otvorů</t>
  </si>
  <si>
    <t>-554199114</t>
  </si>
  <si>
    <t>33</t>
  </si>
  <si>
    <t>766694111</t>
  </si>
  <si>
    <t>Montáž parapetních desek dřevěných nebo plastových šířky do 30 cm délky do 1,0 m</t>
  </si>
  <si>
    <t>998214557</t>
  </si>
  <si>
    <t>"0,9x1,2 - 2ks" 2</t>
  </si>
  <si>
    <t>"0,9x1,75 - 2ks" 2</t>
  </si>
  <si>
    <t>"0,7x0,5 - 2ks" 2</t>
  </si>
  <si>
    <t>34</t>
  </si>
  <si>
    <t>607941000</t>
  </si>
  <si>
    <t>deska parapetní dřevotřísková vnitřní POSTFORMING 0,15 x 1 m</t>
  </si>
  <si>
    <t>m</t>
  </si>
  <si>
    <t>-1007691235</t>
  </si>
  <si>
    <t>"0,9x1,2 - 2ks" 0,9*2*1,05</t>
  </si>
  <si>
    <t>"0,9x1,75 - 2ks" 0,9*2*1,05</t>
  </si>
  <si>
    <t>"0,7x0,5 - 2ks" 0,7*2*1,05</t>
  </si>
  <si>
    <t>"0,9x0,9 - 2ks" 0,9*2*1,05</t>
  </si>
  <si>
    <t>35</t>
  </si>
  <si>
    <t>766694112</t>
  </si>
  <si>
    <t>Montáž parapetních desek dřevěných nebo plastových šířky do 30 cm délky do 1,6 m</t>
  </si>
  <si>
    <t>2065325963</t>
  </si>
  <si>
    <t>"1,2x1,2 - 2ks" 2</t>
  </si>
  <si>
    <t>36</t>
  </si>
  <si>
    <t>1954070257</t>
  </si>
  <si>
    <t>"1,2x1,2 - 2ks" 1,2*2*1,05</t>
  </si>
  <si>
    <t>37</t>
  </si>
  <si>
    <t>766694113</t>
  </si>
  <si>
    <t>Montáž parapetních desek dřevěných nebo plastových šířky do 30 cm délky do 2,6 m</t>
  </si>
  <si>
    <t>208004577</t>
  </si>
  <si>
    <t>"1,75x1,75 - 1ks" 1</t>
  </si>
  <si>
    <t>"1,8x1,2 - 3ks" 3</t>
  </si>
  <si>
    <t>38</t>
  </si>
  <si>
    <t>-403823734</t>
  </si>
  <si>
    <t>"1,75x1,75 - 1ks" 1,75*1,05</t>
  </si>
  <si>
    <t>"1,8x1,2 - 3ks" 1,8*3*1,05</t>
  </si>
  <si>
    <t>39</t>
  </si>
  <si>
    <t>766694114</t>
  </si>
  <si>
    <t>Montáž parapetních desek dřevěných nebo plastových šířky do 30 cm délky přes 2,6 m</t>
  </si>
  <si>
    <t>2089929959</t>
  </si>
  <si>
    <t>"3,6x1,6 - 12ks" 3,6*12</t>
  </si>
  <si>
    <t>"3,6x1,0 - 6ks" 3,6*6</t>
  </si>
  <si>
    <t>"4,2x1,2 - 1ks" 4,3</t>
  </si>
  <si>
    <t>"4,2x1,0 - 1ks" 4,3</t>
  </si>
  <si>
    <t>"3,3x1,0 - 2ks" 3,2*2</t>
  </si>
  <si>
    <t>40</t>
  </si>
  <si>
    <t>-1150646355</t>
  </si>
  <si>
    <t>79,8*1,05</t>
  </si>
  <si>
    <t>41</t>
  </si>
  <si>
    <t>998766102</t>
  </si>
  <si>
    <t>Přesun hmot tonážní pro konstrukce truhlářské v objektech v do 12 m</t>
  </si>
  <si>
    <t>2123617317</t>
  </si>
  <si>
    <t>42</t>
  </si>
  <si>
    <t>030001000</t>
  </si>
  <si>
    <t>kpl.</t>
  </si>
  <si>
    <t>1024</t>
  </si>
  <si>
    <t>793299260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</si>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</sst>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%"/>
    <numFmt numFmtId="166" formatCode="#,##0.00000"/>
    <numFmt numFmtId="167" formatCode="#,##0.000"/>
  </numFmts>
  <fonts count="28">
    <font>
      <sz val="8"/>
      <name val="Trebuchet MS"/>
      <family val="2"/>
    </font>
    <font>
      <sz val="10"/>
      <name val="Trebuchet MS"/>
      <family val="2"/>
    </font>
    <font>
      <sz val="10"/>
      <color rgb="FF960000"/>
      <name val="Trebuchet MS"/>
      <family val="2"/>
    </font>
    <font>
      <u/>
      <sz val="8"/>
      <color theme="10"/>
      <name val="Trebuchet MS"/>
      <family val="2"/>
    </font>
    <font>
      <u/>
      <sz val="10"/>
      <color theme="10"/>
      <name val="Trebuchet MS"/>
      <family val="2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2"/>
      <name val="Trebuchet MS"/>
    </font>
    <font>
      <sz val="9"/>
      <name val="Trebuchet MS"/>
    </font>
    <font>
      <sz val="10"/>
      <name val="Trebuchet MS"/>
    </font>
    <font>
      <sz val="10"/>
      <color rgb="FF464646"/>
      <name val="Trebuchet MS"/>
    </font>
    <font>
      <b/>
      <sz val="10"/>
      <name val="Trebuchet MS"/>
    </font>
    <font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b/>
      <sz val="12"/>
      <color rgb="FF96000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i/>
      <sz val="8"/>
      <color rgb="FF0000FF"/>
      <name val="Trebuchet MS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0" fillId="3" borderId="0" xfId="0" applyFill="1" applyProtection="1"/>
    <xf numFmtId="0" fontId="1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left" vertical="center"/>
    </xf>
    <xf numFmtId="0" fontId="4" fillId="3" borderId="0" xfId="1" applyFont="1" applyFill="1" applyAlignment="1" applyProtection="1">
      <alignment vertical="center"/>
    </xf>
    <xf numFmtId="0" fontId="4" fillId="3" borderId="0" xfId="1" applyFont="1" applyFill="1" applyAlignment="1" applyProtection="1">
      <alignment horizontal="center" vertical="center"/>
    </xf>
    <xf numFmtId="0" fontId="0" fillId="3" borderId="0" xfId="0" applyFill="1"/>
    <xf numFmtId="0" fontId="5" fillId="0" borderId="0" xfId="0" applyFont="1" applyBorder="1" applyAlignment="1">
      <alignment horizontal="center" vertical="center"/>
    </xf>
    <xf numFmtId="0" fontId="0" fillId="0" borderId="0" xfId="0"/>
    <xf numFmtId="0" fontId="5" fillId="4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0" fontId="5" fillId="0" borderId="0" xfId="0" applyFont="1" applyAlignment="1">
      <alignment horizontal="left"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4" fontId="9" fillId="2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4" fontId="1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65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4" fontId="13" fillId="0" borderId="0" xfId="0" applyNumberFormat="1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8" fillId="5" borderId="8" xfId="0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5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15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4" fontId="9" fillId="0" borderId="0" xfId="0" applyNumberFormat="1" applyFont="1" applyBorder="1" applyAlignment="1">
      <alignment horizontal="left" vertical="center"/>
    </xf>
    <xf numFmtId="0" fontId="9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17" fillId="0" borderId="0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4" fontId="18" fillId="0" borderId="0" xfId="0" applyNumberFormat="1" applyFont="1" applyBorder="1" applyAlignment="1"/>
    <xf numFmtId="4" fontId="16" fillId="0" borderId="0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4" fontId="19" fillId="2" borderId="0" xfId="0" applyNumberFormat="1" applyFont="1" applyFill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>
      <alignment horizontal="left" vertical="center"/>
    </xf>
    <xf numFmtId="4" fontId="17" fillId="5" borderId="0" xfId="0" applyNumberFormat="1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4" fontId="17" fillId="0" borderId="6" xfId="0" applyNumberFormat="1" applyFont="1" applyBorder="1" applyAlignment="1"/>
    <xf numFmtId="4" fontId="8" fillId="0" borderId="6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66" fontId="21" fillId="0" borderId="6" xfId="0" applyNumberFormat="1" applyFont="1" applyBorder="1" applyAlignment="1"/>
    <xf numFmtId="166" fontId="21" fillId="0" borderId="11" xfId="0" applyNumberFormat="1" applyFont="1" applyBorder="1" applyAlignment="1"/>
    <xf numFmtId="4" fontId="22" fillId="0" borderId="0" xfId="0" applyNumberFormat="1" applyFont="1" applyAlignment="1">
      <alignment vertical="center"/>
    </xf>
    <xf numFmtId="0" fontId="23" fillId="0" borderId="4" xfId="0" applyFont="1" applyBorder="1" applyAlignment="1"/>
    <xf numFmtId="0" fontId="23" fillId="0" borderId="0" xfId="0" applyFont="1" applyBorder="1" applyAlignment="1"/>
    <xf numFmtId="0" fontId="18" fillId="0" borderId="0" xfId="0" applyFont="1" applyBorder="1" applyAlignment="1">
      <alignment horizontal="left"/>
    </xf>
    <xf numFmtId="0" fontId="23" fillId="0" borderId="5" xfId="0" applyFont="1" applyBorder="1" applyAlignment="1"/>
    <xf numFmtId="0" fontId="23" fillId="0" borderId="0" xfId="0" applyFont="1" applyAlignment="1"/>
    <xf numFmtId="0" fontId="23" fillId="0" borderId="12" xfId="0" applyFont="1" applyBorder="1" applyAlignment="1"/>
    <xf numFmtId="166" fontId="23" fillId="0" borderId="0" xfId="0" applyNumberFormat="1" applyFont="1" applyBorder="1" applyAlignment="1"/>
    <xf numFmtId="166" fontId="23" fillId="0" borderId="13" xfId="0" applyNumberFormat="1" applyFont="1" applyBorder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4" fontId="23" fillId="0" borderId="0" xfId="0" applyNumberFormat="1" applyFont="1" applyAlignment="1">
      <alignment vertical="center"/>
    </xf>
    <xf numFmtId="0" fontId="19" fillId="0" borderId="0" xfId="0" applyFont="1" applyBorder="1" applyAlignment="1">
      <alignment horizontal="left"/>
    </xf>
    <xf numFmtId="4" fontId="19" fillId="0" borderId="15" xfId="0" applyNumberFormat="1" applyFont="1" applyBorder="1" applyAlignment="1"/>
    <xf numFmtId="4" fontId="19" fillId="0" borderId="15" xfId="0" applyNumberFormat="1" applyFont="1" applyBorder="1" applyAlignment="1">
      <alignment vertical="center"/>
    </xf>
    <xf numFmtId="0" fontId="0" fillId="0" borderId="20" xfId="0" applyFont="1" applyBorder="1" applyAlignment="1" applyProtection="1">
      <alignment horizontal="center" vertical="center"/>
      <protection locked="0"/>
    </xf>
    <xf numFmtId="49" fontId="0" fillId="0" borderId="20" xfId="0" applyNumberFormat="1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horizontal="center" vertical="center" wrapText="1"/>
      <protection locked="0"/>
    </xf>
    <xf numFmtId="167" fontId="0" fillId="0" borderId="20" xfId="0" applyNumberFormat="1" applyFont="1" applyBorder="1" applyAlignment="1" applyProtection="1">
      <alignment vertical="center"/>
      <protection locked="0"/>
    </xf>
    <xf numFmtId="4" fontId="0" fillId="2" borderId="20" xfId="0" applyNumberFormat="1" applyFont="1" applyFill="1" applyBorder="1" applyAlignment="1" applyProtection="1">
      <alignment vertical="center"/>
      <protection locked="0"/>
    </xf>
    <xf numFmtId="4" fontId="0" fillId="0" borderId="20" xfId="0" applyNumberFormat="1" applyFont="1" applyBorder="1" applyAlignment="1" applyProtection="1">
      <alignment vertical="center"/>
      <protection locked="0"/>
    </xf>
    <xf numFmtId="0" fontId="13" fillId="2" borderId="20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 vertical="center"/>
    </xf>
    <xf numFmtId="166" fontId="13" fillId="0" borderId="0" xfId="0" applyNumberFormat="1" applyFont="1" applyBorder="1" applyAlignment="1">
      <alignment vertical="center"/>
    </xf>
    <xf numFmtId="166" fontId="13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/>
    </xf>
    <xf numFmtId="167" fontId="24" fillId="0" borderId="0" xfId="0" applyNumberFormat="1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0" fontId="25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vertical="center"/>
    </xf>
    <xf numFmtId="167" fontId="25" fillId="0" borderId="0" xfId="0" applyNumberFormat="1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 wrapText="1"/>
    </xf>
    <xf numFmtId="0" fontId="26" fillId="0" borderId="0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4" fontId="18" fillId="0" borderId="6" xfId="0" applyNumberFormat="1" applyFont="1" applyBorder="1" applyAlignment="1"/>
    <xf numFmtId="4" fontId="18" fillId="0" borderId="6" xfId="0" applyNumberFormat="1" applyFont="1" applyBorder="1" applyAlignment="1">
      <alignment vertical="center"/>
    </xf>
    <xf numFmtId="0" fontId="27" fillId="0" borderId="20" xfId="0" applyFont="1" applyBorder="1" applyAlignment="1" applyProtection="1">
      <alignment horizontal="center" vertical="center"/>
      <protection locked="0"/>
    </xf>
    <xf numFmtId="49" fontId="27" fillId="0" borderId="20" xfId="0" applyNumberFormat="1" applyFont="1" applyBorder="1" applyAlignment="1" applyProtection="1">
      <alignment horizontal="left" vertical="center" wrapText="1"/>
      <protection locked="0"/>
    </xf>
    <xf numFmtId="0" fontId="27" fillId="0" borderId="20" xfId="0" applyFont="1" applyBorder="1" applyAlignment="1" applyProtection="1">
      <alignment horizontal="left" vertical="center" wrapText="1"/>
      <protection locked="0"/>
    </xf>
    <xf numFmtId="0" fontId="27" fillId="0" borderId="20" xfId="0" applyFont="1" applyBorder="1" applyAlignment="1" applyProtection="1">
      <alignment vertical="center"/>
      <protection locked="0"/>
    </xf>
    <xf numFmtId="0" fontId="27" fillId="0" borderId="20" xfId="0" applyFont="1" applyBorder="1" applyAlignment="1" applyProtection="1">
      <alignment horizontal="center" vertical="center" wrapText="1"/>
      <protection locked="0"/>
    </xf>
    <xf numFmtId="167" fontId="27" fillId="0" borderId="20" xfId="0" applyNumberFormat="1" applyFont="1" applyBorder="1" applyAlignment="1" applyProtection="1">
      <alignment vertical="center"/>
      <protection locked="0"/>
    </xf>
    <xf numFmtId="4" fontId="27" fillId="2" borderId="20" xfId="0" applyNumberFormat="1" applyFont="1" applyFill="1" applyBorder="1" applyAlignment="1" applyProtection="1">
      <alignment vertical="center"/>
      <protection locked="0"/>
    </xf>
    <xf numFmtId="4" fontId="27" fillId="0" borderId="20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/>
    <xf numFmtId="4" fontId="18" fillId="0" borderId="22" xfId="0" applyNumberFormat="1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" borderId="20" xfId="0" applyFont="1" applyFill="1" applyBorder="1" applyAlignment="1" applyProtection="1">
      <alignment horizontal="center" vertical="center"/>
      <protection locked="0"/>
    </xf>
    <xf numFmtId="49" fontId="0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0" xfId="0" applyFont="1" applyFill="1" applyBorder="1" applyAlignment="1" applyProtection="1">
      <alignment horizontal="left" vertical="center" wrapText="1"/>
      <protection locked="0"/>
    </xf>
    <xf numFmtId="0" fontId="0" fillId="2" borderId="20" xfId="0" applyFont="1" applyFill="1" applyBorder="1" applyAlignment="1" applyProtection="1">
      <alignment vertical="center"/>
      <protection locked="0"/>
    </xf>
    <xf numFmtId="0" fontId="0" fillId="2" borderId="20" xfId="0" applyFont="1" applyFill="1" applyBorder="1" applyAlignment="1" applyProtection="1">
      <alignment horizontal="center" vertical="center" wrapText="1"/>
      <protection locked="0"/>
    </xf>
    <xf numFmtId="167" fontId="0" fillId="2" borderId="20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>
      <alignment vertical="center"/>
    </xf>
    <xf numFmtId="4" fontId="0" fillId="0" borderId="20" xfId="0" applyNumberFormat="1" applyFont="1" applyBorder="1" applyAlignment="1">
      <alignment vertical="center"/>
    </xf>
    <xf numFmtId="0" fontId="13" fillId="2" borderId="20" xfId="0" applyFont="1" applyFill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BF4E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BF4E9.tmp" descr="C:\KrosData\System\Temp\radBF4E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Verejne%20zakazky/Akce%202017/OPPIK/HANSCRAFT,%20s.r.o/F_ROZPOCET/Stavebn&#237;%20&#250;pravy%20haly%20-%20zad&#225;n&#237;%20s%20v&#253;kazem%20v&#253;m&#283;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03130001 - SO 01 - výměna..."/>
      <sheetName val="03130002 - SO 02 - výměna..."/>
      <sheetName val="03130003 - SO 03 - zatepl..."/>
      <sheetName val="03130004 - SO 04 - zatepl..."/>
      <sheetName val="03130005 - SO 05 - modern..."/>
    </sheetNames>
    <sheetDataSet>
      <sheetData sheetId="0">
        <row r="6">
          <cell r="K6" t="str">
            <v>Stavební úpravy haly</v>
          </cell>
        </row>
        <row r="8">
          <cell r="AN8" t="str">
            <v>16. 8. 2017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50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</cols>
  <sheetData>
    <row r="1" spans="1:66" ht="21.75" customHeight="1">
      <c r="A1" s="1"/>
      <c r="B1" s="2"/>
      <c r="C1" s="2"/>
      <c r="D1" s="3" t="s">
        <v>0</v>
      </c>
      <c r="E1" s="2"/>
      <c r="F1" s="4" t="s">
        <v>1</v>
      </c>
      <c r="G1" s="4"/>
      <c r="H1" s="5" t="s">
        <v>2</v>
      </c>
      <c r="I1" s="5"/>
      <c r="J1" s="5"/>
      <c r="K1" s="5"/>
      <c r="L1" s="4" t="s">
        <v>3</v>
      </c>
      <c r="M1" s="2"/>
      <c r="N1" s="2"/>
      <c r="O1" s="3" t="s">
        <v>4</v>
      </c>
      <c r="P1" s="2"/>
      <c r="Q1" s="2"/>
      <c r="R1" s="2"/>
      <c r="S1" s="4" t="s">
        <v>5</v>
      </c>
      <c r="T1" s="4"/>
      <c r="U1" s="1"/>
      <c r="V1" s="1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6" ht="36.950000000000003" customHeight="1">
      <c r="C2" s="7" t="s">
        <v>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S2" s="9" t="s">
        <v>7</v>
      </c>
      <c r="T2" s="8"/>
      <c r="U2" s="8"/>
      <c r="V2" s="8"/>
      <c r="W2" s="8"/>
      <c r="X2" s="8"/>
      <c r="Y2" s="8"/>
      <c r="Z2" s="8"/>
      <c r="AA2" s="8"/>
      <c r="AB2" s="8"/>
      <c r="AC2" s="8"/>
      <c r="AT2" s="10" t="s">
        <v>8</v>
      </c>
    </row>
    <row r="3" spans="1:66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9</v>
      </c>
    </row>
    <row r="4" spans="1:66" ht="36.950000000000003" customHeight="1">
      <c r="B4" s="14"/>
      <c r="C4" s="15" t="s">
        <v>10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T4" s="18" t="s">
        <v>11</v>
      </c>
      <c r="AT4" s="10" t="s">
        <v>12</v>
      </c>
    </row>
    <row r="5" spans="1:66" ht="6.95" customHeight="1">
      <c r="B5" s="14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7"/>
    </row>
    <row r="6" spans="1:66" ht="25.35" customHeight="1">
      <c r="B6" s="14"/>
      <c r="C6" s="19"/>
      <c r="D6" s="20" t="s">
        <v>13</v>
      </c>
      <c r="E6" s="19"/>
      <c r="F6" s="21" t="str">
        <f>'[1]Rekapitulace stavby'!K6</f>
        <v>Stavební úpravy haly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9"/>
      <c r="R6" s="17"/>
    </row>
    <row r="7" spans="1:66" s="22" customFormat="1" ht="32.85" customHeight="1">
      <c r="B7" s="23"/>
      <c r="C7" s="24"/>
      <c r="D7" s="25" t="s">
        <v>14</v>
      </c>
      <c r="E7" s="24"/>
      <c r="F7" s="26" t="s">
        <v>15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4"/>
      <c r="R7" s="28"/>
    </row>
    <row r="8" spans="1:66" s="22" customFormat="1" ht="14.45" customHeight="1">
      <c r="B8" s="23"/>
      <c r="C8" s="24"/>
      <c r="D8" s="20" t="s">
        <v>16</v>
      </c>
      <c r="E8" s="24"/>
      <c r="F8" s="29" t="s">
        <v>17</v>
      </c>
      <c r="G8" s="24"/>
      <c r="H8" s="24"/>
      <c r="I8" s="24"/>
      <c r="J8" s="24"/>
      <c r="K8" s="24"/>
      <c r="L8" s="24"/>
      <c r="M8" s="20" t="s">
        <v>18</v>
      </c>
      <c r="N8" s="24"/>
      <c r="O8" s="29" t="s">
        <v>19</v>
      </c>
      <c r="P8" s="24"/>
      <c r="Q8" s="24"/>
      <c r="R8" s="28"/>
    </row>
    <row r="9" spans="1:66" s="22" customFormat="1" ht="14.45" customHeight="1">
      <c r="B9" s="23"/>
      <c r="C9" s="24"/>
      <c r="D9" s="20" t="s">
        <v>20</v>
      </c>
      <c r="E9" s="24"/>
      <c r="F9" s="29" t="s">
        <v>21</v>
      </c>
      <c r="G9" s="24"/>
      <c r="H9" s="24"/>
      <c r="I9" s="24"/>
      <c r="J9" s="24"/>
      <c r="K9" s="24"/>
      <c r="L9" s="24"/>
      <c r="M9" s="20" t="s">
        <v>22</v>
      </c>
      <c r="N9" s="24"/>
      <c r="O9" s="30" t="str">
        <f>'[1]Rekapitulace stavby'!AN8</f>
        <v>16. 8. 2017</v>
      </c>
      <c r="P9" s="27"/>
      <c r="Q9" s="24"/>
      <c r="R9" s="28"/>
    </row>
    <row r="10" spans="1:66" s="22" customFormat="1" ht="10.9" customHeight="1"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8"/>
    </row>
    <row r="11" spans="1:66" s="22" customFormat="1" ht="14.45" customHeight="1">
      <c r="B11" s="23"/>
      <c r="C11" s="24"/>
      <c r="D11" s="20" t="s">
        <v>23</v>
      </c>
      <c r="E11" s="24"/>
      <c r="F11" s="24"/>
      <c r="G11" s="24"/>
      <c r="H11" s="24"/>
      <c r="I11" s="24"/>
      <c r="J11" s="24"/>
      <c r="K11" s="24"/>
      <c r="L11" s="24"/>
      <c r="M11" s="20" t="s">
        <v>24</v>
      </c>
      <c r="N11" s="24"/>
      <c r="O11" s="31" t="str">
        <f>IF('[1]Rekapitulace stavby'!AN10="","",'[1]Rekapitulace stavby'!AN10)</f>
        <v/>
      </c>
      <c r="P11" s="27"/>
      <c r="Q11" s="24"/>
      <c r="R11" s="28"/>
    </row>
    <row r="12" spans="1:66" s="22" customFormat="1" ht="18" customHeight="1">
      <c r="B12" s="23"/>
      <c r="C12" s="24"/>
      <c r="D12" s="24"/>
      <c r="E12" s="29" t="str">
        <f>IF('[1]Rekapitulace stavby'!E11="","",'[1]Rekapitulace stavby'!E11)</f>
        <v xml:space="preserve"> </v>
      </c>
      <c r="F12" s="24"/>
      <c r="G12" s="24"/>
      <c r="H12" s="24"/>
      <c r="I12" s="24"/>
      <c r="J12" s="24"/>
      <c r="K12" s="24"/>
      <c r="L12" s="24"/>
      <c r="M12" s="20" t="s">
        <v>25</v>
      </c>
      <c r="N12" s="24"/>
      <c r="O12" s="31" t="str">
        <f>IF('[1]Rekapitulace stavby'!AN11="","",'[1]Rekapitulace stavby'!AN11)</f>
        <v/>
      </c>
      <c r="P12" s="27"/>
      <c r="Q12" s="24"/>
      <c r="R12" s="28"/>
    </row>
    <row r="13" spans="1:66" s="22" customFormat="1" ht="6.95" customHeight="1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8"/>
    </row>
    <row r="14" spans="1:66" s="22" customFormat="1" ht="14.45" customHeight="1">
      <c r="B14" s="23"/>
      <c r="C14" s="24"/>
      <c r="D14" s="20" t="s">
        <v>26</v>
      </c>
      <c r="E14" s="24"/>
      <c r="F14" s="24"/>
      <c r="G14" s="24"/>
      <c r="H14" s="24"/>
      <c r="I14" s="24"/>
      <c r="J14" s="24"/>
      <c r="K14" s="24"/>
      <c r="L14" s="24"/>
      <c r="M14" s="20" t="s">
        <v>24</v>
      </c>
      <c r="N14" s="24"/>
      <c r="O14" s="32" t="str">
        <f>IF('[1]Rekapitulace stavby'!AN13="","",'[1]Rekapitulace stavby'!AN13)</f>
        <v>Vyplň údaj</v>
      </c>
      <c r="P14" s="27"/>
      <c r="Q14" s="24"/>
      <c r="R14" s="28"/>
    </row>
    <row r="15" spans="1:66" s="22" customFormat="1" ht="18" customHeight="1">
      <c r="B15" s="23"/>
      <c r="C15" s="24"/>
      <c r="D15" s="24"/>
      <c r="E15" s="32" t="str">
        <f>IF('[1]Rekapitulace stavby'!E14="","",'[1]Rekapitulace stavby'!E14)</f>
        <v>Vyplň údaj</v>
      </c>
      <c r="F15" s="27"/>
      <c r="G15" s="27"/>
      <c r="H15" s="27"/>
      <c r="I15" s="27"/>
      <c r="J15" s="27"/>
      <c r="K15" s="27"/>
      <c r="L15" s="27"/>
      <c r="M15" s="20" t="s">
        <v>25</v>
      </c>
      <c r="N15" s="24"/>
      <c r="O15" s="32" t="str">
        <f>IF('[1]Rekapitulace stavby'!AN14="","",'[1]Rekapitulace stavby'!AN14)</f>
        <v>Vyplň údaj</v>
      </c>
      <c r="P15" s="27"/>
      <c r="Q15" s="24"/>
      <c r="R15" s="28"/>
    </row>
    <row r="16" spans="1:66" s="22" customFormat="1" ht="6.95" customHeight="1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8"/>
    </row>
    <row r="17" spans="2:18" s="22" customFormat="1" ht="14.45" customHeight="1">
      <c r="B17" s="23"/>
      <c r="C17" s="24"/>
      <c r="D17" s="20" t="s">
        <v>27</v>
      </c>
      <c r="E17" s="24"/>
      <c r="F17" s="24"/>
      <c r="G17" s="24"/>
      <c r="H17" s="24"/>
      <c r="I17" s="24"/>
      <c r="J17" s="24"/>
      <c r="K17" s="24"/>
      <c r="L17" s="24"/>
      <c r="M17" s="20" t="s">
        <v>24</v>
      </c>
      <c r="N17" s="24"/>
      <c r="O17" s="31" t="str">
        <f>IF('[1]Rekapitulace stavby'!AN16="","",'[1]Rekapitulace stavby'!AN16)</f>
        <v/>
      </c>
      <c r="P17" s="27"/>
      <c r="Q17" s="24"/>
      <c r="R17" s="28"/>
    </row>
    <row r="18" spans="2:18" s="22" customFormat="1" ht="18" customHeight="1">
      <c r="B18" s="23"/>
      <c r="C18" s="24"/>
      <c r="D18" s="24"/>
      <c r="E18" s="29" t="str">
        <f>IF('[1]Rekapitulace stavby'!E17="","",'[1]Rekapitulace stavby'!E17)</f>
        <v xml:space="preserve"> </v>
      </c>
      <c r="F18" s="24"/>
      <c r="G18" s="24"/>
      <c r="H18" s="24"/>
      <c r="I18" s="24"/>
      <c r="J18" s="24"/>
      <c r="K18" s="24"/>
      <c r="L18" s="24"/>
      <c r="M18" s="20" t="s">
        <v>25</v>
      </c>
      <c r="N18" s="24"/>
      <c r="O18" s="31" t="str">
        <f>IF('[1]Rekapitulace stavby'!AN17="","",'[1]Rekapitulace stavby'!AN17)</f>
        <v/>
      </c>
      <c r="P18" s="27"/>
      <c r="Q18" s="24"/>
      <c r="R18" s="28"/>
    </row>
    <row r="19" spans="2:18" s="22" customFormat="1" ht="6.95" customHeight="1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8"/>
    </row>
    <row r="20" spans="2:18" s="22" customFormat="1" ht="14.45" customHeight="1">
      <c r="B20" s="23"/>
      <c r="C20" s="24"/>
      <c r="D20" s="20" t="s">
        <v>28</v>
      </c>
      <c r="E20" s="24"/>
      <c r="F20" s="24"/>
      <c r="G20" s="24"/>
      <c r="H20" s="24"/>
      <c r="I20" s="24"/>
      <c r="J20" s="24"/>
      <c r="K20" s="24"/>
      <c r="L20" s="24"/>
      <c r="M20" s="20" t="s">
        <v>24</v>
      </c>
      <c r="N20" s="24"/>
      <c r="O20" s="31" t="str">
        <f>IF('[1]Rekapitulace stavby'!AN19="","",'[1]Rekapitulace stavby'!AN19)</f>
        <v/>
      </c>
      <c r="P20" s="27"/>
      <c r="Q20" s="24"/>
      <c r="R20" s="28"/>
    </row>
    <row r="21" spans="2:18" s="22" customFormat="1" ht="18" customHeight="1">
      <c r="B21" s="23"/>
      <c r="C21" s="24"/>
      <c r="D21" s="24"/>
      <c r="E21" s="29" t="str">
        <f>IF('[1]Rekapitulace stavby'!E20="","",'[1]Rekapitulace stavby'!E20)</f>
        <v xml:space="preserve"> </v>
      </c>
      <c r="F21" s="24"/>
      <c r="G21" s="24"/>
      <c r="H21" s="24"/>
      <c r="I21" s="24"/>
      <c r="J21" s="24"/>
      <c r="K21" s="24"/>
      <c r="L21" s="24"/>
      <c r="M21" s="20" t="s">
        <v>25</v>
      </c>
      <c r="N21" s="24"/>
      <c r="O21" s="31" t="str">
        <f>IF('[1]Rekapitulace stavby'!AN20="","",'[1]Rekapitulace stavby'!AN20)</f>
        <v/>
      </c>
      <c r="P21" s="27"/>
      <c r="Q21" s="24"/>
      <c r="R21" s="28"/>
    </row>
    <row r="22" spans="2:18" s="22" customFormat="1" ht="6.95" customHeight="1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8"/>
    </row>
    <row r="23" spans="2:18" s="22" customFormat="1" ht="14.45" customHeight="1">
      <c r="B23" s="23"/>
      <c r="C23" s="24"/>
      <c r="D23" s="20" t="s">
        <v>29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8"/>
    </row>
    <row r="24" spans="2:18" s="22" customFormat="1" ht="22.5" customHeight="1">
      <c r="B24" s="23"/>
      <c r="C24" s="24"/>
      <c r="D24" s="24"/>
      <c r="E24" s="33" t="s">
        <v>19</v>
      </c>
      <c r="F24" s="27"/>
      <c r="G24" s="27"/>
      <c r="H24" s="27"/>
      <c r="I24" s="27"/>
      <c r="J24" s="27"/>
      <c r="K24" s="27"/>
      <c r="L24" s="27"/>
      <c r="M24" s="24"/>
      <c r="N24" s="24"/>
      <c r="O24" s="24"/>
      <c r="P24" s="24"/>
      <c r="Q24" s="24"/>
      <c r="R24" s="28"/>
    </row>
    <row r="25" spans="2:18" s="22" customFormat="1" ht="6.9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8"/>
    </row>
    <row r="26" spans="2:18" s="22" customFormat="1" ht="6.95" customHeight="1">
      <c r="B26" s="23"/>
      <c r="C26" s="2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24"/>
      <c r="R26" s="28"/>
    </row>
    <row r="27" spans="2:18" s="22" customFormat="1" ht="14.45" customHeight="1">
      <c r="B27" s="23"/>
      <c r="C27" s="24"/>
      <c r="D27" s="35" t="s">
        <v>30</v>
      </c>
      <c r="E27" s="24"/>
      <c r="F27" s="24"/>
      <c r="G27" s="24"/>
      <c r="H27" s="24"/>
      <c r="I27" s="24"/>
      <c r="J27" s="24"/>
      <c r="K27" s="24"/>
      <c r="L27" s="24"/>
      <c r="M27" s="36">
        <f>N88</f>
        <v>0</v>
      </c>
      <c r="N27" s="27"/>
      <c r="O27" s="27"/>
      <c r="P27" s="27"/>
      <c r="Q27" s="24"/>
      <c r="R27" s="28"/>
    </row>
    <row r="28" spans="2:18" s="22" customFormat="1" ht="14.45" customHeight="1">
      <c r="B28" s="23"/>
      <c r="C28" s="24"/>
      <c r="D28" s="37" t="s">
        <v>31</v>
      </c>
      <c r="E28" s="24"/>
      <c r="F28" s="24"/>
      <c r="G28" s="24"/>
      <c r="H28" s="24"/>
      <c r="I28" s="24"/>
      <c r="J28" s="24"/>
      <c r="K28" s="24"/>
      <c r="L28" s="24"/>
      <c r="M28" s="36">
        <f>N98</f>
        <v>0</v>
      </c>
      <c r="N28" s="27"/>
      <c r="O28" s="27"/>
      <c r="P28" s="27"/>
      <c r="Q28" s="24"/>
      <c r="R28" s="28"/>
    </row>
    <row r="29" spans="2:18" s="22" customFormat="1" ht="6.9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8"/>
    </row>
    <row r="30" spans="2:18" s="22" customFormat="1" ht="25.35" customHeight="1">
      <c r="B30" s="23"/>
      <c r="C30" s="24"/>
      <c r="D30" s="38" t="s">
        <v>32</v>
      </c>
      <c r="E30" s="24"/>
      <c r="F30" s="24"/>
      <c r="G30" s="24"/>
      <c r="H30" s="24"/>
      <c r="I30" s="24"/>
      <c r="J30" s="24"/>
      <c r="K30" s="24"/>
      <c r="L30" s="24"/>
      <c r="M30" s="39">
        <f>ROUND(M27+M28,2)</f>
        <v>0</v>
      </c>
      <c r="N30" s="27"/>
      <c r="O30" s="27"/>
      <c r="P30" s="27"/>
      <c r="Q30" s="24"/>
      <c r="R30" s="28"/>
    </row>
    <row r="31" spans="2:18" s="22" customFormat="1" ht="6.95" customHeight="1">
      <c r="B31" s="23"/>
      <c r="C31" s="2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24"/>
      <c r="R31" s="28"/>
    </row>
    <row r="32" spans="2:18" s="22" customFormat="1" ht="14.45" customHeight="1">
      <c r="B32" s="23"/>
      <c r="C32" s="24"/>
      <c r="D32" s="40" t="s">
        <v>33</v>
      </c>
      <c r="E32" s="40" t="s">
        <v>34</v>
      </c>
      <c r="F32" s="41">
        <v>0.21</v>
      </c>
      <c r="G32" s="42" t="s">
        <v>35</v>
      </c>
      <c r="H32" s="43">
        <f>ROUND((((SUM(BE98:BE105)+SUM(BE123:BE243))+SUM(BE245:BE249))),2)</f>
        <v>0</v>
      </c>
      <c r="I32" s="27"/>
      <c r="J32" s="27"/>
      <c r="K32" s="24"/>
      <c r="L32" s="24"/>
      <c r="M32" s="43">
        <f>ROUND(((ROUND((SUM(BE98:BE105)+SUM(BE123:BE243)), 2)*F32)+SUM(BE245:BE249)*F32),2)</f>
        <v>0</v>
      </c>
      <c r="N32" s="27"/>
      <c r="O32" s="27"/>
      <c r="P32" s="27"/>
      <c r="Q32" s="24"/>
      <c r="R32" s="28"/>
    </row>
    <row r="33" spans="2:18" s="22" customFormat="1" ht="14.45" customHeight="1">
      <c r="B33" s="23"/>
      <c r="C33" s="24"/>
      <c r="D33" s="24"/>
      <c r="E33" s="40" t="s">
        <v>36</v>
      </c>
      <c r="F33" s="41">
        <v>0.15</v>
      </c>
      <c r="G33" s="42" t="s">
        <v>35</v>
      </c>
      <c r="H33" s="43">
        <f>ROUND((((SUM(BF98:BF105)+SUM(BF123:BF243))+SUM(BF245:BF249))),2)</f>
        <v>0</v>
      </c>
      <c r="I33" s="27"/>
      <c r="J33" s="27"/>
      <c r="K33" s="24"/>
      <c r="L33" s="24"/>
      <c r="M33" s="43">
        <f>ROUND(((ROUND((SUM(BF98:BF105)+SUM(BF123:BF243)), 2)*F33)+SUM(BF245:BF249)*F33),2)</f>
        <v>0</v>
      </c>
      <c r="N33" s="27"/>
      <c r="O33" s="27"/>
      <c r="P33" s="27"/>
      <c r="Q33" s="24"/>
      <c r="R33" s="28"/>
    </row>
    <row r="34" spans="2:18" s="22" customFormat="1" ht="14.45" hidden="1" customHeight="1">
      <c r="B34" s="23"/>
      <c r="C34" s="24"/>
      <c r="D34" s="24"/>
      <c r="E34" s="40" t="s">
        <v>37</v>
      </c>
      <c r="F34" s="41">
        <v>0.21</v>
      </c>
      <c r="G34" s="42" t="s">
        <v>35</v>
      </c>
      <c r="H34" s="43">
        <f>ROUND((((SUM(BG98:BG105)+SUM(BG123:BG243))+SUM(BG245:BG249))),2)</f>
        <v>0</v>
      </c>
      <c r="I34" s="27"/>
      <c r="J34" s="27"/>
      <c r="K34" s="24"/>
      <c r="L34" s="24"/>
      <c r="M34" s="43">
        <v>0</v>
      </c>
      <c r="N34" s="27"/>
      <c r="O34" s="27"/>
      <c r="P34" s="27"/>
      <c r="Q34" s="24"/>
      <c r="R34" s="28"/>
    </row>
    <row r="35" spans="2:18" s="22" customFormat="1" ht="14.45" hidden="1" customHeight="1">
      <c r="B35" s="23"/>
      <c r="C35" s="24"/>
      <c r="D35" s="24"/>
      <c r="E35" s="40" t="s">
        <v>38</v>
      </c>
      <c r="F35" s="41">
        <v>0.15</v>
      </c>
      <c r="G35" s="42" t="s">
        <v>35</v>
      </c>
      <c r="H35" s="43">
        <f>ROUND((((SUM(BH98:BH105)+SUM(BH123:BH243))+SUM(BH245:BH249))),2)</f>
        <v>0</v>
      </c>
      <c r="I35" s="27"/>
      <c r="J35" s="27"/>
      <c r="K35" s="24"/>
      <c r="L35" s="24"/>
      <c r="M35" s="43">
        <v>0</v>
      </c>
      <c r="N35" s="27"/>
      <c r="O35" s="27"/>
      <c r="P35" s="27"/>
      <c r="Q35" s="24"/>
      <c r="R35" s="28"/>
    </row>
    <row r="36" spans="2:18" s="22" customFormat="1" ht="14.45" hidden="1" customHeight="1">
      <c r="B36" s="23"/>
      <c r="C36" s="24"/>
      <c r="D36" s="24"/>
      <c r="E36" s="40" t="s">
        <v>39</v>
      </c>
      <c r="F36" s="41">
        <v>0</v>
      </c>
      <c r="G36" s="42" t="s">
        <v>35</v>
      </c>
      <c r="H36" s="43">
        <f>ROUND((((SUM(BI98:BI105)+SUM(BI123:BI243))+SUM(BI245:BI249))),2)</f>
        <v>0</v>
      </c>
      <c r="I36" s="27"/>
      <c r="J36" s="27"/>
      <c r="K36" s="24"/>
      <c r="L36" s="24"/>
      <c r="M36" s="43">
        <v>0</v>
      </c>
      <c r="N36" s="27"/>
      <c r="O36" s="27"/>
      <c r="P36" s="27"/>
      <c r="Q36" s="24"/>
      <c r="R36" s="28"/>
    </row>
    <row r="37" spans="2:18" s="22" customFormat="1" ht="6.95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8"/>
    </row>
    <row r="38" spans="2:18" s="22" customFormat="1" ht="25.35" customHeight="1">
      <c r="B38" s="23"/>
      <c r="C38" s="44"/>
      <c r="D38" s="45" t="s">
        <v>40</v>
      </c>
      <c r="E38" s="46"/>
      <c r="F38" s="46"/>
      <c r="G38" s="47" t="s">
        <v>41</v>
      </c>
      <c r="H38" s="48" t="s">
        <v>42</v>
      </c>
      <c r="I38" s="46"/>
      <c r="J38" s="46"/>
      <c r="K38" s="46"/>
      <c r="L38" s="49">
        <f>SUM(M30:M36)</f>
        <v>0</v>
      </c>
      <c r="M38" s="50"/>
      <c r="N38" s="50"/>
      <c r="O38" s="50"/>
      <c r="P38" s="51"/>
      <c r="Q38" s="44"/>
      <c r="R38" s="28"/>
    </row>
    <row r="39" spans="2:18" s="22" customFormat="1" ht="14.45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8"/>
    </row>
    <row r="40" spans="2:18" s="22" customFormat="1" ht="14.45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8"/>
    </row>
    <row r="41" spans="2:18">
      <c r="B41" s="14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7"/>
    </row>
    <row r="42" spans="2:18">
      <c r="B42" s="14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7"/>
    </row>
    <row r="43" spans="2:18">
      <c r="B43" s="14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7"/>
    </row>
    <row r="44" spans="2:18">
      <c r="B44" s="14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7"/>
    </row>
    <row r="45" spans="2:18">
      <c r="B45" s="14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7"/>
    </row>
    <row r="46" spans="2:18">
      <c r="B46" s="14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7"/>
    </row>
    <row r="47" spans="2:18">
      <c r="B47" s="14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7"/>
    </row>
    <row r="48" spans="2:18">
      <c r="B48" s="14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7"/>
    </row>
    <row r="49" spans="2:18">
      <c r="B49" s="14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7"/>
    </row>
    <row r="50" spans="2:18" s="22" customFormat="1" ht="15">
      <c r="B50" s="23"/>
      <c r="C50" s="24"/>
      <c r="D50" s="52" t="s">
        <v>43</v>
      </c>
      <c r="E50" s="34"/>
      <c r="F50" s="34"/>
      <c r="G50" s="34"/>
      <c r="H50" s="53"/>
      <c r="I50" s="24"/>
      <c r="J50" s="52" t="s">
        <v>44</v>
      </c>
      <c r="K50" s="34"/>
      <c r="L50" s="34"/>
      <c r="M50" s="34"/>
      <c r="N50" s="34"/>
      <c r="O50" s="34"/>
      <c r="P50" s="53"/>
      <c r="Q50" s="24"/>
      <c r="R50" s="28"/>
    </row>
    <row r="51" spans="2:18">
      <c r="B51" s="14"/>
      <c r="C51" s="19"/>
      <c r="D51" s="54"/>
      <c r="E51" s="19"/>
      <c r="F51" s="19"/>
      <c r="G51" s="19"/>
      <c r="H51" s="55"/>
      <c r="I51" s="19"/>
      <c r="J51" s="54"/>
      <c r="K51" s="19"/>
      <c r="L51" s="19"/>
      <c r="M51" s="19"/>
      <c r="N51" s="19"/>
      <c r="O51" s="19"/>
      <c r="P51" s="55"/>
      <c r="Q51" s="19"/>
      <c r="R51" s="17"/>
    </row>
    <row r="52" spans="2:18">
      <c r="B52" s="14"/>
      <c r="C52" s="19"/>
      <c r="D52" s="54"/>
      <c r="E52" s="19"/>
      <c r="F52" s="19"/>
      <c r="G52" s="19"/>
      <c r="H52" s="55"/>
      <c r="I52" s="19"/>
      <c r="J52" s="54"/>
      <c r="K52" s="19"/>
      <c r="L52" s="19"/>
      <c r="M52" s="19"/>
      <c r="N52" s="19"/>
      <c r="O52" s="19"/>
      <c r="P52" s="55"/>
      <c r="Q52" s="19"/>
      <c r="R52" s="17"/>
    </row>
    <row r="53" spans="2:18">
      <c r="B53" s="14"/>
      <c r="C53" s="19"/>
      <c r="D53" s="54"/>
      <c r="E53" s="19"/>
      <c r="F53" s="19"/>
      <c r="G53" s="19"/>
      <c r="H53" s="55"/>
      <c r="I53" s="19"/>
      <c r="J53" s="54"/>
      <c r="K53" s="19"/>
      <c r="L53" s="19"/>
      <c r="M53" s="19"/>
      <c r="N53" s="19"/>
      <c r="O53" s="19"/>
      <c r="P53" s="55"/>
      <c r="Q53" s="19"/>
      <c r="R53" s="17"/>
    </row>
    <row r="54" spans="2:18">
      <c r="B54" s="14"/>
      <c r="C54" s="19"/>
      <c r="D54" s="54"/>
      <c r="E54" s="19"/>
      <c r="F54" s="19"/>
      <c r="G54" s="19"/>
      <c r="H54" s="55"/>
      <c r="I54" s="19"/>
      <c r="J54" s="54"/>
      <c r="K54" s="19"/>
      <c r="L54" s="19"/>
      <c r="M54" s="19"/>
      <c r="N54" s="19"/>
      <c r="O54" s="19"/>
      <c r="P54" s="55"/>
      <c r="Q54" s="19"/>
      <c r="R54" s="17"/>
    </row>
    <row r="55" spans="2:18">
      <c r="B55" s="14"/>
      <c r="C55" s="19"/>
      <c r="D55" s="54"/>
      <c r="E55" s="19"/>
      <c r="F55" s="19"/>
      <c r="G55" s="19"/>
      <c r="H55" s="55"/>
      <c r="I55" s="19"/>
      <c r="J55" s="54"/>
      <c r="K55" s="19"/>
      <c r="L55" s="19"/>
      <c r="M55" s="19"/>
      <c r="N55" s="19"/>
      <c r="O55" s="19"/>
      <c r="P55" s="55"/>
      <c r="Q55" s="19"/>
      <c r="R55" s="17"/>
    </row>
    <row r="56" spans="2:18">
      <c r="B56" s="14"/>
      <c r="C56" s="19"/>
      <c r="D56" s="54"/>
      <c r="E56" s="19"/>
      <c r="F56" s="19"/>
      <c r="G56" s="19"/>
      <c r="H56" s="55"/>
      <c r="I56" s="19"/>
      <c r="J56" s="54"/>
      <c r="K56" s="19"/>
      <c r="L56" s="19"/>
      <c r="M56" s="19"/>
      <c r="N56" s="19"/>
      <c r="O56" s="19"/>
      <c r="P56" s="55"/>
      <c r="Q56" s="19"/>
      <c r="R56" s="17"/>
    </row>
    <row r="57" spans="2:18">
      <c r="B57" s="14"/>
      <c r="C57" s="19"/>
      <c r="D57" s="54"/>
      <c r="E57" s="19"/>
      <c r="F57" s="19"/>
      <c r="G57" s="19"/>
      <c r="H57" s="55"/>
      <c r="I57" s="19"/>
      <c r="J57" s="54"/>
      <c r="K57" s="19"/>
      <c r="L57" s="19"/>
      <c r="M57" s="19"/>
      <c r="N57" s="19"/>
      <c r="O57" s="19"/>
      <c r="P57" s="55"/>
      <c r="Q57" s="19"/>
      <c r="R57" s="17"/>
    </row>
    <row r="58" spans="2:18">
      <c r="B58" s="14"/>
      <c r="C58" s="19"/>
      <c r="D58" s="54"/>
      <c r="E58" s="19"/>
      <c r="F58" s="19"/>
      <c r="G58" s="19"/>
      <c r="H58" s="55"/>
      <c r="I58" s="19"/>
      <c r="J58" s="54"/>
      <c r="K58" s="19"/>
      <c r="L58" s="19"/>
      <c r="M58" s="19"/>
      <c r="N58" s="19"/>
      <c r="O58" s="19"/>
      <c r="P58" s="55"/>
      <c r="Q58" s="19"/>
      <c r="R58" s="17"/>
    </row>
    <row r="59" spans="2:18" s="22" customFormat="1" ht="15">
      <c r="B59" s="23"/>
      <c r="C59" s="24"/>
      <c r="D59" s="56" t="s">
        <v>45</v>
      </c>
      <c r="E59" s="57"/>
      <c r="F59" s="57"/>
      <c r="G59" s="58" t="s">
        <v>46</v>
      </c>
      <c r="H59" s="59"/>
      <c r="I59" s="24"/>
      <c r="J59" s="56" t="s">
        <v>45</v>
      </c>
      <c r="K59" s="57"/>
      <c r="L59" s="57"/>
      <c r="M59" s="57"/>
      <c r="N59" s="58" t="s">
        <v>46</v>
      </c>
      <c r="O59" s="57"/>
      <c r="P59" s="59"/>
      <c r="Q59" s="24"/>
      <c r="R59" s="28"/>
    </row>
    <row r="60" spans="2:18">
      <c r="B60" s="14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7"/>
    </row>
    <row r="61" spans="2:18" s="22" customFormat="1" ht="15">
      <c r="B61" s="23"/>
      <c r="C61" s="24"/>
      <c r="D61" s="52" t="s">
        <v>47</v>
      </c>
      <c r="E61" s="34"/>
      <c r="F61" s="34"/>
      <c r="G61" s="34"/>
      <c r="H61" s="53"/>
      <c r="I61" s="24"/>
      <c r="J61" s="52" t="s">
        <v>48</v>
      </c>
      <c r="K61" s="34"/>
      <c r="L61" s="34"/>
      <c r="M61" s="34"/>
      <c r="N61" s="34"/>
      <c r="O61" s="34"/>
      <c r="P61" s="53"/>
      <c r="Q61" s="24"/>
      <c r="R61" s="28"/>
    </row>
    <row r="62" spans="2:18">
      <c r="B62" s="14"/>
      <c r="C62" s="19"/>
      <c r="D62" s="54"/>
      <c r="E62" s="19"/>
      <c r="F62" s="19"/>
      <c r="G62" s="19"/>
      <c r="H62" s="55"/>
      <c r="I62" s="19"/>
      <c r="J62" s="54"/>
      <c r="K62" s="19"/>
      <c r="L62" s="19"/>
      <c r="M62" s="19"/>
      <c r="N62" s="19"/>
      <c r="O62" s="19"/>
      <c r="P62" s="55"/>
      <c r="Q62" s="19"/>
      <c r="R62" s="17"/>
    </row>
    <row r="63" spans="2:18">
      <c r="B63" s="14"/>
      <c r="C63" s="19"/>
      <c r="D63" s="54"/>
      <c r="E63" s="19"/>
      <c r="F63" s="19"/>
      <c r="G63" s="19"/>
      <c r="H63" s="55"/>
      <c r="I63" s="19"/>
      <c r="J63" s="54"/>
      <c r="K63" s="19"/>
      <c r="L63" s="19"/>
      <c r="M63" s="19"/>
      <c r="N63" s="19"/>
      <c r="O63" s="19"/>
      <c r="P63" s="55"/>
      <c r="Q63" s="19"/>
      <c r="R63" s="17"/>
    </row>
    <row r="64" spans="2:18">
      <c r="B64" s="14"/>
      <c r="C64" s="19"/>
      <c r="D64" s="54"/>
      <c r="E64" s="19"/>
      <c r="F64" s="19"/>
      <c r="G64" s="19"/>
      <c r="H64" s="55"/>
      <c r="I64" s="19"/>
      <c r="J64" s="54"/>
      <c r="K64" s="19"/>
      <c r="L64" s="19"/>
      <c r="M64" s="19"/>
      <c r="N64" s="19"/>
      <c r="O64" s="19"/>
      <c r="P64" s="55"/>
      <c r="Q64" s="19"/>
      <c r="R64" s="17"/>
    </row>
    <row r="65" spans="2:18">
      <c r="B65" s="14"/>
      <c r="C65" s="19"/>
      <c r="D65" s="54"/>
      <c r="E65" s="19"/>
      <c r="F65" s="19"/>
      <c r="G65" s="19"/>
      <c r="H65" s="55"/>
      <c r="I65" s="19"/>
      <c r="J65" s="54"/>
      <c r="K65" s="19"/>
      <c r="L65" s="19"/>
      <c r="M65" s="19"/>
      <c r="N65" s="19"/>
      <c r="O65" s="19"/>
      <c r="P65" s="55"/>
      <c r="Q65" s="19"/>
      <c r="R65" s="17"/>
    </row>
    <row r="66" spans="2:18">
      <c r="B66" s="14"/>
      <c r="C66" s="19"/>
      <c r="D66" s="54"/>
      <c r="E66" s="19"/>
      <c r="F66" s="19"/>
      <c r="G66" s="19"/>
      <c r="H66" s="55"/>
      <c r="I66" s="19"/>
      <c r="J66" s="54"/>
      <c r="K66" s="19"/>
      <c r="L66" s="19"/>
      <c r="M66" s="19"/>
      <c r="N66" s="19"/>
      <c r="O66" s="19"/>
      <c r="P66" s="55"/>
      <c r="Q66" s="19"/>
      <c r="R66" s="17"/>
    </row>
    <row r="67" spans="2:18">
      <c r="B67" s="14"/>
      <c r="C67" s="19"/>
      <c r="D67" s="54"/>
      <c r="E67" s="19"/>
      <c r="F67" s="19"/>
      <c r="G67" s="19"/>
      <c r="H67" s="55"/>
      <c r="I67" s="19"/>
      <c r="J67" s="54"/>
      <c r="K67" s="19"/>
      <c r="L67" s="19"/>
      <c r="M67" s="19"/>
      <c r="N67" s="19"/>
      <c r="O67" s="19"/>
      <c r="P67" s="55"/>
      <c r="Q67" s="19"/>
      <c r="R67" s="17"/>
    </row>
    <row r="68" spans="2:18">
      <c r="B68" s="14"/>
      <c r="C68" s="19"/>
      <c r="D68" s="54"/>
      <c r="E68" s="19"/>
      <c r="F68" s="19"/>
      <c r="G68" s="19"/>
      <c r="H68" s="55"/>
      <c r="I68" s="19"/>
      <c r="J68" s="54"/>
      <c r="K68" s="19"/>
      <c r="L68" s="19"/>
      <c r="M68" s="19"/>
      <c r="N68" s="19"/>
      <c r="O68" s="19"/>
      <c r="P68" s="55"/>
      <c r="Q68" s="19"/>
      <c r="R68" s="17"/>
    </row>
    <row r="69" spans="2:18">
      <c r="B69" s="14"/>
      <c r="C69" s="19"/>
      <c r="D69" s="54"/>
      <c r="E69" s="19"/>
      <c r="F69" s="19"/>
      <c r="G69" s="19"/>
      <c r="H69" s="55"/>
      <c r="I69" s="19"/>
      <c r="J69" s="54"/>
      <c r="K69" s="19"/>
      <c r="L69" s="19"/>
      <c r="M69" s="19"/>
      <c r="N69" s="19"/>
      <c r="O69" s="19"/>
      <c r="P69" s="55"/>
      <c r="Q69" s="19"/>
      <c r="R69" s="17"/>
    </row>
    <row r="70" spans="2:18" s="22" customFormat="1" ht="15">
      <c r="B70" s="23"/>
      <c r="C70" s="24"/>
      <c r="D70" s="56" t="s">
        <v>45</v>
      </c>
      <c r="E70" s="57"/>
      <c r="F70" s="57"/>
      <c r="G70" s="58" t="s">
        <v>46</v>
      </c>
      <c r="H70" s="59"/>
      <c r="I70" s="24"/>
      <c r="J70" s="56" t="s">
        <v>45</v>
      </c>
      <c r="K70" s="57"/>
      <c r="L70" s="57"/>
      <c r="M70" s="57"/>
      <c r="N70" s="58" t="s">
        <v>46</v>
      </c>
      <c r="O70" s="57"/>
      <c r="P70" s="59"/>
      <c r="Q70" s="24"/>
      <c r="R70" s="28"/>
    </row>
    <row r="71" spans="2:18" s="22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22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22" customFormat="1" ht="36.950000000000003" customHeight="1">
      <c r="B76" s="23"/>
      <c r="C76" s="15" t="s">
        <v>49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8"/>
    </row>
    <row r="77" spans="2:18" s="22" customFormat="1" ht="6.95" customHeight="1"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8"/>
    </row>
    <row r="78" spans="2:18" s="22" customFormat="1" ht="30" customHeight="1">
      <c r="B78" s="23"/>
      <c r="C78" s="20" t="s">
        <v>13</v>
      </c>
      <c r="D78" s="24"/>
      <c r="E78" s="24"/>
      <c r="F78" s="21" t="str">
        <f>F6</f>
        <v>Stavební úpravy haly</v>
      </c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4"/>
      <c r="R78" s="28"/>
    </row>
    <row r="79" spans="2:18" s="22" customFormat="1" ht="36.950000000000003" customHeight="1">
      <c r="B79" s="23"/>
      <c r="C79" s="66" t="s">
        <v>14</v>
      </c>
      <c r="D79" s="24"/>
      <c r="E79" s="24"/>
      <c r="F79" s="67" t="str">
        <f>F7</f>
        <v>03130001 - SO 01 - výměna výplní okenních otvorů</v>
      </c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4"/>
      <c r="R79" s="28"/>
    </row>
    <row r="80" spans="2:18" s="22" customFormat="1" ht="6.95" customHeight="1"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8"/>
    </row>
    <row r="81" spans="2:47" s="22" customFormat="1" ht="18" customHeight="1">
      <c r="B81" s="23"/>
      <c r="C81" s="20" t="s">
        <v>20</v>
      </c>
      <c r="D81" s="24"/>
      <c r="E81" s="24"/>
      <c r="F81" s="29" t="str">
        <f>F9</f>
        <v>Chrášťany, p.č.392/19</v>
      </c>
      <c r="G81" s="24"/>
      <c r="H81" s="24"/>
      <c r="I81" s="24"/>
      <c r="J81" s="24"/>
      <c r="K81" s="20" t="s">
        <v>22</v>
      </c>
      <c r="L81" s="24"/>
      <c r="M81" s="68" t="str">
        <f>IF(O9="","",O9)</f>
        <v>16. 8. 2017</v>
      </c>
      <c r="N81" s="27"/>
      <c r="O81" s="27"/>
      <c r="P81" s="27"/>
      <c r="Q81" s="24"/>
      <c r="R81" s="28"/>
    </row>
    <row r="82" spans="2:47" s="22" customFormat="1" ht="6.95" customHeight="1"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8"/>
    </row>
    <row r="83" spans="2:47" s="22" customFormat="1" ht="15">
      <c r="B83" s="23"/>
      <c r="C83" s="20" t="s">
        <v>23</v>
      </c>
      <c r="D83" s="24"/>
      <c r="E83" s="24"/>
      <c r="F83" s="29" t="str">
        <f>E12</f>
        <v xml:space="preserve"> </v>
      </c>
      <c r="G83" s="24"/>
      <c r="H83" s="24"/>
      <c r="I83" s="24"/>
      <c r="J83" s="24"/>
      <c r="K83" s="20" t="s">
        <v>27</v>
      </c>
      <c r="L83" s="24"/>
      <c r="M83" s="31" t="str">
        <f>E18</f>
        <v xml:space="preserve"> </v>
      </c>
      <c r="N83" s="27"/>
      <c r="O83" s="27"/>
      <c r="P83" s="27"/>
      <c r="Q83" s="27"/>
      <c r="R83" s="28"/>
    </row>
    <row r="84" spans="2:47" s="22" customFormat="1" ht="14.45" customHeight="1">
      <c r="B84" s="23"/>
      <c r="C84" s="20" t="s">
        <v>26</v>
      </c>
      <c r="D84" s="24"/>
      <c r="E84" s="24"/>
      <c r="F84" s="29" t="str">
        <f>IF(E15="","",E15)</f>
        <v>Vyplň údaj</v>
      </c>
      <c r="G84" s="24"/>
      <c r="H84" s="24"/>
      <c r="I84" s="24"/>
      <c r="J84" s="24"/>
      <c r="K84" s="20" t="s">
        <v>28</v>
      </c>
      <c r="L84" s="24"/>
      <c r="M84" s="31" t="str">
        <f>E21</f>
        <v xml:space="preserve"> </v>
      </c>
      <c r="N84" s="27"/>
      <c r="O84" s="27"/>
      <c r="P84" s="27"/>
      <c r="Q84" s="27"/>
      <c r="R84" s="28"/>
    </row>
    <row r="85" spans="2:47" s="22" customFormat="1" ht="10.35" customHeight="1"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8"/>
    </row>
    <row r="86" spans="2:47" s="22" customFormat="1" ht="29.25" customHeight="1">
      <c r="B86" s="23"/>
      <c r="C86" s="69" t="s">
        <v>50</v>
      </c>
      <c r="D86" s="70"/>
      <c r="E86" s="70"/>
      <c r="F86" s="70"/>
      <c r="G86" s="70"/>
      <c r="H86" s="44"/>
      <c r="I86" s="44"/>
      <c r="J86" s="44"/>
      <c r="K86" s="44"/>
      <c r="L86" s="44"/>
      <c r="M86" s="44"/>
      <c r="N86" s="69" t="s">
        <v>51</v>
      </c>
      <c r="O86" s="27"/>
      <c r="P86" s="27"/>
      <c r="Q86" s="27"/>
      <c r="R86" s="28"/>
    </row>
    <row r="87" spans="2:47" s="22" customFormat="1" ht="10.35" customHeight="1"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8"/>
    </row>
    <row r="88" spans="2:47" s="22" customFormat="1" ht="29.25" customHeight="1">
      <c r="B88" s="23"/>
      <c r="C88" s="71" t="s">
        <v>52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72">
        <f>N123</f>
        <v>0</v>
      </c>
      <c r="O88" s="27"/>
      <c r="P88" s="27"/>
      <c r="Q88" s="27"/>
      <c r="R88" s="28"/>
      <c r="AU88" s="10" t="s">
        <v>53</v>
      </c>
    </row>
    <row r="89" spans="2:47" s="79" customFormat="1" ht="24.95" customHeight="1">
      <c r="B89" s="73"/>
      <c r="C89" s="74"/>
      <c r="D89" s="75" t="s">
        <v>54</v>
      </c>
      <c r="E89" s="74"/>
      <c r="F89" s="74"/>
      <c r="G89" s="74"/>
      <c r="H89" s="74"/>
      <c r="I89" s="74"/>
      <c r="J89" s="74"/>
      <c r="K89" s="74"/>
      <c r="L89" s="74"/>
      <c r="M89" s="74"/>
      <c r="N89" s="76">
        <f>N124</f>
        <v>0</v>
      </c>
      <c r="O89" s="77"/>
      <c r="P89" s="77"/>
      <c r="Q89" s="77"/>
      <c r="R89" s="78"/>
    </row>
    <row r="90" spans="2:47" s="86" customFormat="1" ht="19.899999999999999" customHeight="1">
      <c r="B90" s="80"/>
      <c r="C90" s="81"/>
      <c r="D90" s="82" t="s">
        <v>55</v>
      </c>
      <c r="E90" s="81"/>
      <c r="F90" s="81"/>
      <c r="G90" s="81"/>
      <c r="H90" s="81"/>
      <c r="I90" s="81"/>
      <c r="J90" s="81"/>
      <c r="K90" s="81"/>
      <c r="L90" s="81"/>
      <c r="M90" s="81"/>
      <c r="N90" s="83">
        <f>N125</f>
        <v>0</v>
      </c>
      <c r="O90" s="84"/>
      <c r="P90" s="84"/>
      <c r="Q90" s="84"/>
      <c r="R90" s="85"/>
    </row>
    <row r="91" spans="2:47" s="86" customFormat="1" ht="19.899999999999999" customHeight="1">
      <c r="B91" s="80"/>
      <c r="C91" s="81"/>
      <c r="D91" s="82" t="s">
        <v>56</v>
      </c>
      <c r="E91" s="81"/>
      <c r="F91" s="81"/>
      <c r="G91" s="81"/>
      <c r="H91" s="81"/>
      <c r="I91" s="81"/>
      <c r="J91" s="81"/>
      <c r="K91" s="81"/>
      <c r="L91" s="81"/>
      <c r="M91" s="81"/>
      <c r="N91" s="83">
        <f>N154</f>
        <v>0</v>
      </c>
      <c r="O91" s="84"/>
      <c r="P91" s="84"/>
      <c r="Q91" s="84"/>
      <c r="R91" s="85"/>
    </row>
    <row r="92" spans="2:47" s="79" customFormat="1" ht="24.95" customHeight="1">
      <c r="B92" s="73"/>
      <c r="C92" s="74"/>
      <c r="D92" s="75" t="s">
        <v>57</v>
      </c>
      <c r="E92" s="74"/>
      <c r="F92" s="74"/>
      <c r="G92" s="74"/>
      <c r="H92" s="74"/>
      <c r="I92" s="74"/>
      <c r="J92" s="74"/>
      <c r="K92" s="74"/>
      <c r="L92" s="74"/>
      <c r="M92" s="74"/>
      <c r="N92" s="76">
        <f>N160</f>
        <v>0</v>
      </c>
      <c r="O92" s="77"/>
      <c r="P92" s="77"/>
      <c r="Q92" s="77"/>
      <c r="R92" s="78"/>
    </row>
    <row r="93" spans="2:47" s="86" customFormat="1" ht="19.899999999999999" customHeight="1">
      <c r="B93" s="80"/>
      <c r="C93" s="81"/>
      <c r="D93" s="82" t="s">
        <v>58</v>
      </c>
      <c r="E93" s="81"/>
      <c r="F93" s="81"/>
      <c r="G93" s="81"/>
      <c r="H93" s="81"/>
      <c r="I93" s="81"/>
      <c r="J93" s="81"/>
      <c r="K93" s="81"/>
      <c r="L93" s="81"/>
      <c r="M93" s="81"/>
      <c r="N93" s="83">
        <f>N161</f>
        <v>0</v>
      </c>
      <c r="O93" s="84"/>
      <c r="P93" s="84"/>
      <c r="Q93" s="84"/>
      <c r="R93" s="85"/>
    </row>
    <row r="94" spans="2:47" s="79" customFormat="1" ht="24.95" customHeight="1">
      <c r="B94" s="73"/>
      <c r="C94" s="74"/>
      <c r="D94" s="75" t="s">
        <v>59</v>
      </c>
      <c r="E94" s="74"/>
      <c r="F94" s="74"/>
      <c r="G94" s="74"/>
      <c r="H94" s="74"/>
      <c r="I94" s="74"/>
      <c r="J94" s="74"/>
      <c r="K94" s="74"/>
      <c r="L94" s="74"/>
      <c r="M94" s="74"/>
      <c r="N94" s="76">
        <f>N241</f>
        <v>0</v>
      </c>
      <c r="O94" s="77"/>
      <c r="P94" s="77"/>
      <c r="Q94" s="77"/>
      <c r="R94" s="78"/>
    </row>
    <row r="95" spans="2:47" s="86" customFormat="1" ht="19.899999999999999" customHeight="1">
      <c r="B95" s="80"/>
      <c r="C95" s="81"/>
      <c r="D95" s="82" t="s">
        <v>60</v>
      </c>
      <c r="E95" s="81"/>
      <c r="F95" s="81"/>
      <c r="G95" s="81"/>
      <c r="H95" s="81"/>
      <c r="I95" s="81"/>
      <c r="J95" s="81"/>
      <c r="K95" s="81"/>
      <c r="L95" s="81"/>
      <c r="M95" s="81"/>
      <c r="N95" s="83">
        <f>N242</f>
        <v>0</v>
      </c>
      <c r="O95" s="84"/>
      <c r="P95" s="84"/>
      <c r="Q95" s="84"/>
      <c r="R95" s="85"/>
    </row>
    <row r="96" spans="2:47" s="79" customFormat="1" ht="21.75" customHeight="1">
      <c r="B96" s="73"/>
      <c r="C96" s="74"/>
      <c r="D96" s="75" t="s">
        <v>61</v>
      </c>
      <c r="E96" s="74"/>
      <c r="F96" s="74"/>
      <c r="G96" s="74"/>
      <c r="H96" s="74"/>
      <c r="I96" s="74"/>
      <c r="J96" s="74"/>
      <c r="K96" s="74"/>
      <c r="L96" s="74"/>
      <c r="M96" s="74"/>
      <c r="N96" s="87">
        <f>N244</f>
        <v>0</v>
      </c>
      <c r="O96" s="77"/>
      <c r="P96" s="77"/>
      <c r="Q96" s="77"/>
      <c r="R96" s="78"/>
    </row>
    <row r="97" spans="2:65" s="22" customFormat="1" ht="21.75" customHeight="1">
      <c r="B97" s="23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8"/>
    </row>
    <row r="98" spans="2:65" s="22" customFormat="1" ht="29.25" customHeight="1">
      <c r="B98" s="23"/>
      <c r="C98" s="71" t="s">
        <v>62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88">
        <f>ROUND(N99+N100+N101+N102+N103+N104,2)</f>
        <v>0</v>
      </c>
      <c r="O98" s="27"/>
      <c r="P98" s="27"/>
      <c r="Q98" s="27"/>
      <c r="R98" s="28"/>
      <c r="T98" s="89"/>
      <c r="U98" s="90" t="s">
        <v>33</v>
      </c>
    </row>
    <row r="99" spans="2:65" s="22" customFormat="1" ht="18" customHeight="1">
      <c r="B99" s="91"/>
      <c r="C99" s="92"/>
      <c r="D99" s="93" t="s">
        <v>63</v>
      </c>
      <c r="E99" s="94"/>
      <c r="F99" s="94"/>
      <c r="G99" s="94"/>
      <c r="H99" s="94"/>
      <c r="I99" s="92"/>
      <c r="J99" s="92"/>
      <c r="K99" s="92"/>
      <c r="L99" s="92"/>
      <c r="M99" s="92"/>
      <c r="N99" s="95">
        <f>ROUND(N88*T99,2)</f>
        <v>0</v>
      </c>
      <c r="O99" s="94"/>
      <c r="P99" s="94"/>
      <c r="Q99" s="94"/>
      <c r="R99" s="96"/>
      <c r="S99" s="92"/>
      <c r="T99" s="97"/>
      <c r="U99" s="98" t="s">
        <v>34</v>
      </c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100" t="s">
        <v>64</v>
      </c>
      <c r="AZ99" s="99"/>
      <c r="BA99" s="99"/>
      <c r="BB99" s="99"/>
      <c r="BC99" s="99"/>
      <c r="BD99" s="99"/>
      <c r="BE99" s="101">
        <f t="shared" ref="BE99:BE104" si="0">IF(U99="základní",N99,0)</f>
        <v>0</v>
      </c>
      <c r="BF99" s="101">
        <f t="shared" ref="BF99:BF104" si="1">IF(U99="snížená",N99,0)</f>
        <v>0</v>
      </c>
      <c r="BG99" s="101">
        <f t="shared" ref="BG99:BG104" si="2">IF(U99="zákl. přenesená",N99,0)</f>
        <v>0</v>
      </c>
      <c r="BH99" s="101">
        <f t="shared" ref="BH99:BH104" si="3">IF(U99="sníž. přenesená",N99,0)</f>
        <v>0</v>
      </c>
      <c r="BI99" s="101">
        <f t="shared" ref="BI99:BI104" si="4">IF(U99="nulová",N99,0)</f>
        <v>0</v>
      </c>
      <c r="BJ99" s="100" t="s">
        <v>65</v>
      </c>
      <c r="BK99" s="99"/>
      <c r="BL99" s="99"/>
      <c r="BM99" s="99"/>
    </row>
    <row r="100" spans="2:65" s="22" customFormat="1" ht="18" customHeight="1">
      <c r="B100" s="91"/>
      <c r="C100" s="92"/>
      <c r="D100" s="93" t="s">
        <v>66</v>
      </c>
      <c r="E100" s="94"/>
      <c r="F100" s="94"/>
      <c r="G100" s="94"/>
      <c r="H100" s="94"/>
      <c r="I100" s="92"/>
      <c r="J100" s="92"/>
      <c r="K100" s="92"/>
      <c r="L100" s="92"/>
      <c r="M100" s="92"/>
      <c r="N100" s="95">
        <f>ROUND(N88*T100,2)</f>
        <v>0</v>
      </c>
      <c r="O100" s="94"/>
      <c r="P100" s="94"/>
      <c r="Q100" s="94"/>
      <c r="R100" s="96"/>
      <c r="S100" s="92"/>
      <c r="T100" s="97"/>
      <c r="U100" s="98" t="s">
        <v>34</v>
      </c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100" t="s">
        <v>64</v>
      </c>
      <c r="AZ100" s="99"/>
      <c r="BA100" s="99"/>
      <c r="BB100" s="99"/>
      <c r="BC100" s="99"/>
      <c r="BD100" s="99"/>
      <c r="BE100" s="101">
        <f t="shared" si="0"/>
        <v>0</v>
      </c>
      <c r="BF100" s="101">
        <f t="shared" si="1"/>
        <v>0</v>
      </c>
      <c r="BG100" s="101">
        <f t="shared" si="2"/>
        <v>0</v>
      </c>
      <c r="BH100" s="101">
        <f t="shared" si="3"/>
        <v>0</v>
      </c>
      <c r="BI100" s="101">
        <f t="shared" si="4"/>
        <v>0</v>
      </c>
      <c r="BJ100" s="100" t="s">
        <v>65</v>
      </c>
      <c r="BK100" s="99"/>
      <c r="BL100" s="99"/>
      <c r="BM100" s="99"/>
    </row>
    <row r="101" spans="2:65" s="22" customFormat="1" ht="18" customHeight="1">
      <c r="B101" s="91"/>
      <c r="C101" s="92"/>
      <c r="D101" s="93" t="s">
        <v>67</v>
      </c>
      <c r="E101" s="94"/>
      <c r="F101" s="94"/>
      <c r="G101" s="94"/>
      <c r="H101" s="94"/>
      <c r="I101" s="92"/>
      <c r="J101" s="92"/>
      <c r="K101" s="92"/>
      <c r="L101" s="92"/>
      <c r="M101" s="92"/>
      <c r="N101" s="95">
        <f>ROUND(N88*T101,2)</f>
        <v>0</v>
      </c>
      <c r="O101" s="94"/>
      <c r="P101" s="94"/>
      <c r="Q101" s="94"/>
      <c r="R101" s="96"/>
      <c r="S101" s="92"/>
      <c r="T101" s="97"/>
      <c r="U101" s="98" t="s">
        <v>34</v>
      </c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100" t="s">
        <v>64</v>
      </c>
      <c r="AZ101" s="99"/>
      <c r="BA101" s="99"/>
      <c r="BB101" s="99"/>
      <c r="BC101" s="99"/>
      <c r="BD101" s="99"/>
      <c r="BE101" s="101">
        <f t="shared" si="0"/>
        <v>0</v>
      </c>
      <c r="BF101" s="101">
        <f t="shared" si="1"/>
        <v>0</v>
      </c>
      <c r="BG101" s="101">
        <f t="shared" si="2"/>
        <v>0</v>
      </c>
      <c r="BH101" s="101">
        <f t="shared" si="3"/>
        <v>0</v>
      </c>
      <c r="BI101" s="101">
        <f t="shared" si="4"/>
        <v>0</v>
      </c>
      <c r="BJ101" s="100" t="s">
        <v>65</v>
      </c>
      <c r="BK101" s="99"/>
      <c r="BL101" s="99"/>
      <c r="BM101" s="99"/>
    </row>
    <row r="102" spans="2:65" s="22" customFormat="1" ht="18" customHeight="1">
      <c r="B102" s="91"/>
      <c r="C102" s="92"/>
      <c r="D102" s="93" t="s">
        <v>68</v>
      </c>
      <c r="E102" s="94"/>
      <c r="F102" s="94"/>
      <c r="G102" s="94"/>
      <c r="H102" s="94"/>
      <c r="I102" s="92"/>
      <c r="J102" s="92"/>
      <c r="K102" s="92"/>
      <c r="L102" s="92"/>
      <c r="M102" s="92"/>
      <c r="N102" s="95">
        <f>ROUND(N88*T102,2)</f>
        <v>0</v>
      </c>
      <c r="O102" s="94"/>
      <c r="P102" s="94"/>
      <c r="Q102" s="94"/>
      <c r="R102" s="96"/>
      <c r="S102" s="92"/>
      <c r="T102" s="97"/>
      <c r="U102" s="98" t="s">
        <v>34</v>
      </c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100" t="s">
        <v>64</v>
      </c>
      <c r="AZ102" s="99"/>
      <c r="BA102" s="99"/>
      <c r="BB102" s="99"/>
      <c r="BC102" s="99"/>
      <c r="BD102" s="99"/>
      <c r="BE102" s="101">
        <f t="shared" si="0"/>
        <v>0</v>
      </c>
      <c r="BF102" s="101">
        <f t="shared" si="1"/>
        <v>0</v>
      </c>
      <c r="BG102" s="101">
        <f t="shared" si="2"/>
        <v>0</v>
      </c>
      <c r="BH102" s="101">
        <f t="shared" si="3"/>
        <v>0</v>
      </c>
      <c r="BI102" s="101">
        <f t="shared" si="4"/>
        <v>0</v>
      </c>
      <c r="BJ102" s="100" t="s">
        <v>65</v>
      </c>
      <c r="BK102" s="99"/>
      <c r="BL102" s="99"/>
      <c r="BM102" s="99"/>
    </row>
    <row r="103" spans="2:65" s="22" customFormat="1" ht="18" customHeight="1">
      <c r="B103" s="91"/>
      <c r="C103" s="92"/>
      <c r="D103" s="93" t="s">
        <v>69</v>
      </c>
      <c r="E103" s="94"/>
      <c r="F103" s="94"/>
      <c r="G103" s="94"/>
      <c r="H103" s="94"/>
      <c r="I103" s="92"/>
      <c r="J103" s="92"/>
      <c r="K103" s="92"/>
      <c r="L103" s="92"/>
      <c r="M103" s="92"/>
      <c r="N103" s="95">
        <f>ROUND(N88*T103,2)</f>
        <v>0</v>
      </c>
      <c r="O103" s="94"/>
      <c r="P103" s="94"/>
      <c r="Q103" s="94"/>
      <c r="R103" s="96"/>
      <c r="S103" s="92"/>
      <c r="T103" s="97"/>
      <c r="U103" s="98" t="s">
        <v>34</v>
      </c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100" t="s">
        <v>64</v>
      </c>
      <c r="AZ103" s="99"/>
      <c r="BA103" s="99"/>
      <c r="BB103" s="99"/>
      <c r="BC103" s="99"/>
      <c r="BD103" s="99"/>
      <c r="BE103" s="101">
        <f t="shared" si="0"/>
        <v>0</v>
      </c>
      <c r="BF103" s="101">
        <f t="shared" si="1"/>
        <v>0</v>
      </c>
      <c r="BG103" s="101">
        <f t="shared" si="2"/>
        <v>0</v>
      </c>
      <c r="BH103" s="101">
        <f t="shared" si="3"/>
        <v>0</v>
      </c>
      <c r="BI103" s="101">
        <f t="shared" si="4"/>
        <v>0</v>
      </c>
      <c r="BJ103" s="100" t="s">
        <v>65</v>
      </c>
      <c r="BK103" s="99"/>
      <c r="BL103" s="99"/>
      <c r="BM103" s="99"/>
    </row>
    <row r="104" spans="2:65" s="22" customFormat="1" ht="18" customHeight="1">
      <c r="B104" s="91"/>
      <c r="C104" s="92"/>
      <c r="D104" s="102" t="s">
        <v>70</v>
      </c>
      <c r="E104" s="92"/>
      <c r="F104" s="92"/>
      <c r="G104" s="92"/>
      <c r="H104" s="92"/>
      <c r="I104" s="92"/>
      <c r="J104" s="92"/>
      <c r="K104" s="92"/>
      <c r="L104" s="92"/>
      <c r="M104" s="92"/>
      <c r="N104" s="95">
        <f>ROUND(N88*T104,2)</f>
        <v>0</v>
      </c>
      <c r="O104" s="94"/>
      <c r="P104" s="94"/>
      <c r="Q104" s="94"/>
      <c r="R104" s="96"/>
      <c r="S104" s="92"/>
      <c r="T104" s="103"/>
      <c r="U104" s="104" t="s">
        <v>34</v>
      </c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100" t="s">
        <v>71</v>
      </c>
      <c r="AZ104" s="99"/>
      <c r="BA104" s="99"/>
      <c r="BB104" s="99"/>
      <c r="BC104" s="99"/>
      <c r="BD104" s="99"/>
      <c r="BE104" s="101">
        <f t="shared" si="0"/>
        <v>0</v>
      </c>
      <c r="BF104" s="101">
        <f t="shared" si="1"/>
        <v>0</v>
      </c>
      <c r="BG104" s="101">
        <f t="shared" si="2"/>
        <v>0</v>
      </c>
      <c r="BH104" s="101">
        <f t="shared" si="3"/>
        <v>0</v>
      </c>
      <c r="BI104" s="101">
        <f t="shared" si="4"/>
        <v>0</v>
      </c>
      <c r="BJ104" s="100" t="s">
        <v>65</v>
      </c>
      <c r="BK104" s="99"/>
      <c r="BL104" s="99"/>
      <c r="BM104" s="99"/>
    </row>
    <row r="105" spans="2:65" s="22" customFormat="1">
      <c r="B105" s="23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8"/>
    </row>
    <row r="106" spans="2:65" s="22" customFormat="1" ht="29.25" customHeight="1">
      <c r="B106" s="23"/>
      <c r="C106" s="105" t="s">
        <v>72</v>
      </c>
      <c r="D106" s="44"/>
      <c r="E106" s="44"/>
      <c r="F106" s="44"/>
      <c r="G106" s="44"/>
      <c r="H106" s="44"/>
      <c r="I106" s="44"/>
      <c r="J106" s="44"/>
      <c r="K106" s="44"/>
      <c r="L106" s="106">
        <f>ROUND(SUM(N88+N98),2)</f>
        <v>0</v>
      </c>
      <c r="M106" s="70"/>
      <c r="N106" s="70"/>
      <c r="O106" s="70"/>
      <c r="P106" s="70"/>
      <c r="Q106" s="70"/>
      <c r="R106" s="28"/>
    </row>
    <row r="107" spans="2:65" s="22" customFormat="1" ht="6.95" customHeight="1"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2"/>
    </row>
    <row r="111" spans="2:65" s="22" customFormat="1" ht="6.95" customHeight="1"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5"/>
    </row>
    <row r="112" spans="2:65" s="22" customFormat="1" ht="36.950000000000003" customHeight="1">
      <c r="B112" s="23"/>
      <c r="C112" s="15" t="s">
        <v>73</v>
      </c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8"/>
    </row>
    <row r="113" spans="2:65" s="22" customFormat="1" ht="6.95" customHeight="1">
      <c r="B113" s="2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8"/>
    </row>
    <row r="114" spans="2:65" s="22" customFormat="1" ht="30" customHeight="1">
      <c r="B114" s="23"/>
      <c r="C114" s="20" t="s">
        <v>13</v>
      </c>
      <c r="D114" s="24"/>
      <c r="E114" s="24"/>
      <c r="F114" s="21" t="str">
        <f>F6</f>
        <v>Stavební úpravy haly</v>
      </c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4"/>
      <c r="R114" s="28"/>
    </row>
    <row r="115" spans="2:65" s="22" customFormat="1" ht="36.950000000000003" customHeight="1">
      <c r="B115" s="23"/>
      <c r="C115" s="66" t="s">
        <v>14</v>
      </c>
      <c r="D115" s="24"/>
      <c r="E115" s="24"/>
      <c r="F115" s="67" t="str">
        <f>F7</f>
        <v>03130001 - SO 01 - výměna výplní okenních otvorů</v>
      </c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4"/>
      <c r="R115" s="28"/>
    </row>
    <row r="116" spans="2:65" s="22" customFormat="1" ht="6.95" customHeight="1">
      <c r="B116" s="23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8"/>
    </row>
    <row r="117" spans="2:65" s="22" customFormat="1" ht="18" customHeight="1">
      <c r="B117" s="23"/>
      <c r="C117" s="20" t="s">
        <v>20</v>
      </c>
      <c r="D117" s="24"/>
      <c r="E117" s="24"/>
      <c r="F117" s="29" t="str">
        <f>F9</f>
        <v>Chrášťany, p.č.392/19</v>
      </c>
      <c r="G117" s="24"/>
      <c r="H117" s="24"/>
      <c r="I117" s="24"/>
      <c r="J117" s="24"/>
      <c r="K117" s="20" t="s">
        <v>22</v>
      </c>
      <c r="L117" s="24"/>
      <c r="M117" s="68" t="str">
        <f>IF(O9="","",O9)</f>
        <v>16. 8. 2017</v>
      </c>
      <c r="N117" s="27"/>
      <c r="O117" s="27"/>
      <c r="P117" s="27"/>
      <c r="Q117" s="24"/>
      <c r="R117" s="28"/>
    </row>
    <row r="118" spans="2:65" s="22" customFormat="1" ht="6.95" customHeight="1">
      <c r="B118" s="23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8"/>
    </row>
    <row r="119" spans="2:65" s="22" customFormat="1" ht="15">
      <c r="B119" s="23"/>
      <c r="C119" s="20" t="s">
        <v>23</v>
      </c>
      <c r="D119" s="24"/>
      <c r="E119" s="24"/>
      <c r="F119" s="29" t="str">
        <f>E12</f>
        <v xml:space="preserve"> </v>
      </c>
      <c r="G119" s="24"/>
      <c r="H119" s="24"/>
      <c r="I119" s="24"/>
      <c r="J119" s="24"/>
      <c r="K119" s="20" t="s">
        <v>27</v>
      </c>
      <c r="L119" s="24"/>
      <c r="M119" s="31" t="str">
        <f>E18</f>
        <v xml:space="preserve"> </v>
      </c>
      <c r="N119" s="27"/>
      <c r="O119" s="27"/>
      <c r="P119" s="27"/>
      <c r="Q119" s="27"/>
      <c r="R119" s="28"/>
    </row>
    <row r="120" spans="2:65" s="22" customFormat="1" ht="14.45" customHeight="1">
      <c r="B120" s="23"/>
      <c r="C120" s="20" t="s">
        <v>26</v>
      </c>
      <c r="D120" s="24"/>
      <c r="E120" s="24"/>
      <c r="F120" s="29" t="str">
        <f>IF(E15="","",E15)</f>
        <v>Vyplň údaj</v>
      </c>
      <c r="G120" s="24"/>
      <c r="H120" s="24"/>
      <c r="I120" s="24"/>
      <c r="J120" s="24"/>
      <c r="K120" s="20" t="s">
        <v>28</v>
      </c>
      <c r="L120" s="24"/>
      <c r="M120" s="31" t="str">
        <f>E21</f>
        <v xml:space="preserve"> </v>
      </c>
      <c r="N120" s="27"/>
      <c r="O120" s="27"/>
      <c r="P120" s="27"/>
      <c r="Q120" s="27"/>
      <c r="R120" s="28"/>
    </row>
    <row r="121" spans="2:65" s="22" customFormat="1" ht="10.35" customHeight="1">
      <c r="B121" s="23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8"/>
    </row>
    <row r="122" spans="2:65" s="115" customFormat="1" ht="29.25" customHeight="1">
      <c r="B122" s="107"/>
      <c r="C122" s="108" t="s">
        <v>74</v>
      </c>
      <c r="D122" s="109" t="s">
        <v>75</v>
      </c>
      <c r="E122" s="109" t="s">
        <v>76</v>
      </c>
      <c r="F122" s="110" t="s">
        <v>77</v>
      </c>
      <c r="G122" s="111"/>
      <c r="H122" s="111"/>
      <c r="I122" s="111"/>
      <c r="J122" s="109" t="s">
        <v>78</v>
      </c>
      <c r="K122" s="109" t="s">
        <v>79</v>
      </c>
      <c r="L122" s="112" t="s">
        <v>80</v>
      </c>
      <c r="M122" s="111"/>
      <c r="N122" s="110" t="s">
        <v>51</v>
      </c>
      <c r="O122" s="111"/>
      <c r="P122" s="111"/>
      <c r="Q122" s="113"/>
      <c r="R122" s="114"/>
      <c r="T122" s="116" t="s">
        <v>81</v>
      </c>
      <c r="U122" s="117" t="s">
        <v>33</v>
      </c>
      <c r="V122" s="117" t="s">
        <v>82</v>
      </c>
      <c r="W122" s="117" t="s">
        <v>83</v>
      </c>
      <c r="X122" s="117" t="s">
        <v>84</v>
      </c>
      <c r="Y122" s="117" t="s">
        <v>85</v>
      </c>
      <c r="Z122" s="117" t="s">
        <v>86</v>
      </c>
      <c r="AA122" s="118" t="s">
        <v>87</v>
      </c>
    </row>
    <row r="123" spans="2:65" s="22" customFormat="1" ht="29.25" customHeight="1">
      <c r="B123" s="23"/>
      <c r="C123" s="119" t="s">
        <v>30</v>
      </c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120">
        <f>BK123</f>
        <v>0</v>
      </c>
      <c r="O123" s="121"/>
      <c r="P123" s="121"/>
      <c r="Q123" s="121"/>
      <c r="R123" s="28"/>
      <c r="T123" s="122"/>
      <c r="U123" s="34"/>
      <c r="V123" s="34"/>
      <c r="W123" s="123">
        <f>W124+W160+W241+W244</f>
        <v>0</v>
      </c>
      <c r="X123" s="34"/>
      <c r="Y123" s="123">
        <f>Y124+Y160+Y241+Y244</f>
        <v>2.5096997500000002</v>
      </c>
      <c r="Z123" s="34"/>
      <c r="AA123" s="124">
        <f>AA124+AA160+AA241+AA244</f>
        <v>6.1726219999999996</v>
      </c>
      <c r="AT123" s="10" t="s">
        <v>88</v>
      </c>
      <c r="AU123" s="10" t="s">
        <v>53</v>
      </c>
      <c r="BK123" s="125">
        <f>BK124+BK160+BK241+BK244</f>
        <v>0</v>
      </c>
    </row>
    <row r="124" spans="2:65" s="130" customFormat="1" ht="37.35" customHeight="1">
      <c r="B124" s="126"/>
      <c r="C124" s="127"/>
      <c r="D124" s="128" t="s">
        <v>54</v>
      </c>
      <c r="E124" s="128"/>
      <c r="F124" s="128"/>
      <c r="G124" s="128"/>
      <c r="H124" s="128"/>
      <c r="I124" s="128"/>
      <c r="J124" s="128"/>
      <c r="K124" s="128"/>
      <c r="L124" s="128"/>
      <c r="M124" s="128"/>
      <c r="N124" s="87">
        <f>BK124</f>
        <v>0</v>
      </c>
      <c r="O124" s="76"/>
      <c r="P124" s="76"/>
      <c r="Q124" s="76"/>
      <c r="R124" s="129"/>
      <c r="T124" s="131"/>
      <c r="U124" s="127"/>
      <c r="V124" s="127"/>
      <c r="W124" s="132">
        <f>W125+W154</f>
        <v>0</v>
      </c>
      <c r="X124" s="127"/>
      <c r="Y124" s="132">
        <f>Y125+Y154</f>
        <v>0</v>
      </c>
      <c r="Z124" s="127"/>
      <c r="AA124" s="133">
        <f>AA125+AA154</f>
        <v>6.1726219999999996</v>
      </c>
      <c r="AR124" s="134" t="s">
        <v>65</v>
      </c>
      <c r="AT124" s="135" t="s">
        <v>88</v>
      </c>
      <c r="AU124" s="135" t="s">
        <v>89</v>
      </c>
      <c r="AY124" s="134" t="s">
        <v>90</v>
      </c>
      <c r="BK124" s="136">
        <f>BK125+BK154</f>
        <v>0</v>
      </c>
    </row>
    <row r="125" spans="2:65" s="130" customFormat="1" ht="19.899999999999999" customHeight="1">
      <c r="B125" s="126"/>
      <c r="C125" s="127"/>
      <c r="D125" s="137" t="s">
        <v>55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8">
        <f>BK125</f>
        <v>0</v>
      </c>
      <c r="O125" s="139"/>
      <c r="P125" s="139"/>
      <c r="Q125" s="139"/>
      <c r="R125" s="129"/>
      <c r="T125" s="131"/>
      <c r="U125" s="127"/>
      <c r="V125" s="127"/>
      <c r="W125" s="132">
        <f>SUM(W126:W153)</f>
        <v>0</v>
      </c>
      <c r="X125" s="127"/>
      <c r="Y125" s="132">
        <f>SUM(Y126:Y153)</f>
        <v>0</v>
      </c>
      <c r="Z125" s="127"/>
      <c r="AA125" s="133">
        <f>SUM(AA126:AA153)</f>
        <v>6.1726219999999996</v>
      </c>
      <c r="AR125" s="134" t="s">
        <v>65</v>
      </c>
      <c r="AT125" s="135" t="s">
        <v>88</v>
      </c>
      <c r="AU125" s="135" t="s">
        <v>65</v>
      </c>
      <c r="AY125" s="134" t="s">
        <v>90</v>
      </c>
      <c r="BK125" s="136">
        <f>SUM(BK126:BK153)</f>
        <v>0</v>
      </c>
    </row>
    <row r="126" spans="2:65" s="22" customFormat="1" ht="31.5" customHeight="1">
      <c r="B126" s="91"/>
      <c r="C126" s="140" t="s">
        <v>65</v>
      </c>
      <c r="D126" s="140" t="s">
        <v>91</v>
      </c>
      <c r="E126" s="141" t="s">
        <v>92</v>
      </c>
      <c r="F126" s="142" t="s">
        <v>93</v>
      </c>
      <c r="G126" s="143"/>
      <c r="H126" s="143"/>
      <c r="I126" s="143"/>
      <c r="J126" s="144" t="s">
        <v>94</v>
      </c>
      <c r="K126" s="145">
        <v>2.3199999999999998</v>
      </c>
      <c r="L126" s="146">
        <v>0</v>
      </c>
      <c r="M126" s="143"/>
      <c r="N126" s="147">
        <f>ROUND(L126*K126,2)</f>
        <v>0</v>
      </c>
      <c r="O126" s="143"/>
      <c r="P126" s="143"/>
      <c r="Q126" s="143"/>
      <c r="R126" s="96"/>
      <c r="T126" s="148" t="s">
        <v>19</v>
      </c>
      <c r="U126" s="149" t="s">
        <v>34</v>
      </c>
      <c r="V126" s="24"/>
      <c r="W126" s="150">
        <f>V126*K126</f>
        <v>0</v>
      </c>
      <c r="X126" s="150">
        <v>0</v>
      </c>
      <c r="Y126" s="150">
        <f>X126*K126</f>
        <v>0</v>
      </c>
      <c r="Z126" s="150">
        <v>7.4999999999999997E-2</v>
      </c>
      <c r="AA126" s="151">
        <f>Z126*K126</f>
        <v>0.17399999999999999</v>
      </c>
      <c r="AR126" s="10" t="s">
        <v>95</v>
      </c>
      <c r="AT126" s="10" t="s">
        <v>91</v>
      </c>
      <c r="AU126" s="10" t="s">
        <v>9</v>
      </c>
      <c r="AY126" s="10" t="s">
        <v>90</v>
      </c>
      <c r="BE126" s="152">
        <f>IF(U126="základní",N126,0)</f>
        <v>0</v>
      </c>
      <c r="BF126" s="152">
        <f>IF(U126="snížená",N126,0)</f>
        <v>0</v>
      </c>
      <c r="BG126" s="152">
        <f>IF(U126="zákl. přenesená",N126,0)</f>
        <v>0</v>
      </c>
      <c r="BH126" s="152">
        <f>IF(U126="sníž. přenesená",N126,0)</f>
        <v>0</v>
      </c>
      <c r="BI126" s="152">
        <f>IF(U126="nulová",N126,0)</f>
        <v>0</v>
      </c>
      <c r="BJ126" s="10" t="s">
        <v>65</v>
      </c>
      <c r="BK126" s="152">
        <f>ROUND(L126*K126,2)</f>
        <v>0</v>
      </c>
      <c r="BL126" s="10" t="s">
        <v>95</v>
      </c>
      <c r="BM126" s="10" t="s">
        <v>96</v>
      </c>
    </row>
    <row r="127" spans="2:65" s="160" customFormat="1" ht="22.5" customHeight="1">
      <c r="B127" s="153"/>
      <c r="C127" s="154"/>
      <c r="D127" s="154"/>
      <c r="E127" s="155" t="s">
        <v>19</v>
      </c>
      <c r="F127" s="156" t="s">
        <v>97</v>
      </c>
      <c r="G127" s="157"/>
      <c r="H127" s="157"/>
      <c r="I127" s="157"/>
      <c r="J127" s="154"/>
      <c r="K127" s="158">
        <v>0.7</v>
      </c>
      <c r="L127" s="154"/>
      <c r="M127" s="154"/>
      <c r="N127" s="154"/>
      <c r="O127" s="154"/>
      <c r="P127" s="154"/>
      <c r="Q127" s="154"/>
      <c r="R127" s="159"/>
      <c r="T127" s="161"/>
      <c r="U127" s="154"/>
      <c r="V127" s="154"/>
      <c r="W127" s="154"/>
      <c r="X127" s="154"/>
      <c r="Y127" s="154"/>
      <c r="Z127" s="154"/>
      <c r="AA127" s="162"/>
      <c r="AT127" s="163" t="s">
        <v>98</v>
      </c>
      <c r="AU127" s="163" t="s">
        <v>9</v>
      </c>
      <c r="AV127" s="160" t="s">
        <v>9</v>
      </c>
      <c r="AW127" s="160" t="s">
        <v>99</v>
      </c>
      <c r="AX127" s="160" t="s">
        <v>89</v>
      </c>
      <c r="AY127" s="163" t="s">
        <v>90</v>
      </c>
    </row>
    <row r="128" spans="2:65" s="160" customFormat="1" ht="22.5" customHeight="1">
      <c r="B128" s="153"/>
      <c r="C128" s="154"/>
      <c r="D128" s="154"/>
      <c r="E128" s="155" t="s">
        <v>19</v>
      </c>
      <c r="F128" s="164" t="s">
        <v>100</v>
      </c>
      <c r="G128" s="157"/>
      <c r="H128" s="157"/>
      <c r="I128" s="157"/>
      <c r="J128" s="154"/>
      <c r="K128" s="158">
        <v>1.62</v>
      </c>
      <c r="L128" s="154"/>
      <c r="M128" s="154"/>
      <c r="N128" s="154"/>
      <c r="O128" s="154"/>
      <c r="P128" s="154"/>
      <c r="Q128" s="154"/>
      <c r="R128" s="159"/>
      <c r="T128" s="161"/>
      <c r="U128" s="154"/>
      <c r="V128" s="154"/>
      <c r="W128" s="154"/>
      <c r="X128" s="154"/>
      <c r="Y128" s="154"/>
      <c r="Z128" s="154"/>
      <c r="AA128" s="162"/>
      <c r="AT128" s="163" t="s">
        <v>98</v>
      </c>
      <c r="AU128" s="163" t="s">
        <v>9</v>
      </c>
      <c r="AV128" s="160" t="s">
        <v>9</v>
      </c>
      <c r="AW128" s="160" t="s">
        <v>99</v>
      </c>
      <c r="AX128" s="160" t="s">
        <v>89</v>
      </c>
      <c r="AY128" s="163" t="s">
        <v>90</v>
      </c>
    </row>
    <row r="129" spans="2:65" s="172" customFormat="1" ht="22.5" customHeight="1">
      <c r="B129" s="165"/>
      <c r="C129" s="166"/>
      <c r="D129" s="166"/>
      <c r="E129" s="167" t="s">
        <v>19</v>
      </c>
      <c r="F129" s="168" t="s">
        <v>101</v>
      </c>
      <c r="G129" s="169"/>
      <c r="H129" s="169"/>
      <c r="I129" s="169"/>
      <c r="J129" s="166"/>
      <c r="K129" s="170">
        <v>2.3199999999999998</v>
      </c>
      <c r="L129" s="166"/>
      <c r="M129" s="166"/>
      <c r="N129" s="166"/>
      <c r="O129" s="166"/>
      <c r="P129" s="166"/>
      <c r="Q129" s="166"/>
      <c r="R129" s="171"/>
      <c r="T129" s="173"/>
      <c r="U129" s="166"/>
      <c r="V129" s="166"/>
      <c r="W129" s="166"/>
      <c r="X129" s="166"/>
      <c r="Y129" s="166"/>
      <c r="Z129" s="166"/>
      <c r="AA129" s="174"/>
      <c r="AT129" s="175" t="s">
        <v>98</v>
      </c>
      <c r="AU129" s="175" t="s">
        <v>9</v>
      </c>
      <c r="AV129" s="172" t="s">
        <v>95</v>
      </c>
      <c r="AW129" s="172" t="s">
        <v>99</v>
      </c>
      <c r="AX129" s="172" t="s">
        <v>65</v>
      </c>
      <c r="AY129" s="175" t="s">
        <v>90</v>
      </c>
    </row>
    <row r="130" spans="2:65" s="22" customFormat="1" ht="31.5" customHeight="1">
      <c r="B130" s="91"/>
      <c r="C130" s="140" t="s">
        <v>9</v>
      </c>
      <c r="D130" s="140" t="s">
        <v>91</v>
      </c>
      <c r="E130" s="141" t="s">
        <v>102</v>
      </c>
      <c r="F130" s="142" t="s">
        <v>103</v>
      </c>
      <c r="G130" s="143"/>
      <c r="H130" s="143"/>
      <c r="I130" s="143"/>
      <c r="J130" s="144" t="s">
        <v>94</v>
      </c>
      <c r="K130" s="145">
        <v>8.19</v>
      </c>
      <c r="L130" s="146">
        <v>0</v>
      </c>
      <c r="M130" s="143"/>
      <c r="N130" s="147">
        <f>ROUND(L130*K130,2)</f>
        <v>0</v>
      </c>
      <c r="O130" s="143"/>
      <c r="P130" s="143"/>
      <c r="Q130" s="143"/>
      <c r="R130" s="96"/>
      <c r="T130" s="148" t="s">
        <v>19</v>
      </c>
      <c r="U130" s="149" t="s">
        <v>34</v>
      </c>
      <c r="V130" s="24"/>
      <c r="W130" s="150">
        <f>V130*K130</f>
        <v>0</v>
      </c>
      <c r="X130" s="150">
        <v>0</v>
      </c>
      <c r="Y130" s="150">
        <f>X130*K130</f>
        <v>0</v>
      </c>
      <c r="Z130" s="150">
        <v>6.2E-2</v>
      </c>
      <c r="AA130" s="151">
        <f>Z130*K130</f>
        <v>0.50778000000000001</v>
      </c>
      <c r="AR130" s="10" t="s">
        <v>95</v>
      </c>
      <c r="AT130" s="10" t="s">
        <v>91</v>
      </c>
      <c r="AU130" s="10" t="s">
        <v>9</v>
      </c>
      <c r="AY130" s="10" t="s">
        <v>90</v>
      </c>
      <c r="BE130" s="152">
        <f>IF(U130="základní",N130,0)</f>
        <v>0</v>
      </c>
      <c r="BF130" s="152">
        <f>IF(U130="snížená",N130,0)</f>
        <v>0</v>
      </c>
      <c r="BG130" s="152">
        <f>IF(U130="zákl. přenesená",N130,0)</f>
        <v>0</v>
      </c>
      <c r="BH130" s="152">
        <f>IF(U130="sníž. přenesená",N130,0)</f>
        <v>0</v>
      </c>
      <c r="BI130" s="152">
        <f>IF(U130="nulová",N130,0)</f>
        <v>0</v>
      </c>
      <c r="BJ130" s="10" t="s">
        <v>65</v>
      </c>
      <c r="BK130" s="152">
        <f>ROUND(L130*K130,2)</f>
        <v>0</v>
      </c>
      <c r="BL130" s="10" t="s">
        <v>95</v>
      </c>
      <c r="BM130" s="10" t="s">
        <v>104</v>
      </c>
    </row>
    <row r="131" spans="2:65" s="160" customFormat="1" ht="22.5" customHeight="1">
      <c r="B131" s="153"/>
      <c r="C131" s="154"/>
      <c r="D131" s="154"/>
      <c r="E131" s="155" t="s">
        <v>19</v>
      </c>
      <c r="F131" s="156" t="s">
        <v>105</v>
      </c>
      <c r="G131" s="157"/>
      <c r="H131" s="157"/>
      <c r="I131" s="157"/>
      <c r="J131" s="154"/>
      <c r="K131" s="158">
        <v>2.16</v>
      </c>
      <c r="L131" s="154"/>
      <c r="M131" s="154"/>
      <c r="N131" s="154"/>
      <c r="O131" s="154"/>
      <c r="P131" s="154"/>
      <c r="Q131" s="154"/>
      <c r="R131" s="159"/>
      <c r="T131" s="161"/>
      <c r="U131" s="154"/>
      <c r="V131" s="154"/>
      <c r="W131" s="154"/>
      <c r="X131" s="154"/>
      <c r="Y131" s="154"/>
      <c r="Z131" s="154"/>
      <c r="AA131" s="162"/>
      <c r="AT131" s="163" t="s">
        <v>98</v>
      </c>
      <c r="AU131" s="163" t="s">
        <v>9</v>
      </c>
      <c r="AV131" s="160" t="s">
        <v>9</v>
      </c>
      <c r="AW131" s="160" t="s">
        <v>99</v>
      </c>
      <c r="AX131" s="160" t="s">
        <v>89</v>
      </c>
      <c r="AY131" s="163" t="s">
        <v>90</v>
      </c>
    </row>
    <row r="132" spans="2:65" s="160" customFormat="1" ht="22.5" customHeight="1">
      <c r="B132" s="153"/>
      <c r="C132" s="154"/>
      <c r="D132" s="154"/>
      <c r="E132" s="155" t="s">
        <v>19</v>
      </c>
      <c r="F132" s="164" t="s">
        <v>106</v>
      </c>
      <c r="G132" s="157"/>
      <c r="H132" s="157"/>
      <c r="I132" s="157"/>
      <c r="J132" s="154"/>
      <c r="K132" s="158">
        <v>2.88</v>
      </c>
      <c r="L132" s="154"/>
      <c r="M132" s="154"/>
      <c r="N132" s="154"/>
      <c r="O132" s="154"/>
      <c r="P132" s="154"/>
      <c r="Q132" s="154"/>
      <c r="R132" s="159"/>
      <c r="T132" s="161"/>
      <c r="U132" s="154"/>
      <c r="V132" s="154"/>
      <c r="W132" s="154"/>
      <c r="X132" s="154"/>
      <c r="Y132" s="154"/>
      <c r="Z132" s="154"/>
      <c r="AA132" s="162"/>
      <c r="AT132" s="163" t="s">
        <v>98</v>
      </c>
      <c r="AU132" s="163" t="s">
        <v>9</v>
      </c>
      <c r="AV132" s="160" t="s">
        <v>9</v>
      </c>
      <c r="AW132" s="160" t="s">
        <v>99</v>
      </c>
      <c r="AX132" s="160" t="s">
        <v>89</v>
      </c>
      <c r="AY132" s="163" t="s">
        <v>90</v>
      </c>
    </row>
    <row r="133" spans="2:65" s="160" customFormat="1" ht="22.5" customHeight="1">
      <c r="B133" s="153"/>
      <c r="C133" s="154"/>
      <c r="D133" s="154"/>
      <c r="E133" s="155" t="s">
        <v>19</v>
      </c>
      <c r="F133" s="164" t="s">
        <v>107</v>
      </c>
      <c r="G133" s="157"/>
      <c r="H133" s="157"/>
      <c r="I133" s="157"/>
      <c r="J133" s="154"/>
      <c r="K133" s="158">
        <v>3.15</v>
      </c>
      <c r="L133" s="154"/>
      <c r="M133" s="154"/>
      <c r="N133" s="154"/>
      <c r="O133" s="154"/>
      <c r="P133" s="154"/>
      <c r="Q133" s="154"/>
      <c r="R133" s="159"/>
      <c r="T133" s="161"/>
      <c r="U133" s="154"/>
      <c r="V133" s="154"/>
      <c r="W133" s="154"/>
      <c r="X133" s="154"/>
      <c r="Y133" s="154"/>
      <c r="Z133" s="154"/>
      <c r="AA133" s="162"/>
      <c r="AT133" s="163" t="s">
        <v>98</v>
      </c>
      <c r="AU133" s="163" t="s">
        <v>9</v>
      </c>
      <c r="AV133" s="160" t="s">
        <v>9</v>
      </c>
      <c r="AW133" s="160" t="s">
        <v>99</v>
      </c>
      <c r="AX133" s="160" t="s">
        <v>89</v>
      </c>
      <c r="AY133" s="163" t="s">
        <v>90</v>
      </c>
    </row>
    <row r="134" spans="2:65" s="172" customFormat="1" ht="22.5" customHeight="1">
      <c r="B134" s="165"/>
      <c r="C134" s="166"/>
      <c r="D134" s="166"/>
      <c r="E134" s="167" t="s">
        <v>19</v>
      </c>
      <c r="F134" s="168" t="s">
        <v>101</v>
      </c>
      <c r="G134" s="169"/>
      <c r="H134" s="169"/>
      <c r="I134" s="169"/>
      <c r="J134" s="166"/>
      <c r="K134" s="170">
        <v>8.19</v>
      </c>
      <c r="L134" s="166"/>
      <c r="M134" s="166"/>
      <c r="N134" s="166"/>
      <c r="O134" s="166"/>
      <c r="P134" s="166"/>
      <c r="Q134" s="166"/>
      <c r="R134" s="171"/>
      <c r="T134" s="173"/>
      <c r="U134" s="166"/>
      <c r="V134" s="166"/>
      <c r="W134" s="166"/>
      <c r="X134" s="166"/>
      <c r="Y134" s="166"/>
      <c r="Z134" s="166"/>
      <c r="AA134" s="174"/>
      <c r="AT134" s="175" t="s">
        <v>98</v>
      </c>
      <c r="AU134" s="175" t="s">
        <v>9</v>
      </c>
      <c r="AV134" s="172" t="s">
        <v>95</v>
      </c>
      <c r="AW134" s="172" t="s">
        <v>99</v>
      </c>
      <c r="AX134" s="172" t="s">
        <v>65</v>
      </c>
      <c r="AY134" s="175" t="s">
        <v>90</v>
      </c>
    </row>
    <row r="135" spans="2:65" s="22" customFormat="1" ht="31.5" customHeight="1">
      <c r="B135" s="91"/>
      <c r="C135" s="140" t="s">
        <v>108</v>
      </c>
      <c r="D135" s="140" t="s">
        <v>91</v>
      </c>
      <c r="E135" s="141" t="s">
        <v>109</v>
      </c>
      <c r="F135" s="142" t="s">
        <v>110</v>
      </c>
      <c r="G135" s="143"/>
      <c r="H135" s="143"/>
      <c r="I135" s="143"/>
      <c r="J135" s="144" t="s">
        <v>94</v>
      </c>
      <c r="K135" s="145">
        <v>33.213000000000001</v>
      </c>
      <c r="L135" s="146">
        <v>0</v>
      </c>
      <c r="M135" s="143"/>
      <c r="N135" s="147">
        <f>ROUND(L135*K135,2)</f>
        <v>0</v>
      </c>
      <c r="O135" s="143"/>
      <c r="P135" s="143"/>
      <c r="Q135" s="143"/>
      <c r="R135" s="96"/>
      <c r="T135" s="148" t="s">
        <v>19</v>
      </c>
      <c r="U135" s="149" t="s">
        <v>34</v>
      </c>
      <c r="V135" s="24"/>
      <c r="W135" s="150">
        <f>V135*K135</f>
        <v>0</v>
      </c>
      <c r="X135" s="150">
        <v>0</v>
      </c>
      <c r="Y135" s="150">
        <f>X135*K135</f>
        <v>0</v>
      </c>
      <c r="Z135" s="150">
        <v>5.3999999999999999E-2</v>
      </c>
      <c r="AA135" s="151">
        <f>Z135*K135</f>
        <v>1.7935019999999999</v>
      </c>
      <c r="AR135" s="10" t="s">
        <v>95</v>
      </c>
      <c r="AT135" s="10" t="s">
        <v>91</v>
      </c>
      <c r="AU135" s="10" t="s">
        <v>9</v>
      </c>
      <c r="AY135" s="10" t="s">
        <v>90</v>
      </c>
      <c r="BE135" s="152">
        <f>IF(U135="základní",N135,0)</f>
        <v>0</v>
      </c>
      <c r="BF135" s="152">
        <f>IF(U135="snížená",N135,0)</f>
        <v>0</v>
      </c>
      <c r="BG135" s="152">
        <f>IF(U135="zákl. přenesená",N135,0)</f>
        <v>0</v>
      </c>
      <c r="BH135" s="152">
        <f>IF(U135="sníž. přenesená",N135,0)</f>
        <v>0</v>
      </c>
      <c r="BI135" s="152">
        <f>IF(U135="nulová",N135,0)</f>
        <v>0</v>
      </c>
      <c r="BJ135" s="10" t="s">
        <v>65</v>
      </c>
      <c r="BK135" s="152">
        <f>ROUND(L135*K135,2)</f>
        <v>0</v>
      </c>
      <c r="BL135" s="10" t="s">
        <v>95</v>
      </c>
      <c r="BM135" s="10" t="s">
        <v>111</v>
      </c>
    </row>
    <row r="136" spans="2:65" s="160" customFormat="1" ht="22.5" customHeight="1">
      <c r="B136" s="153"/>
      <c r="C136" s="154"/>
      <c r="D136" s="154"/>
      <c r="E136" s="155" t="s">
        <v>19</v>
      </c>
      <c r="F136" s="156" t="s">
        <v>112</v>
      </c>
      <c r="G136" s="157"/>
      <c r="H136" s="157"/>
      <c r="I136" s="157"/>
      <c r="J136" s="154"/>
      <c r="K136" s="158">
        <v>21.6</v>
      </c>
      <c r="L136" s="154"/>
      <c r="M136" s="154"/>
      <c r="N136" s="154"/>
      <c r="O136" s="154"/>
      <c r="P136" s="154"/>
      <c r="Q136" s="154"/>
      <c r="R136" s="159"/>
      <c r="T136" s="161"/>
      <c r="U136" s="154"/>
      <c r="V136" s="154"/>
      <c r="W136" s="154"/>
      <c r="X136" s="154"/>
      <c r="Y136" s="154"/>
      <c r="Z136" s="154"/>
      <c r="AA136" s="162"/>
      <c r="AT136" s="163" t="s">
        <v>98</v>
      </c>
      <c r="AU136" s="163" t="s">
        <v>9</v>
      </c>
      <c r="AV136" s="160" t="s">
        <v>9</v>
      </c>
      <c r="AW136" s="160" t="s">
        <v>99</v>
      </c>
      <c r="AX136" s="160" t="s">
        <v>89</v>
      </c>
      <c r="AY136" s="163" t="s">
        <v>90</v>
      </c>
    </row>
    <row r="137" spans="2:65" s="160" customFormat="1" ht="22.5" customHeight="1">
      <c r="B137" s="153"/>
      <c r="C137" s="154"/>
      <c r="D137" s="154"/>
      <c r="E137" s="155" t="s">
        <v>19</v>
      </c>
      <c r="F137" s="164" t="s">
        <v>113</v>
      </c>
      <c r="G137" s="157"/>
      <c r="H137" s="157"/>
      <c r="I137" s="157"/>
      <c r="J137" s="154"/>
      <c r="K137" s="158">
        <v>3.0630000000000002</v>
      </c>
      <c r="L137" s="154"/>
      <c r="M137" s="154"/>
      <c r="N137" s="154"/>
      <c r="O137" s="154"/>
      <c r="P137" s="154"/>
      <c r="Q137" s="154"/>
      <c r="R137" s="159"/>
      <c r="T137" s="161"/>
      <c r="U137" s="154"/>
      <c r="V137" s="154"/>
      <c r="W137" s="154"/>
      <c r="X137" s="154"/>
      <c r="Y137" s="154"/>
      <c r="Z137" s="154"/>
      <c r="AA137" s="162"/>
      <c r="AT137" s="163" t="s">
        <v>98</v>
      </c>
      <c r="AU137" s="163" t="s">
        <v>9</v>
      </c>
      <c r="AV137" s="160" t="s">
        <v>9</v>
      </c>
      <c r="AW137" s="160" t="s">
        <v>99</v>
      </c>
      <c r="AX137" s="160" t="s">
        <v>89</v>
      </c>
      <c r="AY137" s="163" t="s">
        <v>90</v>
      </c>
    </row>
    <row r="138" spans="2:65" s="160" customFormat="1" ht="22.5" customHeight="1">
      <c r="B138" s="153"/>
      <c r="C138" s="154"/>
      <c r="D138" s="154"/>
      <c r="E138" s="155" t="s">
        <v>19</v>
      </c>
      <c r="F138" s="164" t="s">
        <v>114</v>
      </c>
      <c r="G138" s="157"/>
      <c r="H138" s="157"/>
      <c r="I138" s="157"/>
      <c r="J138" s="154"/>
      <c r="K138" s="158">
        <v>6.48</v>
      </c>
      <c r="L138" s="154"/>
      <c r="M138" s="154"/>
      <c r="N138" s="154"/>
      <c r="O138" s="154"/>
      <c r="P138" s="154"/>
      <c r="Q138" s="154"/>
      <c r="R138" s="159"/>
      <c r="T138" s="161"/>
      <c r="U138" s="154"/>
      <c r="V138" s="154"/>
      <c r="W138" s="154"/>
      <c r="X138" s="154"/>
      <c r="Y138" s="154"/>
      <c r="Z138" s="154"/>
      <c r="AA138" s="162"/>
      <c r="AT138" s="163" t="s">
        <v>98</v>
      </c>
      <c r="AU138" s="163" t="s">
        <v>9</v>
      </c>
      <c r="AV138" s="160" t="s">
        <v>9</v>
      </c>
      <c r="AW138" s="160" t="s">
        <v>99</v>
      </c>
      <c r="AX138" s="160" t="s">
        <v>89</v>
      </c>
      <c r="AY138" s="163" t="s">
        <v>90</v>
      </c>
    </row>
    <row r="139" spans="2:65" s="160" customFormat="1" ht="22.5" customHeight="1">
      <c r="B139" s="153"/>
      <c r="C139" s="154"/>
      <c r="D139" s="154"/>
      <c r="E139" s="155" t="s">
        <v>19</v>
      </c>
      <c r="F139" s="164" t="s">
        <v>115</v>
      </c>
      <c r="G139" s="157"/>
      <c r="H139" s="157"/>
      <c r="I139" s="157"/>
      <c r="J139" s="154"/>
      <c r="K139" s="158">
        <v>2.0699999999999998</v>
      </c>
      <c r="L139" s="154"/>
      <c r="M139" s="154"/>
      <c r="N139" s="154"/>
      <c r="O139" s="154"/>
      <c r="P139" s="154"/>
      <c r="Q139" s="154"/>
      <c r="R139" s="159"/>
      <c r="T139" s="161"/>
      <c r="U139" s="154"/>
      <c r="V139" s="154"/>
      <c r="W139" s="154"/>
      <c r="X139" s="154"/>
      <c r="Y139" s="154"/>
      <c r="Z139" s="154"/>
      <c r="AA139" s="162"/>
      <c r="AT139" s="163" t="s">
        <v>98</v>
      </c>
      <c r="AU139" s="163" t="s">
        <v>9</v>
      </c>
      <c r="AV139" s="160" t="s">
        <v>9</v>
      </c>
      <c r="AW139" s="160" t="s">
        <v>99</v>
      </c>
      <c r="AX139" s="160" t="s">
        <v>89</v>
      </c>
      <c r="AY139" s="163" t="s">
        <v>90</v>
      </c>
    </row>
    <row r="140" spans="2:65" s="172" customFormat="1" ht="22.5" customHeight="1">
      <c r="B140" s="165"/>
      <c r="C140" s="166"/>
      <c r="D140" s="166"/>
      <c r="E140" s="167" t="s">
        <v>19</v>
      </c>
      <c r="F140" s="168" t="s">
        <v>101</v>
      </c>
      <c r="G140" s="169"/>
      <c r="H140" s="169"/>
      <c r="I140" s="169"/>
      <c r="J140" s="166"/>
      <c r="K140" s="170">
        <v>33.213000000000001</v>
      </c>
      <c r="L140" s="166"/>
      <c r="M140" s="166"/>
      <c r="N140" s="166"/>
      <c r="O140" s="166"/>
      <c r="P140" s="166"/>
      <c r="Q140" s="166"/>
      <c r="R140" s="171"/>
      <c r="T140" s="173"/>
      <c r="U140" s="166"/>
      <c r="V140" s="166"/>
      <c r="W140" s="166"/>
      <c r="X140" s="166"/>
      <c r="Y140" s="166"/>
      <c r="Z140" s="166"/>
      <c r="AA140" s="174"/>
      <c r="AT140" s="175" t="s">
        <v>98</v>
      </c>
      <c r="AU140" s="175" t="s">
        <v>9</v>
      </c>
      <c r="AV140" s="172" t="s">
        <v>95</v>
      </c>
      <c r="AW140" s="172" t="s">
        <v>99</v>
      </c>
      <c r="AX140" s="172" t="s">
        <v>65</v>
      </c>
      <c r="AY140" s="175" t="s">
        <v>90</v>
      </c>
    </row>
    <row r="141" spans="2:65" s="22" customFormat="1" ht="31.5" customHeight="1">
      <c r="B141" s="91"/>
      <c r="C141" s="140" t="s">
        <v>95</v>
      </c>
      <c r="D141" s="140" t="s">
        <v>91</v>
      </c>
      <c r="E141" s="141" t="s">
        <v>116</v>
      </c>
      <c r="F141" s="142" t="s">
        <v>117</v>
      </c>
      <c r="G141" s="143"/>
      <c r="H141" s="143"/>
      <c r="I141" s="143"/>
      <c r="J141" s="144" t="s">
        <v>94</v>
      </c>
      <c r="K141" s="145">
        <v>69.12</v>
      </c>
      <c r="L141" s="146">
        <v>0</v>
      </c>
      <c r="M141" s="143"/>
      <c r="N141" s="147">
        <f>ROUND(L141*K141,2)</f>
        <v>0</v>
      </c>
      <c r="O141" s="143"/>
      <c r="P141" s="143"/>
      <c r="Q141" s="143"/>
      <c r="R141" s="96"/>
      <c r="T141" s="148" t="s">
        <v>19</v>
      </c>
      <c r="U141" s="149" t="s">
        <v>34</v>
      </c>
      <c r="V141" s="24"/>
      <c r="W141" s="150">
        <f>V141*K141</f>
        <v>0</v>
      </c>
      <c r="X141" s="150">
        <v>0</v>
      </c>
      <c r="Y141" s="150">
        <f>X141*K141</f>
        <v>0</v>
      </c>
      <c r="Z141" s="150">
        <v>4.7E-2</v>
      </c>
      <c r="AA141" s="151">
        <f>Z141*K141</f>
        <v>3.2486400000000004</v>
      </c>
      <c r="AR141" s="10" t="s">
        <v>95</v>
      </c>
      <c r="AT141" s="10" t="s">
        <v>91</v>
      </c>
      <c r="AU141" s="10" t="s">
        <v>9</v>
      </c>
      <c r="AY141" s="10" t="s">
        <v>90</v>
      </c>
      <c r="BE141" s="152">
        <f>IF(U141="základní",N141,0)</f>
        <v>0</v>
      </c>
      <c r="BF141" s="152">
        <f>IF(U141="snížená",N141,0)</f>
        <v>0</v>
      </c>
      <c r="BG141" s="152">
        <f>IF(U141="zákl. přenesená",N141,0)</f>
        <v>0</v>
      </c>
      <c r="BH141" s="152">
        <f>IF(U141="sníž. přenesená",N141,0)</f>
        <v>0</v>
      </c>
      <c r="BI141" s="152">
        <f>IF(U141="nulová",N141,0)</f>
        <v>0</v>
      </c>
      <c r="BJ141" s="10" t="s">
        <v>65</v>
      </c>
      <c r="BK141" s="152">
        <f>ROUND(L141*K141,2)</f>
        <v>0</v>
      </c>
      <c r="BL141" s="10" t="s">
        <v>95</v>
      </c>
      <c r="BM141" s="10" t="s">
        <v>118</v>
      </c>
    </row>
    <row r="142" spans="2:65" s="160" customFormat="1" ht="22.5" customHeight="1">
      <c r="B142" s="153"/>
      <c r="C142" s="154"/>
      <c r="D142" s="154"/>
      <c r="E142" s="155" t="s">
        <v>19</v>
      </c>
      <c r="F142" s="156" t="s">
        <v>119</v>
      </c>
      <c r="G142" s="157"/>
      <c r="H142" s="157"/>
      <c r="I142" s="157"/>
      <c r="J142" s="154"/>
      <c r="K142" s="158">
        <v>69.12</v>
      </c>
      <c r="L142" s="154"/>
      <c r="M142" s="154"/>
      <c r="N142" s="154"/>
      <c r="O142" s="154"/>
      <c r="P142" s="154"/>
      <c r="Q142" s="154"/>
      <c r="R142" s="159"/>
      <c r="T142" s="161"/>
      <c r="U142" s="154"/>
      <c r="V142" s="154"/>
      <c r="W142" s="154"/>
      <c r="X142" s="154"/>
      <c r="Y142" s="154"/>
      <c r="Z142" s="154"/>
      <c r="AA142" s="162"/>
      <c r="AT142" s="163" t="s">
        <v>98</v>
      </c>
      <c r="AU142" s="163" t="s">
        <v>9</v>
      </c>
      <c r="AV142" s="160" t="s">
        <v>9</v>
      </c>
      <c r="AW142" s="160" t="s">
        <v>99</v>
      </c>
      <c r="AX142" s="160" t="s">
        <v>89</v>
      </c>
      <c r="AY142" s="163" t="s">
        <v>90</v>
      </c>
    </row>
    <row r="143" spans="2:65" s="172" customFormat="1" ht="22.5" customHeight="1">
      <c r="B143" s="165"/>
      <c r="C143" s="166"/>
      <c r="D143" s="166"/>
      <c r="E143" s="167" t="s">
        <v>19</v>
      </c>
      <c r="F143" s="168" t="s">
        <v>101</v>
      </c>
      <c r="G143" s="169"/>
      <c r="H143" s="169"/>
      <c r="I143" s="169"/>
      <c r="J143" s="166"/>
      <c r="K143" s="170">
        <v>69.12</v>
      </c>
      <c r="L143" s="166"/>
      <c r="M143" s="166"/>
      <c r="N143" s="166"/>
      <c r="O143" s="166"/>
      <c r="P143" s="166"/>
      <c r="Q143" s="166"/>
      <c r="R143" s="171"/>
      <c r="T143" s="173"/>
      <c r="U143" s="166"/>
      <c r="V143" s="166"/>
      <c r="W143" s="166"/>
      <c r="X143" s="166"/>
      <c r="Y143" s="166"/>
      <c r="Z143" s="166"/>
      <c r="AA143" s="174"/>
      <c r="AT143" s="175" t="s">
        <v>98</v>
      </c>
      <c r="AU143" s="175" t="s">
        <v>9</v>
      </c>
      <c r="AV143" s="172" t="s">
        <v>95</v>
      </c>
      <c r="AW143" s="172" t="s">
        <v>99</v>
      </c>
      <c r="AX143" s="172" t="s">
        <v>65</v>
      </c>
      <c r="AY143" s="175" t="s">
        <v>90</v>
      </c>
    </row>
    <row r="144" spans="2:65" s="22" customFormat="1" ht="22.5" customHeight="1">
      <c r="B144" s="91"/>
      <c r="C144" s="140" t="s">
        <v>120</v>
      </c>
      <c r="D144" s="140" t="s">
        <v>91</v>
      </c>
      <c r="E144" s="141" t="s">
        <v>121</v>
      </c>
      <c r="F144" s="142" t="s">
        <v>122</v>
      </c>
      <c r="G144" s="143"/>
      <c r="H144" s="143"/>
      <c r="I144" s="143"/>
      <c r="J144" s="144" t="s">
        <v>94</v>
      </c>
      <c r="K144" s="145">
        <v>3.5</v>
      </c>
      <c r="L144" s="146">
        <v>0</v>
      </c>
      <c r="M144" s="143"/>
      <c r="N144" s="147">
        <f>ROUND(L144*K144,2)</f>
        <v>0</v>
      </c>
      <c r="O144" s="143"/>
      <c r="P144" s="143"/>
      <c r="Q144" s="143"/>
      <c r="R144" s="96"/>
      <c r="T144" s="148" t="s">
        <v>19</v>
      </c>
      <c r="U144" s="149" t="s">
        <v>34</v>
      </c>
      <c r="V144" s="24"/>
      <c r="W144" s="150">
        <f>V144*K144</f>
        <v>0</v>
      </c>
      <c r="X144" s="150">
        <v>0</v>
      </c>
      <c r="Y144" s="150">
        <f>X144*K144</f>
        <v>0</v>
      </c>
      <c r="Z144" s="150">
        <v>7.5999999999999998E-2</v>
      </c>
      <c r="AA144" s="151">
        <f>Z144*K144</f>
        <v>0.26600000000000001</v>
      </c>
      <c r="AR144" s="10" t="s">
        <v>95</v>
      </c>
      <c r="AT144" s="10" t="s">
        <v>91</v>
      </c>
      <c r="AU144" s="10" t="s">
        <v>9</v>
      </c>
      <c r="AY144" s="10" t="s">
        <v>90</v>
      </c>
      <c r="BE144" s="152">
        <f>IF(U144="základní",N144,0)</f>
        <v>0</v>
      </c>
      <c r="BF144" s="152">
        <f>IF(U144="snížená",N144,0)</f>
        <v>0</v>
      </c>
      <c r="BG144" s="152">
        <f>IF(U144="zákl. přenesená",N144,0)</f>
        <v>0</v>
      </c>
      <c r="BH144" s="152">
        <f>IF(U144="sníž. přenesená",N144,0)</f>
        <v>0</v>
      </c>
      <c r="BI144" s="152">
        <f>IF(U144="nulová",N144,0)</f>
        <v>0</v>
      </c>
      <c r="BJ144" s="10" t="s">
        <v>65</v>
      </c>
      <c r="BK144" s="152">
        <f>ROUND(L144*K144,2)</f>
        <v>0</v>
      </c>
      <c r="BL144" s="10" t="s">
        <v>95</v>
      </c>
      <c r="BM144" s="10" t="s">
        <v>123</v>
      </c>
    </row>
    <row r="145" spans="2:65" s="182" customFormat="1" ht="22.5" customHeight="1">
      <c r="B145" s="176"/>
      <c r="C145" s="177"/>
      <c r="D145" s="177"/>
      <c r="E145" s="178" t="s">
        <v>19</v>
      </c>
      <c r="F145" s="179" t="s">
        <v>124</v>
      </c>
      <c r="G145" s="180"/>
      <c r="H145" s="180"/>
      <c r="I145" s="180"/>
      <c r="J145" s="177"/>
      <c r="K145" s="178" t="s">
        <v>19</v>
      </c>
      <c r="L145" s="177"/>
      <c r="M145" s="177"/>
      <c r="N145" s="177"/>
      <c r="O145" s="177"/>
      <c r="P145" s="177"/>
      <c r="Q145" s="177"/>
      <c r="R145" s="181"/>
      <c r="T145" s="183"/>
      <c r="U145" s="177"/>
      <c r="V145" s="177"/>
      <c r="W145" s="177"/>
      <c r="X145" s="177"/>
      <c r="Y145" s="177"/>
      <c r="Z145" s="177"/>
      <c r="AA145" s="184"/>
      <c r="AT145" s="185" t="s">
        <v>98</v>
      </c>
      <c r="AU145" s="185" t="s">
        <v>9</v>
      </c>
      <c r="AV145" s="182" t="s">
        <v>65</v>
      </c>
      <c r="AW145" s="182" t="s">
        <v>99</v>
      </c>
      <c r="AX145" s="182" t="s">
        <v>89</v>
      </c>
      <c r="AY145" s="185" t="s">
        <v>90</v>
      </c>
    </row>
    <row r="146" spans="2:65" s="160" customFormat="1" ht="22.5" customHeight="1">
      <c r="B146" s="153"/>
      <c r="C146" s="154"/>
      <c r="D146" s="154"/>
      <c r="E146" s="155" t="s">
        <v>19</v>
      </c>
      <c r="F146" s="164" t="s">
        <v>125</v>
      </c>
      <c r="G146" s="157"/>
      <c r="H146" s="157"/>
      <c r="I146" s="157"/>
      <c r="J146" s="154"/>
      <c r="K146" s="158">
        <v>1.7</v>
      </c>
      <c r="L146" s="154"/>
      <c r="M146" s="154"/>
      <c r="N146" s="154"/>
      <c r="O146" s="154"/>
      <c r="P146" s="154"/>
      <c r="Q146" s="154"/>
      <c r="R146" s="159"/>
      <c r="T146" s="161"/>
      <c r="U146" s="154"/>
      <c r="V146" s="154"/>
      <c r="W146" s="154"/>
      <c r="X146" s="154"/>
      <c r="Y146" s="154"/>
      <c r="Z146" s="154"/>
      <c r="AA146" s="162"/>
      <c r="AT146" s="163" t="s">
        <v>98</v>
      </c>
      <c r="AU146" s="163" t="s">
        <v>9</v>
      </c>
      <c r="AV146" s="160" t="s">
        <v>9</v>
      </c>
      <c r="AW146" s="160" t="s">
        <v>99</v>
      </c>
      <c r="AX146" s="160" t="s">
        <v>89</v>
      </c>
      <c r="AY146" s="163" t="s">
        <v>90</v>
      </c>
    </row>
    <row r="147" spans="2:65" s="182" customFormat="1" ht="22.5" customHeight="1">
      <c r="B147" s="176"/>
      <c r="C147" s="177"/>
      <c r="D147" s="177"/>
      <c r="E147" s="178" t="s">
        <v>19</v>
      </c>
      <c r="F147" s="186" t="s">
        <v>126</v>
      </c>
      <c r="G147" s="180"/>
      <c r="H147" s="180"/>
      <c r="I147" s="180"/>
      <c r="J147" s="177"/>
      <c r="K147" s="178" t="s">
        <v>19</v>
      </c>
      <c r="L147" s="177"/>
      <c r="M147" s="177"/>
      <c r="N147" s="177"/>
      <c r="O147" s="177"/>
      <c r="P147" s="177"/>
      <c r="Q147" s="177"/>
      <c r="R147" s="181"/>
      <c r="T147" s="183"/>
      <c r="U147" s="177"/>
      <c r="V147" s="177"/>
      <c r="W147" s="177"/>
      <c r="X147" s="177"/>
      <c r="Y147" s="177"/>
      <c r="Z147" s="177"/>
      <c r="AA147" s="184"/>
      <c r="AT147" s="185" t="s">
        <v>98</v>
      </c>
      <c r="AU147" s="185" t="s">
        <v>9</v>
      </c>
      <c r="AV147" s="182" t="s">
        <v>65</v>
      </c>
      <c r="AW147" s="182" t="s">
        <v>99</v>
      </c>
      <c r="AX147" s="182" t="s">
        <v>89</v>
      </c>
      <c r="AY147" s="185" t="s">
        <v>90</v>
      </c>
    </row>
    <row r="148" spans="2:65" s="160" customFormat="1" ht="22.5" customHeight="1">
      <c r="B148" s="153"/>
      <c r="C148" s="154"/>
      <c r="D148" s="154"/>
      <c r="E148" s="155" t="s">
        <v>19</v>
      </c>
      <c r="F148" s="164" t="s">
        <v>127</v>
      </c>
      <c r="G148" s="157"/>
      <c r="H148" s="157"/>
      <c r="I148" s="157"/>
      <c r="J148" s="154"/>
      <c r="K148" s="158">
        <v>1.8</v>
      </c>
      <c r="L148" s="154"/>
      <c r="M148" s="154"/>
      <c r="N148" s="154"/>
      <c r="O148" s="154"/>
      <c r="P148" s="154"/>
      <c r="Q148" s="154"/>
      <c r="R148" s="159"/>
      <c r="T148" s="161"/>
      <c r="U148" s="154"/>
      <c r="V148" s="154"/>
      <c r="W148" s="154"/>
      <c r="X148" s="154"/>
      <c r="Y148" s="154"/>
      <c r="Z148" s="154"/>
      <c r="AA148" s="162"/>
      <c r="AT148" s="163" t="s">
        <v>98</v>
      </c>
      <c r="AU148" s="163" t="s">
        <v>9</v>
      </c>
      <c r="AV148" s="160" t="s">
        <v>9</v>
      </c>
      <c r="AW148" s="160" t="s">
        <v>99</v>
      </c>
      <c r="AX148" s="160" t="s">
        <v>89</v>
      </c>
      <c r="AY148" s="163" t="s">
        <v>90</v>
      </c>
    </row>
    <row r="149" spans="2:65" s="172" customFormat="1" ht="22.5" customHeight="1">
      <c r="B149" s="165"/>
      <c r="C149" s="166"/>
      <c r="D149" s="166"/>
      <c r="E149" s="167" t="s">
        <v>19</v>
      </c>
      <c r="F149" s="168" t="s">
        <v>101</v>
      </c>
      <c r="G149" s="169"/>
      <c r="H149" s="169"/>
      <c r="I149" s="169"/>
      <c r="J149" s="166"/>
      <c r="K149" s="170">
        <v>3.5</v>
      </c>
      <c r="L149" s="166"/>
      <c r="M149" s="166"/>
      <c r="N149" s="166"/>
      <c r="O149" s="166"/>
      <c r="P149" s="166"/>
      <c r="Q149" s="166"/>
      <c r="R149" s="171"/>
      <c r="T149" s="173"/>
      <c r="U149" s="166"/>
      <c r="V149" s="166"/>
      <c r="W149" s="166"/>
      <c r="X149" s="166"/>
      <c r="Y149" s="166"/>
      <c r="Z149" s="166"/>
      <c r="AA149" s="174"/>
      <c r="AT149" s="175" t="s">
        <v>98</v>
      </c>
      <c r="AU149" s="175" t="s">
        <v>9</v>
      </c>
      <c r="AV149" s="172" t="s">
        <v>95</v>
      </c>
      <c r="AW149" s="172" t="s">
        <v>99</v>
      </c>
      <c r="AX149" s="172" t="s">
        <v>65</v>
      </c>
      <c r="AY149" s="175" t="s">
        <v>90</v>
      </c>
    </row>
    <row r="150" spans="2:65" s="22" customFormat="1" ht="31.5" customHeight="1">
      <c r="B150" s="91"/>
      <c r="C150" s="140" t="s">
        <v>128</v>
      </c>
      <c r="D150" s="140" t="s">
        <v>91</v>
      </c>
      <c r="E150" s="141" t="s">
        <v>129</v>
      </c>
      <c r="F150" s="142" t="s">
        <v>130</v>
      </c>
      <c r="G150" s="143"/>
      <c r="H150" s="143"/>
      <c r="I150" s="143"/>
      <c r="J150" s="144" t="s">
        <v>94</v>
      </c>
      <c r="K150" s="145">
        <v>2.9</v>
      </c>
      <c r="L150" s="146">
        <v>0</v>
      </c>
      <c r="M150" s="143"/>
      <c r="N150" s="147">
        <f>ROUND(L150*K150,2)</f>
        <v>0</v>
      </c>
      <c r="O150" s="143"/>
      <c r="P150" s="143"/>
      <c r="Q150" s="143"/>
      <c r="R150" s="96"/>
      <c r="T150" s="148" t="s">
        <v>19</v>
      </c>
      <c r="U150" s="149" t="s">
        <v>34</v>
      </c>
      <c r="V150" s="24"/>
      <c r="W150" s="150">
        <f>V150*K150</f>
        <v>0</v>
      </c>
      <c r="X150" s="150">
        <v>0</v>
      </c>
      <c r="Y150" s="150">
        <f>X150*K150</f>
        <v>0</v>
      </c>
      <c r="Z150" s="150">
        <v>6.3E-2</v>
      </c>
      <c r="AA150" s="151">
        <f>Z150*K150</f>
        <v>0.1827</v>
      </c>
      <c r="AR150" s="10" t="s">
        <v>95</v>
      </c>
      <c r="AT150" s="10" t="s">
        <v>91</v>
      </c>
      <c r="AU150" s="10" t="s">
        <v>9</v>
      </c>
      <c r="AY150" s="10" t="s">
        <v>90</v>
      </c>
      <c r="BE150" s="152">
        <f>IF(U150="základní",N150,0)</f>
        <v>0</v>
      </c>
      <c r="BF150" s="152">
        <f>IF(U150="snížená",N150,0)</f>
        <v>0</v>
      </c>
      <c r="BG150" s="152">
        <f>IF(U150="zákl. přenesená",N150,0)</f>
        <v>0</v>
      </c>
      <c r="BH150" s="152">
        <f>IF(U150="sníž. přenesená",N150,0)</f>
        <v>0</v>
      </c>
      <c r="BI150" s="152">
        <f>IF(U150="nulová",N150,0)</f>
        <v>0</v>
      </c>
      <c r="BJ150" s="10" t="s">
        <v>65</v>
      </c>
      <c r="BK150" s="152">
        <f>ROUND(L150*K150,2)</f>
        <v>0</v>
      </c>
      <c r="BL150" s="10" t="s">
        <v>95</v>
      </c>
      <c r="BM150" s="10" t="s">
        <v>131</v>
      </c>
    </row>
    <row r="151" spans="2:65" s="182" customFormat="1" ht="22.5" customHeight="1">
      <c r="B151" s="176"/>
      <c r="C151" s="177"/>
      <c r="D151" s="177"/>
      <c r="E151" s="178" t="s">
        <v>19</v>
      </c>
      <c r="F151" s="179" t="s">
        <v>124</v>
      </c>
      <c r="G151" s="180"/>
      <c r="H151" s="180"/>
      <c r="I151" s="180"/>
      <c r="J151" s="177"/>
      <c r="K151" s="178" t="s">
        <v>19</v>
      </c>
      <c r="L151" s="177"/>
      <c r="M151" s="177"/>
      <c r="N151" s="177"/>
      <c r="O151" s="177"/>
      <c r="P151" s="177"/>
      <c r="Q151" s="177"/>
      <c r="R151" s="181"/>
      <c r="T151" s="183"/>
      <c r="U151" s="177"/>
      <c r="V151" s="177"/>
      <c r="W151" s="177"/>
      <c r="X151" s="177"/>
      <c r="Y151" s="177"/>
      <c r="Z151" s="177"/>
      <c r="AA151" s="184"/>
      <c r="AT151" s="185" t="s">
        <v>98</v>
      </c>
      <c r="AU151" s="185" t="s">
        <v>9</v>
      </c>
      <c r="AV151" s="182" t="s">
        <v>65</v>
      </c>
      <c r="AW151" s="182" t="s">
        <v>99</v>
      </c>
      <c r="AX151" s="182" t="s">
        <v>89</v>
      </c>
      <c r="AY151" s="185" t="s">
        <v>90</v>
      </c>
    </row>
    <row r="152" spans="2:65" s="160" customFormat="1" ht="22.5" customHeight="1">
      <c r="B152" s="153"/>
      <c r="C152" s="154"/>
      <c r="D152" s="154"/>
      <c r="E152" s="155" t="s">
        <v>19</v>
      </c>
      <c r="F152" s="164" t="s">
        <v>132</v>
      </c>
      <c r="G152" s="157"/>
      <c r="H152" s="157"/>
      <c r="I152" s="157"/>
      <c r="J152" s="154"/>
      <c r="K152" s="158">
        <v>2.9</v>
      </c>
      <c r="L152" s="154"/>
      <c r="M152" s="154"/>
      <c r="N152" s="154"/>
      <c r="O152" s="154"/>
      <c r="P152" s="154"/>
      <c r="Q152" s="154"/>
      <c r="R152" s="159"/>
      <c r="T152" s="161"/>
      <c r="U152" s="154"/>
      <c r="V152" s="154"/>
      <c r="W152" s="154"/>
      <c r="X152" s="154"/>
      <c r="Y152" s="154"/>
      <c r="Z152" s="154"/>
      <c r="AA152" s="162"/>
      <c r="AT152" s="163" t="s">
        <v>98</v>
      </c>
      <c r="AU152" s="163" t="s">
        <v>9</v>
      </c>
      <c r="AV152" s="160" t="s">
        <v>9</v>
      </c>
      <c r="AW152" s="160" t="s">
        <v>99</v>
      </c>
      <c r="AX152" s="160" t="s">
        <v>89</v>
      </c>
      <c r="AY152" s="163" t="s">
        <v>90</v>
      </c>
    </row>
    <row r="153" spans="2:65" s="172" customFormat="1" ht="22.5" customHeight="1">
      <c r="B153" s="165"/>
      <c r="C153" s="166"/>
      <c r="D153" s="166"/>
      <c r="E153" s="167" t="s">
        <v>19</v>
      </c>
      <c r="F153" s="168" t="s">
        <v>101</v>
      </c>
      <c r="G153" s="169"/>
      <c r="H153" s="169"/>
      <c r="I153" s="169"/>
      <c r="J153" s="166"/>
      <c r="K153" s="170">
        <v>2.9</v>
      </c>
      <c r="L153" s="166"/>
      <c r="M153" s="166"/>
      <c r="N153" s="166"/>
      <c r="O153" s="166"/>
      <c r="P153" s="166"/>
      <c r="Q153" s="166"/>
      <c r="R153" s="171"/>
      <c r="T153" s="173"/>
      <c r="U153" s="166"/>
      <c r="V153" s="166"/>
      <c r="W153" s="166"/>
      <c r="X153" s="166"/>
      <c r="Y153" s="166"/>
      <c r="Z153" s="166"/>
      <c r="AA153" s="174"/>
      <c r="AT153" s="175" t="s">
        <v>98</v>
      </c>
      <c r="AU153" s="175" t="s">
        <v>9</v>
      </c>
      <c r="AV153" s="172" t="s">
        <v>95</v>
      </c>
      <c r="AW153" s="172" t="s">
        <v>99</v>
      </c>
      <c r="AX153" s="172" t="s">
        <v>65</v>
      </c>
      <c r="AY153" s="175" t="s">
        <v>90</v>
      </c>
    </row>
    <row r="154" spans="2:65" s="130" customFormat="1" ht="29.85" customHeight="1">
      <c r="B154" s="126"/>
      <c r="C154" s="127"/>
      <c r="D154" s="137" t="s">
        <v>56</v>
      </c>
      <c r="E154" s="137"/>
      <c r="F154" s="137"/>
      <c r="G154" s="137"/>
      <c r="H154" s="137"/>
      <c r="I154" s="137"/>
      <c r="J154" s="137"/>
      <c r="K154" s="137"/>
      <c r="L154" s="137"/>
      <c r="M154" s="137"/>
      <c r="N154" s="138">
        <f>BK154</f>
        <v>0</v>
      </c>
      <c r="O154" s="139"/>
      <c r="P154" s="139"/>
      <c r="Q154" s="139"/>
      <c r="R154" s="129"/>
      <c r="T154" s="131"/>
      <c r="U154" s="127"/>
      <c r="V154" s="127"/>
      <c r="W154" s="132">
        <f>SUM(W155:W159)</f>
        <v>0</v>
      </c>
      <c r="X154" s="127"/>
      <c r="Y154" s="132">
        <f>SUM(Y155:Y159)</f>
        <v>0</v>
      </c>
      <c r="Z154" s="127"/>
      <c r="AA154" s="133">
        <f>SUM(AA155:AA159)</f>
        <v>0</v>
      </c>
      <c r="AR154" s="134" t="s">
        <v>65</v>
      </c>
      <c r="AT154" s="135" t="s">
        <v>88</v>
      </c>
      <c r="AU154" s="135" t="s">
        <v>65</v>
      </c>
      <c r="AY154" s="134" t="s">
        <v>90</v>
      </c>
      <c r="BK154" s="136">
        <f>SUM(BK155:BK159)</f>
        <v>0</v>
      </c>
    </row>
    <row r="155" spans="2:65" s="22" customFormat="1" ht="31.5" customHeight="1">
      <c r="B155" s="91"/>
      <c r="C155" s="140" t="s">
        <v>133</v>
      </c>
      <c r="D155" s="140" t="s">
        <v>91</v>
      </c>
      <c r="E155" s="141" t="s">
        <v>134</v>
      </c>
      <c r="F155" s="142" t="s">
        <v>135</v>
      </c>
      <c r="G155" s="143"/>
      <c r="H155" s="143"/>
      <c r="I155" s="143"/>
      <c r="J155" s="144" t="s">
        <v>136</v>
      </c>
      <c r="K155" s="145">
        <v>6.173</v>
      </c>
      <c r="L155" s="146">
        <v>0</v>
      </c>
      <c r="M155" s="143"/>
      <c r="N155" s="147">
        <f>ROUND(L155*K155,2)</f>
        <v>0</v>
      </c>
      <c r="O155" s="143"/>
      <c r="P155" s="143"/>
      <c r="Q155" s="143"/>
      <c r="R155" s="96"/>
      <c r="T155" s="148" t="s">
        <v>19</v>
      </c>
      <c r="U155" s="149" t="s">
        <v>34</v>
      </c>
      <c r="V155" s="24"/>
      <c r="W155" s="150">
        <f>V155*K155</f>
        <v>0</v>
      </c>
      <c r="X155" s="150">
        <v>0</v>
      </c>
      <c r="Y155" s="150">
        <f>X155*K155</f>
        <v>0</v>
      </c>
      <c r="Z155" s="150">
        <v>0</v>
      </c>
      <c r="AA155" s="151">
        <f>Z155*K155</f>
        <v>0</v>
      </c>
      <c r="AR155" s="10" t="s">
        <v>95</v>
      </c>
      <c r="AT155" s="10" t="s">
        <v>91</v>
      </c>
      <c r="AU155" s="10" t="s">
        <v>9</v>
      </c>
      <c r="AY155" s="10" t="s">
        <v>90</v>
      </c>
      <c r="BE155" s="152">
        <f>IF(U155="základní",N155,0)</f>
        <v>0</v>
      </c>
      <c r="BF155" s="152">
        <f>IF(U155="snížená",N155,0)</f>
        <v>0</v>
      </c>
      <c r="BG155" s="152">
        <f>IF(U155="zákl. přenesená",N155,0)</f>
        <v>0</v>
      </c>
      <c r="BH155" s="152">
        <f>IF(U155="sníž. přenesená",N155,0)</f>
        <v>0</v>
      </c>
      <c r="BI155" s="152">
        <f>IF(U155="nulová",N155,0)</f>
        <v>0</v>
      </c>
      <c r="BJ155" s="10" t="s">
        <v>65</v>
      </c>
      <c r="BK155" s="152">
        <f>ROUND(L155*K155,2)</f>
        <v>0</v>
      </c>
      <c r="BL155" s="10" t="s">
        <v>95</v>
      </c>
      <c r="BM155" s="10" t="s">
        <v>137</v>
      </c>
    </row>
    <row r="156" spans="2:65" s="22" customFormat="1" ht="44.25" customHeight="1">
      <c r="B156" s="91"/>
      <c r="C156" s="140" t="s">
        <v>138</v>
      </c>
      <c r="D156" s="140" t="s">
        <v>91</v>
      </c>
      <c r="E156" s="141" t="s">
        <v>139</v>
      </c>
      <c r="F156" s="142" t="s">
        <v>140</v>
      </c>
      <c r="G156" s="143"/>
      <c r="H156" s="143"/>
      <c r="I156" s="143"/>
      <c r="J156" s="144" t="s">
        <v>136</v>
      </c>
      <c r="K156" s="145">
        <v>24.692</v>
      </c>
      <c r="L156" s="146">
        <v>0</v>
      </c>
      <c r="M156" s="143"/>
      <c r="N156" s="147">
        <f>ROUND(L156*K156,2)</f>
        <v>0</v>
      </c>
      <c r="O156" s="143"/>
      <c r="P156" s="143"/>
      <c r="Q156" s="143"/>
      <c r="R156" s="96"/>
      <c r="T156" s="148" t="s">
        <v>19</v>
      </c>
      <c r="U156" s="149" t="s">
        <v>34</v>
      </c>
      <c r="V156" s="24"/>
      <c r="W156" s="150">
        <f>V156*K156</f>
        <v>0</v>
      </c>
      <c r="X156" s="150">
        <v>0</v>
      </c>
      <c r="Y156" s="150">
        <f>X156*K156</f>
        <v>0</v>
      </c>
      <c r="Z156" s="150">
        <v>0</v>
      </c>
      <c r="AA156" s="151">
        <f>Z156*K156</f>
        <v>0</v>
      </c>
      <c r="AR156" s="10" t="s">
        <v>95</v>
      </c>
      <c r="AT156" s="10" t="s">
        <v>91</v>
      </c>
      <c r="AU156" s="10" t="s">
        <v>9</v>
      </c>
      <c r="AY156" s="10" t="s">
        <v>90</v>
      </c>
      <c r="BE156" s="152">
        <f>IF(U156="základní",N156,0)</f>
        <v>0</v>
      </c>
      <c r="BF156" s="152">
        <f>IF(U156="snížená",N156,0)</f>
        <v>0</v>
      </c>
      <c r="BG156" s="152">
        <f>IF(U156="zákl. přenesená",N156,0)</f>
        <v>0</v>
      </c>
      <c r="BH156" s="152">
        <f>IF(U156="sníž. přenesená",N156,0)</f>
        <v>0</v>
      </c>
      <c r="BI156" s="152">
        <f>IF(U156="nulová",N156,0)</f>
        <v>0</v>
      </c>
      <c r="BJ156" s="10" t="s">
        <v>65</v>
      </c>
      <c r="BK156" s="152">
        <f>ROUND(L156*K156,2)</f>
        <v>0</v>
      </c>
      <c r="BL156" s="10" t="s">
        <v>95</v>
      </c>
      <c r="BM156" s="10" t="s">
        <v>141</v>
      </c>
    </row>
    <row r="157" spans="2:65" s="22" customFormat="1" ht="31.5" customHeight="1">
      <c r="B157" s="91"/>
      <c r="C157" s="140" t="s">
        <v>142</v>
      </c>
      <c r="D157" s="140" t="s">
        <v>91</v>
      </c>
      <c r="E157" s="141" t="s">
        <v>143</v>
      </c>
      <c r="F157" s="142" t="s">
        <v>144</v>
      </c>
      <c r="G157" s="143"/>
      <c r="H157" s="143"/>
      <c r="I157" s="143"/>
      <c r="J157" s="144" t="s">
        <v>136</v>
      </c>
      <c r="K157" s="145">
        <v>6.173</v>
      </c>
      <c r="L157" s="146">
        <v>0</v>
      </c>
      <c r="M157" s="143"/>
      <c r="N157" s="147">
        <f>ROUND(L157*K157,2)</f>
        <v>0</v>
      </c>
      <c r="O157" s="143"/>
      <c r="P157" s="143"/>
      <c r="Q157" s="143"/>
      <c r="R157" s="96"/>
      <c r="T157" s="148" t="s">
        <v>19</v>
      </c>
      <c r="U157" s="149" t="s">
        <v>34</v>
      </c>
      <c r="V157" s="24"/>
      <c r="W157" s="150">
        <f>V157*K157</f>
        <v>0</v>
      </c>
      <c r="X157" s="150">
        <v>0</v>
      </c>
      <c r="Y157" s="150">
        <f>X157*K157</f>
        <v>0</v>
      </c>
      <c r="Z157" s="150">
        <v>0</v>
      </c>
      <c r="AA157" s="151">
        <f>Z157*K157</f>
        <v>0</v>
      </c>
      <c r="AR157" s="10" t="s">
        <v>95</v>
      </c>
      <c r="AT157" s="10" t="s">
        <v>91</v>
      </c>
      <c r="AU157" s="10" t="s">
        <v>9</v>
      </c>
      <c r="AY157" s="10" t="s">
        <v>90</v>
      </c>
      <c r="BE157" s="152">
        <f>IF(U157="základní",N157,0)</f>
        <v>0</v>
      </c>
      <c r="BF157" s="152">
        <f>IF(U157="snížená",N157,0)</f>
        <v>0</v>
      </c>
      <c r="BG157" s="152">
        <f>IF(U157="zákl. přenesená",N157,0)</f>
        <v>0</v>
      </c>
      <c r="BH157" s="152">
        <f>IF(U157="sníž. přenesená",N157,0)</f>
        <v>0</v>
      </c>
      <c r="BI157" s="152">
        <f>IF(U157="nulová",N157,0)</f>
        <v>0</v>
      </c>
      <c r="BJ157" s="10" t="s">
        <v>65</v>
      </c>
      <c r="BK157" s="152">
        <f>ROUND(L157*K157,2)</f>
        <v>0</v>
      </c>
      <c r="BL157" s="10" t="s">
        <v>95</v>
      </c>
      <c r="BM157" s="10" t="s">
        <v>145</v>
      </c>
    </row>
    <row r="158" spans="2:65" s="22" customFormat="1" ht="31.5" customHeight="1">
      <c r="B158" s="91"/>
      <c r="C158" s="140" t="s">
        <v>146</v>
      </c>
      <c r="D158" s="140" t="s">
        <v>91</v>
      </c>
      <c r="E158" s="141" t="s">
        <v>147</v>
      </c>
      <c r="F158" s="142" t="s">
        <v>148</v>
      </c>
      <c r="G158" s="143"/>
      <c r="H158" s="143"/>
      <c r="I158" s="143"/>
      <c r="J158" s="144" t="s">
        <v>136</v>
      </c>
      <c r="K158" s="145">
        <v>86.421999999999997</v>
      </c>
      <c r="L158" s="146">
        <v>0</v>
      </c>
      <c r="M158" s="143"/>
      <c r="N158" s="147">
        <f>ROUND(L158*K158,2)</f>
        <v>0</v>
      </c>
      <c r="O158" s="143"/>
      <c r="P158" s="143"/>
      <c r="Q158" s="143"/>
      <c r="R158" s="96"/>
      <c r="T158" s="148" t="s">
        <v>19</v>
      </c>
      <c r="U158" s="149" t="s">
        <v>34</v>
      </c>
      <c r="V158" s="24"/>
      <c r="W158" s="150">
        <f>V158*K158</f>
        <v>0</v>
      </c>
      <c r="X158" s="150">
        <v>0</v>
      </c>
      <c r="Y158" s="150">
        <f>X158*K158</f>
        <v>0</v>
      </c>
      <c r="Z158" s="150">
        <v>0</v>
      </c>
      <c r="AA158" s="151">
        <f>Z158*K158</f>
        <v>0</v>
      </c>
      <c r="AR158" s="10" t="s">
        <v>95</v>
      </c>
      <c r="AT158" s="10" t="s">
        <v>91</v>
      </c>
      <c r="AU158" s="10" t="s">
        <v>9</v>
      </c>
      <c r="AY158" s="10" t="s">
        <v>90</v>
      </c>
      <c r="BE158" s="152">
        <f>IF(U158="základní",N158,0)</f>
        <v>0</v>
      </c>
      <c r="BF158" s="152">
        <f>IF(U158="snížená",N158,0)</f>
        <v>0</v>
      </c>
      <c r="BG158" s="152">
        <f>IF(U158="zákl. přenesená",N158,0)</f>
        <v>0</v>
      </c>
      <c r="BH158" s="152">
        <f>IF(U158="sníž. přenesená",N158,0)</f>
        <v>0</v>
      </c>
      <c r="BI158" s="152">
        <f>IF(U158="nulová",N158,0)</f>
        <v>0</v>
      </c>
      <c r="BJ158" s="10" t="s">
        <v>65</v>
      </c>
      <c r="BK158" s="152">
        <f>ROUND(L158*K158,2)</f>
        <v>0</v>
      </c>
      <c r="BL158" s="10" t="s">
        <v>95</v>
      </c>
      <c r="BM158" s="10" t="s">
        <v>149</v>
      </c>
    </row>
    <row r="159" spans="2:65" s="22" customFormat="1" ht="31.5" customHeight="1">
      <c r="B159" s="91"/>
      <c r="C159" s="140" t="s">
        <v>150</v>
      </c>
      <c r="D159" s="140" t="s">
        <v>91</v>
      </c>
      <c r="E159" s="141" t="s">
        <v>151</v>
      </c>
      <c r="F159" s="142" t="s">
        <v>152</v>
      </c>
      <c r="G159" s="143"/>
      <c r="H159" s="143"/>
      <c r="I159" s="143"/>
      <c r="J159" s="144" t="s">
        <v>136</v>
      </c>
      <c r="K159" s="145">
        <v>6.173</v>
      </c>
      <c r="L159" s="146">
        <v>0</v>
      </c>
      <c r="M159" s="143"/>
      <c r="N159" s="147">
        <f>ROUND(L159*K159,2)</f>
        <v>0</v>
      </c>
      <c r="O159" s="143"/>
      <c r="P159" s="143"/>
      <c r="Q159" s="143"/>
      <c r="R159" s="96"/>
      <c r="T159" s="148" t="s">
        <v>19</v>
      </c>
      <c r="U159" s="149" t="s">
        <v>34</v>
      </c>
      <c r="V159" s="24"/>
      <c r="W159" s="150">
        <f>V159*K159</f>
        <v>0</v>
      </c>
      <c r="X159" s="150">
        <v>0</v>
      </c>
      <c r="Y159" s="150">
        <f>X159*K159</f>
        <v>0</v>
      </c>
      <c r="Z159" s="150">
        <v>0</v>
      </c>
      <c r="AA159" s="151">
        <f>Z159*K159</f>
        <v>0</v>
      </c>
      <c r="AR159" s="10" t="s">
        <v>95</v>
      </c>
      <c r="AT159" s="10" t="s">
        <v>91</v>
      </c>
      <c r="AU159" s="10" t="s">
        <v>9</v>
      </c>
      <c r="AY159" s="10" t="s">
        <v>90</v>
      </c>
      <c r="BE159" s="152">
        <f>IF(U159="základní",N159,0)</f>
        <v>0</v>
      </c>
      <c r="BF159" s="152">
        <f>IF(U159="snížená",N159,0)</f>
        <v>0</v>
      </c>
      <c r="BG159" s="152">
        <f>IF(U159="zákl. přenesená",N159,0)</f>
        <v>0</v>
      </c>
      <c r="BH159" s="152">
        <f>IF(U159="sníž. přenesená",N159,0)</f>
        <v>0</v>
      </c>
      <c r="BI159" s="152">
        <f>IF(U159="nulová",N159,0)</f>
        <v>0</v>
      </c>
      <c r="BJ159" s="10" t="s">
        <v>65</v>
      </c>
      <c r="BK159" s="152">
        <f>ROUND(L159*K159,2)</f>
        <v>0</v>
      </c>
      <c r="BL159" s="10" t="s">
        <v>95</v>
      </c>
      <c r="BM159" s="10" t="s">
        <v>153</v>
      </c>
    </row>
    <row r="160" spans="2:65" s="130" customFormat="1" ht="37.35" customHeight="1">
      <c r="B160" s="126"/>
      <c r="C160" s="127"/>
      <c r="D160" s="128" t="s">
        <v>57</v>
      </c>
      <c r="E160" s="128"/>
      <c r="F160" s="128"/>
      <c r="G160" s="128"/>
      <c r="H160" s="128"/>
      <c r="I160" s="128"/>
      <c r="J160" s="128"/>
      <c r="K160" s="128"/>
      <c r="L160" s="128"/>
      <c r="M160" s="128"/>
      <c r="N160" s="187">
        <f>BK160</f>
        <v>0</v>
      </c>
      <c r="O160" s="188"/>
      <c r="P160" s="188"/>
      <c r="Q160" s="188"/>
      <c r="R160" s="129"/>
      <c r="T160" s="131"/>
      <c r="U160" s="127"/>
      <c r="V160" s="127"/>
      <c r="W160" s="132">
        <f>W161</f>
        <v>0</v>
      </c>
      <c r="X160" s="127"/>
      <c r="Y160" s="132">
        <f>Y161</f>
        <v>2.5096997500000002</v>
      </c>
      <c r="Z160" s="127"/>
      <c r="AA160" s="133">
        <f>AA161</f>
        <v>0</v>
      </c>
      <c r="AR160" s="134" t="s">
        <v>9</v>
      </c>
      <c r="AT160" s="135" t="s">
        <v>88</v>
      </c>
      <c r="AU160" s="135" t="s">
        <v>89</v>
      </c>
      <c r="AY160" s="134" t="s">
        <v>90</v>
      </c>
      <c r="BK160" s="136">
        <f>BK161</f>
        <v>0</v>
      </c>
    </row>
    <row r="161" spans="2:65" s="130" customFormat="1" ht="19.899999999999999" customHeight="1">
      <c r="B161" s="126"/>
      <c r="C161" s="127"/>
      <c r="D161" s="137" t="s">
        <v>58</v>
      </c>
      <c r="E161" s="137"/>
      <c r="F161" s="137"/>
      <c r="G161" s="137"/>
      <c r="H161" s="137"/>
      <c r="I161" s="137"/>
      <c r="J161" s="137"/>
      <c r="K161" s="137"/>
      <c r="L161" s="137"/>
      <c r="M161" s="137"/>
      <c r="N161" s="138">
        <f>BK161</f>
        <v>0</v>
      </c>
      <c r="O161" s="139"/>
      <c r="P161" s="139"/>
      <c r="Q161" s="139"/>
      <c r="R161" s="129"/>
      <c r="T161" s="131"/>
      <c r="U161" s="127"/>
      <c r="V161" s="127"/>
      <c r="W161" s="132">
        <f>SUM(W162:W240)</f>
        <v>0</v>
      </c>
      <c r="X161" s="127"/>
      <c r="Y161" s="132">
        <f>SUM(Y162:Y240)</f>
        <v>2.5096997500000002</v>
      </c>
      <c r="Z161" s="127"/>
      <c r="AA161" s="133">
        <f>SUM(AA162:AA240)</f>
        <v>0</v>
      </c>
      <c r="AR161" s="134" t="s">
        <v>9</v>
      </c>
      <c r="AT161" s="135" t="s">
        <v>88</v>
      </c>
      <c r="AU161" s="135" t="s">
        <v>65</v>
      </c>
      <c r="AY161" s="134" t="s">
        <v>90</v>
      </c>
      <c r="BK161" s="136">
        <f>SUM(BK162:BK240)</f>
        <v>0</v>
      </c>
    </row>
    <row r="162" spans="2:65" s="22" customFormat="1" ht="31.5" customHeight="1">
      <c r="B162" s="91"/>
      <c r="C162" s="140" t="s">
        <v>154</v>
      </c>
      <c r="D162" s="140" t="s">
        <v>91</v>
      </c>
      <c r="E162" s="141" t="s">
        <v>155</v>
      </c>
      <c r="F162" s="142" t="s">
        <v>156</v>
      </c>
      <c r="G162" s="143"/>
      <c r="H162" s="143"/>
      <c r="I162" s="143"/>
      <c r="J162" s="144" t="s">
        <v>94</v>
      </c>
      <c r="K162" s="145">
        <v>50.13</v>
      </c>
      <c r="L162" s="146">
        <v>0</v>
      </c>
      <c r="M162" s="143"/>
      <c r="N162" s="147">
        <f>ROUND(L162*K162,2)</f>
        <v>0</v>
      </c>
      <c r="O162" s="143"/>
      <c r="P162" s="143"/>
      <c r="Q162" s="143"/>
      <c r="R162" s="96"/>
      <c r="T162" s="148" t="s">
        <v>19</v>
      </c>
      <c r="U162" s="149" t="s">
        <v>34</v>
      </c>
      <c r="V162" s="24"/>
      <c r="W162" s="150">
        <f>V162*K162</f>
        <v>0</v>
      </c>
      <c r="X162" s="150">
        <v>2.5000000000000001E-4</v>
      </c>
      <c r="Y162" s="150">
        <f>X162*K162</f>
        <v>1.25325E-2</v>
      </c>
      <c r="Z162" s="150">
        <v>0</v>
      </c>
      <c r="AA162" s="151">
        <f>Z162*K162</f>
        <v>0</v>
      </c>
      <c r="AR162" s="10" t="s">
        <v>157</v>
      </c>
      <c r="AT162" s="10" t="s">
        <v>91</v>
      </c>
      <c r="AU162" s="10" t="s">
        <v>9</v>
      </c>
      <c r="AY162" s="10" t="s">
        <v>90</v>
      </c>
      <c r="BE162" s="152">
        <f>IF(U162="základní",N162,0)</f>
        <v>0</v>
      </c>
      <c r="BF162" s="152">
        <f>IF(U162="snížená",N162,0)</f>
        <v>0</v>
      </c>
      <c r="BG162" s="152">
        <f>IF(U162="zákl. přenesená",N162,0)</f>
        <v>0</v>
      </c>
      <c r="BH162" s="152">
        <f>IF(U162="sníž. přenesená",N162,0)</f>
        <v>0</v>
      </c>
      <c r="BI162" s="152">
        <f>IF(U162="nulová",N162,0)</f>
        <v>0</v>
      </c>
      <c r="BJ162" s="10" t="s">
        <v>65</v>
      </c>
      <c r="BK162" s="152">
        <f>ROUND(L162*K162,2)</f>
        <v>0</v>
      </c>
      <c r="BL162" s="10" t="s">
        <v>157</v>
      </c>
      <c r="BM162" s="10" t="s">
        <v>158</v>
      </c>
    </row>
    <row r="163" spans="2:65" s="160" customFormat="1" ht="22.5" customHeight="1">
      <c r="B163" s="153"/>
      <c r="C163" s="154"/>
      <c r="D163" s="154"/>
      <c r="E163" s="155" t="s">
        <v>19</v>
      </c>
      <c r="F163" s="156" t="s">
        <v>159</v>
      </c>
      <c r="G163" s="157"/>
      <c r="H163" s="157"/>
      <c r="I163" s="157"/>
      <c r="J163" s="154"/>
      <c r="K163" s="158">
        <v>4.25</v>
      </c>
      <c r="L163" s="154"/>
      <c r="M163" s="154"/>
      <c r="N163" s="154"/>
      <c r="O163" s="154"/>
      <c r="P163" s="154"/>
      <c r="Q163" s="154"/>
      <c r="R163" s="159"/>
      <c r="T163" s="161"/>
      <c r="U163" s="154"/>
      <c r="V163" s="154"/>
      <c r="W163" s="154"/>
      <c r="X163" s="154"/>
      <c r="Y163" s="154"/>
      <c r="Z163" s="154"/>
      <c r="AA163" s="162"/>
      <c r="AT163" s="163" t="s">
        <v>98</v>
      </c>
      <c r="AU163" s="163" t="s">
        <v>9</v>
      </c>
      <c r="AV163" s="160" t="s">
        <v>9</v>
      </c>
      <c r="AW163" s="160" t="s">
        <v>99</v>
      </c>
      <c r="AX163" s="160" t="s">
        <v>89</v>
      </c>
      <c r="AY163" s="163" t="s">
        <v>90</v>
      </c>
    </row>
    <row r="164" spans="2:65" s="160" customFormat="1" ht="22.5" customHeight="1">
      <c r="B164" s="153"/>
      <c r="C164" s="154"/>
      <c r="D164" s="154"/>
      <c r="E164" s="155" t="s">
        <v>19</v>
      </c>
      <c r="F164" s="164" t="s">
        <v>160</v>
      </c>
      <c r="G164" s="157"/>
      <c r="H164" s="157"/>
      <c r="I164" s="157"/>
      <c r="J164" s="154"/>
      <c r="K164" s="158">
        <v>10.199999999999999</v>
      </c>
      <c r="L164" s="154"/>
      <c r="M164" s="154"/>
      <c r="N164" s="154"/>
      <c r="O164" s="154"/>
      <c r="P164" s="154"/>
      <c r="Q164" s="154"/>
      <c r="R164" s="159"/>
      <c r="T164" s="161"/>
      <c r="U164" s="154"/>
      <c r="V164" s="154"/>
      <c r="W164" s="154"/>
      <c r="X164" s="154"/>
      <c r="Y164" s="154"/>
      <c r="Z164" s="154"/>
      <c r="AA164" s="162"/>
      <c r="AT164" s="163" t="s">
        <v>98</v>
      </c>
      <c r="AU164" s="163" t="s">
        <v>9</v>
      </c>
      <c r="AV164" s="160" t="s">
        <v>9</v>
      </c>
      <c r="AW164" s="160" t="s">
        <v>99</v>
      </c>
      <c r="AX164" s="160" t="s">
        <v>89</v>
      </c>
      <c r="AY164" s="163" t="s">
        <v>90</v>
      </c>
    </row>
    <row r="165" spans="2:65" s="160" customFormat="1" ht="22.5" customHeight="1">
      <c r="B165" s="153"/>
      <c r="C165" s="154"/>
      <c r="D165" s="154"/>
      <c r="E165" s="155" t="s">
        <v>19</v>
      </c>
      <c r="F165" s="164" t="s">
        <v>161</v>
      </c>
      <c r="G165" s="157"/>
      <c r="H165" s="157"/>
      <c r="I165" s="157"/>
      <c r="J165" s="154"/>
      <c r="K165" s="158">
        <v>6.4</v>
      </c>
      <c r="L165" s="154"/>
      <c r="M165" s="154"/>
      <c r="N165" s="154"/>
      <c r="O165" s="154"/>
      <c r="P165" s="154"/>
      <c r="Q165" s="154"/>
      <c r="R165" s="159"/>
      <c r="T165" s="161"/>
      <c r="U165" s="154"/>
      <c r="V165" s="154"/>
      <c r="W165" s="154"/>
      <c r="X165" s="154"/>
      <c r="Y165" s="154"/>
      <c r="Z165" s="154"/>
      <c r="AA165" s="162"/>
      <c r="AT165" s="163" t="s">
        <v>98</v>
      </c>
      <c r="AU165" s="163" t="s">
        <v>9</v>
      </c>
      <c r="AV165" s="160" t="s">
        <v>9</v>
      </c>
      <c r="AW165" s="160" t="s">
        <v>99</v>
      </c>
      <c r="AX165" s="160" t="s">
        <v>89</v>
      </c>
      <c r="AY165" s="163" t="s">
        <v>90</v>
      </c>
    </row>
    <row r="166" spans="2:65" s="160" customFormat="1" ht="22.5" customHeight="1">
      <c r="B166" s="153"/>
      <c r="C166" s="154"/>
      <c r="D166" s="154"/>
      <c r="E166" s="155" t="s">
        <v>19</v>
      </c>
      <c r="F166" s="164" t="s">
        <v>162</v>
      </c>
      <c r="G166" s="157"/>
      <c r="H166" s="157"/>
      <c r="I166" s="157"/>
      <c r="J166" s="154"/>
      <c r="K166" s="158">
        <v>7.68</v>
      </c>
      <c r="L166" s="154"/>
      <c r="M166" s="154"/>
      <c r="N166" s="154"/>
      <c r="O166" s="154"/>
      <c r="P166" s="154"/>
      <c r="Q166" s="154"/>
      <c r="R166" s="159"/>
      <c r="T166" s="161"/>
      <c r="U166" s="154"/>
      <c r="V166" s="154"/>
      <c r="W166" s="154"/>
      <c r="X166" s="154"/>
      <c r="Y166" s="154"/>
      <c r="Z166" s="154"/>
      <c r="AA166" s="162"/>
      <c r="AT166" s="163" t="s">
        <v>98</v>
      </c>
      <c r="AU166" s="163" t="s">
        <v>9</v>
      </c>
      <c r="AV166" s="160" t="s">
        <v>9</v>
      </c>
      <c r="AW166" s="160" t="s">
        <v>99</v>
      </c>
      <c r="AX166" s="160" t="s">
        <v>89</v>
      </c>
      <c r="AY166" s="163" t="s">
        <v>90</v>
      </c>
    </row>
    <row r="167" spans="2:65" s="160" customFormat="1" ht="22.5" customHeight="1">
      <c r="B167" s="153"/>
      <c r="C167" s="154"/>
      <c r="D167" s="154"/>
      <c r="E167" s="155" t="s">
        <v>19</v>
      </c>
      <c r="F167" s="164" t="s">
        <v>112</v>
      </c>
      <c r="G167" s="157"/>
      <c r="H167" s="157"/>
      <c r="I167" s="157"/>
      <c r="J167" s="154"/>
      <c r="K167" s="158">
        <v>21.6</v>
      </c>
      <c r="L167" s="154"/>
      <c r="M167" s="154"/>
      <c r="N167" s="154"/>
      <c r="O167" s="154"/>
      <c r="P167" s="154"/>
      <c r="Q167" s="154"/>
      <c r="R167" s="159"/>
      <c r="T167" s="161"/>
      <c r="U167" s="154"/>
      <c r="V167" s="154"/>
      <c r="W167" s="154"/>
      <c r="X167" s="154"/>
      <c r="Y167" s="154"/>
      <c r="Z167" s="154"/>
      <c r="AA167" s="162"/>
      <c r="AT167" s="163" t="s">
        <v>98</v>
      </c>
      <c r="AU167" s="163" t="s">
        <v>9</v>
      </c>
      <c r="AV167" s="160" t="s">
        <v>9</v>
      </c>
      <c r="AW167" s="160" t="s">
        <v>99</v>
      </c>
      <c r="AX167" s="160" t="s">
        <v>89</v>
      </c>
      <c r="AY167" s="163" t="s">
        <v>90</v>
      </c>
    </row>
    <row r="168" spans="2:65" s="172" customFormat="1" ht="22.5" customHeight="1">
      <c r="B168" s="165"/>
      <c r="C168" s="166"/>
      <c r="D168" s="166"/>
      <c r="E168" s="167" t="s">
        <v>19</v>
      </c>
      <c r="F168" s="168" t="s">
        <v>101</v>
      </c>
      <c r="G168" s="169"/>
      <c r="H168" s="169"/>
      <c r="I168" s="169"/>
      <c r="J168" s="166"/>
      <c r="K168" s="170">
        <v>50.13</v>
      </c>
      <c r="L168" s="166"/>
      <c r="M168" s="166"/>
      <c r="N168" s="166"/>
      <c r="O168" s="166"/>
      <c r="P168" s="166"/>
      <c r="Q168" s="166"/>
      <c r="R168" s="171"/>
      <c r="T168" s="173"/>
      <c r="U168" s="166"/>
      <c r="V168" s="166"/>
      <c r="W168" s="166"/>
      <c r="X168" s="166"/>
      <c r="Y168" s="166"/>
      <c r="Z168" s="166"/>
      <c r="AA168" s="174"/>
      <c r="AT168" s="175" t="s">
        <v>98</v>
      </c>
      <c r="AU168" s="175" t="s">
        <v>9</v>
      </c>
      <c r="AV168" s="172" t="s">
        <v>95</v>
      </c>
      <c r="AW168" s="172" t="s">
        <v>99</v>
      </c>
      <c r="AX168" s="172" t="s">
        <v>65</v>
      </c>
      <c r="AY168" s="175" t="s">
        <v>90</v>
      </c>
    </row>
    <row r="169" spans="2:65" s="22" customFormat="1" ht="44.25" customHeight="1">
      <c r="B169" s="91"/>
      <c r="C169" s="189" t="s">
        <v>163</v>
      </c>
      <c r="D169" s="189" t="s">
        <v>164</v>
      </c>
      <c r="E169" s="190" t="s">
        <v>165</v>
      </c>
      <c r="F169" s="191" t="s">
        <v>166</v>
      </c>
      <c r="G169" s="192"/>
      <c r="H169" s="192"/>
      <c r="I169" s="192"/>
      <c r="J169" s="193" t="s">
        <v>167</v>
      </c>
      <c r="K169" s="194">
        <v>2</v>
      </c>
      <c r="L169" s="195">
        <v>0</v>
      </c>
      <c r="M169" s="192"/>
      <c r="N169" s="196">
        <f t="shared" ref="N169:N174" si="5">ROUND(L169*K169,2)</f>
        <v>0</v>
      </c>
      <c r="O169" s="143"/>
      <c r="P169" s="143"/>
      <c r="Q169" s="143"/>
      <c r="R169" s="96"/>
      <c r="T169" s="148" t="s">
        <v>19</v>
      </c>
      <c r="U169" s="149" t="s">
        <v>34</v>
      </c>
      <c r="V169" s="24"/>
      <c r="W169" s="150">
        <f t="shared" ref="W169:W174" si="6">V169*K169</f>
        <v>0</v>
      </c>
      <c r="X169" s="150">
        <v>6.2199999999999998E-2</v>
      </c>
      <c r="Y169" s="150">
        <f t="shared" ref="Y169:Y174" si="7">X169*K169</f>
        <v>0.1244</v>
      </c>
      <c r="Z169" s="150">
        <v>0</v>
      </c>
      <c r="AA169" s="151">
        <f t="shared" ref="AA169:AA174" si="8">Z169*K169</f>
        <v>0</v>
      </c>
      <c r="AR169" s="10" t="s">
        <v>168</v>
      </c>
      <c r="AT169" s="10" t="s">
        <v>164</v>
      </c>
      <c r="AU169" s="10" t="s">
        <v>9</v>
      </c>
      <c r="AY169" s="10" t="s">
        <v>90</v>
      </c>
      <c r="BE169" s="152">
        <f t="shared" ref="BE169:BE174" si="9">IF(U169="základní",N169,0)</f>
        <v>0</v>
      </c>
      <c r="BF169" s="152">
        <f t="shared" ref="BF169:BF174" si="10">IF(U169="snížená",N169,0)</f>
        <v>0</v>
      </c>
      <c r="BG169" s="152">
        <f t="shared" ref="BG169:BG174" si="11">IF(U169="zákl. přenesená",N169,0)</f>
        <v>0</v>
      </c>
      <c r="BH169" s="152">
        <f t="shared" ref="BH169:BH174" si="12">IF(U169="sníž. přenesená",N169,0)</f>
        <v>0</v>
      </c>
      <c r="BI169" s="152">
        <f t="shared" ref="BI169:BI174" si="13">IF(U169="nulová",N169,0)</f>
        <v>0</v>
      </c>
      <c r="BJ169" s="10" t="s">
        <v>65</v>
      </c>
      <c r="BK169" s="152">
        <f t="shared" ref="BK169:BK174" si="14">ROUND(L169*K169,2)</f>
        <v>0</v>
      </c>
      <c r="BL169" s="10" t="s">
        <v>157</v>
      </c>
      <c r="BM169" s="10" t="s">
        <v>169</v>
      </c>
    </row>
    <row r="170" spans="2:65" s="22" customFormat="1" ht="44.25" customHeight="1">
      <c r="B170" s="91"/>
      <c r="C170" s="189" t="s">
        <v>170</v>
      </c>
      <c r="D170" s="189" t="s">
        <v>164</v>
      </c>
      <c r="E170" s="190" t="s">
        <v>171</v>
      </c>
      <c r="F170" s="191" t="s">
        <v>172</v>
      </c>
      <c r="G170" s="192"/>
      <c r="H170" s="192"/>
      <c r="I170" s="192"/>
      <c r="J170" s="193" t="s">
        <v>167</v>
      </c>
      <c r="K170" s="194">
        <v>2</v>
      </c>
      <c r="L170" s="195">
        <v>0</v>
      </c>
      <c r="M170" s="192"/>
      <c r="N170" s="196">
        <f t="shared" si="5"/>
        <v>0</v>
      </c>
      <c r="O170" s="143"/>
      <c r="P170" s="143"/>
      <c r="Q170" s="143"/>
      <c r="R170" s="96"/>
      <c r="T170" s="148" t="s">
        <v>19</v>
      </c>
      <c r="U170" s="149" t="s">
        <v>34</v>
      </c>
      <c r="V170" s="24"/>
      <c r="W170" s="150">
        <f t="shared" si="6"/>
        <v>0</v>
      </c>
      <c r="X170" s="150">
        <v>6.2199999999999998E-2</v>
      </c>
      <c r="Y170" s="150">
        <f t="shared" si="7"/>
        <v>0.1244</v>
      </c>
      <c r="Z170" s="150">
        <v>0</v>
      </c>
      <c r="AA170" s="151">
        <f t="shared" si="8"/>
        <v>0</v>
      </c>
      <c r="AR170" s="10" t="s">
        <v>168</v>
      </c>
      <c r="AT170" s="10" t="s">
        <v>164</v>
      </c>
      <c r="AU170" s="10" t="s">
        <v>9</v>
      </c>
      <c r="AY170" s="10" t="s">
        <v>90</v>
      </c>
      <c r="BE170" s="152">
        <f t="shared" si="9"/>
        <v>0</v>
      </c>
      <c r="BF170" s="152">
        <f t="shared" si="10"/>
        <v>0</v>
      </c>
      <c r="BG170" s="152">
        <f t="shared" si="11"/>
        <v>0</v>
      </c>
      <c r="BH170" s="152">
        <f t="shared" si="12"/>
        <v>0</v>
      </c>
      <c r="BI170" s="152">
        <f t="shared" si="13"/>
        <v>0</v>
      </c>
      <c r="BJ170" s="10" t="s">
        <v>65</v>
      </c>
      <c r="BK170" s="152">
        <f t="shared" si="14"/>
        <v>0</v>
      </c>
      <c r="BL170" s="10" t="s">
        <v>157</v>
      </c>
      <c r="BM170" s="10" t="s">
        <v>173</v>
      </c>
    </row>
    <row r="171" spans="2:65" s="22" customFormat="1" ht="44.25" customHeight="1">
      <c r="B171" s="91"/>
      <c r="C171" s="189" t="s">
        <v>174</v>
      </c>
      <c r="D171" s="189" t="s">
        <v>164</v>
      </c>
      <c r="E171" s="190" t="s">
        <v>175</v>
      </c>
      <c r="F171" s="191" t="s">
        <v>176</v>
      </c>
      <c r="G171" s="192"/>
      <c r="H171" s="192"/>
      <c r="I171" s="192"/>
      <c r="J171" s="193" t="s">
        <v>167</v>
      </c>
      <c r="K171" s="194">
        <v>6</v>
      </c>
      <c r="L171" s="195">
        <v>0</v>
      </c>
      <c r="M171" s="192"/>
      <c r="N171" s="196">
        <f t="shared" si="5"/>
        <v>0</v>
      </c>
      <c r="O171" s="143"/>
      <c r="P171" s="143"/>
      <c r="Q171" s="143"/>
      <c r="R171" s="96"/>
      <c r="T171" s="148" t="s">
        <v>19</v>
      </c>
      <c r="U171" s="149" t="s">
        <v>34</v>
      </c>
      <c r="V171" s="24"/>
      <c r="W171" s="150">
        <f t="shared" si="6"/>
        <v>0</v>
      </c>
      <c r="X171" s="150">
        <v>6.2199999999999998E-2</v>
      </c>
      <c r="Y171" s="150">
        <f t="shared" si="7"/>
        <v>0.37319999999999998</v>
      </c>
      <c r="Z171" s="150">
        <v>0</v>
      </c>
      <c r="AA171" s="151">
        <f t="shared" si="8"/>
        <v>0</v>
      </c>
      <c r="AR171" s="10" t="s">
        <v>168</v>
      </c>
      <c r="AT171" s="10" t="s">
        <v>164</v>
      </c>
      <c r="AU171" s="10" t="s">
        <v>9</v>
      </c>
      <c r="AY171" s="10" t="s">
        <v>90</v>
      </c>
      <c r="BE171" s="152">
        <f t="shared" si="9"/>
        <v>0</v>
      </c>
      <c r="BF171" s="152">
        <f t="shared" si="10"/>
        <v>0</v>
      </c>
      <c r="BG171" s="152">
        <f t="shared" si="11"/>
        <v>0</v>
      </c>
      <c r="BH171" s="152">
        <f t="shared" si="12"/>
        <v>0</v>
      </c>
      <c r="BI171" s="152">
        <f t="shared" si="13"/>
        <v>0</v>
      </c>
      <c r="BJ171" s="10" t="s">
        <v>65</v>
      </c>
      <c r="BK171" s="152">
        <f t="shared" si="14"/>
        <v>0</v>
      </c>
      <c r="BL171" s="10" t="s">
        <v>157</v>
      </c>
      <c r="BM171" s="10" t="s">
        <v>177</v>
      </c>
    </row>
    <row r="172" spans="2:65" s="22" customFormat="1" ht="44.25" customHeight="1">
      <c r="B172" s="91"/>
      <c r="C172" s="189" t="s">
        <v>157</v>
      </c>
      <c r="D172" s="189" t="s">
        <v>164</v>
      </c>
      <c r="E172" s="190" t="s">
        <v>178</v>
      </c>
      <c r="F172" s="191" t="s">
        <v>179</v>
      </c>
      <c r="G172" s="192"/>
      <c r="H172" s="192"/>
      <c r="I172" s="192"/>
      <c r="J172" s="193" t="s">
        <v>167</v>
      </c>
      <c r="K172" s="194">
        <v>1</v>
      </c>
      <c r="L172" s="195">
        <v>0</v>
      </c>
      <c r="M172" s="192"/>
      <c r="N172" s="196">
        <f t="shared" si="5"/>
        <v>0</v>
      </c>
      <c r="O172" s="143"/>
      <c r="P172" s="143"/>
      <c r="Q172" s="143"/>
      <c r="R172" s="96"/>
      <c r="T172" s="148" t="s">
        <v>19</v>
      </c>
      <c r="U172" s="149" t="s">
        <v>34</v>
      </c>
      <c r="V172" s="24"/>
      <c r="W172" s="150">
        <f t="shared" si="6"/>
        <v>0</v>
      </c>
      <c r="X172" s="150">
        <v>6.2199999999999998E-2</v>
      </c>
      <c r="Y172" s="150">
        <f t="shared" si="7"/>
        <v>6.2199999999999998E-2</v>
      </c>
      <c r="Z172" s="150">
        <v>0</v>
      </c>
      <c r="AA172" s="151">
        <f t="shared" si="8"/>
        <v>0</v>
      </c>
      <c r="AR172" s="10" t="s">
        <v>168</v>
      </c>
      <c r="AT172" s="10" t="s">
        <v>164</v>
      </c>
      <c r="AU172" s="10" t="s">
        <v>9</v>
      </c>
      <c r="AY172" s="10" t="s">
        <v>90</v>
      </c>
      <c r="BE172" s="152">
        <f t="shared" si="9"/>
        <v>0</v>
      </c>
      <c r="BF172" s="152">
        <f t="shared" si="10"/>
        <v>0</v>
      </c>
      <c r="BG172" s="152">
        <f t="shared" si="11"/>
        <v>0</v>
      </c>
      <c r="BH172" s="152">
        <f t="shared" si="12"/>
        <v>0</v>
      </c>
      <c r="BI172" s="152">
        <f t="shared" si="13"/>
        <v>0</v>
      </c>
      <c r="BJ172" s="10" t="s">
        <v>65</v>
      </c>
      <c r="BK172" s="152">
        <f t="shared" si="14"/>
        <v>0</v>
      </c>
      <c r="BL172" s="10" t="s">
        <v>157</v>
      </c>
      <c r="BM172" s="10" t="s">
        <v>180</v>
      </c>
    </row>
    <row r="173" spans="2:65" s="22" customFormat="1" ht="44.25" customHeight="1">
      <c r="B173" s="91"/>
      <c r="C173" s="189" t="s">
        <v>181</v>
      </c>
      <c r="D173" s="189" t="s">
        <v>164</v>
      </c>
      <c r="E173" s="190" t="s">
        <v>182</v>
      </c>
      <c r="F173" s="191" t="s">
        <v>183</v>
      </c>
      <c r="G173" s="192"/>
      <c r="H173" s="192"/>
      <c r="I173" s="192"/>
      <c r="J173" s="193" t="s">
        <v>167</v>
      </c>
      <c r="K173" s="194">
        <v>2</v>
      </c>
      <c r="L173" s="195">
        <v>0</v>
      </c>
      <c r="M173" s="192"/>
      <c r="N173" s="196">
        <f t="shared" si="5"/>
        <v>0</v>
      </c>
      <c r="O173" s="143"/>
      <c r="P173" s="143"/>
      <c r="Q173" s="143"/>
      <c r="R173" s="96"/>
      <c r="T173" s="148" t="s">
        <v>19</v>
      </c>
      <c r="U173" s="149" t="s">
        <v>34</v>
      </c>
      <c r="V173" s="24"/>
      <c r="W173" s="150">
        <f t="shared" si="6"/>
        <v>0</v>
      </c>
      <c r="X173" s="150">
        <v>6.2199999999999998E-2</v>
      </c>
      <c r="Y173" s="150">
        <f t="shared" si="7"/>
        <v>0.1244</v>
      </c>
      <c r="Z173" s="150">
        <v>0</v>
      </c>
      <c r="AA173" s="151">
        <f t="shared" si="8"/>
        <v>0</v>
      </c>
      <c r="AR173" s="10" t="s">
        <v>168</v>
      </c>
      <c r="AT173" s="10" t="s">
        <v>164</v>
      </c>
      <c r="AU173" s="10" t="s">
        <v>9</v>
      </c>
      <c r="AY173" s="10" t="s">
        <v>90</v>
      </c>
      <c r="BE173" s="152">
        <f t="shared" si="9"/>
        <v>0</v>
      </c>
      <c r="BF173" s="152">
        <f t="shared" si="10"/>
        <v>0</v>
      </c>
      <c r="BG173" s="152">
        <f t="shared" si="11"/>
        <v>0</v>
      </c>
      <c r="BH173" s="152">
        <f t="shared" si="12"/>
        <v>0</v>
      </c>
      <c r="BI173" s="152">
        <f t="shared" si="13"/>
        <v>0</v>
      </c>
      <c r="BJ173" s="10" t="s">
        <v>65</v>
      </c>
      <c r="BK173" s="152">
        <f t="shared" si="14"/>
        <v>0</v>
      </c>
      <c r="BL173" s="10" t="s">
        <v>157</v>
      </c>
      <c r="BM173" s="10" t="s">
        <v>184</v>
      </c>
    </row>
    <row r="174" spans="2:65" s="22" customFormat="1" ht="31.5" customHeight="1">
      <c r="B174" s="91"/>
      <c r="C174" s="140" t="s">
        <v>185</v>
      </c>
      <c r="D174" s="140" t="s">
        <v>91</v>
      </c>
      <c r="E174" s="141" t="s">
        <v>186</v>
      </c>
      <c r="F174" s="142" t="s">
        <v>187</v>
      </c>
      <c r="G174" s="143"/>
      <c r="H174" s="143"/>
      <c r="I174" s="143"/>
      <c r="J174" s="144" t="s">
        <v>94</v>
      </c>
      <c r="K174" s="145">
        <v>11.52</v>
      </c>
      <c r="L174" s="146">
        <v>0</v>
      </c>
      <c r="M174" s="143"/>
      <c r="N174" s="147">
        <f t="shared" si="5"/>
        <v>0</v>
      </c>
      <c r="O174" s="143"/>
      <c r="P174" s="143"/>
      <c r="Q174" s="143"/>
      <c r="R174" s="96"/>
      <c r="T174" s="148" t="s">
        <v>19</v>
      </c>
      <c r="U174" s="149" t="s">
        <v>34</v>
      </c>
      <c r="V174" s="24"/>
      <c r="W174" s="150">
        <f t="shared" si="6"/>
        <v>0</v>
      </c>
      <c r="X174" s="150">
        <v>2.5000000000000001E-4</v>
      </c>
      <c r="Y174" s="150">
        <f t="shared" si="7"/>
        <v>2.8799999999999997E-3</v>
      </c>
      <c r="Z174" s="150">
        <v>0</v>
      </c>
      <c r="AA174" s="151">
        <f t="shared" si="8"/>
        <v>0</v>
      </c>
      <c r="AR174" s="10" t="s">
        <v>157</v>
      </c>
      <c r="AT174" s="10" t="s">
        <v>91</v>
      </c>
      <c r="AU174" s="10" t="s">
        <v>9</v>
      </c>
      <c r="AY174" s="10" t="s">
        <v>90</v>
      </c>
      <c r="BE174" s="152">
        <f t="shared" si="9"/>
        <v>0</v>
      </c>
      <c r="BF174" s="152">
        <f t="shared" si="10"/>
        <v>0</v>
      </c>
      <c r="BG174" s="152">
        <f t="shared" si="11"/>
        <v>0</v>
      </c>
      <c r="BH174" s="152">
        <f t="shared" si="12"/>
        <v>0</v>
      </c>
      <c r="BI174" s="152">
        <f t="shared" si="13"/>
        <v>0</v>
      </c>
      <c r="BJ174" s="10" t="s">
        <v>65</v>
      </c>
      <c r="BK174" s="152">
        <f t="shared" si="14"/>
        <v>0</v>
      </c>
      <c r="BL174" s="10" t="s">
        <v>157</v>
      </c>
      <c r="BM174" s="10" t="s">
        <v>188</v>
      </c>
    </row>
    <row r="175" spans="2:65" s="160" customFormat="1" ht="22.5" customHeight="1">
      <c r="B175" s="153"/>
      <c r="C175" s="154"/>
      <c r="D175" s="154"/>
      <c r="E175" s="155" t="s">
        <v>19</v>
      </c>
      <c r="F175" s="156" t="s">
        <v>105</v>
      </c>
      <c r="G175" s="157"/>
      <c r="H175" s="157"/>
      <c r="I175" s="157"/>
      <c r="J175" s="154"/>
      <c r="K175" s="158">
        <v>2.16</v>
      </c>
      <c r="L175" s="154"/>
      <c r="M175" s="154"/>
      <c r="N175" s="154"/>
      <c r="O175" s="154"/>
      <c r="P175" s="154"/>
      <c r="Q175" s="154"/>
      <c r="R175" s="159"/>
      <c r="T175" s="161"/>
      <c r="U175" s="154"/>
      <c r="V175" s="154"/>
      <c r="W175" s="154"/>
      <c r="X175" s="154"/>
      <c r="Y175" s="154"/>
      <c r="Z175" s="154"/>
      <c r="AA175" s="162"/>
      <c r="AT175" s="163" t="s">
        <v>98</v>
      </c>
      <c r="AU175" s="163" t="s">
        <v>9</v>
      </c>
      <c r="AV175" s="160" t="s">
        <v>9</v>
      </c>
      <c r="AW175" s="160" t="s">
        <v>99</v>
      </c>
      <c r="AX175" s="160" t="s">
        <v>89</v>
      </c>
      <c r="AY175" s="163" t="s">
        <v>90</v>
      </c>
    </row>
    <row r="176" spans="2:65" s="160" customFormat="1" ht="22.5" customHeight="1">
      <c r="B176" s="153"/>
      <c r="C176" s="154"/>
      <c r="D176" s="154"/>
      <c r="E176" s="155" t="s">
        <v>19</v>
      </c>
      <c r="F176" s="164" t="s">
        <v>106</v>
      </c>
      <c r="G176" s="157"/>
      <c r="H176" s="157"/>
      <c r="I176" s="157"/>
      <c r="J176" s="154"/>
      <c r="K176" s="158">
        <v>2.88</v>
      </c>
      <c r="L176" s="154"/>
      <c r="M176" s="154"/>
      <c r="N176" s="154"/>
      <c r="O176" s="154"/>
      <c r="P176" s="154"/>
      <c r="Q176" s="154"/>
      <c r="R176" s="159"/>
      <c r="T176" s="161"/>
      <c r="U176" s="154"/>
      <c r="V176" s="154"/>
      <c r="W176" s="154"/>
      <c r="X176" s="154"/>
      <c r="Y176" s="154"/>
      <c r="Z176" s="154"/>
      <c r="AA176" s="162"/>
      <c r="AT176" s="163" t="s">
        <v>98</v>
      </c>
      <c r="AU176" s="163" t="s">
        <v>9</v>
      </c>
      <c r="AV176" s="160" t="s">
        <v>9</v>
      </c>
      <c r="AW176" s="160" t="s">
        <v>99</v>
      </c>
      <c r="AX176" s="160" t="s">
        <v>89</v>
      </c>
      <c r="AY176" s="163" t="s">
        <v>90</v>
      </c>
    </row>
    <row r="177" spans="2:65" s="160" customFormat="1" ht="22.5" customHeight="1">
      <c r="B177" s="153"/>
      <c r="C177" s="154"/>
      <c r="D177" s="154"/>
      <c r="E177" s="155" t="s">
        <v>19</v>
      </c>
      <c r="F177" s="164" t="s">
        <v>114</v>
      </c>
      <c r="G177" s="157"/>
      <c r="H177" s="157"/>
      <c r="I177" s="157"/>
      <c r="J177" s="154"/>
      <c r="K177" s="158">
        <v>6.48</v>
      </c>
      <c r="L177" s="154"/>
      <c r="M177" s="154"/>
      <c r="N177" s="154"/>
      <c r="O177" s="154"/>
      <c r="P177" s="154"/>
      <c r="Q177" s="154"/>
      <c r="R177" s="159"/>
      <c r="T177" s="161"/>
      <c r="U177" s="154"/>
      <c r="V177" s="154"/>
      <c r="W177" s="154"/>
      <c r="X177" s="154"/>
      <c r="Y177" s="154"/>
      <c r="Z177" s="154"/>
      <c r="AA177" s="162"/>
      <c r="AT177" s="163" t="s">
        <v>98</v>
      </c>
      <c r="AU177" s="163" t="s">
        <v>9</v>
      </c>
      <c r="AV177" s="160" t="s">
        <v>9</v>
      </c>
      <c r="AW177" s="160" t="s">
        <v>99</v>
      </c>
      <c r="AX177" s="160" t="s">
        <v>89</v>
      </c>
      <c r="AY177" s="163" t="s">
        <v>90</v>
      </c>
    </row>
    <row r="178" spans="2:65" s="172" customFormat="1" ht="22.5" customHeight="1">
      <c r="B178" s="165"/>
      <c r="C178" s="166"/>
      <c r="D178" s="166"/>
      <c r="E178" s="167" t="s">
        <v>19</v>
      </c>
      <c r="F178" s="168" t="s">
        <v>101</v>
      </c>
      <c r="G178" s="169"/>
      <c r="H178" s="169"/>
      <c r="I178" s="169"/>
      <c r="J178" s="166"/>
      <c r="K178" s="170">
        <v>11.52</v>
      </c>
      <c r="L178" s="166"/>
      <c r="M178" s="166"/>
      <c r="N178" s="166"/>
      <c r="O178" s="166"/>
      <c r="P178" s="166"/>
      <c r="Q178" s="166"/>
      <c r="R178" s="171"/>
      <c r="T178" s="173"/>
      <c r="U178" s="166"/>
      <c r="V178" s="166"/>
      <c r="W178" s="166"/>
      <c r="X178" s="166"/>
      <c r="Y178" s="166"/>
      <c r="Z178" s="166"/>
      <c r="AA178" s="174"/>
      <c r="AT178" s="175" t="s">
        <v>98</v>
      </c>
      <c r="AU178" s="175" t="s">
        <v>9</v>
      </c>
      <c r="AV178" s="172" t="s">
        <v>95</v>
      </c>
      <c r="AW178" s="172" t="s">
        <v>99</v>
      </c>
      <c r="AX178" s="172" t="s">
        <v>65</v>
      </c>
      <c r="AY178" s="175" t="s">
        <v>90</v>
      </c>
    </row>
    <row r="179" spans="2:65" s="22" customFormat="1" ht="44.25" customHeight="1">
      <c r="B179" s="91"/>
      <c r="C179" s="189" t="s">
        <v>189</v>
      </c>
      <c r="D179" s="189" t="s">
        <v>164</v>
      </c>
      <c r="E179" s="190" t="s">
        <v>190</v>
      </c>
      <c r="F179" s="191" t="s">
        <v>191</v>
      </c>
      <c r="G179" s="192"/>
      <c r="H179" s="192"/>
      <c r="I179" s="192"/>
      <c r="J179" s="193" t="s">
        <v>167</v>
      </c>
      <c r="K179" s="194">
        <v>2</v>
      </c>
      <c r="L179" s="195">
        <v>0</v>
      </c>
      <c r="M179" s="192"/>
      <c r="N179" s="196">
        <f>ROUND(L179*K179,2)</f>
        <v>0</v>
      </c>
      <c r="O179" s="143"/>
      <c r="P179" s="143"/>
      <c r="Q179" s="143"/>
      <c r="R179" s="96"/>
      <c r="T179" s="148" t="s">
        <v>19</v>
      </c>
      <c r="U179" s="149" t="s">
        <v>34</v>
      </c>
      <c r="V179" s="24"/>
      <c r="W179" s="150">
        <f>V179*K179</f>
        <v>0</v>
      </c>
      <c r="X179" s="150">
        <v>1.8700000000000001E-2</v>
      </c>
      <c r="Y179" s="150">
        <f>X179*K179</f>
        <v>3.7400000000000003E-2</v>
      </c>
      <c r="Z179" s="150">
        <v>0</v>
      </c>
      <c r="AA179" s="151">
        <f>Z179*K179</f>
        <v>0</v>
      </c>
      <c r="AR179" s="10" t="s">
        <v>168</v>
      </c>
      <c r="AT179" s="10" t="s">
        <v>164</v>
      </c>
      <c r="AU179" s="10" t="s">
        <v>9</v>
      </c>
      <c r="AY179" s="10" t="s">
        <v>90</v>
      </c>
      <c r="BE179" s="152">
        <f>IF(U179="základní",N179,0)</f>
        <v>0</v>
      </c>
      <c r="BF179" s="152">
        <f>IF(U179="snížená",N179,0)</f>
        <v>0</v>
      </c>
      <c r="BG179" s="152">
        <f>IF(U179="zákl. přenesená",N179,0)</f>
        <v>0</v>
      </c>
      <c r="BH179" s="152">
        <f>IF(U179="sníž. přenesená",N179,0)</f>
        <v>0</v>
      </c>
      <c r="BI179" s="152">
        <f>IF(U179="nulová",N179,0)</f>
        <v>0</v>
      </c>
      <c r="BJ179" s="10" t="s">
        <v>65</v>
      </c>
      <c r="BK179" s="152">
        <f>ROUND(L179*K179,2)</f>
        <v>0</v>
      </c>
      <c r="BL179" s="10" t="s">
        <v>157</v>
      </c>
      <c r="BM179" s="10" t="s">
        <v>192</v>
      </c>
    </row>
    <row r="180" spans="2:65" s="22" customFormat="1" ht="31.5" customHeight="1">
      <c r="B180" s="91"/>
      <c r="C180" s="189" t="s">
        <v>193</v>
      </c>
      <c r="D180" s="189" t="s">
        <v>164</v>
      </c>
      <c r="E180" s="190" t="s">
        <v>194</v>
      </c>
      <c r="F180" s="191" t="s">
        <v>195</v>
      </c>
      <c r="G180" s="192"/>
      <c r="H180" s="192"/>
      <c r="I180" s="192"/>
      <c r="J180" s="193" t="s">
        <v>167</v>
      </c>
      <c r="K180" s="194">
        <v>2</v>
      </c>
      <c r="L180" s="195">
        <v>0</v>
      </c>
      <c r="M180" s="192"/>
      <c r="N180" s="196">
        <f>ROUND(L180*K180,2)</f>
        <v>0</v>
      </c>
      <c r="O180" s="143"/>
      <c r="P180" s="143"/>
      <c r="Q180" s="143"/>
      <c r="R180" s="96"/>
      <c r="T180" s="148" t="s">
        <v>19</v>
      </c>
      <c r="U180" s="149" t="s">
        <v>34</v>
      </c>
      <c r="V180" s="24"/>
      <c r="W180" s="150">
        <f>V180*K180</f>
        <v>0</v>
      </c>
      <c r="X180" s="150">
        <v>2.4899999999999999E-2</v>
      </c>
      <c r="Y180" s="150">
        <f>X180*K180</f>
        <v>4.9799999999999997E-2</v>
      </c>
      <c r="Z180" s="150">
        <v>0</v>
      </c>
      <c r="AA180" s="151">
        <f>Z180*K180</f>
        <v>0</v>
      </c>
      <c r="AR180" s="10" t="s">
        <v>168</v>
      </c>
      <c r="AT180" s="10" t="s">
        <v>164</v>
      </c>
      <c r="AU180" s="10" t="s">
        <v>9</v>
      </c>
      <c r="AY180" s="10" t="s">
        <v>90</v>
      </c>
      <c r="BE180" s="152">
        <f>IF(U180="základní",N180,0)</f>
        <v>0</v>
      </c>
      <c r="BF180" s="152">
        <f>IF(U180="snížená",N180,0)</f>
        <v>0</v>
      </c>
      <c r="BG180" s="152">
        <f>IF(U180="zákl. přenesená",N180,0)</f>
        <v>0</v>
      </c>
      <c r="BH180" s="152">
        <f>IF(U180="sníž. přenesená",N180,0)</f>
        <v>0</v>
      </c>
      <c r="BI180" s="152">
        <f>IF(U180="nulová",N180,0)</f>
        <v>0</v>
      </c>
      <c r="BJ180" s="10" t="s">
        <v>65</v>
      </c>
      <c r="BK180" s="152">
        <f>ROUND(L180*K180,2)</f>
        <v>0</v>
      </c>
      <c r="BL180" s="10" t="s">
        <v>157</v>
      </c>
      <c r="BM180" s="10" t="s">
        <v>196</v>
      </c>
    </row>
    <row r="181" spans="2:65" s="22" customFormat="1" ht="44.25" customHeight="1">
      <c r="B181" s="91"/>
      <c r="C181" s="189" t="s">
        <v>197</v>
      </c>
      <c r="D181" s="189" t="s">
        <v>164</v>
      </c>
      <c r="E181" s="190" t="s">
        <v>198</v>
      </c>
      <c r="F181" s="191" t="s">
        <v>199</v>
      </c>
      <c r="G181" s="192"/>
      <c r="H181" s="192"/>
      <c r="I181" s="192"/>
      <c r="J181" s="193" t="s">
        <v>167</v>
      </c>
      <c r="K181" s="194">
        <v>3</v>
      </c>
      <c r="L181" s="195">
        <v>0</v>
      </c>
      <c r="M181" s="192"/>
      <c r="N181" s="196">
        <f>ROUND(L181*K181,2)</f>
        <v>0</v>
      </c>
      <c r="O181" s="143"/>
      <c r="P181" s="143"/>
      <c r="Q181" s="143"/>
      <c r="R181" s="96"/>
      <c r="T181" s="148" t="s">
        <v>19</v>
      </c>
      <c r="U181" s="149" t="s">
        <v>34</v>
      </c>
      <c r="V181" s="24"/>
      <c r="W181" s="150">
        <f>V181*K181</f>
        <v>0</v>
      </c>
      <c r="X181" s="150">
        <v>4.6699999999999998E-2</v>
      </c>
      <c r="Y181" s="150">
        <f>X181*K181</f>
        <v>0.1401</v>
      </c>
      <c r="Z181" s="150">
        <v>0</v>
      </c>
      <c r="AA181" s="151">
        <f>Z181*K181</f>
        <v>0</v>
      </c>
      <c r="AR181" s="10" t="s">
        <v>168</v>
      </c>
      <c r="AT181" s="10" t="s">
        <v>164</v>
      </c>
      <c r="AU181" s="10" t="s">
        <v>9</v>
      </c>
      <c r="AY181" s="10" t="s">
        <v>90</v>
      </c>
      <c r="BE181" s="152">
        <f>IF(U181="základní",N181,0)</f>
        <v>0</v>
      </c>
      <c r="BF181" s="152">
        <f>IF(U181="snížená",N181,0)</f>
        <v>0</v>
      </c>
      <c r="BG181" s="152">
        <f>IF(U181="zákl. přenesená",N181,0)</f>
        <v>0</v>
      </c>
      <c r="BH181" s="152">
        <f>IF(U181="sníž. přenesená",N181,0)</f>
        <v>0</v>
      </c>
      <c r="BI181" s="152">
        <f>IF(U181="nulová",N181,0)</f>
        <v>0</v>
      </c>
      <c r="BJ181" s="10" t="s">
        <v>65</v>
      </c>
      <c r="BK181" s="152">
        <f>ROUND(L181*K181,2)</f>
        <v>0</v>
      </c>
      <c r="BL181" s="10" t="s">
        <v>157</v>
      </c>
      <c r="BM181" s="10" t="s">
        <v>200</v>
      </c>
    </row>
    <row r="182" spans="2:65" s="22" customFormat="1" ht="31.5" customHeight="1">
      <c r="B182" s="91"/>
      <c r="C182" s="140" t="s">
        <v>201</v>
      </c>
      <c r="D182" s="140" t="s">
        <v>91</v>
      </c>
      <c r="E182" s="141" t="s">
        <v>202</v>
      </c>
      <c r="F182" s="142" t="s">
        <v>203</v>
      </c>
      <c r="G182" s="143"/>
      <c r="H182" s="143"/>
      <c r="I182" s="143"/>
      <c r="J182" s="144" t="s">
        <v>94</v>
      </c>
      <c r="K182" s="145">
        <v>75.332999999999998</v>
      </c>
      <c r="L182" s="146">
        <v>0</v>
      </c>
      <c r="M182" s="143"/>
      <c r="N182" s="147">
        <f>ROUND(L182*K182,2)</f>
        <v>0</v>
      </c>
      <c r="O182" s="143"/>
      <c r="P182" s="143"/>
      <c r="Q182" s="143"/>
      <c r="R182" s="96"/>
      <c r="T182" s="148" t="s">
        <v>19</v>
      </c>
      <c r="U182" s="149" t="s">
        <v>34</v>
      </c>
      <c r="V182" s="24"/>
      <c r="W182" s="150">
        <f>V182*K182</f>
        <v>0</v>
      </c>
      <c r="X182" s="150">
        <v>2.5000000000000001E-4</v>
      </c>
      <c r="Y182" s="150">
        <f>X182*K182</f>
        <v>1.8833249999999999E-2</v>
      </c>
      <c r="Z182" s="150">
        <v>0</v>
      </c>
      <c r="AA182" s="151">
        <f>Z182*K182</f>
        <v>0</v>
      </c>
      <c r="AR182" s="10" t="s">
        <v>157</v>
      </c>
      <c r="AT182" s="10" t="s">
        <v>91</v>
      </c>
      <c r="AU182" s="10" t="s">
        <v>9</v>
      </c>
      <c r="AY182" s="10" t="s">
        <v>90</v>
      </c>
      <c r="BE182" s="152">
        <f>IF(U182="základní",N182,0)</f>
        <v>0</v>
      </c>
      <c r="BF182" s="152">
        <f>IF(U182="snížená",N182,0)</f>
        <v>0</v>
      </c>
      <c r="BG182" s="152">
        <f>IF(U182="zákl. přenesená",N182,0)</f>
        <v>0</v>
      </c>
      <c r="BH182" s="152">
        <f>IF(U182="sníž. přenesená",N182,0)</f>
        <v>0</v>
      </c>
      <c r="BI182" s="152">
        <f>IF(U182="nulová",N182,0)</f>
        <v>0</v>
      </c>
      <c r="BJ182" s="10" t="s">
        <v>65</v>
      </c>
      <c r="BK182" s="152">
        <f>ROUND(L182*K182,2)</f>
        <v>0</v>
      </c>
      <c r="BL182" s="10" t="s">
        <v>157</v>
      </c>
      <c r="BM182" s="10" t="s">
        <v>204</v>
      </c>
    </row>
    <row r="183" spans="2:65" s="160" customFormat="1" ht="22.5" customHeight="1">
      <c r="B183" s="153"/>
      <c r="C183" s="154"/>
      <c r="D183" s="154"/>
      <c r="E183" s="155" t="s">
        <v>19</v>
      </c>
      <c r="F183" s="156" t="s">
        <v>107</v>
      </c>
      <c r="G183" s="157"/>
      <c r="H183" s="157"/>
      <c r="I183" s="157"/>
      <c r="J183" s="154"/>
      <c r="K183" s="158">
        <v>3.15</v>
      </c>
      <c r="L183" s="154"/>
      <c r="M183" s="154"/>
      <c r="N183" s="154"/>
      <c r="O183" s="154"/>
      <c r="P183" s="154"/>
      <c r="Q183" s="154"/>
      <c r="R183" s="159"/>
      <c r="T183" s="161"/>
      <c r="U183" s="154"/>
      <c r="V183" s="154"/>
      <c r="W183" s="154"/>
      <c r="X183" s="154"/>
      <c r="Y183" s="154"/>
      <c r="Z183" s="154"/>
      <c r="AA183" s="162"/>
      <c r="AT183" s="163" t="s">
        <v>98</v>
      </c>
      <c r="AU183" s="163" t="s">
        <v>9</v>
      </c>
      <c r="AV183" s="160" t="s">
        <v>9</v>
      </c>
      <c r="AW183" s="160" t="s">
        <v>99</v>
      </c>
      <c r="AX183" s="160" t="s">
        <v>89</v>
      </c>
      <c r="AY183" s="163" t="s">
        <v>90</v>
      </c>
    </row>
    <row r="184" spans="2:65" s="160" customFormat="1" ht="22.5" customHeight="1">
      <c r="B184" s="153"/>
      <c r="C184" s="154"/>
      <c r="D184" s="154"/>
      <c r="E184" s="155" t="s">
        <v>19</v>
      </c>
      <c r="F184" s="164" t="s">
        <v>113</v>
      </c>
      <c r="G184" s="157"/>
      <c r="H184" s="157"/>
      <c r="I184" s="157"/>
      <c r="J184" s="154"/>
      <c r="K184" s="158">
        <v>3.0630000000000002</v>
      </c>
      <c r="L184" s="154"/>
      <c r="M184" s="154"/>
      <c r="N184" s="154"/>
      <c r="O184" s="154"/>
      <c r="P184" s="154"/>
      <c r="Q184" s="154"/>
      <c r="R184" s="159"/>
      <c r="T184" s="161"/>
      <c r="U184" s="154"/>
      <c r="V184" s="154"/>
      <c r="W184" s="154"/>
      <c r="X184" s="154"/>
      <c r="Y184" s="154"/>
      <c r="Z184" s="154"/>
      <c r="AA184" s="162"/>
      <c r="AT184" s="163" t="s">
        <v>98</v>
      </c>
      <c r="AU184" s="163" t="s">
        <v>9</v>
      </c>
      <c r="AV184" s="160" t="s">
        <v>9</v>
      </c>
      <c r="AW184" s="160" t="s">
        <v>99</v>
      </c>
      <c r="AX184" s="160" t="s">
        <v>89</v>
      </c>
      <c r="AY184" s="163" t="s">
        <v>90</v>
      </c>
    </row>
    <row r="185" spans="2:65" s="160" customFormat="1" ht="22.5" customHeight="1">
      <c r="B185" s="153"/>
      <c r="C185" s="154"/>
      <c r="D185" s="154"/>
      <c r="E185" s="155" t="s">
        <v>19</v>
      </c>
      <c r="F185" s="164" t="s">
        <v>119</v>
      </c>
      <c r="G185" s="157"/>
      <c r="H185" s="157"/>
      <c r="I185" s="157"/>
      <c r="J185" s="154"/>
      <c r="K185" s="158">
        <v>69.12</v>
      </c>
      <c r="L185" s="154"/>
      <c r="M185" s="154"/>
      <c r="N185" s="154"/>
      <c r="O185" s="154"/>
      <c r="P185" s="154"/>
      <c r="Q185" s="154"/>
      <c r="R185" s="159"/>
      <c r="T185" s="161"/>
      <c r="U185" s="154"/>
      <c r="V185" s="154"/>
      <c r="W185" s="154"/>
      <c r="X185" s="154"/>
      <c r="Y185" s="154"/>
      <c r="Z185" s="154"/>
      <c r="AA185" s="162"/>
      <c r="AT185" s="163" t="s">
        <v>98</v>
      </c>
      <c r="AU185" s="163" t="s">
        <v>9</v>
      </c>
      <c r="AV185" s="160" t="s">
        <v>9</v>
      </c>
      <c r="AW185" s="160" t="s">
        <v>99</v>
      </c>
      <c r="AX185" s="160" t="s">
        <v>89</v>
      </c>
      <c r="AY185" s="163" t="s">
        <v>90</v>
      </c>
    </row>
    <row r="186" spans="2:65" s="172" customFormat="1" ht="22.5" customHeight="1">
      <c r="B186" s="165"/>
      <c r="C186" s="166"/>
      <c r="D186" s="166"/>
      <c r="E186" s="167" t="s">
        <v>19</v>
      </c>
      <c r="F186" s="168" t="s">
        <v>101</v>
      </c>
      <c r="G186" s="169"/>
      <c r="H186" s="169"/>
      <c r="I186" s="169"/>
      <c r="J186" s="166"/>
      <c r="K186" s="170">
        <v>75.332999999999998</v>
      </c>
      <c r="L186" s="166"/>
      <c r="M186" s="166"/>
      <c r="N186" s="166"/>
      <c r="O186" s="166"/>
      <c r="P186" s="166"/>
      <c r="Q186" s="166"/>
      <c r="R186" s="171"/>
      <c r="T186" s="173"/>
      <c r="U186" s="166"/>
      <c r="V186" s="166"/>
      <c r="W186" s="166"/>
      <c r="X186" s="166"/>
      <c r="Y186" s="166"/>
      <c r="Z186" s="166"/>
      <c r="AA186" s="174"/>
      <c r="AT186" s="175" t="s">
        <v>98</v>
      </c>
      <c r="AU186" s="175" t="s">
        <v>9</v>
      </c>
      <c r="AV186" s="172" t="s">
        <v>95</v>
      </c>
      <c r="AW186" s="172" t="s">
        <v>99</v>
      </c>
      <c r="AX186" s="172" t="s">
        <v>65</v>
      </c>
      <c r="AY186" s="175" t="s">
        <v>90</v>
      </c>
    </row>
    <row r="187" spans="2:65" s="22" customFormat="1" ht="44.25" customHeight="1">
      <c r="B187" s="91"/>
      <c r="C187" s="189" t="s">
        <v>205</v>
      </c>
      <c r="D187" s="189" t="s">
        <v>164</v>
      </c>
      <c r="E187" s="190" t="s">
        <v>206</v>
      </c>
      <c r="F187" s="191" t="s">
        <v>207</v>
      </c>
      <c r="G187" s="192"/>
      <c r="H187" s="192"/>
      <c r="I187" s="192"/>
      <c r="J187" s="193" t="s">
        <v>167</v>
      </c>
      <c r="K187" s="194">
        <v>2</v>
      </c>
      <c r="L187" s="195">
        <v>0</v>
      </c>
      <c r="M187" s="192"/>
      <c r="N187" s="196">
        <f>ROUND(L187*K187,2)</f>
        <v>0</v>
      </c>
      <c r="O187" s="143"/>
      <c r="P187" s="143"/>
      <c r="Q187" s="143"/>
      <c r="R187" s="96"/>
      <c r="T187" s="148" t="s">
        <v>19</v>
      </c>
      <c r="U187" s="149" t="s">
        <v>34</v>
      </c>
      <c r="V187" s="24"/>
      <c r="W187" s="150">
        <f>V187*K187</f>
        <v>0</v>
      </c>
      <c r="X187" s="150">
        <v>3.8899999999999997E-2</v>
      </c>
      <c r="Y187" s="150">
        <f>X187*K187</f>
        <v>7.7799999999999994E-2</v>
      </c>
      <c r="Z187" s="150">
        <v>0</v>
      </c>
      <c r="AA187" s="151">
        <f>Z187*K187</f>
        <v>0</v>
      </c>
      <c r="AR187" s="10" t="s">
        <v>168</v>
      </c>
      <c r="AT187" s="10" t="s">
        <v>164</v>
      </c>
      <c r="AU187" s="10" t="s">
        <v>9</v>
      </c>
      <c r="AY187" s="10" t="s">
        <v>90</v>
      </c>
      <c r="BE187" s="152">
        <f>IF(U187="základní",N187,0)</f>
        <v>0</v>
      </c>
      <c r="BF187" s="152">
        <f>IF(U187="snížená",N187,0)</f>
        <v>0</v>
      </c>
      <c r="BG187" s="152">
        <f>IF(U187="zákl. přenesená",N187,0)</f>
        <v>0</v>
      </c>
      <c r="BH187" s="152">
        <f>IF(U187="sníž. přenesená",N187,0)</f>
        <v>0</v>
      </c>
      <c r="BI187" s="152">
        <f>IF(U187="nulová",N187,0)</f>
        <v>0</v>
      </c>
      <c r="BJ187" s="10" t="s">
        <v>65</v>
      </c>
      <c r="BK187" s="152">
        <f>ROUND(L187*K187,2)</f>
        <v>0</v>
      </c>
      <c r="BL187" s="10" t="s">
        <v>157</v>
      </c>
      <c r="BM187" s="10" t="s">
        <v>208</v>
      </c>
    </row>
    <row r="188" spans="2:65" s="22" customFormat="1" ht="44.25" customHeight="1">
      <c r="B188" s="91"/>
      <c r="C188" s="189" t="s">
        <v>209</v>
      </c>
      <c r="D188" s="189" t="s">
        <v>164</v>
      </c>
      <c r="E188" s="190" t="s">
        <v>210</v>
      </c>
      <c r="F188" s="191" t="s">
        <v>211</v>
      </c>
      <c r="G188" s="192"/>
      <c r="H188" s="192"/>
      <c r="I188" s="192"/>
      <c r="J188" s="193" t="s">
        <v>167</v>
      </c>
      <c r="K188" s="194">
        <v>1</v>
      </c>
      <c r="L188" s="195">
        <v>0</v>
      </c>
      <c r="M188" s="192"/>
      <c r="N188" s="196">
        <f>ROUND(L188*K188,2)</f>
        <v>0</v>
      </c>
      <c r="O188" s="143"/>
      <c r="P188" s="143"/>
      <c r="Q188" s="143"/>
      <c r="R188" s="96"/>
      <c r="T188" s="148" t="s">
        <v>19</v>
      </c>
      <c r="U188" s="149" t="s">
        <v>34</v>
      </c>
      <c r="V188" s="24"/>
      <c r="W188" s="150">
        <f>V188*K188</f>
        <v>0</v>
      </c>
      <c r="X188" s="150">
        <v>5.4399999999999997E-2</v>
      </c>
      <c r="Y188" s="150">
        <f>X188*K188</f>
        <v>5.4399999999999997E-2</v>
      </c>
      <c r="Z188" s="150">
        <v>0</v>
      </c>
      <c r="AA188" s="151">
        <f>Z188*K188</f>
        <v>0</v>
      </c>
      <c r="AR188" s="10" t="s">
        <v>168</v>
      </c>
      <c r="AT188" s="10" t="s">
        <v>164</v>
      </c>
      <c r="AU188" s="10" t="s">
        <v>9</v>
      </c>
      <c r="AY188" s="10" t="s">
        <v>90</v>
      </c>
      <c r="BE188" s="152">
        <f>IF(U188="základní",N188,0)</f>
        <v>0</v>
      </c>
      <c r="BF188" s="152">
        <f>IF(U188="snížená",N188,0)</f>
        <v>0</v>
      </c>
      <c r="BG188" s="152">
        <f>IF(U188="zákl. přenesená",N188,0)</f>
        <v>0</v>
      </c>
      <c r="BH188" s="152">
        <f>IF(U188="sníž. přenesená",N188,0)</f>
        <v>0</v>
      </c>
      <c r="BI188" s="152">
        <f>IF(U188="nulová",N188,0)</f>
        <v>0</v>
      </c>
      <c r="BJ188" s="10" t="s">
        <v>65</v>
      </c>
      <c r="BK188" s="152">
        <f>ROUND(L188*K188,2)</f>
        <v>0</v>
      </c>
      <c r="BL188" s="10" t="s">
        <v>157</v>
      </c>
      <c r="BM188" s="10" t="s">
        <v>212</v>
      </c>
    </row>
    <row r="189" spans="2:65" s="22" customFormat="1" ht="44.25" customHeight="1">
      <c r="B189" s="91"/>
      <c r="C189" s="189" t="s">
        <v>213</v>
      </c>
      <c r="D189" s="189" t="s">
        <v>164</v>
      </c>
      <c r="E189" s="190" t="s">
        <v>214</v>
      </c>
      <c r="F189" s="191" t="s">
        <v>215</v>
      </c>
      <c r="G189" s="192"/>
      <c r="H189" s="192"/>
      <c r="I189" s="192"/>
      <c r="J189" s="193" t="s">
        <v>167</v>
      </c>
      <c r="K189" s="194">
        <v>12</v>
      </c>
      <c r="L189" s="195">
        <v>0</v>
      </c>
      <c r="M189" s="192"/>
      <c r="N189" s="196">
        <f>ROUND(L189*K189,2)</f>
        <v>0</v>
      </c>
      <c r="O189" s="143"/>
      <c r="P189" s="143"/>
      <c r="Q189" s="143"/>
      <c r="R189" s="96"/>
      <c r="T189" s="148" t="s">
        <v>19</v>
      </c>
      <c r="U189" s="149" t="s">
        <v>34</v>
      </c>
      <c r="V189" s="24"/>
      <c r="W189" s="150">
        <f>V189*K189</f>
        <v>0</v>
      </c>
      <c r="X189" s="150">
        <v>6.2199999999999998E-2</v>
      </c>
      <c r="Y189" s="150">
        <f>X189*K189</f>
        <v>0.74639999999999995</v>
      </c>
      <c r="Z189" s="150">
        <v>0</v>
      </c>
      <c r="AA189" s="151">
        <f>Z189*K189</f>
        <v>0</v>
      </c>
      <c r="AR189" s="10" t="s">
        <v>168</v>
      </c>
      <c r="AT189" s="10" t="s">
        <v>164</v>
      </c>
      <c r="AU189" s="10" t="s">
        <v>9</v>
      </c>
      <c r="AY189" s="10" t="s">
        <v>90</v>
      </c>
      <c r="BE189" s="152">
        <f>IF(U189="základní",N189,0)</f>
        <v>0</v>
      </c>
      <c r="BF189" s="152">
        <f>IF(U189="snížená",N189,0)</f>
        <v>0</v>
      </c>
      <c r="BG189" s="152">
        <f>IF(U189="zákl. přenesená",N189,0)</f>
        <v>0</v>
      </c>
      <c r="BH189" s="152">
        <f>IF(U189="sníž. přenesená",N189,0)</f>
        <v>0</v>
      </c>
      <c r="BI189" s="152">
        <f>IF(U189="nulová",N189,0)</f>
        <v>0</v>
      </c>
      <c r="BJ189" s="10" t="s">
        <v>65</v>
      </c>
      <c r="BK189" s="152">
        <f>ROUND(L189*K189,2)</f>
        <v>0</v>
      </c>
      <c r="BL189" s="10" t="s">
        <v>157</v>
      </c>
      <c r="BM189" s="10" t="s">
        <v>216</v>
      </c>
    </row>
    <row r="190" spans="2:65" s="22" customFormat="1" ht="31.5" customHeight="1">
      <c r="B190" s="91"/>
      <c r="C190" s="140" t="s">
        <v>217</v>
      </c>
      <c r="D190" s="140" t="s">
        <v>91</v>
      </c>
      <c r="E190" s="141" t="s">
        <v>218</v>
      </c>
      <c r="F190" s="142" t="s">
        <v>219</v>
      </c>
      <c r="G190" s="143"/>
      <c r="H190" s="143"/>
      <c r="I190" s="143"/>
      <c r="J190" s="144" t="s">
        <v>167</v>
      </c>
      <c r="K190" s="145">
        <v>2</v>
      </c>
      <c r="L190" s="146">
        <v>0</v>
      </c>
      <c r="M190" s="143"/>
      <c r="N190" s="147">
        <f>ROUND(L190*K190,2)</f>
        <v>0</v>
      </c>
      <c r="O190" s="143"/>
      <c r="P190" s="143"/>
      <c r="Q190" s="143"/>
      <c r="R190" s="96"/>
      <c r="T190" s="148" t="s">
        <v>19</v>
      </c>
      <c r="U190" s="149" t="s">
        <v>34</v>
      </c>
      <c r="V190" s="24"/>
      <c r="W190" s="150">
        <f>V190*K190</f>
        <v>0</v>
      </c>
      <c r="X190" s="150">
        <v>2.5000000000000001E-4</v>
      </c>
      <c r="Y190" s="150">
        <f>X190*K190</f>
        <v>5.0000000000000001E-4</v>
      </c>
      <c r="Z190" s="150">
        <v>0</v>
      </c>
      <c r="AA190" s="151">
        <f>Z190*K190</f>
        <v>0</v>
      </c>
      <c r="AR190" s="10" t="s">
        <v>157</v>
      </c>
      <c r="AT190" s="10" t="s">
        <v>91</v>
      </c>
      <c r="AU190" s="10" t="s">
        <v>9</v>
      </c>
      <c r="AY190" s="10" t="s">
        <v>90</v>
      </c>
      <c r="BE190" s="152">
        <f>IF(U190="základní",N190,0)</f>
        <v>0</v>
      </c>
      <c r="BF190" s="152">
        <f>IF(U190="snížená",N190,0)</f>
        <v>0</v>
      </c>
      <c r="BG190" s="152">
        <f>IF(U190="zákl. přenesená",N190,0)</f>
        <v>0</v>
      </c>
      <c r="BH190" s="152">
        <f>IF(U190="sníž. přenesená",N190,0)</f>
        <v>0</v>
      </c>
      <c r="BI190" s="152">
        <f>IF(U190="nulová",N190,0)</f>
        <v>0</v>
      </c>
      <c r="BJ190" s="10" t="s">
        <v>65</v>
      </c>
      <c r="BK190" s="152">
        <f>ROUND(L190*K190,2)</f>
        <v>0</v>
      </c>
      <c r="BL190" s="10" t="s">
        <v>157</v>
      </c>
      <c r="BM190" s="10" t="s">
        <v>220</v>
      </c>
    </row>
    <row r="191" spans="2:65" s="160" customFormat="1" ht="22.5" customHeight="1">
      <c r="B191" s="153"/>
      <c r="C191" s="154"/>
      <c r="D191" s="154"/>
      <c r="E191" s="155" t="s">
        <v>19</v>
      </c>
      <c r="F191" s="156" t="s">
        <v>221</v>
      </c>
      <c r="G191" s="157"/>
      <c r="H191" s="157"/>
      <c r="I191" s="157"/>
      <c r="J191" s="154"/>
      <c r="K191" s="158">
        <v>2</v>
      </c>
      <c r="L191" s="154"/>
      <c r="M191" s="154"/>
      <c r="N191" s="154"/>
      <c r="O191" s="154"/>
      <c r="P191" s="154"/>
      <c r="Q191" s="154"/>
      <c r="R191" s="159"/>
      <c r="T191" s="161"/>
      <c r="U191" s="154"/>
      <c r="V191" s="154"/>
      <c r="W191" s="154"/>
      <c r="X191" s="154"/>
      <c r="Y191" s="154"/>
      <c r="Z191" s="154"/>
      <c r="AA191" s="162"/>
      <c r="AT191" s="163" t="s">
        <v>98</v>
      </c>
      <c r="AU191" s="163" t="s">
        <v>9</v>
      </c>
      <c r="AV191" s="160" t="s">
        <v>9</v>
      </c>
      <c r="AW191" s="160" t="s">
        <v>99</v>
      </c>
      <c r="AX191" s="160" t="s">
        <v>89</v>
      </c>
      <c r="AY191" s="163" t="s">
        <v>90</v>
      </c>
    </row>
    <row r="192" spans="2:65" s="172" customFormat="1" ht="22.5" customHeight="1">
      <c r="B192" s="165"/>
      <c r="C192" s="166"/>
      <c r="D192" s="166"/>
      <c r="E192" s="167" t="s">
        <v>19</v>
      </c>
      <c r="F192" s="168" t="s">
        <v>101</v>
      </c>
      <c r="G192" s="169"/>
      <c r="H192" s="169"/>
      <c r="I192" s="169"/>
      <c r="J192" s="166"/>
      <c r="K192" s="170">
        <v>2</v>
      </c>
      <c r="L192" s="166"/>
      <c r="M192" s="166"/>
      <c r="N192" s="166"/>
      <c r="O192" s="166"/>
      <c r="P192" s="166"/>
      <c r="Q192" s="166"/>
      <c r="R192" s="171"/>
      <c r="T192" s="173"/>
      <c r="U192" s="166"/>
      <c r="V192" s="166"/>
      <c r="W192" s="166"/>
      <c r="X192" s="166"/>
      <c r="Y192" s="166"/>
      <c r="Z192" s="166"/>
      <c r="AA192" s="174"/>
      <c r="AT192" s="175" t="s">
        <v>98</v>
      </c>
      <c r="AU192" s="175" t="s">
        <v>9</v>
      </c>
      <c r="AV192" s="172" t="s">
        <v>95</v>
      </c>
      <c r="AW192" s="172" t="s">
        <v>99</v>
      </c>
      <c r="AX192" s="172" t="s">
        <v>65</v>
      </c>
      <c r="AY192" s="175" t="s">
        <v>90</v>
      </c>
    </row>
    <row r="193" spans="2:65" s="22" customFormat="1" ht="31.5" customHeight="1">
      <c r="B193" s="91"/>
      <c r="C193" s="189" t="s">
        <v>222</v>
      </c>
      <c r="D193" s="189" t="s">
        <v>164</v>
      </c>
      <c r="E193" s="190" t="s">
        <v>223</v>
      </c>
      <c r="F193" s="191" t="s">
        <v>224</v>
      </c>
      <c r="G193" s="192"/>
      <c r="H193" s="192"/>
      <c r="I193" s="192"/>
      <c r="J193" s="193" t="s">
        <v>167</v>
      </c>
      <c r="K193" s="194">
        <v>2</v>
      </c>
      <c r="L193" s="195">
        <v>0</v>
      </c>
      <c r="M193" s="192"/>
      <c r="N193" s="196">
        <f>ROUND(L193*K193,2)</f>
        <v>0</v>
      </c>
      <c r="O193" s="143"/>
      <c r="P193" s="143"/>
      <c r="Q193" s="143"/>
      <c r="R193" s="96"/>
      <c r="T193" s="148" t="s">
        <v>19</v>
      </c>
      <c r="U193" s="149" t="s">
        <v>34</v>
      </c>
      <c r="V193" s="24"/>
      <c r="W193" s="150">
        <f>V193*K193</f>
        <v>0</v>
      </c>
      <c r="X193" s="150">
        <v>1.4E-2</v>
      </c>
      <c r="Y193" s="150">
        <f>X193*K193</f>
        <v>2.8000000000000001E-2</v>
      </c>
      <c r="Z193" s="150">
        <v>0</v>
      </c>
      <c r="AA193" s="151">
        <f>Z193*K193</f>
        <v>0</v>
      </c>
      <c r="AR193" s="10" t="s">
        <v>168</v>
      </c>
      <c r="AT193" s="10" t="s">
        <v>164</v>
      </c>
      <c r="AU193" s="10" t="s">
        <v>9</v>
      </c>
      <c r="AY193" s="10" t="s">
        <v>90</v>
      </c>
      <c r="BE193" s="152">
        <f>IF(U193="základní",N193,0)</f>
        <v>0</v>
      </c>
      <c r="BF193" s="152">
        <f>IF(U193="snížená",N193,0)</f>
        <v>0</v>
      </c>
      <c r="BG193" s="152">
        <f>IF(U193="zákl. přenesená",N193,0)</f>
        <v>0</v>
      </c>
      <c r="BH193" s="152">
        <f>IF(U193="sníž. přenesená",N193,0)</f>
        <v>0</v>
      </c>
      <c r="BI193" s="152">
        <f>IF(U193="nulová",N193,0)</f>
        <v>0</v>
      </c>
      <c r="BJ193" s="10" t="s">
        <v>65</v>
      </c>
      <c r="BK193" s="152">
        <f>ROUND(L193*K193,2)</f>
        <v>0</v>
      </c>
      <c r="BL193" s="10" t="s">
        <v>157</v>
      </c>
      <c r="BM193" s="10" t="s">
        <v>225</v>
      </c>
    </row>
    <row r="194" spans="2:65" s="22" customFormat="1" ht="31.5" customHeight="1">
      <c r="B194" s="91"/>
      <c r="C194" s="140" t="s">
        <v>226</v>
      </c>
      <c r="D194" s="140" t="s">
        <v>91</v>
      </c>
      <c r="E194" s="141" t="s">
        <v>227</v>
      </c>
      <c r="F194" s="142" t="s">
        <v>228</v>
      </c>
      <c r="G194" s="143"/>
      <c r="H194" s="143"/>
      <c r="I194" s="143"/>
      <c r="J194" s="144" t="s">
        <v>167</v>
      </c>
      <c r="K194" s="145">
        <v>2</v>
      </c>
      <c r="L194" s="146">
        <v>0</v>
      </c>
      <c r="M194" s="143"/>
      <c r="N194" s="147">
        <f>ROUND(L194*K194,2)</f>
        <v>0</v>
      </c>
      <c r="O194" s="143"/>
      <c r="P194" s="143"/>
      <c r="Q194" s="143"/>
      <c r="R194" s="96"/>
      <c r="T194" s="148" t="s">
        <v>19</v>
      </c>
      <c r="U194" s="149" t="s">
        <v>34</v>
      </c>
      <c r="V194" s="24"/>
      <c r="W194" s="150">
        <f>V194*K194</f>
        <v>0</v>
      </c>
      <c r="X194" s="150">
        <v>8.7000000000000001E-4</v>
      </c>
      <c r="Y194" s="150">
        <f>X194*K194</f>
        <v>1.74E-3</v>
      </c>
      <c r="Z194" s="150">
        <v>0</v>
      </c>
      <c r="AA194" s="151">
        <f>Z194*K194</f>
        <v>0</v>
      </c>
      <c r="AR194" s="10" t="s">
        <v>157</v>
      </c>
      <c r="AT194" s="10" t="s">
        <v>91</v>
      </c>
      <c r="AU194" s="10" t="s">
        <v>9</v>
      </c>
      <c r="AY194" s="10" t="s">
        <v>90</v>
      </c>
      <c r="BE194" s="152">
        <f>IF(U194="základní",N194,0)</f>
        <v>0</v>
      </c>
      <c r="BF194" s="152">
        <f>IF(U194="snížená",N194,0)</f>
        <v>0</v>
      </c>
      <c r="BG194" s="152">
        <f>IF(U194="zákl. přenesená",N194,0)</f>
        <v>0</v>
      </c>
      <c r="BH194" s="152">
        <f>IF(U194="sníž. přenesená",N194,0)</f>
        <v>0</v>
      </c>
      <c r="BI194" s="152">
        <f>IF(U194="nulová",N194,0)</f>
        <v>0</v>
      </c>
      <c r="BJ194" s="10" t="s">
        <v>65</v>
      </c>
      <c r="BK194" s="152">
        <f>ROUND(L194*K194,2)</f>
        <v>0</v>
      </c>
      <c r="BL194" s="10" t="s">
        <v>157</v>
      </c>
      <c r="BM194" s="10" t="s">
        <v>229</v>
      </c>
    </row>
    <row r="195" spans="2:65" s="160" customFormat="1" ht="22.5" customHeight="1">
      <c r="B195" s="153"/>
      <c r="C195" s="154"/>
      <c r="D195" s="154"/>
      <c r="E195" s="155" t="s">
        <v>19</v>
      </c>
      <c r="F195" s="156" t="s">
        <v>230</v>
      </c>
      <c r="G195" s="157"/>
      <c r="H195" s="157"/>
      <c r="I195" s="157"/>
      <c r="J195" s="154"/>
      <c r="K195" s="158">
        <v>1</v>
      </c>
      <c r="L195" s="154"/>
      <c r="M195" s="154"/>
      <c r="N195" s="154"/>
      <c r="O195" s="154"/>
      <c r="P195" s="154"/>
      <c r="Q195" s="154"/>
      <c r="R195" s="159"/>
      <c r="T195" s="161"/>
      <c r="U195" s="154"/>
      <c r="V195" s="154"/>
      <c r="W195" s="154"/>
      <c r="X195" s="154"/>
      <c r="Y195" s="154"/>
      <c r="Z195" s="154"/>
      <c r="AA195" s="162"/>
      <c r="AT195" s="163" t="s">
        <v>98</v>
      </c>
      <c r="AU195" s="163" t="s">
        <v>9</v>
      </c>
      <c r="AV195" s="160" t="s">
        <v>9</v>
      </c>
      <c r="AW195" s="160" t="s">
        <v>99</v>
      </c>
      <c r="AX195" s="160" t="s">
        <v>89</v>
      </c>
      <c r="AY195" s="163" t="s">
        <v>90</v>
      </c>
    </row>
    <row r="196" spans="2:65" s="160" customFormat="1" ht="22.5" customHeight="1">
      <c r="B196" s="153"/>
      <c r="C196" s="154"/>
      <c r="D196" s="154"/>
      <c r="E196" s="155" t="s">
        <v>19</v>
      </c>
      <c r="F196" s="164" t="s">
        <v>231</v>
      </c>
      <c r="G196" s="157"/>
      <c r="H196" s="157"/>
      <c r="I196" s="157"/>
      <c r="J196" s="154"/>
      <c r="K196" s="158">
        <v>1</v>
      </c>
      <c r="L196" s="154"/>
      <c r="M196" s="154"/>
      <c r="N196" s="154"/>
      <c r="O196" s="154"/>
      <c r="P196" s="154"/>
      <c r="Q196" s="154"/>
      <c r="R196" s="159"/>
      <c r="T196" s="161"/>
      <c r="U196" s="154"/>
      <c r="V196" s="154"/>
      <c r="W196" s="154"/>
      <c r="X196" s="154"/>
      <c r="Y196" s="154"/>
      <c r="Z196" s="154"/>
      <c r="AA196" s="162"/>
      <c r="AT196" s="163" t="s">
        <v>98</v>
      </c>
      <c r="AU196" s="163" t="s">
        <v>9</v>
      </c>
      <c r="AV196" s="160" t="s">
        <v>9</v>
      </c>
      <c r="AW196" s="160" t="s">
        <v>99</v>
      </c>
      <c r="AX196" s="160" t="s">
        <v>89</v>
      </c>
      <c r="AY196" s="163" t="s">
        <v>90</v>
      </c>
    </row>
    <row r="197" spans="2:65" s="172" customFormat="1" ht="22.5" customHeight="1">
      <c r="B197" s="165"/>
      <c r="C197" s="166"/>
      <c r="D197" s="166"/>
      <c r="E197" s="167" t="s">
        <v>19</v>
      </c>
      <c r="F197" s="168" t="s">
        <v>101</v>
      </c>
      <c r="G197" s="169"/>
      <c r="H197" s="169"/>
      <c r="I197" s="169"/>
      <c r="J197" s="166"/>
      <c r="K197" s="170">
        <v>2</v>
      </c>
      <c r="L197" s="166"/>
      <c r="M197" s="166"/>
      <c r="N197" s="166"/>
      <c r="O197" s="166"/>
      <c r="P197" s="166"/>
      <c r="Q197" s="166"/>
      <c r="R197" s="171"/>
      <c r="T197" s="173"/>
      <c r="U197" s="166"/>
      <c r="V197" s="166"/>
      <c r="W197" s="166"/>
      <c r="X197" s="166"/>
      <c r="Y197" s="166"/>
      <c r="Z197" s="166"/>
      <c r="AA197" s="174"/>
      <c r="AT197" s="175" t="s">
        <v>98</v>
      </c>
      <c r="AU197" s="175" t="s">
        <v>9</v>
      </c>
      <c r="AV197" s="172" t="s">
        <v>95</v>
      </c>
      <c r="AW197" s="172" t="s">
        <v>99</v>
      </c>
      <c r="AX197" s="172" t="s">
        <v>65</v>
      </c>
      <c r="AY197" s="175" t="s">
        <v>90</v>
      </c>
    </row>
    <row r="198" spans="2:65" s="22" customFormat="1" ht="44.25" customHeight="1">
      <c r="B198" s="91"/>
      <c r="C198" s="189" t="s">
        <v>232</v>
      </c>
      <c r="D198" s="189" t="s">
        <v>164</v>
      </c>
      <c r="E198" s="190" t="s">
        <v>233</v>
      </c>
      <c r="F198" s="191" t="s">
        <v>234</v>
      </c>
      <c r="G198" s="192"/>
      <c r="H198" s="192"/>
      <c r="I198" s="192"/>
      <c r="J198" s="193" t="s">
        <v>167</v>
      </c>
      <c r="K198" s="194">
        <v>1</v>
      </c>
      <c r="L198" s="195">
        <v>0</v>
      </c>
      <c r="M198" s="192"/>
      <c r="N198" s="196">
        <f>ROUND(L198*K198,2)</f>
        <v>0</v>
      </c>
      <c r="O198" s="143"/>
      <c r="P198" s="143"/>
      <c r="Q198" s="143"/>
      <c r="R198" s="96"/>
      <c r="T198" s="148" t="s">
        <v>19</v>
      </c>
      <c r="U198" s="149" t="s">
        <v>34</v>
      </c>
      <c r="V198" s="24"/>
      <c r="W198" s="150">
        <f>V198*K198</f>
        <v>0</v>
      </c>
      <c r="X198" s="150">
        <v>7.3999999999999996E-2</v>
      </c>
      <c r="Y198" s="150">
        <f>X198*K198</f>
        <v>7.3999999999999996E-2</v>
      </c>
      <c r="Z198" s="150">
        <v>0</v>
      </c>
      <c r="AA198" s="151">
        <f>Z198*K198</f>
        <v>0</v>
      </c>
      <c r="AR198" s="10" t="s">
        <v>168</v>
      </c>
      <c r="AT198" s="10" t="s">
        <v>164</v>
      </c>
      <c r="AU198" s="10" t="s">
        <v>9</v>
      </c>
      <c r="AY198" s="10" t="s">
        <v>90</v>
      </c>
      <c r="BE198" s="152">
        <f>IF(U198="základní",N198,0)</f>
        <v>0</v>
      </c>
      <c r="BF198" s="152">
        <f>IF(U198="snížená",N198,0)</f>
        <v>0</v>
      </c>
      <c r="BG198" s="152">
        <f>IF(U198="zákl. přenesená",N198,0)</f>
        <v>0</v>
      </c>
      <c r="BH198" s="152">
        <f>IF(U198="sníž. přenesená",N198,0)</f>
        <v>0</v>
      </c>
      <c r="BI198" s="152">
        <f>IF(U198="nulová",N198,0)</f>
        <v>0</v>
      </c>
      <c r="BJ198" s="10" t="s">
        <v>65</v>
      </c>
      <c r="BK198" s="152">
        <f>ROUND(L198*K198,2)</f>
        <v>0</v>
      </c>
      <c r="BL198" s="10" t="s">
        <v>157</v>
      </c>
      <c r="BM198" s="10" t="s">
        <v>235</v>
      </c>
    </row>
    <row r="199" spans="2:65" s="22" customFormat="1" ht="44.25" customHeight="1">
      <c r="B199" s="91"/>
      <c r="C199" s="189" t="s">
        <v>236</v>
      </c>
      <c r="D199" s="189" t="s">
        <v>164</v>
      </c>
      <c r="E199" s="190" t="s">
        <v>237</v>
      </c>
      <c r="F199" s="191" t="s">
        <v>234</v>
      </c>
      <c r="G199" s="192"/>
      <c r="H199" s="192"/>
      <c r="I199" s="192"/>
      <c r="J199" s="193" t="s">
        <v>167</v>
      </c>
      <c r="K199" s="194">
        <v>1</v>
      </c>
      <c r="L199" s="195">
        <v>0</v>
      </c>
      <c r="M199" s="192"/>
      <c r="N199" s="196">
        <f>ROUND(L199*K199,2)</f>
        <v>0</v>
      </c>
      <c r="O199" s="143"/>
      <c r="P199" s="143"/>
      <c r="Q199" s="143"/>
      <c r="R199" s="96"/>
      <c r="T199" s="148" t="s">
        <v>19</v>
      </c>
      <c r="U199" s="149" t="s">
        <v>34</v>
      </c>
      <c r="V199" s="24"/>
      <c r="W199" s="150">
        <f>V199*K199</f>
        <v>0</v>
      </c>
      <c r="X199" s="150">
        <v>7.3999999999999996E-2</v>
      </c>
      <c r="Y199" s="150">
        <f>X199*K199</f>
        <v>7.3999999999999996E-2</v>
      </c>
      <c r="Z199" s="150">
        <v>0</v>
      </c>
      <c r="AA199" s="151">
        <f>Z199*K199</f>
        <v>0</v>
      </c>
      <c r="AR199" s="10" t="s">
        <v>168</v>
      </c>
      <c r="AT199" s="10" t="s">
        <v>164</v>
      </c>
      <c r="AU199" s="10" t="s">
        <v>9</v>
      </c>
      <c r="AY199" s="10" t="s">
        <v>90</v>
      </c>
      <c r="BE199" s="152">
        <f>IF(U199="základní",N199,0)</f>
        <v>0</v>
      </c>
      <c r="BF199" s="152">
        <f>IF(U199="snížená",N199,0)</f>
        <v>0</v>
      </c>
      <c r="BG199" s="152">
        <f>IF(U199="zákl. přenesená",N199,0)</f>
        <v>0</v>
      </c>
      <c r="BH199" s="152">
        <f>IF(U199="sníž. přenesená",N199,0)</f>
        <v>0</v>
      </c>
      <c r="BI199" s="152">
        <f>IF(U199="nulová",N199,0)</f>
        <v>0</v>
      </c>
      <c r="BJ199" s="10" t="s">
        <v>65</v>
      </c>
      <c r="BK199" s="152">
        <f>ROUND(L199*K199,2)</f>
        <v>0</v>
      </c>
      <c r="BL199" s="10" t="s">
        <v>157</v>
      </c>
      <c r="BM199" s="10" t="s">
        <v>238</v>
      </c>
    </row>
    <row r="200" spans="2:65" s="22" customFormat="1" ht="31.5" customHeight="1">
      <c r="B200" s="91"/>
      <c r="C200" s="140" t="s">
        <v>239</v>
      </c>
      <c r="D200" s="140" t="s">
        <v>91</v>
      </c>
      <c r="E200" s="141" t="s">
        <v>240</v>
      </c>
      <c r="F200" s="142" t="s">
        <v>241</v>
      </c>
      <c r="G200" s="143"/>
      <c r="H200" s="143"/>
      <c r="I200" s="143"/>
      <c r="J200" s="144" t="s">
        <v>167</v>
      </c>
      <c r="K200" s="145">
        <v>1</v>
      </c>
      <c r="L200" s="146">
        <v>0</v>
      </c>
      <c r="M200" s="143"/>
      <c r="N200" s="147">
        <f>ROUND(L200*K200,2)</f>
        <v>0</v>
      </c>
      <c r="O200" s="143"/>
      <c r="P200" s="143"/>
      <c r="Q200" s="143"/>
      <c r="R200" s="96"/>
      <c r="T200" s="148" t="s">
        <v>19</v>
      </c>
      <c r="U200" s="149" t="s">
        <v>34</v>
      </c>
      <c r="V200" s="24"/>
      <c r="W200" s="150">
        <f>V200*K200</f>
        <v>0</v>
      </c>
      <c r="X200" s="150">
        <v>8.4000000000000003E-4</v>
      </c>
      <c r="Y200" s="150">
        <f>X200*K200</f>
        <v>8.4000000000000003E-4</v>
      </c>
      <c r="Z200" s="150">
        <v>0</v>
      </c>
      <c r="AA200" s="151">
        <f>Z200*K200</f>
        <v>0</v>
      </c>
      <c r="AR200" s="10" t="s">
        <v>157</v>
      </c>
      <c r="AT200" s="10" t="s">
        <v>91</v>
      </c>
      <c r="AU200" s="10" t="s">
        <v>9</v>
      </c>
      <c r="AY200" s="10" t="s">
        <v>90</v>
      </c>
      <c r="BE200" s="152">
        <f>IF(U200="základní",N200,0)</f>
        <v>0</v>
      </c>
      <c r="BF200" s="152">
        <f>IF(U200="snížená",N200,0)</f>
        <v>0</v>
      </c>
      <c r="BG200" s="152">
        <f>IF(U200="zákl. přenesená",N200,0)</f>
        <v>0</v>
      </c>
      <c r="BH200" s="152">
        <f>IF(U200="sníž. přenesená",N200,0)</f>
        <v>0</v>
      </c>
      <c r="BI200" s="152">
        <f>IF(U200="nulová",N200,0)</f>
        <v>0</v>
      </c>
      <c r="BJ200" s="10" t="s">
        <v>65</v>
      </c>
      <c r="BK200" s="152">
        <f>ROUND(L200*K200,2)</f>
        <v>0</v>
      </c>
      <c r="BL200" s="10" t="s">
        <v>157</v>
      </c>
      <c r="BM200" s="10" t="s">
        <v>242</v>
      </c>
    </row>
    <row r="201" spans="2:65" s="160" customFormat="1" ht="22.5" customHeight="1">
      <c r="B201" s="153"/>
      <c r="C201" s="154"/>
      <c r="D201" s="154"/>
      <c r="E201" s="155" t="s">
        <v>19</v>
      </c>
      <c r="F201" s="156" t="s">
        <v>243</v>
      </c>
      <c r="G201" s="157"/>
      <c r="H201" s="157"/>
      <c r="I201" s="157"/>
      <c r="J201" s="154"/>
      <c r="K201" s="158">
        <v>1</v>
      </c>
      <c r="L201" s="154"/>
      <c r="M201" s="154"/>
      <c r="N201" s="154"/>
      <c r="O201" s="154"/>
      <c r="P201" s="154"/>
      <c r="Q201" s="154"/>
      <c r="R201" s="159"/>
      <c r="T201" s="161"/>
      <c r="U201" s="154"/>
      <c r="V201" s="154"/>
      <c r="W201" s="154"/>
      <c r="X201" s="154"/>
      <c r="Y201" s="154"/>
      <c r="Z201" s="154"/>
      <c r="AA201" s="162"/>
      <c r="AT201" s="163" t="s">
        <v>98</v>
      </c>
      <c r="AU201" s="163" t="s">
        <v>9</v>
      </c>
      <c r="AV201" s="160" t="s">
        <v>9</v>
      </c>
      <c r="AW201" s="160" t="s">
        <v>99</v>
      </c>
      <c r="AX201" s="160" t="s">
        <v>89</v>
      </c>
      <c r="AY201" s="163" t="s">
        <v>90</v>
      </c>
    </row>
    <row r="202" spans="2:65" s="172" customFormat="1" ht="22.5" customHeight="1">
      <c r="B202" s="165"/>
      <c r="C202" s="166"/>
      <c r="D202" s="166"/>
      <c r="E202" s="167" t="s">
        <v>19</v>
      </c>
      <c r="F202" s="168" t="s">
        <v>101</v>
      </c>
      <c r="G202" s="169"/>
      <c r="H202" s="169"/>
      <c r="I202" s="169"/>
      <c r="J202" s="166"/>
      <c r="K202" s="170">
        <v>1</v>
      </c>
      <c r="L202" s="166"/>
      <c r="M202" s="166"/>
      <c r="N202" s="166"/>
      <c r="O202" s="166"/>
      <c r="P202" s="166"/>
      <c r="Q202" s="166"/>
      <c r="R202" s="171"/>
      <c r="T202" s="173"/>
      <c r="U202" s="166"/>
      <c r="V202" s="166"/>
      <c r="W202" s="166"/>
      <c r="X202" s="166"/>
      <c r="Y202" s="166"/>
      <c r="Z202" s="166"/>
      <c r="AA202" s="174"/>
      <c r="AT202" s="175" t="s">
        <v>98</v>
      </c>
      <c r="AU202" s="175" t="s">
        <v>9</v>
      </c>
      <c r="AV202" s="172" t="s">
        <v>95</v>
      </c>
      <c r="AW202" s="172" t="s">
        <v>99</v>
      </c>
      <c r="AX202" s="172" t="s">
        <v>65</v>
      </c>
      <c r="AY202" s="175" t="s">
        <v>90</v>
      </c>
    </row>
    <row r="203" spans="2:65" s="22" customFormat="1" ht="44.25" customHeight="1">
      <c r="B203" s="91"/>
      <c r="C203" s="189" t="s">
        <v>168</v>
      </c>
      <c r="D203" s="189" t="s">
        <v>164</v>
      </c>
      <c r="E203" s="190" t="s">
        <v>244</v>
      </c>
      <c r="F203" s="191" t="s">
        <v>245</v>
      </c>
      <c r="G203" s="192"/>
      <c r="H203" s="192"/>
      <c r="I203" s="192"/>
      <c r="J203" s="193" t="s">
        <v>167</v>
      </c>
      <c r="K203" s="194">
        <v>1</v>
      </c>
      <c r="L203" s="195">
        <v>0</v>
      </c>
      <c r="M203" s="192"/>
      <c r="N203" s="196">
        <f>ROUND(L203*K203,2)</f>
        <v>0</v>
      </c>
      <c r="O203" s="143"/>
      <c r="P203" s="143"/>
      <c r="Q203" s="143"/>
      <c r="R203" s="96"/>
      <c r="T203" s="148" t="s">
        <v>19</v>
      </c>
      <c r="U203" s="149" t="s">
        <v>34</v>
      </c>
      <c r="V203" s="24"/>
      <c r="W203" s="150">
        <f>V203*K203</f>
        <v>0</v>
      </c>
      <c r="X203" s="150">
        <v>7.9000000000000001E-2</v>
      </c>
      <c r="Y203" s="150">
        <f>X203*K203</f>
        <v>7.9000000000000001E-2</v>
      </c>
      <c r="Z203" s="150">
        <v>0</v>
      </c>
      <c r="AA203" s="151">
        <f>Z203*K203</f>
        <v>0</v>
      </c>
      <c r="AR203" s="10" t="s">
        <v>168</v>
      </c>
      <c r="AT203" s="10" t="s">
        <v>164</v>
      </c>
      <c r="AU203" s="10" t="s">
        <v>9</v>
      </c>
      <c r="AY203" s="10" t="s">
        <v>90</v>
      </c>
      <c r="BE203" s="152">
        <f>IF(U203="základní",N203,0)</f>
        <v>0</v>
      </c>
      <c r="BF203" s="152">
        <f>IF(U203="snížená",N203,0)</f>
        <v>0</v>
      </c>
      <c r="BG203" s="152">
        <f>IF(U203="zákl. přenesená",N203,0)</f>
        <v>0</v>
      </c>
      <c r="BH203" s="152">
        <f>IF(U203="sníž. přenesená",N203,0)</f>
        <v>0</v>
      </c>
      <c r="BI203" s="152">
        <f>IF(U203="nulová",N203,0)</f>
        <v>0</v>
      </c>
      <c r="BJ203" s="10" t="s">
        <v>65</v>
      </c>
      <c r="BK203" s="152">
        <f>ROUND(L203*K203,2)</f>
        <v>0</v>
      </c>
      <c r="BL203" s="10" t="s">
        <v>157</v>
      </c>
      <c r="BM203" s="10" t="s">
        <v>246</v>
      </c>
    </row>
    <row r="204" spans="2:65" s="22" customFormat="1" ht="31.5" customHeight="1">
      <c r="B204" s="91"/>
      <c r="C204" s="140" t="s">
        <v>247</v>
      </c>
      <c r="D204" s="140" t="s">
        <v>91</v>
      </c>
      <c r="E204" s="141" t="s">
        <v>248</v>
      </c>
      <c r="F204" s="142" t="s">
        <v>249</v>
      </c>
      <c r="G204" s="143"/>
      <c r="H204" s="143"/>
      <c r="I204" s="143"/>
      <c r="J204" s="144" t="s">
        <v>167</v>
      </c>
      <c r="K204" s="145">
        <v>8</v>
      </c>
      <c r="L204" s="146">
        <v>0</v>
      </c>
      <c r="M204" s="143"/>
      <c r="N204" s="147">
        <f>ROUND(L204*K204,2)</f>
        <v>0</v>
      </c>
      <c r="O204" s="143"/>
      <c r="P204" s="143"/>
      <c r="Q204" s="143"/>
      <c r="R204" s="96"/>
      <c r="T204" s="148" t="s">
        <v>19</v>
      </c>
      <c r="U204" s="149" t="s">
        <v>34</v>
      </c>
      <c r="V204" s="24"/>
      <c r="W204" s="150">
        <f>V204*K204</f>
        <v>0</v>
      </c>
      <c r="X204" s="150">
        <v>0</v>
      </c>
      <c r="Y204" s="150">
        <f>X204*K204</f>
        <v>0</v>
      </c>
      <c r="Z204" s="150">
        <v>0</v>
      </c>
      <c r="AA204" s="151">
        <f>Z204*K204</f>
        <v>0</v>
      </c>
      <c r="AR204" s="10" t="s">
        <v>157</v>
      </c>
      <c r="AT204" s="10" t="s">
        <v>91</v>
      </c>
      <c r="AU204" s="10" t="s">
        <v>9</v>
      </c>
      <c r="AY204" s="10" t="s">
        <v>90</v>
      </c>
      <c r="BE204" s="152">
        <f>IF(U204="základní",N204,0)</f>
        <v>0</v>
      </c>
      <c r="BF204" s="152">
        <f>IF(U204="snížená",N204,0)</f>
        <v>0</v>
      </c>
      <c r="BG204" s="152">
        <f>IF(U204="zákl. přenesená",N204,0)</f>
        <v>0</v>
      </c>
      <c r="BH204" s="152">
        <f>IF(U204="sníž. přenesená",N204,0)</f>
        <v>0</v>
      </c>
      <c r="BI204" s="152">
        <f>IF(U204="nulová",N204,0)</f>
        <v>0</v>
      </c>
      <c r="BJ204" s="10" t="s">
        <v>65</v>
      </c>
      <c r="BK204" s="152">
        <f>ROUND(L204*K204,2)</f>
        <v>0</v>
      </c>
      <c r="BL204" s="10" t="s">
        <v>157</v>
      </c>
      <c r="BM204" s="10" t="s">
        <v>250</v>
      </c>
    </row>
    <row r="205" spans="2:65" s="160" customFormat="1" ht="22.5" customHeight="1">
      <c r="B205" s="153"/>
      <c r="C205" s="154"/>
      <c r="D205" s="154"/>
      <c r="E205" s="155" t="s">
        <v>19</v>
      </c>
      <c r="F205" s="156" t="s">
        <v>251</v>
      </c>
      <c r="G205" s="157"/>
      <c r="H205" s="157"/>
      <c r="I205" s="157"/>
      <c r="J205" s="154"/>
      <c r="K205" s="158">
        <v>2</v>
      </c>
      <c r="L205" s="154"/>
      <c r="M205" s="154"/>
      <c r="N205" s="154"/>
      <c r="O205" s="154"/>
      <c r="P205" s="154"/>
      <c r="Q205" s="154"/>
      <c r="R205" s="159"/>
      <c r="T205" s="161"/>
      <c r="U205" s="154"/>
      <c r="V205" s="154"/>
      <c r="W205" s="154"/>
      <c r="X205" s="154"/>
      <c r="Y205" s="154"/>
      <c r="Z205" s="154"/>
      <c r="AA205" s="162"/>
      <c r="AT205" s="163" t="s">
        <v>98</v>
      </c>
      <c r="AU205" s="163" t="s">
        <v>9</v>
      </c>
      <c r="AV205" s="160" t="s">
        <v>9</v>
      </c>
      <c r="AW205" s="160" t="s">
        <v>99</v>
      </c>
      <c r="AX205" s="160" t="s">
        <v>89</v>
      </c>
      <c r="AY205" s="163" t="s">
        <v>90</v>
      </c>
    </row>
    <row r="206" spans="2:65" s="160" customFormat="1" ht="22.5" customHeight="1">
      <c r="B206" s="153"/>
      <c r="C206" s="154"/>
      <c r="D206" s="154"/>
      <c r="E206" s="155" t="s">
        <v>19</v>
      </c>
      <c r="F206" s="164" t="s">
        <v>252</v>
      </c>
      <c r="G206" s="157"/>
      <c r="H206" s="157"/>
      <c r="I206" s="157"/>
      <c r="J206" s="154"/>
      <c r="K206" s="158">
        <v>2</v>
      </c>
      <c r="L206" s="154"/>
      <c r="M206" s="154"/>
      <c r="N206" s="154"/>
      <c r="O206" s="154"/>
      <c r="P206" s="154"/>
      <c r="Q206" s="154"/>
      <c r="R206" s="159"/>
      <c r="T206" s="161"/>
      <c r="U206" s="154"/>
      <c r="V206" s="154"/>
      <c r="W206" s="154"/>
      <c r="X206" s="154"/>
      <c r="Y206" s="154"/>
      <c r="Z206" s="154"/>
      <c r="AA206" s="162"/>
      <c r="AT206" s="163" t="s">
        <v>98</v>
      </c>
      <c r="AU206" s="163" t="s">
        <v>9</v>
      </c>
      <c r="AV206" s="160" t="s">
        <v>9</v>
      </c>
      <c r="AW206" s="160" t="s">
        <v>99</v>
      </c>
      <c r="AX206" s="160" t="s">
        <v>89</v>
      </c>
      <c r="AY206" s="163" t="s">
        <v>90</v>
      </c>
    </row>
    <row r="207" spans="2:65" s="160" customFormat="1" ht="22.5" customHeight="1">
      <c r="B207" s="153"/>
      <c r="C207" s="154"/>
      <c r="D207" s="154"/>
      <c r="E207" s="155" t="s">
        <v>19</v>
      </c>
      <c r="F207" s="164" t="s">
        <v>253</v>
      </c>
      <c r="G207" s="157"/>
      <c r="H207" s="157"/>
      <c r="I207" s="157"/>
      <c r="J207" s="154"/>
      <c r="K207" s="158">
        <v>2</v>
      </c>
      <c r="L207" s="154"/>
      <c r="M207" s="154"/>
      <c r="N207" s="154"/>
      <c r="O207" s="154"/>
      <c r="P207" s="154"/>
      <c r="Q207" s="154"/>
      <c r="R207" s="159"/>
      <c r="T207" s="161"/>
      <c r="U207" s="154"/>
      <c r="V207" s="154"/>
      <c r="W207" s="154"/>
      <c r="X207" s="154"/>
      <c r="Y207" s="154"/>
      <c r="Z207" s="154"/>
      <c r="AA207" s="162"/>
      <c r="AT207" s="163" t="s">
        <v>98</v>
      </c>
      <c r="AU207" s="163" t="s">
        <v>9</v>
      </c>
      <c r="AV207" s="160" t="s">
        <v>9</v>
      </c>
      <c r="AW207" s="160" t="s">
        <v>99</v>
      </c>
      <c r="AX207" s="160" t="s">
        <v>89</v>
      </c>
      <c r="AY207" s="163" t="s">
        <v>90</v>
      </c>
    </row>
    <row r="208" spans="2:65" s="160" customFormat="1" ht="22.5" customHeight="1">
      <c r="B208" s="153"/>
      <c r="C208" s="154"/>
      <c r="D208" s="154"/>
      <c r="E208" s="155" t="s">
        <v>19</v>
      </c>
      <c r="F208" s="164" t="s">
        <v>221</v>
      </c>
      <c r="G208" s="157"/>
      <c r="H208" s="157"/>
      <c r="I208" s="157"/>
      <c r="J208" s="154"/>
      <c r="K208" s="158">
        <v>2</v>
      </c>
      <c r="L208" s="154"/>
      <c r="M208" s="154"/>
      <c r="N208" s="154"/>
      <c r="O208" s="154"/>
      <c r="P208" s="154"/>
      <c r="Q208" s="154"/>
      <c r="R208" s="159"/>
      <c r="T208" s="161"/>
      <c r="U208" s="154"/>
      <c r="V208" s="154"/>
      <c r="W208" s="154"/>
      <c r="X208" s="154"/>
      <c r="Y208" s="154"/>
      <c r="Z208" s="154"/>
      <c r="AA208" s="162"/>
      <c r="AT208" s="163" t="s">
        <v>98</v>
      </c>
      <c r="AU208" s="163" t="s">
        <v>9</v>
      </c>
      <c r="AV208" s="160" t="s">
        <v>9</v>
      </c>
      <c r="AW208" s="160" t="s">
        <v>99</v>
      </c>
      <c r="AX208" s="160" t="s">
        <v>89</v>
      </c>
      <c r="AY208" s="163" t="s">
        <v>90</v>
      </c>
    </row>
    <row r="209" spans="2:65" s="172" customFormat="1" ht="22.5" customHeight="1">
      <c r="B209" s="165"/>
      <c r="C209" s="166"/>
      <c r="D209" s="166"/>
      <c r="E209" s="167" t="s">
        <v>19</v>
      </c>
      <c r="F209" s="168" t="s">
        <v>101</v>
      </c>
      <c r="G209" s="169"/>
      <c r="H209" s="169"/>
      <c r="I209" s="169"/>
      <c r="J209" s="166"/>
      <c r="K209" s="170">
        <v>8</v>
      </c>
      <c r="L209" s="166"/>
      <c r="M209" s="166"/>
      <c r="N209" s="166"/>
      <c r="O209" s="166"/>
      <c r="P209" s="166"/>
      <c r="Q209" s="166"/>
      <c r="R209" s="171"/>
      <c r="T209" s="173"/>
      <c r="U209" s="166"/>
      <c r="V209" s="166"/>
      <c r="W209" s="166"/>
      <c r="X209" s="166"/>
      <c r="Y209" s="166"/>
      <c r="Z209" s="166"/>
      <c r="AA209" s="174"/>
      <c r="AT209" s="175" t="s">
        <v>98</v>
      </c>
      <c r="AU209" s="175" t="s">
        <v>9</v>
      </c>
      <c r="AV209" s="172" t="s">
        <v>95</v>
      </c>
      <c r="AW209" s="172" t="s">
        <v>99</v>
      </c>
      <c r="AX209" s="172" t="s">
        <v>65</v>
      </c>
      <c r="AY209" s="175" t="s">
        <v>90</v>
      </c>
    </row>
    <row r="210" spans="2:65" s="22" customFormat="1" ht="31.5" customHeight="1">
      <c r="B210" s="91"/>
      <c r="C210" s="189" t="s">
        <v>254</v>
      </c>
      <c r="D210" s="189" t="s">
        <v>164</v>
      </c>
      <c r="E210" s="190" t="s">
        <v>255</v>
      </c>
      <c r="F210" s="191" t="s">
        <v>256</v>
      </c>
      <c r="G210" s="192"/>
      <c r="H210" s="192"/>
      <c r="I210" s="192"/>
      <c r="J210" s="193" t="s">
        <v>257</v>
      </c>
      <c r="K210" s="194">
        <v>7.14</v>
      </c>
      <c r="L210" s="195">
        <v>0</v>
      </c>
      <c r="M210" s="192"/>
      <c r="N210" s="196">
        <f>ROUND(L210*K210,2)</f>
        <v>0</v>
      </c>
      <c r="O210" s="143"/>
      <c r="P210" s="143"/>
      <c r="Q210" s="143"/>
      <c r="R210" s="96"/>
      <c r="T210" s="148" t="s">
        <v>19</v>
      </c>
      <c r="U210" s="149" t="s">
        <v>34</v>
      </c>
      <c r="V210" s="24"/>
      <c r="W210" s="150">
        <f>V210*K210</f>
        <v>0</v>
      </c>
      <c r="X210" s="150">
        <v>3.0000000000000001E-3</v>
      </c>
      <c r="Y210" s="150">
        <f>X210*K210</f>
        <v>2.1419999999999998E-2</v>
      </c>
      <c r="Z210" s="150">
        <v>0</v>
      </c>
      <c r="AA210" s="151">
        <f>Z210*K210</f>
        <v>0</v>
      </c>
      <c r="AR210" s="10" t="s">
        <v>168</v>
      </c>
      <c r="AT210" s="10" t="s">
        <v>164</v>
      </c>
      <c r="AU210" s="10" t="s">
        <v>9</v>
      </c>
      <c r="AY210" s="10" t="s">
        <v>90</v>
      </c>
      <c r="BE210" s="152">
        <f>IF(U210="základní",N210,0)</f>
        <v>0</v>
      </c>
      <c r="BF210" s="152">
        <f>IF(U210="snížená",N210,0)</f>
        <v>0</v>
      </c>
      <c r="BG210" s="152">
        <f>IF(U210="zákl. přenesená",N210,0)</f>
        <v>0</v>
      </c>
      <c r="BH210" s="152">
        <f>IF(U210="sníž. přenesená",N210,0)</f>
        <v>0</v>
      </c>
      <c r="BI210" s="152">
        <f>IF(U210="nulová",N210,0)</f>
        <v>0</v>
      </c>
      <c r="BJ210" s="10" t="s">
        <v>65</v>
      </c>
      <c r="BK210" s="152">
        <f>ROUND(L210*K210,2)</f>
        <v>0</v>
      </c>
      <c r="BL210" s="10" t="s">
        <v>157</v>
      </c>
      <c r="BM210" s="10" t="s">
        <v>258</v>
      </c>
    </row>
    <row r="211" spans="2:65" s="160" customFormat="1" ht="22.5" customHeight="1">
      <c r="B211" s="153"/>
      <c r="C211" s="154"/>
      <c r="D211" s="154"/>
      <c r="E211" s="155" t="s">
        <v>19</v>
      </c>
      <c r="F211" s="156" t="s">
        <v>259</v>
      </c>
      <c r="G211" s="157"/>
      <c r="H211" s="157"/>
      <c r="I211" s="157"/>
      <c r="J211" s="154"/>
      <c r="K211" s="158">
        <v>1.89</v>
      </c>
      <c r="L211" s="154"/>
      <c r="M211" s="154"/>
      <c r="N211" s="154"/>
      <c r="O211" s="154"/>
      <c r="P211" s="154"/>
      <c r="Q211" s="154"/>
      <c r="R211" s="159"/>
      <c r="T211" s="161"/>
      <c r="U211" s="154"/>
      <c r="V211" s="154"/>
      <c r="W211" s="154"/>
      <c r="X211" s="154"/>
      <c r="Y211" s="154"/>
      <c r="Z211" s="154"/>
      <c r="AA211" s="162"/>
      <c r="AT211" s="163" t="s">
        <v>98</v>
      </c>
      <c r="AU211" s="163" t="s">
        <v>9</v>
      </c>
      <c r="AV211" s="160" t="s">
        <v>9</v>
      </c>
      <c r="AW211" s="160" t="s">
        <v>99</v>
      </c>
      <c r="AX211" s="160" t="s">
        <v>89</v>
      </c>
      <c r="AY211" s="163" t="s">
        <v>90</v>
      </c>
    </row>
    <row r="212" spans="2:65" s="160" customFormat="1" ht="22.5" customHeight="1">
      <c r="B212" s="153"/>
      <c r="C212" s="154"/>
      <c r="D212" s="154"/>
      <c r="E212" s="155" t="s">
        <v>19</v>
      </c>
      <c r="F212" s="164" t="s">
        <v>260</v>
      </c>
      <c r="G212" s="157"/>
      <c r="H212" s="157"/>
      <c r="I212" s="157"/>
      <c r="J212" s="154"/>
      <c r="K212" s="158">
        <v>1.89</v>
      </c>
      <c r="L212" s="154"/>
      <c r="M212" s="154"/>
      <c r="N212" s="154"/>
      <c r="O212" s="154"/>
      <c r="P212" s="154"/>
      <c r="Q212" s="154"/>
      <c r="R212" s="159"/>
      <c r="T212" s="161"/>
      <c r="U212" s="154"/>
      <c r="V212" s="154"/>
      <c r="W212" s="154"/>
      <c r="X212" s="154"/>
      <c r="Y212" s="154"/>
      <c r="Z212" s="154"/>
      <c r="AA212" s="162"/>
      <c r="AT212" s="163" t="s">
        <v>98</v>
      </c>
      <c r="AU212" s="163" t="s">
        <v>9</v>
      </c>
      <c r="AV212" s="160" t="s">
        <v>9</v>
      </c>
      <c r="AW212" s="160" t="s">
        <v>99</v>
      </c>
      <c r="AX212" s="160" t="s">
        <v>89</v>
      </c>
      <c r="AY212" s="163" t="s">
        <v>90</v>
      </c>
    </row>
    <row r="213" spans="2:65" s="160" customFormat="1" ht="22.5" customHeight="1">
      <c r="B213" s="153"/>
      <c r="C213" s="154"/>
      <c r="D213" s="154"/>
      <c r="E213" s="155" t="s">
        <v>19</v>
      </c>
      <c r="F213" s="164" t="s">
        <v>261</v>
      </c>
      <c r="G213" s="157"/>
      <c r="H213" s="157"/>
      <c r="I213" s="157"/>
      <c r="J213" s="154"/>
      <c r="K213" s="158">
        <v>1.47</v>
      </c>
      <c r="L213" s="154"/>
      <c r="M213" s="154"/>
      <c r="N213" s="154"/>
      <c r="O213" s="154"/>
      <c r="P213" s="154"/>
      <c r="Q213" s="154"/>
      <c r="R213" s="159"/>
      <c r="T213" s="161"/>
      <c r="U213" s="154"/>
      <c r="V213" s="154"/>
      <c r="W213" s="154"/>
      <c r="X213" s="154"/>
      <c r="Y213" s="154"/>
      <c r="Z213" s="154"/>
      <c r="AA213" s="162"/>
      <c r="AT213" s="163" t="s">
        <v>98</v>
      </c>
      <c r="AU213" s="163" t="s">
        <v>9</v>
      </c>
      <c r="AV213" s="160" t="s">
        <v>9</v>
      </c>
      <c r="AW213" s="160" t="s">
        <v>99</v>
      </c>
      <c r="AX213" s="160" t="s">
        <v>89</v>
      </c>
      <c r="AY213" s="163" t="s">
        <v>90</v>
      </c>
    </row>
    <row r="214" spans="2:65" s="160" customFormat="1" ht="22.5" customHeight="1">
      <c r="B214" s="153"/>
      <c r="C214" s="154"/>
      <c r="D214" s="154"/>
      <c r="E214" s="155" t="s">
        <v>19</v>
      </c>
      <c r="F214" s="164" t="s">
        <v>262</v>
      </c>
      <c r="G214" s="157"/>
      <c r="H214" s="157"/>
      <c r="I214" s="157"/>
      <c r="J214" s="154"/>
      <c r="K214" s="158">
        <v>1.89</v>
      </c>
      <c r="L214" s="154"/>
      <c r="M214" s="154"/>
      <c r="N214" s="154"/>
      <c r="O214" s="154"/>
      <c r="P214" s="154"/>
      <c r="Q214" s="154"/>
      <c r="R214" s="159"/>
      <c r="T214" s="161"/>
      <c r="U214" s="154"/>
      <c r="V214" s="154"/>
      <c r="W214" s="154"/>
      <c r="X214" s="154"/>
      <c r="Y214" s="154"/>
      <c r="Z214" s="154"/>
      <c r="AA214" s="162"/>
      <c r="AT214" s="163" t="s">
        <v>98</v>
      </c>
      <c r="AU214" s="163" t="s">
        <v>9</v>
      </c>
      <c r="AV214" s="160" t="s">
        <v>9</v>
      </c>
      <c r="AW214" s="160" t="s">
        <v>99</v>
      </c>
      <c r="AX214" s="160" t="s">
        <v>89</v>
      </c>
      <c r="AY214" s="163" t="s">
        <v>90</v>
      </c>
    </row>
    <row r="215" spans="2:65" s="172" customFormat="1" ht="22.5" customHeight="1">
      <c r="B215" s="165"/>
      <c r="C215" s="166"/>
      <c r="D215" s="166"/>
      <c r="E215" s="167" t="s">
        <v>19</v>
      </c>
      <c r="F215" s="168" t="s">
        <v>101</v>
      </c>
      <c r="G215" s="169"/>
      <c r="H215" s="169"/>
      <c r="I215" s="169"/>
      <c r="J215" s="166"/>
      <c r="K215" s="170">
        <v>7.14</v>
      </c>
      <c r="L215" s="166"/>
      <c r="M215" s="166"/>
      <c r="N215" s="166"/>
      <c r="O215" s="166"/>
      <c r="P215" s="166"/>
      <c r="Q215" s="166"/>
      <c r="R215" s="171"/>
      <c r="T215" s="173"/>
      <c r="U215" s="166"/>
      <c r="V215" s="166"/>
      <c r="W215" s="166"/>
      <c r="X215" s="166"/>
      <c r="Y215" s="166"/>
      <c r="Z215" s="166"/>
      <c r="AA215" s="174"/>
      <c r="AT215" s="175" t="s">
        <v>98</v>
      </c>
      <c r="AU215" s="175" t="s">
        <v>9</v>
      </c>
      <c r="AV215" s="172" t="s">
        <v>95</v>
      </c>
      <c r="AW215" s="172" t="s">
        <v>99</v>
      </c>
      <c r="AX215" s="172" t="s">
        <v>65</v>
      </c>
      <c r="AY215" s="175" t="s">
        <v>90</v>
      </c>
    </row>
    <row r="216" spans="2:65" s="22" customFormat="1" ht="31.5" customHeight="1">
      <c r="B216" s="91"/>
      <c r="C216" s="140" t="s">
        <v>263</v>
      </c>
      <c r="D216" s="140" t="s">
        <v>91</v>
      </c>
      <c r="E216" s="141" t="s">
        <v>264</v>
      </c>
      <c r="F216" s="142" t="s">
        <v>265</v>
      </c>
      <c r="G216" s="143"/>
      <c r="H216" s="143"/>
      <c r="I216" s="143"/>
      <c r="J216" s="144" t="s">
        <v>167</v>
      </c>
      <c r="K216" s="145">
        <v>2</v>
      </c>
      <c r="L216" s="146">
        <v>0</v>
      </c>
      <c r="M216" s="143"/>
      <c r="N216" s="147">
        <f>ROUND(L216*K216,2)</f>
        <v>0</v>
      </c>
      <c r="O216" s="143"/>
      <c r="P216" s="143"/>
      <c r="Q216" s="143"/>
      <c r="R216" s="96"/>
      <c r="T216" s="148" t="s">
        <v>19</v>
      </c>
      <c r="U216" s="149" t="s">
        <v>34</v>
      </c>
      <c r="V216" s="24"/>
      <c r="W216" s="150">
        <f>V216*K216</f>
        <v>0</v>
      </c>
      <c r="X216" s="150">
        <v>0</v>
      </c>
      <c r="Y216" s="150">
        <f>X216*K216</f>
        <v>0</v>
      </c>
      <c r="Z216" s="150">
        <v>0</v>
      </c>
      <c r="AA216" s="151">
        <f>Z216*K216</f>
        <v>0</v>
      </c>
      <c r="AR216" s="10" t="s">
        <v>157</v>
      </c>
      <c r="AT216" s="10" t="s">
        <v>91</v>
      </c>
      <c r="AU216" s="10" t="s">
        <v>9</v>
      </c>
      <c r="AY216" s="10" t="s">
        <v>90</v>
      </c>
      <c r="BE216" s="152">
        <f>IF(U216="základní",N216,0)</f>
        <v>0</v>
      </c>
      <c r="BF216" s="152">
        <f>IF(U216="snížená",N216,0)</f>
        <v>0</v>
      </c>
      <c r="BG216" s="152">
        <f>IF(U216="zákl. přenesená",N216,0)</f>
        <v>0</v>
      </c>
      <c r="BH216" s="152">
        <f>IF(U216="sníž. přenesená",N216,0)</f>
        <v>0</v>
      </c>
      <c r="BI216" s="152">
        <f>IF(U216="nulová",N216,0)</f>
        <v>0</v>
      </c>
      <c r="BJ216" s="10" t="s">
        <v>65</v>
      </c>
      <c r="BK216" s="152">
        <f>ROUND(L216*K216,2)</f>
        <v>0</v>
      </c>
      <c r="BL216" s="10" t="s">
        <v>157</v>
      </c>
      <c r="BM216" s="10" t="s">
        <v>266</v>
      </c>
    </row>
    <row r="217" spans="2:65" s="160" customFormat="1" ht="22.5" customHeight="1">
      <c r="B217" s="153"/>
      <c r="C217" s="154"/>
      <c r="D217" s="154"/>
      <c r="E217" s="155" t="s">
        <v>19</v>
      </c>
      <c r="F217" s="156" t="s">
        <v>267</v>
      </c>
      <c r="G217" s="157"/>
      <c r="H217" s="157"/>
      <c r="I217" s="157"/>
      <c r="J217" s="154"/>
      <c r="K217" s="158">
        <v>2</v>
      </c>
      <c r="L217" s="154"/>
      <c r="M217" s="154"/>
      <c r="N217" s="154"/>
      <c r="O217" s="154"/>
      <c r="P217" s="154"/>
      <c r="Q217" s="154"/>
      <c r="R217" s="159"/>
      <c r="T217" s="161"/>
      <c r="U217" s="154"/>
      <c r="V217" s="154"/>
      <c r="W217" s="154"/>
      <c r="X217" s="154"/>
      <c r="Y217" s="154"/>
      <c r="Z217" s="154"/>
      <c r="AA217" s="162"/>
      <c r="AT217" s="163" t="s">
        <v>98</v>
      </c>
      <c r="AU217" s="163" t="s">
        <v>9</v>
      </c>
      <c r="AV217" s="160" t="s">
        <v>9</v>
      </c>
      <c r="AW217" s="160" t="s">
        <v>99</v>
      </c>
      <c r="AX217" s="160" t="s">
        <v>89</v>
      </c>
      <c r="AY217" s="163" t="s">
        <v>90</v>
      </c>
    </row>
    <row r="218" spans="2:65" s="172" customFormat="1" ht="22.5" customHeight="1">
      <c r="B218" s="165"/>
      <c r="C218" s="166"/>
      <c r="D218" s="166"/>
      <c r="E218" s="167" t="s">
        <v>19</v>
      </c>
      <c r="F218" s="168" t="s">
        <v>101</v>
      </c>
      <c r="G218" s="169"/>
      <c r="H218" s="169"/>
      <c r="I218" s="169"/>
      <c r="J218" s="166"/>
      <c r="K218" s="170">
        <v>2</v>
      </c>
      <c r="L218" s="166"/>
      <c r="M218" s="166"/>
      <c r="N218" s="166"/>
      <c r="O218" s="166"/>
      <c r="P218" s="166"/>
      <c r="Q218" s="166"/>
      <c r="R218" s="171"/>
      <c r="T218" s="173"/>
      <c r="U218" s="166"/>
      <c r="V218" s="166"/>
      <c r="W218" s="166"/>
      <c r="X218" s="166"/>
      <c r="Y218" s="166"/>
      <c r="Z218" s="166"/>
      <c r="AA218" s="174"/>
      <c r="AT218" s="175" t="s">
        <v>98</v>
      </c>
      <c r="AU218" s="175" t="s">
        <v>9</v>
      </c>
      <c r="AV218" s="172" t="s">
        <v>95</v>
      </c>
      <c r="AW218" s="172" t="s">
        <v>99</v>
      </c>
      <c r="AX218" s="172" t="s">
        <v>65</v>
      </c>
      <c r="AY218" s="175" t="s">
        <v>90</v>
      </c>
    </row>
    <row r="219" spans="2:65" s="22" customFormat="1" ht="31.5" customHeight="1">
      <c r="B219" s="91"/>
      <c r="C219" s="189" t="s">
        <v>268</v>
      </c>
      <c r="D219" s="189" t="s">
        <v>164</v>
      </c>
      <c r="E219" s="190" t="s">
        <v>255</v>
      </c>
      <c r="F219" s="191" t="s">
        <v>256</v>
      </c>
      <c r="G219" s="192"/>
      <c r="H219" s="192"/>
      <c r="I219" s="192"/>
      <c r="J219" s="193" t="s">
        <v>257</v>
      </c>
      <c r="K219" s="194">
        <v>2.52</v>
      </c>
      <c r="L219" s="195">
        <v>0</v>
      </c>
      <c r="M219" s="192"/>
      <c r="N219" s="196">
        <f>ROUND(L219*K219,2)</f>
        <v>0</v>
      </c>
      <c r="O219" s="143"/>
      <c r="P219" s="143"/>
      <c r="Q219" s="143"/>
      <c r="R219" s="96"/>
      <c r="T219" s="148" t="s">
        <v>19</v>
      </c>
      <c r="U219" s="149" t="s">
        <v>34</v>
      </c>
      <c r="V219" s="24"/>
      <c r="W219" s="150">
        <f>V219*K219</f>
        <v>0</v>
      </c>
      <c r="X219" s="150">
        <v>3.0000000000000001E-3</v>
      </c>
      <c r="Y219" s="150">
        <f>X219*K219</f>
        <v>7.5599999999999999E-3</v>
      </c>
      <c r="Z219" s="150">
        <v>0</v>
      </c>
      <c r="AA219" s="151">
        <f>Z219*K219</f>
        <v>0</v>
      </c>
      <c r="AR219" s="10" t="s">
        <v>168</v>
      </c>
      <c r="AT219" s="10" t="s">
        <v>164</v>
      </c>
      <c r="AU219" s="10" t="s">
        <v>9</v>
      </c>
      <c r="AY219" s="10" t="s">
        <v>90</v>
      </c>
      <c r="BE219" s="152">
        <f>IF(U219="základní",N219,0)</f>
        <v>0</v>
      </c>
      <c r="BF219" s="152">
        <f>IF(U219="snížená",N219,0)</f>
        <v>0</v>
      </c>
      <c r="BG219" s="152">
        <f>IF(U219="zákl. přenesená",N219,0)</f>
        <v>0</v>
      </c>
      <c r="BH219" s="152">
        <f>IF(U219="sníž. přenesená",N219,0)</f>
        <v>0</v>
      </c>
      <c r="BI219" s="152">
        <f>IF(U219="nulová",N219,0)</f>
        <v>0</v>
      </c>
      <c r="BJ219" s="10" t="s">
        <v>65</v>
      </c>
      <c r="BK219" s="152">
        <f>ROUND(L219*K219,2)</f>
        <v>0</v>
      </c>
      <c r="BL219" s="10" t="s">
        <v>157</v>
      </c>
      <c r="BM219" s="10" t="s">
        <v>269</v>
      </c>
    </row>
    <row r="220" spans="2:65" s="160" customFormat="1" ht="22.5" customHeight="1">
      <c r="B220" s="153"/>
      <c r="C220" s="154"/>
      <c r="D220" s="154"/>
      <c r="E220" s="155" t="s">
        <v>19</v>
      </c>
      <c r="F220" s="156" t="s">
        <v>270</v>
      </c>
      <c r="G220" s="157"/>
      <c r="H220" s="157"/>
      <c r="I220" s="157"/>
      <c r="J220" s="154"/>
      <c r="K220" s="158">
        <v>2.52</v>
      </c>
      <c r="L220" s="154"/>
      <c r="M220" s="154"/>
      <c r="N220" s="154"/>
      <c r="O220" s="154"/>
      <c r="P220" s="154"/>
      <c r="Q220" s="154"/>
      <c r="R220" s="159"/>
      <c r="T220" s="161"/>
      <c r="U220" s="154"/>
      <c r="V220" s="154"/>
      <c r="W220" s="154"/>
      <c r="X220" s="154"/>
      <c r="Y220" s="154"/>
      <c r="Z220" s="154"/>
      <c r="AA220" s="162"/>
      <c r="AT220" s="163" t="s">
        <v>98</v>
      </c>
      <c r="AU220" s="163" t="s">
        <v>9</v>
      </c>
      <c r="AV220" s="160" t="s">
        <v>9</v>
      </c>
      <c r="AW220" s="160" t="s">
        <v>99</v>
      </c>
      <c r="AX220" s="160" t="s">
        <v>89</v>
      </c>
      <c r="AY220" s="163" t="s">
        <v>90</v>
      </c>
    </row>
    <row r="221" spans="2:65" s="172" customFormat="1" ht="22.5" customHeight="1">
      <c r="B221" s="165"/>
      <c r="C221" s="166"/>
      <c r="D221" s="166"/>
      <c r="E221" s="167" t="s">
        <v>19</v>
      </c>
      <c r="F221" s="168" t="s">
        <v>101</v>
      </c>
      <c r="G221" s="169"/>
      <c r="H221" s="169"/>
      <c r="I221" s="169"/>
      <c r="J221" s="166"/>
      <c r="K221" s="170">
        <v>2.52</v>
      </c>
      <c r="L221" s="166"/>
      <c r="M221" s="166"/>
      <c r="N221" s="166"/>
      <c r="O221" s="166"/>
      <c r="P221" s="166"/>
      <c r="Q221" s="166"/>
      <c r="R221" s="171"/>
      <c r="T221" s="173"/>
      <c r="U221" s="166"/>
      <c r="V221" s="166"/>
      <c r="W221" s="166"/>
      <c r="X221" s="166"/>
      <c r="Y221" s="166"/>
      <c r="Z221" s="166"/>
      <c r="AA221" s="174"/>
      <c r="AT221" s="175" t="s">
        <v>98</v>
      </c>
      <c r="AU221" s="175" t="s">
        <v>9</v>
      </c>
      <c r="AV221" s="172" t="s">
        <v>95</v>
      </c>
      <c r="AW221" s="172" t="s">
        <v>99</v>
      </c>
      <c r="AX221" s="172" t="s">
        <v>65</v>
      </c>
      <c r="AY221" s="175" t="s">
        <v>90</v>
      </c>
    </row>
    <row r="222" spans="2:65" s="22" customFormat="1" ht="31.5" customHeight="1">
      <c r="B222" s="91"/>
      <c r="C222" s="140" t="s">
        <v>271</v>
      </c>
      <c r="D222" s="140" t="s">
        <v>91</v>
      </c>
      <c r="E222" s="141" t="s">
        <v>272</v>
      </c>
      <c r="F222" s="142" t="s">
        <v>273</v>
      </c>
      <c r="G222" s="143"/>
      <c r="H222" s="143"/>
      <c r="I222" s="143"/>
      <c r="J222" s="144" t="s">
        <v>167</v>
      </c>
      <c r="K222" s="145">
        <v>4</v>
      </c>
      <c r="L222" s="146">
        <v>0</v>
      </c>
      <c r="M222" s="143"/>
      <c r="N222" s="147">
        <f>ROUND(L222*K222,2)</f>
        <v>0</v>
      </c>
      <c r="O222" s="143"/>
      <c r="P222" s="143"/>
      <c r="Q222" s="143"/>
      <c r="R222" s="96"/>
      <c r="T222" s="148" t="s">
        <v>19</v>
      </c>
      <c r="U222" s="149" t="s">
        <v>34</v>
      </c>
      <c r="V222" s="24"/>
      <c r="W222" s="150">
        <f>V222*K222</f>
        <v>0</v>
      </c>
      <c r="X222" s="150">
        <v>0</v>
      </c>
      <c r="Y222" s="150">
        <f>X222*K222</f>
        <v>0</v>
      </c>
      <c r="Z222" s="150">
        <v>0</v>
      </c>
      <c r="AA222" s="151">
        <f>Z222*K222</f>
        <v>0</v>
      </c>
      <c r="AR222" s="10" t="s">
        <v>157</v>
      </c>
      <c r="AT222" s="10" t="s">
        <v>91</v>
      </c>
      <c r="AU222" s="10" t="s">
        <v>9</v>
      </c>
      <c r="AY222" s="10" t="s">
        <v>90</v>
      </c>
      <c r="BE222" s="152">
        <f>IF(U222="základní",N222,0)</f>
        <v>0</v>
      </c>
      <c r="BF222" s="152">
        <f>IF(U222="snížená",N222,0)</f>
        <v>0</v>
      </c>
      <c r="BG222" s="152">
        <f>IF(U222="zákl. přenesená",N222,0)</f>
        <v>0</v>
      </c>
      <c r="BH222" s="152">
        <f>IF(U222="sníž. přenesená",N222,0)</f>
        <v>0</v>
      </c>
      <c r="BI222" s="152">
        <f>IF(U222="nulová",N222,0)</f>
        <v>0</v>
      </c>
      <c r="BJ222" s="10" t="s">
        <v>65</v>
      </c>
      <c r="BK222" s="152">
        <f>ROUND(L222*K222,2)</f>
        <v>0</v>
      </c>
      <c r="BL222" s="10" t="s">
        <v>157</v>
      </c>
      <c r="BM222" s="10" t="s">
        <v>274</v>
      </c>
    </row>
    <row r="223" spans="2:65" s="160" customFormat="1" ht="22.5" customHeight="1">
      <c r="B223" s="153"/>
      <c r="C223" s="154"/>
      <c r="D223" s="154"/>
      <c r="E223" s="155" t="s">
        <v>19</v>
      </c>
      <c r="F223" s="156" t="s">
        <v>275</v>
      </c>
      <c r="G223" s="157"/>
      <c r="H223" s="157"/>
      <c r="I223" s="157"/>
      <c r="J223" s="154"/>
      <c r="K223" s="158">
        <v>1</v>
      </c>
      <c r="L223" s="154"/>
      <c r="M223" s="154"/>
      <c r="N223" s="154"/>
      <c r="O223" s="154"/>
      <c r="P223" s="154"/>
      <c r="Q223" s="154"/>
      <c r="R223" s="159"/>
      <c r="T223" s="161"/>
      <c r="U223" s="154"/>
      <c r="V223" s="154"/>
      <c r="W223" s="154"/>
      <c r="X223" s="154"/>
      <c r="Y223" s="154"/>
      <c r="Z223" s="154"/>
      <c r="AA223" s="162"/>
      <c r="AT223" s="163" t="s">
        <v>98</v>
      </c>
      <c r="AU223" s="163" t="s">
        <v>9</v>
      </c>
      <c r="AV223" s="160" t="s">
        <v>9</v>
      </c>
      <c r="AW223" s="160" t="s">
        <v>99</v>
      </c>
      <c r="AX223" s="160" t="s">
        <v>89</v>
      </c>
      <c r="AY223" s="163" t="s">
        <v>90</v>
      </c>
    </row>
    <row r="224" spans="2:65" s="160" customFormat="1" ht="22.5" customHeight="1">
      <c r="B224" s="153"/>
      <c r="C224" s="154"/>
      <c r="D224" s="154"/>
      <c r="E224" s="155" t="s">
        <v>19</v>
      </c>
      <c r="F224" s="164" t="s">
        <v>276</v>
      </c>
      <c r="G224" s="157"/>
      <c r="H224" s="157"/>
      <c r="I224" s="157"/>
      <c r="J224" s="154"/>
      <c r="K224" s="158">
        <v>3</v>
      </c>
      <c r="L224" s="154"/>
      <c r="M224" s="154"/>
      <c r="N224" s="154"/>
      <c r="O224" s="154"/>
      <c r="P224" s="154"/>
      <c r="Q224" s="154"/>
      <c r="R224" s="159"/>
      <c r="T224" s="161"/>
      <c r="U224" s="154"/>
      <c r="V224" s="154"/>
      <c r="W224" s="154"/>
      <c r="X224" s="154"/>
      <c r="Y224" s="154"/>
      <c r="Z224" s="154"/>
      <c r="AA224" s="162"/>
      <c r="AT224" s="163" t="s">
        <v>98</v>
      </c>
      <c r="AU224" s="163" t="s">
        <v>9</v>
      </c>
      <c r="AV224" s="160" t="s">
        <v>9</v>
      </c>
      <c r="AW224" s="160" t="s">
        <v>99</v>
      </c>
      <c r="AX224" s="160" t="s">
        <v>89</v>
      </c>
      <c r="AY224" s="163" t="s">
        <v>90</v>
      </c>
    </row>
    <row r="225" spans="2:65" s="172" customFormat="1" ht="22.5" customHeight="1">
      <c r="B225" s="165"/>
      <c r="C225" s="166"/>
      <c r="D225" s="166"/>
      <c r="E225" s="167" t="s">
        <v>19</v>
      </c>
      <c r="F225" s="168" t="s">
        <v>101</v>
      </c>
      <c r="G225" s="169"/>
      <c r="H225" s="169"/>
      <c r="I225" s="169"/>
      <c r="J225" s="166"/>
      <c r="K225" s="170">
        <v>4</v>
      </c>
      <c r="L225" s="166"/>
      <c r="M225" s="166"/>
      <c r="N225" s="166"/>
      <c r="O225" s="166"/>
      <c r="P225" s="166"/>
      <c r="Q225" s="166"/>
      <c r="R225" s="171"/>
      <c r="T225" s="173"/>
      <c r="U225" s="166"/>
      <c r="V225" s="166"/>
      <c r="W225" s="166"/>
      <c r="X225" s="166"/>
      <c r="Y225" s="166"/>
      <c r="Z225" s="166"/>
      <c r="AA225" s="174"/>
      <c r="AT225" s="175" t="s">
        <v>98</v>
      </c>
      <c r="AU225" s="175" t="s">
        <v>9</v>
      </c>
      <c r="AV225" s="172" t="s">
        <v>95</v>
      </c>
      <c r="AW225" s="172" t="s">
        <v>99</v>
      </c>
      <c r="AX225" s="172" t="s">
        <v>65</v>
      </c>
      <c r="AY225" s="175" t="s">
        <v>90</v>
      </c>
    </row>
    <row r="226" spans="2:65" s="22" customFormat="1" ht="31.5" customHeight="1">
      <c r="B226" s="91"/>
      <c r="C226" s="189" t="s">
        <v>277</v>
      </c>
      <c r="D226" s="189" t="s">
        <v>164</v>
      </c>
      <c r="E226" s="190" t="s">
        <v>255</v>
      </c>
      <c r="F226" s="191" t="s">
        <v>256</v>
      </c>
      <c r="G226" s="192"/>
      <c r="H226" s="192"/>
      <c r="I226" s="192"/>
      <c r="J226" s="193" t="s">
        <v>257</v>
      </c>
      <c r="K226" s="194">
        <v>7.508</v>
      </c>
      <c r="L226" s="195">
        <v>0</v>
      </c>
      <c r="M226" s="192"/>
      <c r="N226" s="196">
        <f>ROUND(L226*K226,2)</f>
        <v>0</v>
      </c>
      <c r="O226" s="143"/>
      <c r="P226" s="143"/>
      <c r="Q226" s="143"/>
      <c r="R226" s="96"/>
      <c r="T226" s="148" t="s">
        <v>19</v>
      </c>
      <c r="U226" s="149" t="s">
        <v>34</v>
      </c>
      <c r="V226" s="24"/>
      <c r="W226" s="150">
        <f>V226*K226</f>
        <v>0</v>
      </c>
      <c r="X226" s="150">
        <v>3.0000000000000001E-3</v>
      </c>
      <c r="Y226" s="150">
        <f>X226*K226</f>
        <v>2.2523999999999999E-2</v>
      </c>
      <c r="Z226" s="150">
        <v>0</v>
      </c>
      <c r="AA226" s="151">
        <f>Z226*K226</f>
        <v>0</v>
      </c>
      <c r="AR226" s="10" t="s">
        <v>168</v>
      </c>
      <c r="AT226" s="10" t="s">
        <v>164</v>
      </c>
      <c r="AU226" s="10" t="s">
        <v>9</v>
      </c>
      <c r="AY226" s="10" t="s">
        <v>90</v>
      </c>
      <c r="BE226" s="152">
        <f>IF(U226="základní",N226,0)</f>
        <v>0</v>
      </c>
      <c r="BF226" s="152">
        <f>IF(U226="snížená",N226,0)</f>
        <v>0</v>
      </c>
      <c r="BG226" s="152">
        <f>IF(U226="zákl. přenesená",N226,0)</f>
        <v>0</v>
      </c>
      <c r="BH226" s="152">
        <f>IF(U226="sníž. přenesená",N226,0)</f>
        <v>0</v>
      </c>
      <c r="BI226" s="152">
        <f>IF(U226="nulová",N226,0)</f>
        <v>0</v>
      </c>
      <c r="BJ226" s="10" t="s">
        <v>65</v>
      </c>
      <c r="BK226" s="152">
        <f>ROUND(L226*K226,2)</f>
        <v>0</v>
      </c>
      <c r="BL226" s="10" t="s">
        <v>157</v>
      </c>
      <c r="BM226" s="10" t="s">
        <v>278</v>
      </c>
    </row>
    <row r="227" spans="2:65" s="160" customFormat="1" ht="22.5" customHeight="1">
      <c r="B227" s="153"/>
      <c r="C227" s="154"/>
      <c r="D227" s="154"/>
      <c r="E227" s="155" t="s">
        <v>19</v>
      </c>
      <c r="F227" s="156" t="s">
        <v>279</v>
      </c>
      <c r="G227" s="157"/>
      <c r="H227" s="157"/>
      <c r="I227" s="157"/>
      <c r="J227" s="154"/>
      <c r="K227" s="158">
        <v>1.8380000000000001</v>
      </c>
      <c r="L227" s="154"/>
      <c r="M227" s="154"/>
      <c r="N227" s="154"/>
      <c r="O227" s="154"/>
      <c r="P227" s="154"/>
      <c r="Q227" s="154"/>
      <c r="R227" s="159"/>
      <c r="T227" s="161"/>
      <c r="U227" s="154"/>
      <c r="V227" s="154"/>
      <c r="W227" s="154"/>
      <c r="X227" s="154"/>
      <c r="Y227" s="154"/>
      <c r="Z227" s="154"/>
      <c r="AA227" s="162"/>
      <c r="AT227" s="163" t="s">
        <v>98</v>
      </c>
      <c r="AU227" s="163" t="s">
        <v>9</v>
      </c>
      <c r="AV227" s="160" t="s">
        <v>9</v>
      </c>
      <c r="AW227" s="160" t="s">
        <v>99</v>
      </c>
      <c r="AX227" s="160" t="s">
        <v>89</v>
      </c>
      <c r="AY227" s="163" t="s">
        <v>90</v>
      </c>
    </row>
    <row r="228" spans="2:65" s="160" customFormat="1" ht="22.5" customHeight="1">
      <c r="B228" s="153"/>
      <c r="C228" s="154"/>
      <c r="D228" s="154"/>
      <c r="E228" s="155" t="s">
        <v>19</v>
      </c>
      <c r="F228" s="164" t="s">
        <v>280</v>
      </c>
      <c r="G228" s="157"/>
      <c r="H228" s="157"/>
      <c r="I228" s="157"/>
      <c r="J228" s="154"/>
      <c r="K228" s="158">
        <v>5.67</v>
      </c>
      <c r="L228" s="154"/>
      <c r="M228" s="154"/>
      <c r="N228" s="154"/>
      <c r="O228" s="154"/>
      <c r="P228" s="154"/>
      <c r="Q228" s="154"/>
      <c r="R228" s="159"/>
      <c r="T228" s="161"/>
      <c r="U228" s="154"/>
      <c r="V228" s="154"/>
      <c r="W228" s="154"/>
      <c r="X228" s="154"/>
      <c r="Y228" s="154"/>
      <c r="Z228" s="154"/>
      <c r="AA228" s="162"/>
      <c r="AT228" s="163" t="s">
        <v>98</v>
      </c>
      <c r="AU228" s="163" t="s">
        <v>9</v>
      </c>
      <c r="AV228" s="160" t="s">
        <v>9</v>
      </c>
      <c r="AW228" s="160" t="s">
        <v>99</v>
      </c>
      <c r="AX228" s="160" t="s">
        <v>89</v>
      </c>
      <c r="AY228" s="163" t="s">
        <v>90</v>
      </c>
    </row>
    <row r="229" spans="2:65" s="172" customFormat="1" ht="22.5" customHeight="1">
      <c r="B229" s="165"/>
      <c r="C229" s="166"/>
      <c r="D229" s="166"/>
      <c r="E229" s="167" t="s">
        <v>19</v>
      </c>
      <c r="F229" s="168" t="s">
        <v>101</v>
      </c>
      <c r="G229" s="169"/>
      <c r="H229" s="169"/>
      <c r="I229" s="169"/>
      <c r="J229" s="166"/>
      <c r="K229" s="170">
        <v>7.508</v>
      </c>
      <c r="L229" s="166"/>
      <c r="M229" s="166"/>
      <c r="N229" s="166"/>
      <c r="O229" s="166"/>
      <c r="P229" s="166"/>
      <c r="Q229" s="166"/>
      <c r="R229" s="171"/>
      <c r="T229" s="173"/>
      <c r="U229" s="166"/>
      <c r="V229" s="166"/>
      <c r="W229" s="166"/>
      <c r="X229" s="166"/>
      <c r="Y229" s="166"/>
      <c r="Z229" s="166"/>
      <c r="AA229" s="174"/>
      <c r="AT229" s="175" t="s">
        <v>98</v>
      </c>
      <c r="AU229" s="175" t="s">
        <v>9</v>
      </c>
      <c r="AV229" s="172" t="s">
        <v>95</v>
      </c>
      <c r="AW229" s="172" t="s">
        <v>99</v>
      </c>
      <c r="AX229" s="172" t="s">
        <v>65</v>
      </c>
      <c r="AY229" s="175" t="s">
        <v>90</v>
      </c>
    </row>
    <row r="230" spans="2:65" s="22" customFormat="1" ht="31.5" customHeight="1">
      <c r="B230" s="91"/>
      <c r="C230" s="140" t="s">
        <v>281</v>
      </c>
      <c r="D230" s="140" t="s">
        <v>91</v>
      </c>
      <c r="E230" s="141" t="s">
        <v>282</v>
      </c>
      <c r="F230" s="142" t="s">
        <v>283</v>
      </c>
      <c r="G230" s="143"/>
      <c r="H230" s="143"/>
      <c r="I230" s="143"/>
      <c r="J230" s="144" t="s">
        <v>167</v>
      </c>
      <c r="K230" s="145">
        <v>79.8</v>
      </c>
      <c r="L230" s="146">
        <v>0</v>
      </c>
      <c r="M230" s="143"/>
      <c r="N230" s="147">
        <f>ROUND(L230*K230,2)</f>
        <v>0</v>
      </c>
      <c r="O230" s="143"/>
      <c r="P230" s="143"/>
      <c r="Q230" s="143"/>
      <c r="R230" s="96"/>
      <c r="T230" s="148" t="s">
        <v>19</v>
      </c>
      <c r="U230" s="149" t="s">
        <v>34</v>
      </c>
      <c r="V230" s="24"/>
      <c r="W230" s="150">
        <f>V230*K230</f>
        <v>0</v>
      </c>
      <c r="X230" s="150">
        <v>0</v>
      </c>
      <c r="Y230" s="150">
        <f>X230*K230</f>
        <v>0</v>
      </c>
      <c r="Z230" s="150">
        <v>0</v>
      </c>
      <c r="AA230" s="151">
        <f>Z230*K230</f>
        <v>0</v>
      </c>
      <c r="AR230" s="10" t="s">
        <v>157</v>
      </c>
      <c r="AT230" s="10" t="s">
        <v>91</v>
      </c>
      <c r="AU230" s="10" t="s">
        <v>9</v>
      </c>
      <c r="AY230" s="10" t="s">
        <v>90</v>
      </c>
      <c r="BE230" s="152">
        <f>IF(U230="základní",N230,0)</f>
        <v>0</v>
      </c>
      <c r="BF230" s="152">
        <f>IF(U230="snížená",N230,0)</f>
        <v>0</v>
      </c>
      <c r="BG230" s="152">
        <f>IF(U230="zákl. přenesená",N230,0)</f>
        <v>0</v>
      </c>
      <c r="BH230" s="152">
        <f>IF(U230="sníž. přenesená",N230,0)</f>
        <v>0</v>
      </c>
      <c r="BI230" s="152">
        <f>IF(U230="nulová",N230,0)</f>
        <v>0</v>
      </c>
      <c r="BJ230" s="10" t="s">
        <v>65</v>
      </c>
      <c r="BK230" s="152">
        <f>ROUND(L230*K230,2)</f>
        <v>0</v>
      </c>
      <c r="BL230" s="10" t="s">
        <v>157</v>
      </c>
      <c r="BM230" s="10" t="s">
        <v>284</v>
      </c>
    </row>
    <row r="231" spans="2:65" s="160" customFormat="1" ht="22.5" customHeight="1">
      <c r="B231" s="153"/>
      <c r="C231" s="154"/>
      <c r="D231" s="154"/>
      <c r="E231" s="155" t="s">
        <v>19</v>
      </c>
      <c r="F231" s="156" t="s">
        <v>285</v>
      </c>
      <c r="G231" s="157"/>
      <c r="H231" s="157"/>
      <c r="I231" s="157"/>
      <c r="J231" s="154"/>
      <c r="K231" s="158">
        <v>43.2</v>
      </c>
      <c r="L231" s="154"/>
      <c r="M231" s="154"/>
      <c r="N231" s="154"/>
      <c r="O231" s="154"/>
      <c r="P231" s="154"/>
      <c r="Q231" s="154"/>
      <c r="R231" s="159"/>
      <c r="T231" s="161"/>
      <c r="U231" s="154"/>
      <c r="V231" s="154"/>
      <c r="W231" s="154"/>
      <c r="X231" s="154"/>
      <c r="Y231" s="154"/>
      <c r="Z231" s="154"/>
      <c r="AA231" s="162"/>
      <c r="AT231" s="163" t="s">
        <v>98</v>
      </c>
      <c r="AU231" s="163" t="s">
        <v>9</v>
      </c>
      <c r="AV231" s="160" t="s">
        <v>9</v>
      </c>
      <c r="AW231" s="160" t="s">
        <v>99</v>
      </c>
      <c r="AX231" s="160" t="s">
        <v>89</v>
      </c>
      <c r="AY231" s="163" t="s">
        <v>90</v>
      </c>
    </row>
    <row r="232" spans="2:65" s="160" customFormat="1" ht="22.5" customHeight="1">
      <c r="B232" s="153"/>
      <c r="C232" s="154"/>
      <c r="D232" s="154"/>
      <c r="E232" s="155" t="s">
        <v>19</v>
      </c>
      <c r="F232" s="164" t="s">
        <v>286</v>
      </c>
      <c r="G232" s="157"/>
      <c r="H232" s="157"/>
      <c r="I232" s="157"/>
      <c r="J232" s="154"/>
      <c r="K232" s="158">
        <v>21.6</v>
      </c>
      <c r="L232" s="154"/>
      <c r="M232" s="154"/>
      <c r="N232" s="154"/>
      <c r="O232" s="154"/>
      <c r="P232" s="154"/>
      <c r="Q232" s="154"/>
      <c r="R232" s="159"/>
      <c r="T232" s="161"/>
      <c r="U232" s="154"/>
      <c r="V232" s="154"/>
      <c r="W232" s="154"/>
      <c r="X232" s="154"/>
      <c r="Y232" s="154"/>
      <c r="Z232" s="154"/>
      <c r="AA232" s="162"/>
      <c r="AT232" s="163" t="s">
        <v>98</v>
      </c>
      <c r="AU232" s="163" t="s">
        <v>9</v>
      </c>
      <c r="AV232" s="160" t="s">
        <v>9</v>
      </c>
      <c r="AW232" s="160" t="s">
        <v>99</v>
      </c>
      <c r="AX232" s="160" t="s">
        <v>89</v>
      </c>
      <c r="AY232" s="163" t="s">
        <v>90</v>
      </c>
    </row>
    <row r="233" spans="2:65" s="160" customFormat="1" ht="22.5" customHeight="1">
      <c r="B233" s="153"/>
      <c r="C233" s="154"/>
      <c r="D233" s="154"/>
      <c r="E233" s="155" t="s">
        <v>19</v>
      </c>
      <c r="F233" s="164" t="s">
        <v>287</v>
      </c>
      <c r="G233" s="157"/>
      <c r="H233" s="157"/>
      <c r="I233" s="157"/>
      <c r="J233" s="154"/>
      <c r="K233" s="158">
        <v>4.3</v>
      </c>
      <c r="L233" s="154"/>
      <c r="M233" s="154"/>
      <c r="N233" s="154"/>
      <c r="O233" s="154"/>
      <c r="P233" s="154"/>
      <c r="Q233" s="154"/>
      <c r="R233" s="159"/>
      <c r="T233" s="161"/>
      <c r="U233" s="154"/>
      <c r="V233" s="154"/>
      <c r="W233" s="154"/>
      <c r="X233" s="154"/>
      <c r="Y233" s="154"/>
      <c r="Z233" s="154"/>
      <c r="AA233" s="162"/>
      <c r="AT233" s="163" t="s">
        <v>98</v>
      </c>
      <c r="AU233" s="163" t="s">
        <v>9</v>
      </c>
      <c r="AV233" s="160" t="s">
        <v>9</v>
      </c>
      <c r="AW233" s="160" t="s">
        <v>99</v>
      </c>
      <c r="AX233" s="160" t="s">
        <v>89</v>
      </c>
      <c r="AY233" s="163" t="s">
        <v>90</v>
      </c>
    </row>
    <row r="234" spans="2:65" s="160" customFormat="1" ht="22.5" customHeight="1">
      <c r="B234" s="153"/>
      <c r="C234" s="154"/>
      <c r="D234" s="154"/>
      <c r="E234" s="155" t="s">
        <v>19</v>
      </c>
      <c r="F234" s="164" t="s">
        <v>288</v>
      </c>
      <c r="G234" s="157"/>
      <c r="H234" s="157"/>
      <c r="I234" s="157"/>
      <c r="J234" s="154"/>
      <c r="K234" s="158">
        <v>4.3</v>
      </c>
      <c r="L234" s="154"/>
      <c r="M234" s="154"/>
      <c r="N234" s="154"/>
      <c r="O234" s="154"/>
      <c r="P234" s="154"/>
      <c r="Q234" s="154"/>
      <c r="R234" s="159"/>
      <c r="T234" s="161"/>
      <c r="U234" s="154"/>
      <c r="V234" s="154"/>
      <c r="W234" s="154"/>
      <c r="X234" s="154"/>
      <c r="Y234" s="154"/>
      <c r="Z234" s="154"/>
      <c r="AA234" s="162"/>
      <c r="AT234" s="163" t="s">
        <v>98</v>
      </c>
      <c r="AU234" s="163" t="s">
        <v>9</v>
      </c>
      <c r="AV234" s="160" t="s">
        <v>9</v>
      </c>
      <c r="AW234" s="160" t="s">
        <v>99</v>
      </c>
      <c r="AX234" s="160" t="s">
        <v>89</v>
      </c>
      <c r="AY234" s="163" t="s">
        <v>90</v>
      </c>
    </row>
    <row r="235" spans="2:65" s="160" customFormat="1" ht="22.5" customHeight="1">
      <c r="B235" s="153"/>
      <c r="C235" s="154"/>
      <c r="D235" s="154"/>
      <c r="E235" s="155" t="s">
        <v>19</v>
      </c>
      <c r="F235" s="164" t="s">
        <v>289</v>
      </c>
      <c r="G235" s="157"/>
      <c r="H235" s="157"/>
      <c r="I235" s="157"/>
      <c r="J235" s="154"/>
      <c r="K235" s="158">
        <v>6.4</v>
      </c>
      <c r="L235" s="154"/>
      <c r="M235" s="154"/>
      <c r="N235" s="154"/>
      <c r="O235" s="154"/>
      <c r="P235" s="154"/>
      <c r="Q235" s="154"/>
      <c r="R235" s="159"/>
      <c r="T235" s="161"/>
      <c r="U235" s="154"/>
      <c r="V235" s="154"/>
      <c r="W235" s="154"/>
      <c r="X235" s="154"/>
      <c r="Y235" s="154"/>
      <c r="Z235" s="154"/>
      <c r="AA235" s="162"/>
      <c r="AT235" s="163" t="s">
        <v>98</v>
      </c>
      <c r="AU235" s="163" t="s">
        <v>9</v>
      </c>
      <c r="AV235" s="160" t="s">
        <v>9</v>
      </c>
      <c r="AW235" s="160" t="s">
        <v>99</v>
      </c>
      <c r="AX235" s="160" t="s">
        <v>89</v>
      </c>
      <c r="AY235" s="163" t="s">
        <v>90</v>
      </c>
    </row>
    <row r="236" spans="2:65" s="172" customFormat="1" ht="22.5" customHeight="1">
      <c r="B236" s="165"/>
      <c r="C236" s="166"/>
      <c r="D236" s="166"/>
      <c r="E236" s="167" t="s">
        <v>19</v>
      </c>
      <c r="F236" s="168" t="s">
        <v>101</v>
      </c>
      <c r="G236" s="169"/>
      <c r="H236" s="169"/>
      <c r="I236" s="169"/>
      <c r="J236" s="166"/>
      <c r="K236" s="170">
        <v>79.8</v>
      </c>
      <c r="L236" s="166"/>
      <c r="M236" s="166"/>
      <c r="N236" s="166"/>
      <c r="O236" s="166"/>
      <c r="P236" s="166"/>
      <c r="Q236" s="166"/>
      <c r="R236" s="171"/>
      <c r="T236" s="173"/>
      <c r="U236" s="166"/>
      <c r="V236" s="166"/>
      <c r="W236" s="166"/>
      <c r="X236" s="166"/>
      <c r="Y236" s="166"/>
      <c r="Z236" s="166"/>
      <c r="AA236" s="174"/>
      <c r="AT236" s="175" t="s">
        <v>98</v>
      </c>
      <c r="AU236" s="175" t="s">
        <v>9</v>
      </c>
      <c r="AV236" s="172" t="s">
        <v>95</v>
      </c>
      <c r="AW236" s="172" t="s">
        <v>99</v>
      </c>
      <c r="AX236" s="172" t="s">
        <v>65</v>
      </c>
      <c r="AY236" s="175" t="s">
        <v>90</v>
      </c>
    </row>
    <row r="237" spans="2:65" s="22" customFormat="1" ht="31.5" customHeight="1">
      <c r="B237" s="91"/>
      <c r="C237" s="189" t="s">
        <v>290</v>
      </c>
      <c r="D237" s="189" t="s">
        <v>164</v>
      </c>
      <c r="E237" s="190" t="s">
        <v>255</v>
      </c>
      <c r="F237" s="191" t="s">
        <v>256</v>
      </c>
      <c r="G237" s="192"/>
      <c r="H237" s="192"/>
      <c r="I237" s="192"/>
      <c r="J237" s="193" t="s">
        <v>257</v>
      </c>
      <c r="K237" s="194">
        <v>83.79</v>
      </c>
      <c r="L237" s="195">
        <v>0</v>
      </c>
      <c r="M237" s="192"/>
      <c r="N237" s="196">
        <f>ROUND(L237*K237,2)</f>
        <v>0</v>
      </c>
      <c r="O237" s="143"/>
      <c r="P237" s="143"/>
      <c r="Q237" s="143"/>
      <c r="R237" s="96"/>
      <c r="T237" s="148" t="s">
        <v>19</v>
      </c>
      <c r="U237" s="149" t="s">
        <v>34</v>
      </c>
      <c r="V237" s="24"/>
      <c r="W237" s="150">
        <f>V237*K237</f>
        <v>0</v>
      </c>
      <c r="X237" s="150">
        <v>3.0000000000000001E-3</v>
      </c>
      <c r="Y237" s="150">
        <f>X237*K237</f>
        <v>0.25137000000000004</v>
      </c>
      <c r="Z237" s="150">
        <v>0</v>
      </c>
      <c r="AA237" s="151">
        <f>Z237*K237</f>
        <v>0</v>
      </c>
      <c r="AR237" s="10" t="s">
        <v>168</v>
      </c>
      <c r="AT237" s="10" t="s">
        <v>164</v>
      </c>
      <c r="AU237" s="10" t="s">
        <v>9</v>
      </c>
      <c r="AY237" s="10" t="s">
        <v>90</v>
      </c>
      <c r="BE237" s="152">
        <f>IF(U237="základní",N237,0)</f>
        <v>0</v>
      </c>
      <c r="BF237" s="152">
        <f>IF(U237="snížená",N237,0)</f>
        <v>0</v>
      </c>
      <c r="BG237" s="152">
        <f>IF(U237="zákl. přenesená",N237,0)</f>
        <v>0</v>
      </c>
      <c r="BH237" s="152">
        <f>IF(U237="sníž. přenesená",N237,0)</f>
        <v>0</v>
      </c>
      <c r="BI237" s="152">
        <f>IF(U237="nulová",N237,0)</f>
        <v>0</v>
      </c>
      <c r="BJ237" s="10" t="s">
        <v>65</v>
      </c>
      <c r="BK237" s="152">
        <f>ROUND(L237*K237,2)</f>
        <v>0</v>
      </c>
      <c r="BL237" s="10" t="s">
        <v>157</v>
      </c>
      <c r="BM237" s="10" t="s">
        <v>291</v>
      </c>
    </row>
    <row r="238" spans="2:65" s="160" customFormat="1" ht="22.5" customHeight="1">
      <c r="B238" s="153"/>
      <c r="C238" s="154"/>
      <c r="D238" s="154"/>
      <c r="E238" s="155" t="s">
        <v>19</v>
      </c>
      <c r="F238" s="156" t="s">
        <v>292</v>
      </c>
      <c r="G238" s="157"/>
      <c r="H238" s="157"/>
      <c r="I238" s="157"/>
      <c r="J238" s="154"/>
      <c r="K238" s="158">
        <v>83.79</v>
      </c>
      <c r="L238" s="154"/>
      <c r="M238" s="154"/>
      <c r="N238" s="154"/>
      <c r="O238" s="154"/>
      <c r="P238" s="154"/>
      <c r="Q238" s="154"/>
      <c r="R238" s="159"/>
      <c r="T238" s="161"/>
      <c r="U238" s="154"/>
      <c r="V238" s="154"/>
      <c r="W238" s="154"/>
      <c r="X238" s="154"/>
      <c r="Y238" s="154"/>
      <c r="Z238" s="154"/>
      <c r="AA238" s="162"/>
      <c r="AT238" s="163" t="s">
        <v>98</v>
      </c>
      <c r="AU238" s="163" t="s">
        <v>9</v>
      </c>
      <c r="AV238" s="160" t="s">
        <v>9</v>
      </c>
      <c r="AW238" s="160" t="s">
        <v>99</v>
      </c>
      <c r="AX238" s="160" t="s">
        <v>89</v>
      </c>
      <c r="AY238" s="163" t="s">
        <v>90</v>
      </c>
    </row>
    <row r="239" spans="2:65" s="172" customFormat="1" ht="22.5" customHeight="1">
      <c r="B239" s="165"/>
      <c r="C239" s="166"/>
      <c r="D239" s="166"/>
      <c r="E239" s="167" t="s">
        <v>19</v>
      </c>
      <c r="F239" s="168" t="s">
        <v>101</v>
      </c>
      <c r="G239" s="169"/>
      <c r="H239" s="169"/>
      <c r="I239" s="169"/>
      <c r="J239" s="166"/>
      <c r="K239" s="170">
        <v>83.79</v>
      </c>
      <c r="L239" s="166"/>
      <c r="M239" s="166"/>
      <c r="N239" s="166"/>
      <c r="O239" s="166"/>
      <c r="P239" s="166"/>
      <c r="Q239" s="166"/>
      <c r="R239" s="171"/>
      <c r="T239" s="173"/>
      <c r="U239" s="166"/>
      <c r="V239" s="166"/>
      <c r="W239" s="166"/>
      <c r="X239" s="166"/>
      <c r="Y239" s="166"/>
      <c r="Z239" s="166"/>
      <c r="AA239" s="174"/>
      <c r="AT239" s="175" t="s">
        <v>98</v>
      </c>
      <c r="AU239" s="175" t="s">
        <v>9</v>
      </c>
      <c r="AV239" s="172" t="s">
        <v>95</v>
      </c>
      <c r="AW239" s="172" t="s">
        <v>99</v>
      </c>
      <c r="AX239" s="172" t="s">
        <v>65</v>
      </c>
      <c r="AY239" s="175" t="s">
        <v>90</v>
      </c>
    </row>
    <row r="240" spans="2:65" s="22" customFormat="1" ht="31.5" customHeight="1">
      <c r="B240" s="91"/>
      <c r="C240" s="140" t="s">
        <v>293</v>
      </c>
      <c r="D240" s="140" t="s">
        <v>91</v>
      </c>
      <c r="E240" s="141" t="s">
        <v>294</v>
      </c>
      <c r="F240" s="142" t="s">
        <v>295</v>
      </c>
      <c r="G240" s="143"/>
      <c r="H240" s="143"/>
      <c r="I240" s="143"/>
      <c r="J240" s="144" t="s">
        <v>136</v>
      </c>
      <c r="K240" s="145">
        <v>2.5099999999999998</v>
      </c>
      <c r="L240" s="146">
        <v>0</v>
      </c>
      <c r="M240" s="143"/>
      <c r="N240" s="147">
        <f>ROUND(L240*K240,2)</f>
        <v>0</v>
      </c>
      <c r="O240" s="143"/>
      <c r="P240" s="143"/>
      <c r="Q240" s="143"/>
      <c r="R240" s="96"/>
      <c r="T240" s="148" t="s">
        <v>19</v>
      </c>
      <c r="U240" s="149" t="s">
        <v>34</v>
      </c>
      <c r="V240" s="24"/>
      <c r="W240" s="150">
        <f>V240*K240</f>
        <v>0</v>
      </c>
      <c r="X240" s="150">
        <v>0</v>
      </c>
      <c r="Y240" s="150">
        <f>X240*K240</f>
        <v>0</v>
      </c>
      <c r="Z240" s="150">
        <v>0</v>
      </c>
      <c r="AA240" s="151">
        <f>Z240*K240</f>
        <v>0</v>
      </c>
      <c r="AR240" s="10" t="s">
        <v>157</v>
      </c>
      <c r="AT240" s="10" t="s">
        <v>91</v>
      </c>
      <c r="AU240" s="10" t="s">
        <v>9</v>
      </c>
      <c r="AY240" s="10" t="s">
        <v>90</v>
      </c>
      <c r="BE240" s="152">
        <f>IF(U240="základní",N240,0)</f>
        <v>0</v>
      </c>
      <c r="BF240" s="152">
        <f>IF(U240="snížená",N240,0)</f>
        <v>0</v>
      </c>
      <c r="BG240" s="152">
        <f>IF(U240="zákl. přenesená",N240,0)</f>
        <v>0</v>
      </c>
      <c r="BH240" s="152">
        <f>IF(U240="sníž. přenesená",N240,0)</f>
        <v>0</v>
      </c>
      <c r="BI240" s="152">
        <f>IF(U240="nulová",N240,0)</f>
        <v>0</v>
      </c>
      <c r="BJ240" s="10" t="s">
        <v>65</v>
      </c>
      <c r="BK240" s="152">
        <f>ROUND(L240*K240,2)</f>
        <v>0</v>
      </c>
      <c r="BL240" s="10" t="s">
        <v>157</v>
      </c>
      <c r="BM240" s="10" t="s">
        <v>296</v>
      </c>
    </row>
    <row r="241" spans="2:65" s="130" customFormat="1" ht="37.35" customHeight="1">
      <c r="B241" s="126"/>
      <c r="C241" s="127"/>
      <c r="D241" s="128" t="s">
        <v>59</v>
      </c>
      <c r="E241" s="128"/>
      <c r="F241" s="128"/>
      <c r="G241" s="128"/>
      <c r="H241" s="128"/>
      <c r="I241" s="128"/>
      <c r="J241" s="128"/>
      <c r="K241" s="128"/>
      <c r="L241" s="128"/>
      <c r="M241" s="128"/>
      <c r="N241" s="187">
        <f>BK241</f>
        <v>0</v>
      </c>
      <c r="O241" s="188"/>
      <c r="P241" s="188"/>
      <c r="Q241" s="188"/>
      <c r="R241" s="129"/>
      <c r="T241" s="131"/>
      <c r="U241" s="127"/>
      <c r="V241" s="127"/>
      <c r="W241" s="132">
        <f>W242</f>
        <v>0</v>
      </c>
      <c r="X241" s="127"/>
      <c r="Y241" s="132">
        <f>Y242</f>
        <v>0</v>
      </c>
      <c r="Z241" s="127"/>
      <c r="AA241" s="133">
        <f>AA242</f>
        <v>0</v>
      </c>
      <c r="AR241" s="134" t="s">
        <v>120</v>
      </c>
      <c r="AT241" s="135" t="s">
        <v>88</v>
      </c>
      <c r="AU241" s="135" t="s">
        <v>89</v>
      </c>
      <c r="AY241" s="134" t="s">
        <v>90</v>
      </c>
      <c r="BK241" s="136">
        <f>BK242</f>
        <v>0</v>
      </c>
    </row>
    <row r="242" spans="2:65" s="130" customFormat="1" ht="19.899999999999999" customHeight="1">
      <c r="B242" s="126"/>
      <c r="C242" s="127"/>
      <c r="D242" s="137" t="s">
        <v>60</v>
      </c>
      <c r="E242" s="137"/>
      <c r="F242" s="137"/>
      <c r="G242" s="137"/>
      <c r="H242" s="137"/>
      <c r="I242" s="137"/>
      <c r="J242" s="137"/>
      <c r="K242" s="137"/>
      <c r="L242" s="137"/>
      <c r="M242" s="137"/>
      <c r="N242" s="138">
        <f>BK242</f>
        <v>0</v>
      </c>
      <c r="O242" s="139"/>
      <c r="P242" s="139"/>
      <c r="Q242" s="139"/>
      <c r="R242" s="129"/>
      <c r="T242" s="131"/>
      <c r="U242" s="127"/>
      <c r="V242" s="127"/>
      <c r="W242" s="132">
        <f>W243</f>
        <v>0</v>
      </c>
      <c r="X242" s="127"/>
      <c r="Y242" s="132">
        <f>Y243</f>
        <v>0</v>
      </c>
      <c r="Z242" s="127"/>
      <c r="AA242" s="133">
        <f>AA243</f>
        <v>0</v>
      </c>
      <c r="AR242" s="134" t="s">
        <v>120</v>
      </c>
      <c r="AT242" s="135" t="s">
        <v>88</v>
      </c>
      <c r="AU242" s="135" t="s">
        <v>65</v>
      </c>
      <c r="AY242" s="134" t="s">
        <v>90</v>
      </c>
      <c r="BK242" s="136">
        <f>BK243</f>
        <v>0</v>
      </c>
    </row>
    <row r="243" spans="2:65" s="22" customFormat="1" ht="22.5" customHeight="1">
      <c r="B243" s="91"/>
      <c r="C243" s="140" t="s">
        <v>297</v>
      </c>
      <c r="D243" s="140" t="s">
        <v>91</v>
      </c>
      <c r="E243" s="141" t="s">
        <v>298</v>
      </c>
      <c r="F243" s="142" t="s">
        <v>63</v>
      </c>
      <c r="G243" s="143"/>
      <c r="H243" s="143"/>
      <c r="I243" s="143"/>
      <c r="J243" s="144" t="s">
        <v>299</v>
      </c>
      <c r="K243" s="145">
        <v>1</v>
      </c>
      <c r="L243" s="146">
        <v>0</v>
      </c>
      <c r="M243" s="143"/>
      <c r="N243" s="147">
        <f>ROUND(L243*K243,2)</f>
        <v>0</v>
      </c>
      <c r="O243" s="143"/>
      <c r="P243" s="143"/>
      <c r="Q243" s="143"/>
      <c r="R243" s="96"/>
      <c r="T243" s="148" t="s">
        <v>19</v>
      </c>
      <c r="U243" s="149" t="s">
        <v>34</v>
      </c>
      <c r="V243" s="24"/>
      <c r="W243" s="150">
        <f>V243*K243</f>
        <v>0</v>
      </c>
      <c r="X243" s="150">
        <v>0</v>
      </c>
      <c r="Y243" s="150">
        <f>X243*K243</f>
        <v>0</v>
      </c>
      <c r="Z243" s="150">
        <v>0</v>
      </c>
      <c r="AA243" s="151">
        <f>Z243*K243</f>
        <v>0</v>
      </c>
      <c r="AR243" s="10" t="s">
        <v>300</v>
      </c>
      <c r="AT243" s="10" t="s">
        <v>91</v>
      </c>
      <c r="AU243" s="10" t="s">
        <v>9</v>
      </c>
      <c r="AY243" s="10" t="s">
        <v>90</v>
      </c>
      <c r="BE243" s="152">
        <f>IF(U243="základní",N243,0)</f>
        <v>0</v>
      </c>
      <c r="BF243" s="152">
        <f>IF(U243="snížená",N243,0)</f>
        <v>0</v>
      </c>
      <c r="BG243" s="152">
        <f>IF(U243="zákl. přenesená",N243,0)</f>
        <v>0</v>
      </c>
      <c r="BH243" s="152">
        <f>IF(U243="sníž. přenesená",N243,0)</f>
        <v>0</v>
      </c>
      <c r="BI243" s="152">
        <f>IF(U243="nulová",N243,0)</f>
        <v>0</v>
      </c>
      <c r="BJ243" s="10" t="s">
        <v>65</v>
      </c>
      <c r="BK243" s="152">
        <f>ROUND(L243*K243,2)</f>
        <v>0</v>
      </c>
      <c r="BL243" s="10" t="s">
        <v>300</v>
      </c>
      <c r="BM243" s="10" t="s">
        <v>301</v>
      </c>
    </row>
    <row r="244" spans="2:65" s="22" customFormat="1" ht="49.9" customHeight="1">
      <c r="B244" s="23"/>
      <c r="C244" s="24"/>
      <c r="D244" s="128" t="s">
        <v>302</v>
      </c>
      <c r="E244" s="24"/>
      <c r="F244" s="24"/>
      <c r="G244" s="24"/>
      <c r="H244" s="24"/>
      <c r="I244" s="24"/>
      <c r="J244" s="24"/>
      <c r="K244" s="24"/>
      <c r="L244" s="24"/>
      <c r="M244" s="24"/>
      <c r="N244" s="197">
        <f t="shared" ref="N244:N249" si="15">BK244</f>
        <v>0</v>
      </c>
      <c r="O244" s="198"/>
      <c r="P244" s="198"/>
      <c r="Q244" s="198"/>
      <c r="R244" s="28"/>
      <c r="T244" s="199"/>
      <c r="U244" s="24"/>
      <c r="V244" s="24"/>
      <c r="W244" s="24"/>
      <c r="X244" s="24"/>
      <c r="Y244" s="24"/>
      <c r="Z244" s="24"/>
      <c r="AA244" s="200"/>
      <c r="AT244" s="10" t="s">
        <v>88</v>
      </c>
      <c r="AU244" s="10" t="s">
        <v>89</v>
      </c>
      <c r="AY244" s="10" t="s">
        <v>303</v>
      </c>
      <c r="BK244" s="152">
        <f>SUM(BK245:BK249)</f>
        <v>0</v>
      </c>
    </row>
    <row r="245" spans="2:65" s="22" customFormat="1" ht="22.35" customHeight="1">
      <c r="B245" s="23"/>
      <c r="C245" s="201" t="s">
        <v>19</v>
      </c>
      <c r="D245" s="201" t="s">
        <v>91</v>
      </c>
      <c r="E245" s="202" t="s">
        <v>19</v>
      </c>
      <c r="F245" s="203" t="s">
        <v>19</v>
      </c>
      <c r="G245" s="204"/>
      <c r="H245" s="204"/>
      <c r="I245" s="204"/>
      <c r="J245" s="205" t="s">
        <v>19</v>
      </c>
      <c r="K245" s="206"/>
      <c r="L245" s="146"/>
      <c r="M245" s="207"/>
      <c r="N245" s="208">
        <f t="shared" si="15"/>
        <v>0</v>
      </c>
      <c r="O245" s="207"/>
      <c r="P245" s="207"/>
      <c r="Q245" s="207"/>
      <c r="R245" s="28"/>
      <c r="T245" s="148" t="s">
        <v>19</v>
      </c>
      <c r="U245" s="209" t="s">
        <v>34</v>
      </c>
      <c r="V245" s="24"/>
      <c r="W245" s="24"/>
      <c r="X245" s="24"/>
      <c r="Y245" s="24"/>
      <c r="Z245" s="24"/>
      <c r="AA245" s="200"/>
      <c r="AT245" s="10" t="s">
        <v>303</v>
      </c>
      <c r="AU245" s="10" t="s">
        <v>65</v>
      </c>
      <c r="AY245" s="10" t="s">
        <v>303</v>
      </c>
      <c r="BE245" s="152">
        <f>IF(U245="základní",N245,0)</f>
        <v>0</v>
      </c>
      <c r="BF245" s="152">
        <f>IF(U245="snížená",N245,0)</f>
        <v>0</v>
      </c>
      <c r="BG245" s="152">
        <f>IF(U245="zákl. přenesená",N245,0)</f>
        <v>0</v>
      </c>
      <c r="BH245" s="152">
        <f>IF(U245="sníž. přenesená",N245,0)</f>
        <v>0</v>
      </c>
      <c r="BI245" s="152">
        <f>IF(U245="nulová",N245,0)</f>
        <v>0</v>
      </c>
      <c r="BJ245" s="10" t="s">
        <v>65</v>
      </c>
      <c r="BK245" s="152">
        <f>L245*K245</f>
        <v>0</v>
      </c>
    </row>
    <row r="246" spans="2:65" s="22" customFormat="1" ht="22.35" customHeight="1">
      <c r="B246" s="23"/>
      <c r="C246" s="201" t="s">
        <v>19</v>
      </c>
      <c r="D246" s="201" t="s">
        <v>91</v>
      </c>
      <c r="E246" s="202" t="s">
        <v>19</v>
      </c>
      <c r="F246" s="203" t="s">
        <v>19</v>
      </c>
      <c r="G246" s="204"/>
      <c r="H246" s="204"/>
      <c r="I246" s="204"/>
      <c r="J246" s="205" t="s">
        <v>19</v>
      </c>
      <c r="K246" s="206"/>
      <c r="L246" s="146"/>
      <c r="M246" s="207"/>
      <c r="N246" s="208">
        <f t="shared" si="15"/>
        <v>0</v>
      </c>
      <c r="O246" s="207"/>
      <c r="P246" s="207"/>
      <c r="Q246" s="207"/>
      <c r="R246" s="28"/>
      <c r="T246" s="148" t="s">
        <v>19</v>
      </c>
      <c r="U246" s="209" t="s">
        <v>34</v>
      </c>
      <c r="V246" s="24"/>
      <c r="W246" s="24"/>
      <c r="X246" s="24"/>
      <c r="Y246" s="24"/>
      <c r="Z246" s="24"/>
      <c r="AA246" s="200"/>
      <c r="AT246" s="10" t="s">
        <v>303</v>
      </c>
      <c r="AU246" s="10" t="s">
        <v>65</v>
      </c>
      <c r="AY246" s="10" t="s">
        <v>303</v>
      </c>
      <c r="BE246" s="152">
        <f>IF(U246="základní",N246,0)</f>
        <v>0</v>
      </c>
      <c r="BF246" s="152">
        <f>IF(U246="snížená",N246,0)</f>
        <v>0</v>
      </c>
      <c r="BG246" s="152">
        <f>IF(U246="zákl. přenesená",N246,0)</f>
        <v>0</v>
      </c>
      <c r="BH246" s="152">
        <f>IF(U246="sníž. přenesená",N246,0)</f>
        <v>0</v>
      </c>
      <c r="BI246" s="152">
        <f>IF(U246="nulová",N246,0)</f>
        <v>0</v>
      </c>
      <c r="BJ246" s="10" t="s">
        <v>65</v>
      </c>
      <c r="BK246" s="152">
        <f>L246*K246</f>
        <v>0</v>
      </c>
    </row>
    <row r="247" spans="2:65" s="22" customFormat="1" ht="22.35" customHeight="1">
      <c r="B247" s="23"/>
      <c r="C247" s="201" t="s">
        <v>19</v>
      </c>
      <c r="D247" s="201" t="s">
        <v>91</v>
      </c>
      <c r="E247" s="202" t="s">
        <v>19</v>
      </c>
      <c r="F247" s="203" t="s">
        <v>19</v>
      </c>
      <c r="G247" s="204"/>
      <c r="H247" s="204"/>
      <c r="I247" s="204"/>
      <c r="J247" s="205" t="s">
        <v>19</v>
      </c>
      <c r="K247" s="206"/>
      <c r="L247" s="146"/>
      <c r="M247" s="207"/>
      <c r="N247" s="208">
        <f t="shared" si="15"/>
        <v>0</v>
      </c>
      <c r="O247" s="207"/>
      <c r="P247" s="207"/>
      <c r="Q247" s="207"/>
      <c r="R247" s="28"/>
      <c r="T247" s="148" t="s">
        <v>19</v>
      </c>
      <c r="U247" s="209" t="s">
        <v>34</v>
      </c>
      <c r="V247" s="24"/>
      <c r="W247" s="24"/>
      <c r="X247" s="24"/>
      <c r="Y247" s="24"/>
      <c r="Z247" s="24"/>
      <c r="AA247" s="200"/>
      <c r="AT247" s="10" t="s">
        <v>303</v>
      </c>
      <c r="AU247" s="10" t="s">
        <v>65</v>
      </c>
      <c r="AY247" s="10" t="s">
        <v>303</v>
      </c>
      <c r="BE247" s="152">
        <f>IF(U247="základní",N247,0)</f>
        <v>0</v>
      </c>
      <c r="BF247" s="152">
        <f>IF(U247="snížená",N247,0)</f>
        <v>0</v>
      </c>
      <c r="BG247" s="152">
        <f>IF(U247="zákl. přenesená",N247,0)</f>
        <v>0</v>
      </c>
      <c r="BH247" s="152">
        <f>IF(U247="sníž. přenesená",N247,0)</f>
        <v>0</v>
      </c>
      <c r="BI247" s="152">
        <f>IF(U247="nulová",N247,0)</f>
        <v>0</v>
      </c>
      <c r="BJ247" s="10" t="s">
        <v>65</v>
      </c>
      <c r="BK247" s="152">
        <f>L247*K247</f>
        <v>0</v>
      </c>
    </row>
    <row r="248" spans="2:65" s="22" customFormat="1" ht="22.35" customHeight="1">
      <c r="B248" s="23"/>
      <c r="C248" s="201" t="s">
        <v>19</v>
      </c>
      <c r="D248" s="201" t="s">
        <v>91</v>
      </c>
      <c r="E248" s="202" t="s">
        <v>19</v>
      </c>
      <c r="F248" s="203" t="s">
        <v>19</v>
      </c>
      <c r="G248" s="204"/>
      <c r="H248" s="204"/>
      <c r="I248" s="204"/>
      <c r="J248" s="205" t="s">
        <v>19</v>
      </c>
      <c r="K248" s="206"/>
      <c r="L248" s="146"/>
      <c r="M248" s="207"/>
      <c r="N248" s="208">
        <f t="shared" si="15"/>
        <v>0</v>
      </c>
      <c r="O248" s="207"/>
      <c r="P248" s="207"/>
      <c r="Q248" s="207"/>
      <c r="R248" s="28"/>
      <c r="T248" s="148" t="s">
        <v>19</v>
      </c>
      <c r="U248" s="209" t="s">
        <v>34</v>
      </c>
      <c r="V248" s="24"/>
      <c r="W248" s="24"/>
      <c r="X248" s="24"/>
      <c r="Y248" s="24"/>
      <c r="Z248" s="24"/>
      <c r="AA248" s="200"/>
      <c r="AT248" s="10" t="s">
        <v>303</v>
      </c>
      <c r="AU248" s="10" t="s">
        <v>65</v>
      </c>
      <c r="AY248" s="10" t="s">
        <v>303</v>
      </c>
      <c r="BE248" s="152">
        <f>IF(U248="základní",N248,0)</f>
        <v>0</v>
      </c>
      <c r="BF248" s="152">
        <f>IF(U248="snížená",N248,0)</f>
        <v>0</v>
      </c>
      <c r="BG248" s="152">
        <f>IF(U248="zákl. přenesená",N248,0)</f>
        <v>0</v>
      </c>
      <c r="BH248" s="152">
        <f>IF(U248="sníž. přenesená",N248,0)</f>
        <v>0</v>
      </c>
      <c r="BI248" s="152">
        <f>IF(U248="nulová",N248,0)</f>
        <v>0</v>
      </c>
      <c r="BJ248" s="10" t="s">
        <v>65</v>
      </c>
      <c r="BK248" s="152">
        <f>L248*K248</f>
        <v>0</v>
      </c>
    </row>
    <row r="249" spans="2:65" s="22" customFormat="1" ht="22.35" customHeight="1">
      <c r="B249" s="23"/>
      <c r="C249" s="201" t="s">
        <v>19</v>
      </c>
      <c r="D249" s="201" t="s">
        <v>91</v>
      </c>
      <c r="E249" s="202" t="s">
        <v>19</v>
      </c>
      <c r="F249" s="203" t="s">
        <v>19</v>
      </c>
      <c r="G249" s="204"/>
      <c r="H249" s="204"/>
      <c r="I249" s="204"/>
      <c r="J249" s="205" t="s">
        <v>19</v>
      </c>
      <c r="K249" s="206"/>
      <c r="L249" s="146"/>
      <c r="M249" s="207"/>
      <c r="N249" s="208">
        <f t="shared" si="15"/>
        <v>0</v>
      </c>
      <c r="O249" s="207"/>
      <c r="P249" s="207"/>
      <c r="Q249" s="207"/>
      <c r="R249" s="28"/>
      <c r="T249" s="148" t="s">
        <v>19</v>
      </c>
      <c r="U249" s="209" t="s">
        <v>34</v>
      </c>
      <c r="V249" s="57"/>
      <c r="W249" s="57"/>
      <c r="X249" s="57"/>
      <c r="Y249" s="57"/>
      <c r="Z249" s="57"/>
      <c r="AA249" s="59"/>
      <c r="AT249" s="10" t="s">
        <v>303</v>
      </c>
      <c r="AU249" s="10" t="s">
        <v>65</v>
      </c>
      <c r="AY249" s="10" t="s">
        <v>303</v>
      </c>
      <c r="BE249" s="152">
        <f>IF(U249="základní",N249,0)</f>
        <v>0</v>
      </c>
      <c r="BF249" s="152">
        <f>IF(U249="snížená",N249,0)</f>
        <v>0</v>
      </c>
      <c r="BG249" s="152">
        <f>IF(U249="zákl. přenesená",N249,0)</f>
        <v>0</v>
      </c>
      <c r="BH249" s="152">
        <f>IF(U249="sníž. přenesená",N249,0)</f>
        <v>0</v>
      </c>
      <c r="BI249" s="152">
        <f>IF(U249="nulová",N249,0)</f>
        <v>0</v>
      </c>
      <c r="BJ249" s="10" t="s">
        <v>65</v>
      </c>
      <c r="BK249" s="152">
        <f>L249*K249</f>
        <v>0</v>
      </c>
    </row>
    <row r="250" spans="2:65" s="22" customFormat="1" ht="6.95" customHeight="1">
      <c r="B250" s="60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2"/>
    </row>
  </sheetData>
  <mergeCells count="291">
    <mergeCell ref="F249:I249"/>
    <mergeCell ref="L249:M249"/>
    <mergeCell ref="N249:Q249"/>
    <mergeCell ref="F247:I247"/>
    <mergeCell ref="L247:M247"/>
    <mergeCell ref="N247:Q247"/>
    <mergeCell ref="F248:I248"/>
    <mergeCell ref="L248:M248"/>
    <mergeCell ref="N248:Q248"/>
    <mergeCell ref="F245:I245"/>
    <mergeCell ref="L245:M245"/>
    <mergeCell ref="N245:Q245"/>
    <mergeCell ref="F246:I246"/>
    <mergeCell ref="L246:M246"/>
    <mergeCell ref="N246:Q246"/>
    <mergeCell ref="N241:Q241"/>
    <mergeCell ref="N242:Q242"/>
    <mergeCell ref="F243:I243"/>
    <mergeCell ref="L243:M243"/>
    <mergeCell ref="N243:Q243"/>
    <mergeCell ref="N244:Q244"/>
    <mergeCell ref="L237:M237"/>
    <mergeCell ref="N237:Q237"/>
    <mergeCell ref="F238:I238"/>
    <mergeCell ref="F239:I239"/>
    <mergeCell ref="F240:I240"/>
    <mergeCell ref="L240:M240"/>
    <mergeCell ref="N240:Q240"/>
    <mergeCell ref="F232:I232"/>
    <mergeCell ref="F233:I233"/>
    <mergeCell ref="F234:I234"/>
    <mergeCell ref="F235:I235"/>
    <mergeCell ref="F236:I236"/>
    <mergeCell ref="F237:I237"/>
    <mergeCell ref="F228:I228"/>
    <mergeCell ref="F229:I229"/>
    <mergeCell ref="F230:I230"/>
    <mergeCell ref="L230:M230"/>
    <mergeCell ref="N230:Q230"/>
    <mergeCell ref="F231:I231"/>
    <mergeCell ref="F224:I224"/>
    <mergeCell ref="F225:I225"/>
    <mergeCell ref="F226:I226"/>
    <mergeCell ref="L226:M226"/>
    <mergeCell ref="N226:Q226"/>
    <mergeCell ref="F227:I227"/>
    <mergeCell ref="F220:I220"/>
    <mergeCell ref="F221:I221"/>
    <mergeCell ref="F222:I222"/>
    <mergeCell ref="L222:M222"/>
    <mergeCell ref="N222:Q222"/>
    <mergeCell ref="F223:I223"/>
    <mergeCell ref="N216:Q216"/>
    <mergeCell ref="F217:I217"/>
    <mergeCell ref="F218:I218"/>
    <mergeCell ref="F219:I219"/>
    <mergeCell ref="L219:M219"/>
    <mergeCell ref="N219:Q219"/>
    <mergeCell ref="F212:I212"/>
    <mergeCell ref="F213:I213"/>
    <mergeCell ref="F214:I214"/>
    <mergeCell ref="F215:I215"/>
    <mergeCell ref="F216:I216"/>
    <mergeCell ref="L216:M216"/>
    <mergeCell ref="F208:I208"/>
    <mergeCell ref="F209:I209"/>
    <mergeCell ref="F210:I210"/>
    <mergeCell ref="L210:M210"/>
    <mergeCell ref="N210:Q210"/>
    <mergeCell ref="F211:I211"/>
    <mergeCell ref="F204:I204"/>
    <mergeCell ref="L204:M204"/>
    <mergeCell ref="N204:Q204"/>
    <mergeCell ref="F205:I205"/>
    <mergeCell ref="F206:I206"/>
    <mergeCell ref="F207:I207"/>
    <mergeCell ref="F200:I200"/>
    <mergeCell ref="L200:M200"/>
    <mergeCell ref="N200:Q200"/>
    <mergeCell ref="F201:I201"/>
    <mergeCell ref="F202:I202"/>
    <mergeCell ref="F203:I203"/>
    <mergeCell ref="L203:M203"/>
    <mergeCell ref="N203:Q203"/>
    <mergeCell ref="F198:I198"/>
    <mergeCell ref="L198:M198"/>
    <mergeCell ref="N198:Q198"/>
    <mergeCell ref="F199:I199"/>
    <mergeCell ref="L199:M199"/>
    <mergeCell ref="N199:Q199"/>
    <mergeCell ref="F194:I194"/>
    <mergeCell ref="L194:M194"/>
    <mergeCell ref="N194:Q194"/>
    <mergeCell ref="F195:I195"/>
    <mergeCell ref="F196:I196"/>
    <mergeCell ref="F197:I197"/>
    <mergeCell ref="F190:I190"/>
    <mergeCell ref="L190:M190"/>
    <mergeCell ref="N190:Q190"/>
    <mergeCell ref="F191:I191"/>
    <mergeCell ref="F192:I192"/>
    <mergeCell ref="F193:I193"/>
    <mergeCell ref="L193:M193"/>
    <mergeCell ref="N193:Q193"/>
    <mergeCell ref="N187:Q187"/>
    <mergeCell ref="F188:I188"/>
    <mergeCell ref="L188:M188"/>
    <mergeCell ref="N188:Q188"/>
    <mergeCell ref="F189:I189"/>
    <mergeCell ref="L189:M189"/>
    <mergeCell ref="N189:Q189"/>
    <mergeCell ref="F183:I183"/>
    <mergeCell ref="F184:I184"/>
    <mergeCell ref="F185:I185"/>
    <mergeCell ref="F186:I186"/>
    <mergeCell ref="F187:I187"/>
    <mergeCell ref="L187:M187"/>
    <mergeCell ref="F181:I181"/>
    <mergeCell ref="L181:M181"/>
    <mergeCell ref="N181:Q181"/>
    <mergeCell ref="F182:I182"/>
    <mergeCell ref="L182:M182"/>
    <mergeCell ref="N182:Q182"/>
    <mergeCell ref="F178:I178"/>
    <mergeCell ref="F179:I179"/>
    <mergeCell ref="L179:M179"/>
    <mergeCell ref="N179:Q179"/>
    <mergeCell ref="F180:I180"/>
    <mergeCell ref="L180:M180"/>
    <mergeCell ref="N180:Q180"/>
    <mergeCell ref="F174:I174"/>
    <mergeCell ref="L174:M174"/>
    <mergeCell ref="N174:Q174"/>
    <mergeCell ref="F175:I175"/>
    <mergeCell ref="F176:I176"/>
    <mergeCell ref="F177:I177"/>
    <mergeCell ref="F172:I172"/>
    <mergeCell ref="L172:M172"/>
    <mergeCell ref="N172:Q172"/>
    <mergeCell ref="F173:I173"/>
    <mergeCell ref="L173:M173"/>
    <mergeCell ref="N173:Q173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4:I164"/>
    <mergeCell ref="F165:I165"/>
    <mergeCell ref="F166:I166"/>
    <mergeCell ref="F167:I167"/>
    <mergeCell ref="F168:I168"/>
    <mergeCell ref="F169:I169"/>
    <mergeCell ref="N160:Q160"/>
    <mergeCell ref="N161:Q161"/>
    <mergeCell ref="F162:I162"/>
    <mergeCell ref="L162:M162"/>
    <mergeCell ref="N162:Q162"/>
    <mergeCell ref="F163:I163"/>
    <mergeCell ref="F158:I158"/>
    <mergeCell ref="L158:M158"/>
    <mergeCell ref="N158:Q158"/>
    <mergeCell ref="F159:I159"/>
    <mergeCell ref="L159:M159"/>
    <mergeCell ref="N159:Q159"/>
    <mergeCell ref="F156:I156"/>
    <mergeCell ref="L156:M156"/>
    <mergeCell ref="N156:Q156"/>
    <mergeCell ref="F157:I157"/>
    <mergeCell ref="L157:M157"/>
    <mergeCell ref="N157:Q157"/>
    <mergeCell ref="N150:Q150"/>
    <mergeCell ref="F151:I151"/>
    <mergeCell ref="F152:I152"/>
    <mergeCell ref="F153:I153"/>
    <mergeCell ref="N154:Q154"/>
    <mergeCell ref="F155:I155"/>
    <mergeCell ref="L155:M155"/>
    <mergeCell ref="N155:Q155"/>
    <mergeCell ref="F146:I146"/>
    <mergeCell ref="F147:I147"/>
    <mergeCell ref="F148:I148"/>
    <mergeCell ref="F149:I149"/>
    <mergeCell ref="F150:I150"/>
    <mergeCell ref="L150:M150"/>
    <mergeCell ref="F142:I142"/>
    <mergeCell ref="F143:I143"/>
    <mergeCell ref="F144:I144"/>
    <mergeCell ref="L144:M144"/>
    <mergeCell ref="N144:Q144"/>
    <mergeCell ref="F145:I145"/>
    <mergeCell ref="F138:I138"/>
    <mergeCell ref="F139:I139"/>
    <mergeCell ref="F140:I140"/>
    <mergeCell ref="F141:I141"/>
    <mergeCell ref="L141:M141"/>
    <mergeCell ref="N141:Q141"/>
    <mergeCell ref="F134:I134"/>
    <mergeCell ref="F135:I135"/>
    <mergeCell ref="L135:M135"/>
    <mergeCell ref="N135:Q135"/>
    <mergeCell ref="F136:I136"/>
    <mergeCell ref="F137:I137"/>
    <mergeCell ref="F130:I130"/>
    <mergeCell ref="L130:M130"/>
    <mergeCell ref="N130:Q130"/>
    <mergeCell ref="F131:I131"/>
    <mergeCell ref="F132:I132"/>
    <mergeCell ref="F133:I133"/>
    <mergeCell ref="F126:I126"/>
    <mergeCell ref="L126:M126"/>
    <mergeCell ref="N126:Q126"/>
    <mergeCell ref="F127:I127"/>
    <mergeCell ref="F128:I128"/>
    <mergeCell ref="F129:I129"/>
    <mergeCell ref="F122:I122"/>
    <mergeCell ref="L122:M122"/>
    <mergeCell ref="N122:Q122"/>
    <mergeCell ref="N123:Q123"/>
    <mergeCell ref="N124:Q124"/>
    <mergeCell ref="N125:Q125"/>
    <mergeCell ref="C112:Q112"/>
    <mergeCell ref="F114:P114"/>
    <mergeCell ref="F115:P115"/>
    <mergeCell ref="M117:P117"/>
    <mergeCell ref="M119:Q119"/>
    <mergeCell ref="M120:Q120"/>
    <mergeCell ref="D102:H102"/>
    <mergeCell ref="N102:Q102"/>
    <mergeCell ref="D103:H103"/>
    <mergeCell ref="N103:Q103"/>
    <mergeCell ref="N104:Q104"/>
    <mergeCell ref="L106:Q106"/>
    <mergeCell ref="N98:Q98"/>
    <mergeCell ref="D99:H99"/>
    <mergeCell ref="N99:Q99"/>
    <mergeCell ref="D100:H100"/>
    <mergeCell ref="N100:Q100"/>
    <mergeCell ref="D101:H101"/>
    <mergeCell ref="N101:Q101"/>
    <mergeCell ref="N91:Q91"/>
    <mergeCell ref="N92:Q92"/>
    <mergeCell ref="N93:Q93"/>
    <mergeCell ref="N94:Q94"/>
    <mergeCell ref="N95:Q95"/>
    <mergeCell ref="N96:Q96"/>
    <mergeCell ref="M84:Q84"/>
    <mergeCell ref="C86:G86"/>
    <mergeCell ref="N86:Q86"/>
    <mergeCell ref="N88:Q88"/>
    <mergeCell ref="N89:Q89"/>
    <mergeCell ref="N90:Q90"/>
    <mergeCell ref="L38:P38"/>
    <mergeCell ref="C76:Q76"/>
    <mergeCell ref="F78:P78"/>
    <mergeCell ref="F79:P79"/>
    <mergeCell ref="M81:P81"/>
    <mergeCell ref="M83:Q83"/>
    <mergeCell ref="H34:J34"/>
    <mergeCell ref="M34:P34"/>
    <mergeCell ref="H35:J35"/>
    <mergeCell ref="M35:P35"/>
    <mergeCell ref="H36:J36"/>
    <mergeCell ref="M36:P36"/>
    <mergeCell ref="M28:P28"/>
    <mergeCell ref="M30:P30"/>
    <mergeCell ref="H32:J32"/>
    <mergeCell ref="M32:P32"/>
    <mergeCell ref="H33:J33"/>
    <mergeCell ref="M33:P33"/>
    <mergeCell ref="O17:P17"/>
    <mergeCell ref="O18:P18"/>
    <mergeCell ref="O20:P20"/>
    <mergeCell ref="O21:P21"/>
    <mergeCell ref="E24:L24"/>
    <mergeCell ref="M27:P27"/>
    <mergeCell ref="O9:P9"/>
    <mergeCell ref="O11:P11"/>
    <mergeCell ref="O12:P12"/>
    <mergeCell ref="O14:P14"/>
    <mergeCell ref="E15:L15"/>
    <mergeCell ref="O15:P15"/>
    <mergeCell ref="H1:K1"/>
    <mergeCell ref="C2:Q2"/>
    <mergeCell ref="S2:AC2"/>
    <mergeCell ref="C4:Q4"/>
    <mergeCell ref="F6:P6"/>
    <mergeCell ref="F7:P7"/>
  </mergeCells>
  <dataValidations count="2">
    <dataValidation type="list" allowBlank="1" showInputMessage="1" showErrorMessage="1" error="Povoleny jsou hodnoty základní, snížená, zákl. přenesená, sníž. přenesená, nulová." sqref="U245:U250">
      <formula1>"základní,snížená,zákl. přenesená,sníž. přenesená,nulová"</formula1>
    </dataValidation>
    <dataValidation type="list" allowBlank="1" showInputMessage="1" showErrorMessage="1" error="Povoleny jsou hodnoty K a M." sqref="D245:D250">
      <formula1>"K,M"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2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03130001 - SO 01 - výměna...</vt:lpstr>
      <vt:lpstr>'03130001 - SO 01 - výměna...'!Názvy_tisku</vt:lpstr>
      <vt:lpstr>'03130001 - SO 01 - výměna...'!Oblast_tisku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fromel</dc:creator>
  <cp:lastModifiedBy>fromel</cp:lastModifiedBy>
  <dcterms:created xsi:type="dcterms:W3CDTF">2017-08-28T08:27:41Z</dcterms:created>
  <dcterms:modified xsi:type="dcterms:W3CDTF">2017-08-28T08:29:26Z</dcterms:modified>
</cp:coreProperties>
</file>