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áce\2025\035_Aktualizace Nová Ves\"/>
    </mc:Choice>
  </mc:AlternateContent>
  <xr:revisionPtr revIDLastSave="0" documentId="8_{BBD6FA0C-9531-461B-A9D2-6E55FA0341E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3 P1" sheetId="15" r:id="rId7"/>
    <sheet name="01 04 Pol" sheetId="16" r:id="rId8"/>
    <sheet name="02 02 Pol" sheetId="17" r:id="rId9"/>
    <sheet name="03 03 Pol" sheetId="18" r:id="rId10"/>
  </sheets>
  <externalReferences>
    <externalReference r:id="rId11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6">'01 03 P1'!$1:$7</definedName>
    <definedName name="_xlnm.Print_Titles" localSheetId="5">'01 03 Pol'!$1:$7</definedName>
    <definedName name="_xlnm.Print_Titles" localSheetId="7">'01 04 Pol'!$1:$7</definedName>
    <definedName name="_xlnm.Print_Titles" localSheetId="8">'02 02 Pol'!$1:$7</definedName>
    <definedName name="_xlnm.Print_Titles" localSheetId="9">'03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Pol'!$A$1:$Y$461</definedName>
    <definedName name="_xlnm.Print_Area" localSheetId="4">'01 02 Pol'!$A$1:$Y$71</definedName>
    <definedName name="_xlnm.Print_Area" localSheetId="6">'01 03 P1'!$A$1:$Y$41</definedName>
    <definedName name="_xlnm.Print_Area" localSheetId="5">'01 03 Pol'!$A$1:$Y$64</definedName>
    <definedName name="_xlnm.Print_Area" localSheetId="7">'01 04 Pol'!$A$1:$Y$73</definedName>
    <definedName name="_xlnm.Print_Area" localSheetId="8">'02 02 Pol'!$A$1:$Y$132</definedName>
    <definedName name="_xlnm.Print_Area" localSheetId="9">'03 03 Pol'!$A$1:$Y$90</definedName>
    <definedName name="_xlnm.Print_Area" localSheetId="1">Stavba!$A$1:$J$105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4" i="1" l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80" i="18"/>
  <c r="G8" i="18"/>
  <c r="Q8" i="18"/>
  <c r="V8" i="18"/>
  <c r="G9" i="18"/>
  <c r="I9" i="18"/>
  <c r="I8" i="18" s="1"/>
  <c r="K9" i="18"/>
  <c r="K8" i="18" s="1"/>
  <c r="M9" i="18"/>
  <c r="M8" i="18" s="1"/>
  <c r="O9" i="18"/>
  <c r="O8" i="18" s="1"/>
  <c r="Q9" i="18"/>
  <c r="V9" i="18"/>
  <c r="G11" i="18"/>
  <c r="K11" i="18"/>
  <c r="M11" i="18"/>
  <c r="G12" i="18"/>
  <c r="I12" i="18"/>
  <c r="I11" i="18" s="1"/>
  <c r="K12" i="18"/>
  <c r="M12" i="18"/>
  <c r="O12" i="18"/>
  <c r="O11" i="18" s="1"/>
  <c r="Q12" i="18"/>
  <c r="Q11" i="18" s="1"/>
  <c r="V12" i="18"/>
  <c r="V11" i="18" s="1"/>
  <c r="Q13" i="18"/>
  <c r="G14" i="18"/>
  <c r="I14" i="18"/>
  <c r="I13" i="18" s="1"/>
  <c r="K14" i="18"/>
  <c r="M14" i="18"/>
  <c r="O14" i="18"/>
  <c r="Q14" i="18"/>
  <c r="V14" i="18"/>
  <c r="V13" i="18" s="1"/>
  <c r="G16" i="18"/>
  <c r="M16" i="18" s="1"/>
  <c r="I16" i="18"/>
  <c r="K16" i="18"/>
  <c r="O16" i="18"/>
  <c r="O13" i="18" s="1"/>
  <c r="Q16" i="18"/>
  <c r="V16" i="18"/>
  <c r="G18" i="18"/>
  <c r="G13" i="18" s="1"/>
  <c r="I18" i="18"/>
  <c r="K18" i="18"/>
  <c r="O18" i="18"/>
  <c r="Q18" i="18"/>
  <c r="V18" i="18"/>
  <c r="G20" i="18"/>
  <c r="M20" i="18" s="1"/>
  <c r="I20" i="18"/>
  <c r="K20" i="18"/>
  <c r="O20" i="18"/>
  <c r="Q20" i="18"/>
  <c r="V20" i="18"/>
  <c r="G22" i="18"/>
  <c r="I22" i="18"/>
  <c r="K22" i="18"/>
  <c r="K13" i="18" s="1"/>
  <c r="M22" i="18"/>
  <c r="O22" i="18"/>
  <c r="Q22" i="18"/>
  <c r="V22" i="18"/>
  <c r="G24" i="18"/>
  <c r="I24" i="18"/>
  <c r="K24" i="18"/>
  <c r="M24" i="18"/>
  <c r="O24" i="18"/>
  <c r="Q24" i="18"/>
  <c r="V24" i="18"/>
  <c r="G26" i="18"/>
  <c r="I26" i="18"/>
  <c r="K26" i="18"/>
  <c r="M26" i="18"/>
  <c r="O26" i="18"/>
  <c r="Q26" i="18"/>
  <c r="V26" i="18"/>
  <c r="G27" i="18"/>
  <c r="K27" i="18"/>
  <c r="O27" i="18"/>
  <c r="Q27" i="18"/>
  <c r="G28" i="18"/>
  <c r="I28" i="18"/>
  <c r="I27" i="18" s="1"/>
  <c r="K28" i="18"/>
  <c r="M28" i="18"/>
  <c r="M27" i="18" s="1"/>
  <c r="O28" i="18"/>
  <c r="Q28" i="18"/>
  <c r="V28" i="18"/>
  <c r="V27" i="18" s="1"/>
  <c r="K29" i="18"/>
  <c r="O29" i="18"/>
  <c r="V29" i="18"/>
  <c r="G30" i="18"/>
  <c r="G29" i="18" s="1"/>
  <c r="I30" i="18"/>
  <c r="I29" i="18" s="1"/>
  <c r="K30" i="18"/>
  <c r="O30" i="18"/>
  <c r="Q30" i="18"/>
  <c r="Q29" i="18" s="1"/>
  <c r="V30" i="18"/>
  <c r="G31" i="18"/>
  <c r="I31" i="18"/>
  <c r="O31" i="18"/>
  <c r="V31" i="18"/>
  <c r="G32" i="18"/>
  <c r="I32" i="18"/>
  <c r="K32" i="18"/>
  <c r="K31" i="18" s="1"/>
  <c r="M32" i="18"/>
  <c r="M31" i="18" s="1"/>
  <c r="O32" i="18"/>
  <c r="Q32" i="18"/>
  <c r="Q31" i="18" s="1"/>
  <c r="V32" i="18"/>
  <c r="G34" i="18"/>
  <c r="I34" i="18"/>
  <c r="I33" i="18" s="1"/>
  <c r="K34" i="18"/>
  <c r="M34" i="18"/>
  <c r="O34" i="18"/>
  <c r="O33" i="18" s="1"/>
  <c r="Q34" i="18"/>
  <c r="Q33" i="18" s="1"/>
  <c r="V34" i="18"/>
  <c r="G36" i="18"/>
  <c r="M36" i="18" s="1"/>
  <c r="I36" i="18"/>
  <c r="K36" i="18"/>
  <c r="K33" i="18" s="1"/>
  <c r="O36" i="18"/>
  <c r="Q36" i="18"/>
  <c r="V36" i="18"/>
  <c r="G38" i="18"/>
  <c r="I38" i="18"/>
  <c r="K38" i="18"/>
  <c r="M38" i="18"/>
  <c r="O38" i="18"/>
  <c r="Q38" i="18"/>
  <c r="V38" i="18"/>
  <c r="V33" i="18" s="1"/>
  <c r="G40" i="18"/>
  <c r="M40" i="18" s="1"/>
  <c r="I40" i="18"/>
  <c r="K40" i="18"/>
  <c r="O40" i="18"/>
  <c r="Q40" i="18"/>
  <c r="V40" i="18"/>
  <c r="G43" i="18"/>
  <c r="M43" i="18" s="1"/>
  <c r="I43" i="18"/>
  <c r="K43" i="18"/>
  <c r="O43" i="18"/>
  <c r="Q43" i="18"/>
  <c r="V43" i="18"/>
  <c r="G47" i="18"/>
  <c r="M47" i="18" s="1"/>
  <c r="I47" i="18"/>
  <c r="K47" i="18"/>
  <c r="O47" i="18"/>
  <c r="Q47" i="18"/>
  <c r="V47" i="18"/>
  <c r="G48" i="18"/>
  <c r="I48" i="18"/>
  <c r="K48" i="18"/>
  <c r="M48" i="18"/>
  <c r="O48" i="18"/>
  <c r="Q48" i="18"/>
  <c r="V48" i="18"/>
  <c r="G49" i="18"/>
  <c r="G50" i="18"/>
  <c r="I50" i="18"/>
  <c r="I49" i="18" s="1"/>
  <c r="K50" i="18"/>
  <c r="M50" i="18"/>
  <c r="O50" i="18"/>
  <c r="O49" i="18" s="1"/>
  <c r="Q50" i="18"/>
  <c r="Q49" i="18" s="1"/>
  <c r="V50" i="18"/>
  <c r="G55" i="18"/>
  <c r="M55" i="18" s="1"/>
  <c r="M49" i="18" s="1"/>
  <c r="I55" i="18"/>
  <c r="K55" i="18"/>
  <c r="K49" i="18" s="1"/>
  <c r="O55" i="18"/>
  <c r="Q55" i="18"/>
  <c r="V55" i="18"/>
  <c r="G56" i="18"/>
  <c r="I56" i="18"/>
  <c r="K56" i="18"/>
  <c r="M56" i="18"/>
  <c r="O56" i="18"/>
  <c r="Q56" i="18"/>
  <c r="V56" i="18"/>
  <c r="V49" i="18" s="1"/>
  <c r="G57" i="18"/>
  <c r="G58" i="18"/>
  <c r="M58" i="18" s="1"/>
  <c r="I58" i="18"/>
  <c r="I57" i="18" s="1"/>
  <c r="K58" i="18"/>
  <c r="O58" i="18"/>
  <c r="Q58" i="18"/>
  <c r="Q57" i="18" s="1"/>
  <c r="V58" i="18"/>
  <c r="G59" i="18"/>
  <c r="M59" i="18" s="1"/>
  <c r="I59" i="18"/>
  <c r="K59" i="18"/>
  <c r="K57" i="18" s="1"/>
  <c r="O59" i="18"/>
  <c r="Q59" i="18"/>
  <c r="V59" i="18"/>
  <c r="V57" i="18" s="1"/>
  <c r="G60" i="18"/>
  <c r="I60" i="18"/>
  <c r="K60" i="18"/>
  <c r="M60" i="18"/>
  <c r="O60" i="18"/>
  <c r="Q60" i="18"/>
  <c r="V60" i="18"/>
  <c r="G61" i="18"/>
  <c r="I61" i="18"/>
  <c r="K61" i="18"/>
  <c r="M61" i="18"/>
  <c r="O61" i="18"/>
  <c r="O57" i="18" s="1"/>
  <c r="Q61" i="18"/>
  <c r="V61" i="18"/>
  <c r="G62" i="18"/>
  <c r="I62" i="18"/>
  <c r="K62" i="18"/>
  <c r="M62" i="18"/>
  <c r="O62" i="18"/>
  <c r="Q62" i="18"/>
  <c r="V62" i="18"/>
  <c r="G63" i="18"/>
  <c r="M63" i="18" s="1"/>
  <c r="I63" i="18"/>
  <c r="K63" i="18"/>
  <c r="O63" i="18"/>
  <c r="Q63" i="18"/>
  <c r="V63" i="18"/>
  <c r="G65" i="18"/>
  <c r="I65" i="18"/>
  <c r="K65" i="18"/>
  <c r="M65" i="18"/>
  <c r="O65" i="18"/>
  <c r="Q65" i="18"/>
  <c r="V65" i="18"/>
  <c r="G66" i="18"/>
  <c r="M66" i="18" s="1"/>
  <c r="I66" i="18"/>
  <c r="K66" i="18"/>
  <c r="O66" i="18"/>
  <c r="Q66" i="18"/>
  <c r="V66" i="18"/>
  <c r="G67" i="18"/>
  <c r="I67" i="18"/>
  <c r="G68" i="18"/>
  <c r="M68" i="18" s="1"/>
  <c r="I68" i="18"/>
  <c r="K68" i="18"/>
  <c r="K67" i="18" s="1"/>
  <c r="O68" i="18"/>
  <c r="O67" i="18" s="1"/>
  <c r="Q68" i="18"/>
  <c r="V68" i="18"/>
  <c r="V67" i="18" s="1"/>
  <c r="G69" i="18"/>
  <c r="I69" i="18"/>
  <c r="K69" i="18"/>
  <c r="M69" i="18"/>
  <c r="O69" i="18"/>
  <c r="Q69" i="18"/>
  <c r="V69" i="18"/>
  <c r="G70" i="18"/>
  <c r="I70" i="18"/>
  <c r="K70" i="18"/>
  <c r="M70" i="18"/>
  <c r="O70" i="18"/>
  <c r="Q70" i="18"/>
  <c r="V70" i="18"/>
  <c r="G71" i="18"/>
  <c r="I71" i="18"/>
  <c r="K71" i="18"/>
  <c r="M71" i="18"/>
  <c r="O71" i="18"/>
  <c r="Q71" i="18"/>
  <c r="Q67" i="18" s="1"/>
  <c r="V71" i="18"/>
  <c r="G72" i="18"/>
  <c r="M72" i="18" s="1"/>
  <c r="I72" i="18"/>
  <c r="K72" i="18"/>
  <c r="O72" i="18"/>
  <c r="Q72" i="18"/>
  <c r="V72" i="18"/>
  <c r="G73" i="18"/>
  <c r="I73" i="18"/>
  <c r="K73" i="18"/>
  <c r="M73" i="18"/>
  <c r="O73" i="18"/>
  <c r="Q73" i="18"/>
  <c r="V73" i="18"/>
  <c r="G74" i="18"/>
  <c r="O74" i="18"/>
  <c r="G75" i="18"/>
  <c r="M75" i="18" s="1"/>
  <c r="M74" i="18" s="1"/>
  <c r="I75" i="18"/>
  <c r="I74" i="18" s="1"/>
  <c r="K75" i="18"/>
  <c r="O75" i="18"/>
  <c r="Q75" i="18"/>
  <c r="Q74" i="18" s="1"/>
  <c r="V75" i="18"/>
  <c r="G77" i="18"/>
  <c r="M77" i="18" s="1"/>
  <c r="I77" i="18"/>
  <c r="K77" i="18"/>
  <c r="K74" i="18" s="1"/>
  <c r="O77" i="18"/>
  <c r="Q77" i="18"/>
  <c r="V77" i="18"/>
  <c r="V74" i="18" s="1"/>
  <c r="G78" i="18"/>
  <c r="I78" i="18"/>
  <c r="K78" i="18"/>
  <c r="M78" i="18"/>
  <c r="O78" i="18"/>
  <c r="Q78" i="18"/>
  <c r="V78" i="18"/>
  <c r="AF80" i="18"/>
  <c r="G122" i="17"/>
  <c r="V8" i="17"/>
  <c r="G9" i="17"/>
  <c r="M9" i="17" s="1"/>
  <c r="I9" i="17"/>
  <c r="I8" i="17" s="1"/>
  <c r="K9" i="17"/>
  <c r="K8" i="17" s="1"/>
  <c r="O9" i="17"/>
  <c r="O8" i="17" s="1"/>
  <c r="Q9" i="17"/>
  <c r="V9" i="17"/>
  <c r="G10" i="17"/>
  <c r="G8" i="17" s="1"/>
  <c r="I10" i="17"/>
  <c r="K10" i="17"/>
  <c r="O10" i="17"/>
  <c r="Q10" i="17"/>
  <c r="Q8" i="17" s="1"/>
  <c r="V10" i="17"/>
  <c r="G16" i="17"/>
  <c r="I16" i="17"/>
  <c r="K16" i="17"/>
  <c r="M16" i="17"/>
  <c r="O16" i="17"/>
  <c r="Q16" i="17"/>
  <c r="V16" i="17"/>
  <c r="G21" i="17"/>
  <c r="M21" i="17" s="1"/>
  <c r="I21" i="17"/>
  <c r="K21" i="17"/>
  <c r="O21" i="17"/>
  <c r="Q21" i="17"/>
  <c r="V21" i="17"/>
  <c r="G26" i="17"/>
  <c r="I26" i="17"/>
  <c r="K26" i="17"/>
  <c r="M26" i="17"/>
  <c r="O26" i="17"/>
  <c r="Q26" i="17"/>
  <c r="V26" i="17"/>
  <c r="G32" i="17"/>
  <c r="I32" i="17"/>
  <c r="K32" i="17"/>
  <c r="M32" i="17"/>
  <c r="O32" i="17"/>
  <c r="Q32" i="17"/>
  <c r="V32" i="17"/>
  <c r="G38" i="17"/>
  <c r="M38" i="17" s="1"/>
  <c r="I38" i="17"/>
  <c r="K38" i="17"/>
  <c r="O38" i="17"/>
  <c r="Q38" i="17"/>
  <c r="V38" i="17"/>
  <c r="G43" i="17"/>
  <c r="I43" i="17"/>
  <c r="K43" i="17"/>
  <c r="M43" i="17"/>
  <c r="O43" i="17"/>
  <c r="Q43" i="17"/>
  <c r="V43" i="17"/>
  <c r="G50" i="17"/>
  <c r="M50" i="17" s="1"/>
  <c r="I50" i="17"/>
  <c r="K50" i="17"/>
  <c r="O50" i="17"/>
  <c r="Q50" i="17"/>
  <c r="V50" i="17"/>
  <c r="G56" i="17"/>
  <c r="M56" i="17" s="1"/>
  <c r="I56" i="17"/>
  <c r="K56" i="17"/>
  <c r="O56" i="17"/>
  <c r="Q56" i="17"/>
  <c r="V56" i="17"/>
  <c r="G61" i="17"/>
  <c r="I61" i="17"/>
  <c r="K61" i="17"/>
  <c r="M61" i="17"/>
  <c r="O61" i="17"/>
  <c r="Q61" i="17"/>
  <c r="V61" i="17"/>
  <c r="G67" i="17"/>
  <c r="M67" i="17" s="1"/>
  <c r="I67" i="17"/>
  <c r="K67" i="17"/>
  <c r="O67" i="17"/>
  <c r="Q67" i="17"/>
  <c r="V67" i="17"/>
  <c r="G69" i="17"/>
  <c r="I69" i="17"/>
  <c r="K69" i="17"/>
  <c r="M69" i="17"/>
  <c r="O69" i="17"/>
  <c r="Q69" i="17"/>
  <c r="V69" i="17"/>
  <c r="G71" i="17"/>
  <c r="I71" i="17"/>
  <c r="K71" i="17"/>
  <c r="M71" i="17"/>
  <c r="O71" i="17"/>
  <c r="Q71" i="17"/>
  <c r="V71" i="17"/>
  <c r="G77" i="17"/>
  <c r="M77" i="17" s="1"/>
  <c r="I77" i="17"/>
  <c r="K77" i="17"/>
  <c r="O77" i="17"/>
  <c r="Q77" i="17"/>
  <c r="V77" i="17"/>
  <c r="G80" i="17"/>
  <c r="I80" i="17"/>
  <c r="K80" i="17"/>
  <c r="M80" i="17"/>
  <c r="O80" i="17"/>
  <c r="Q80" i="17"/>
  <c r="V80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I84" i="17"/>
  <c r="K84" i="17"/>
  <c r="M84" i="17"/>
  <c r="O84" i="17"/>
  <c r="Q84" i="17"/>
  <c r="V84" i="17"/>
  <c r="K85" i="17"/>
  <c r="G86" i="17"/>
  <c r="G85" i="17" s="1"/>
  <c r="I86" i="17"/>
  <c r="I85" i="17" s="1"/>
  <c r="K86" i="17"/>
  <c r="M86" i="17"/>
  <c r="O86" i="17"/>
  <c r="Q86" i="17"/>
  <c r="Q85" i="17" s="1"/>
  <c r="V86" i="17"/>
  <c r="V85" i="17" s="1"/>
  <c r="G87" i="17"/>
  <c r="I87" i="17"/>
  <c r="K87" i="17"/>
  <c r="M87" i="17"/>
  <c r="O87" i="17"/>
  <c r="O85" i="17" s="1"/>
  <c r="Q87" i="17"/>
  <c r="V87" i="17"/>
  <c r="G88" i="17"/>
  <c r="M88" i="17" s="1"/>
  <c r="I88" i="17"/>
  <c r="K88" i="17"/>
  <c r="O88" i="17"/>
  <c r="Q88" i="17"/>
  <c r="V88" i="17"/>
  <c r="G89" i="17"/>
  <c r="I89" i="17"/>
  <c r="K89" i="17"/>
  <c r="M89" i="17"/>
  <c r="O89" i="17"/>
  <c r="Q89" i="17"/>
  <c r="V89" i="17"/>
  <c r="G90" i="17"/>
  <c r="M90" i="17" s="1"/>
  <c r="I90" i="17"/>
  <c r="K90" i="17"/>
  <c r="O90" i="17"/>
  <c r="Q90" i="17"/>
  <c r="V90" i="17"/>
  <c r="G91" i="17"/>
  <c r="M91" i="17" s="1"/>
  <c r="I91" i="17"/>
  <c r="K91" i="17"/>
  <c r="O91" i="17"/>
  <c r="Q91" i="17"/>
  <c r="V91" i="17"/>
  <c r="G92" i="17"/>
  <c r="I92" i="17"/>
  <c r="V92" i="17"/>
  <c r="G93" i="17"/>
  <c r="M93" i="17" s="1"/>
  <c r="M92" i="17" s="1"/>
  <c r="I93" i="17"/>
  <c r="K93" i="17"/>
  <c r="K92" i="17" s="1"/>
  <c r="O93" i="17"/>
  <c r="O92" i="17" s="1"/>
  <c r="Q93" i="17"/>
  <c r="Q92" i="17" s="1"/>
  <c r="V93" i="17"/>
  <c r="G95" i="17"/>
  <c r="K95" i="17"/>
  <c r="M95" i="17"/>
  <c r="Q95" i="17"/>
  <c r="G96" i="17"/>
  <c r="I96" i="17"/>
  <c r="I95" i="17" s="1"/>
  <c r="K96" i="17"/>
  <c r="M96" i="17"/>
  <c r="O96" i="17"/>
  <c r="O95" i="17" s="1"/>
  <c r="Q96" i="17"/>
  <c r="V96" i="17"/>
  <c r="V95" i="17" s="1"/>
  <c r="K97" i="17"/>
  <c r="Q97" i="17"/>
  <c r="G98" i="17"/>
  <c r="I98" i="17"/>
  <c r="I97" i="17" s="1"/>
  <c r="K98" i="17"/>
  <c r="M98" i="17"/>
  <c r="O98" i="17"/>
  <c r="Q98" i="17"/>
  <c r="V98" i="17"/>
  <c r="V97" i="17" s="1"/>
  <c r="G100" i="17"/>
  <c r="I100" i="17"/>
  <c r="K100" i="17"/>
  <c r="M100" i="17"/>
  <c r="O100" i="17"/>
  <c r="O97" i="17" s="1"/>
  <c r="Q100" i="17"/>
  <c r="V100" i="17"/>
  <c r="G101" i="17"/>
  <c r="G97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K103" i="17"/>
  <c r="G104" i="17"/>
  <c r="G103" i="17" s="1"/>
  <c r="I104" i="17"/>
  <c r="K104" i="17"/>
  <c r="M104" i="17"/>
  <c r="M103" i="17" s="1"/>
  <c r="O104" i="17"/>
  <c r="Q104" i="17"/>
  <c r="V104" i="17"/>
  <c r="V103" i="17" s="1"/>
  <c r="G106" i="17"/>
  <c r="I106" i="17"/>
  <c r="I103" i="17" s="1"/>
  <c r="K106" i="17"/>
  <c r="M106" i="17"/>
  <c r="O106" i="17"/>
  <c r="O103" i="17" s="1"/>
  <c r="Q106" i="17"/>
  <c r="V106" i="17"/>
  <c r="G108" i="17"/>
  <c r="M108" i="17" s="1"/>
  <c r="I108" i="17"/>
  <c r="K108" i="17"/>
  <c r="O108" i="17"/>
  <c r="Q108" i="17"/>
  <c r="Q103" i="17" s="1"/>
  <c r="V108" i="17"/>
  <c r="G110" i="17"/>
  <c r="I110" i="17"/>
  <c r="K110" i="17"/>
  <c r="M110" i="17"/>
  <c r="O110" i="17"/>
  <c r="Q110" i="17"/>
  <c r="V110" i="17"/>
  <c r="G112" i="17"/>
  <c r="M112" i="17" s="1"/>
  <c r="I112" i="17"/>
  <c r="K112" i="17"/>
  <c r="O112" i="17"/>
  <c r="Q112" i="17"/>
  <c r="Q111" i="17" s="1"/>
  <c r="V112" i="17"/>
  <c r="G113" i="17"/>
  <c r="M113" i="17" s="1"/>
  <c r="I113" i="17"/>
  <c r="I111" i="17" s="1"/>
  <c r="K113" i="17"/>
  <c r="O113" i="17"/>
  <c r="Q113" i="17"/>
  <c r="V113" i="17"/>
  <c r="V111" i="17" s="1"/>
  <c r="G114" i="17"/>
  <c r="I114" i="17"/>
  <c r="K114" i="17"/>
  <c r="K111" i="17" s="1"/>
  <c r="M114" i="17"/>
  <c r="O114" i="17"/>
  <c r="Q114" i="17"/>
  <c r="V114" i="17"/>
  <c r="G115" i="17"/>
  <c r="I115" i="17"/>
  <c r="K115" i="17"/>
  <c r="M115" i="17"/>
  <c r="O115" i="17"/>
  <c r="Q115" i="17"/>
  <c r="V115" i="17"/>
  <c r="G116" i="17"/>
  <c r="I116" i="17"/>
  <c r="K116" i="17"/>
  <c r="M116" i="17"/>
  <c r="O116" i="17"/>
  <c r="O111" i="17" s="1"/>
  <c r="Q116" i="17"/>
  <c r="V116" i="17"/>
  <c r="G117" i="17"/>
  <c r="M117" i="17" s="1"/>
  <c r="I117" i="17"/>
  <c r="K117" i="17"/>
  <c r="O117" i="17"/>
  <c r="Q117" i="17"/>
  <c r="V117" i="17"/>
  <c r="I118" i="17"/>
  <c r="V118" i="17"/>
  <c r="G119" i="17"/>
  <c r="M119" i="17" s="1"/>
  <c r="I119" i="17"/>
  <c r="K119" i="17"/>
  <c r="K118" i="17" s="1"/>
  <c r="O119" i="17"/>
  <c r="O118" i="17" s="1"/>
  <c r="Q119" i="17"/>
  <c r="V119" i="17"/>
  <c r="G120" i="17"/>
  <c r="G118" i="17" s="1"/>
  <c r="I120" i="17"/>
  <c r="K120" i="17"/>
  <c r="O120" i="17"/>
  <c r="Q120" i="17"/>
  <c r="Q118" i="17" s="1"/>
  <c r="V120" i="17"/>
  <c r="AF122" i="17"/>
  <c r="G63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O8" i="16" s="1"/>
  <c r="Q11" i="16"/>
  <c r="V11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G8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2" i="16"/>
  <c r="I22" i="16"/>
  <c r="I21" i="16" s="1"/>
  <c r="K22" i="16"/>
  <c r="K21" i="16" s="1"/>
  <c r="M22" i="16"/>
  <c r="O22" i="16"/>
  <c r="O21" i="16" s="1"/>
  <c r="Q22" i="16"/>
  <c r="V22" i="16"/>
  <c r="V21" i="16" s="1"/>
  <c r="G23" i="16"/>
  <c r="M23" i="16" s="1"/>
  <c r="I23" i="16"/>
  <c r="K23" i="16"/>
  <c r="O23" i="16"/>
  <c r="Q23" i="16"/>
  <c r="V23" i="16"/>
  <c r="G24" i="16"/>
  <c r="G21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Q21" i="16" s="1"/>
  <c r="V29" i="16"/>
  <c r="G30" i="16"/>
  <c r="I30" i="16"/>
  <c r="K30" i="16"/>
  <c r="M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5" i="16"/>
  <c r="M45" i="16" s="1"/>
  <c r="I45" i="16"/>
  <c r="I44" i="16" s="1"/>
  <c r="K45" i="16"/>
  <c r="K44" i="16" s="1"/>
  <c r="O45" i="16"/>
  <c r="Q45" i="16"/>
  <c r="Q44" i="16" s="1"/>
  <c r="V45" i="16"/>
  <c r="V44" i="16" s="1"/>
  <c r="G46" i="16"/>
  <c r="I46" i="16"/>
  <c r="K46" i="16"/>
  <c r="M46" i="16"/>
  <c r="O46" i="16"/>
  <c r="Q46" i="16"/>
  <c r="V46" i="16"/>
  <c r="G47" i="16"/>
  <c r="I47" i="16"/>
  <c r="K47" i="16"/>
  <c r="M47" i="16"/>
  <c r="O47" i="16"/>
  <c r="Q47" i="16"/>
  <c r="V47" i="16"/>
  <c r="G48" i="16"/>
  <c r="AE63" i="16" s="1"/>
  <c r="I48" i="16"/>
  <c r="K48" i="16"/>
  <c r="O48" i="16"/>
  <c r="O44" i="16" s="1"/>
  <c r="Q48" i="16"/>
  <c r="V48" i="16"/>
  <c r="G49" i="16"/>
  <c r="I49" i="16"/>
  <c r="K49" i="16"/>
  <c r="M49" i="16"/>
  <c r="O49" i="16"/>
  <c r="Q49" i="16"/>
  <c r="V49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G44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G56" i="16"/>
  <c r="M56" i="16" s="1"/>
  <c r="I56" i="16"/>
  <c r="K56" i="16"/>
  <c r="O56" i="16"/>
  <c r="Q56" i="16"/>
  <c r="V56" i="16"/>
  <c r="G57" i="16"/>
  <c r="I57" i="16"/>
  <c r="K57" i="16"/>
  <c r="M57" i="16"/>
  <c r="O57" i="16"/>
  <c r="Q57" i="16"/>
  <c r="V57" i="16"/>
  <c r="G58" i="16"/>
  <c r="I58" i="16"/>
  <c r="K58" i="16"/>
  <c r="M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AF63" i="16"/>
  <c r="G31" i="15"/>
  <c r="G9" i="15"/>
  <c r="G8" i="15" s="1"/>
  <c r="I9" i="15"/>
  <c r="I8" i="15" s="1"/>
  <c r="K9" i="15"/>
  <c r="O9" i="15"/>
  <c r="O8" i="15" s="1"/>
  <c r="Q9" i="15"/>
  <c r="Q8" i="15" s="1"/>
  <c r="V9" i="15"/>
  <c r="V8" i="15" s="1"/>
  <c r="G10" i="15"/>
  <c r="M10" i="15" s="1"/>
  <c r="I10" i="15"/>
  <c r="K10" i="15"/>
  <c r="K8" i="15" s="1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20" i="15"/>
  <c r="I20" i="15"/>
  <c r="I19" i="15" s="1"/>
  <c r="K20" i="15"/>
  <c r="M20" i="15"/>
  <c r="O20" i="15"/>
  <c r="O19" i="15" s="1"/>
  <c r="Q20" i="15"/>
  <c r="V20" i="15"/>
  <c r="V19" i="15" s="1"/>
  <c r="G21" i="15"/>
  <c r="I21" i="15"/>
  <c r="K21" i="15"/>
  <c r="M21" i="15"/>
  <c r="O21" i="15"/>
  <c r="Q21" i="15"/>
  <c r="Q19" i="15" s="1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K19" i="15" s="1"/>
  <c r="O26" i="15"/>
  <c r="Q26" i="15"/>
  <c r="V26" i="15"/>
  <c r="G27" i="15"/>
  <c r="K27" i="15"/>
  <c r="M27" i="15"/>
  <c r="G28" i="15"/>
  <c r="I28" i="15"/>
  <c r="I27" i="15" s="1"/>
  <c r="K28" i="15"/>
  <c r="M28" i="15"/>
  <c r="O28" i="15"/>
  <c r="O27" i="15" s="1"/>
  <c r="Q28" i="15"/>
  <c r="V28" i="15"/>
  <c r="V27" i="15" s="1"/>
  <c r="G29" i="15"/>
  <c r="I29" i="15"/>
  <c r="K29" i="15"/>
  <c r="M29" i="15"/>
  <c r="O29" i="15"/>
  <c r="Q29" i="15"/>
  <c r="Q27" i="15" s="1"/>
  <c r="V29" i="15"/>
  <c r="AF31" i="15"/>
  <c r="G54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O13" i="14"/>
  <c r="G14" i="14"/>
  <c r="M14" i="14" s="1"/>
  <c r="M13" i="14" s="1"/>
  <c r="I14" i="14"/>
  <c r="I13" i="14" s="1"/>
  <c r="K14" i="14"/>
  <c r="K13" i="14" s="1"/>
  <c r="O14" i="14"/>
  <c r="Q14" i="14"/>
  <c r="Q13" i="14" s="1"/>
  <c r="V14" i="14"/>
  <c r="V13" i="14" s="1"/>
  <c r="V15" i="14"/>
  <c r="G16" i="14"/>
  <c r="G15" i="14" s="1"/>
  <c r="I16" i="14"/>
  <c r="I15" i="14" s="1"/>
  <c r="K16" i="14"/>
  <c r="O16" i="14"/>
  <c r="O15" i="14" s="1"/>
  <c r="Q16" i="14"/>
  <c r="Q15" i="14" s="1"/>
  <c r="V16" i="14"/>
  <c r="G17" i="14"/>
  <c r="M17" i="14" s="1"/>
  <c r="I17" i="14"/>
  <c r="K17" i="14"/>
  <c r="K15" i="14" s="1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2" i="14"/>
  <c r="M22" i="14" s="1"/>
  <c r="I22" i="14"/>
  <c r="I21" i="14" s="1"/>
  <c r="K22" i="14"/>
  <c r="K21" i="14" s="1"/>
  <c r="O22" i="14"/>
  <c r="Q22" i="14"/>
  <c r="Q21" i="14" s="1"/>
  <c r="V22" i="14"/>
  <c r="V21" i="14" s="1"/>
  <c r="G23" i="14"/>
  <c r="M23" i="14" s="1"/>
  <c r="I23" i="14"/>
  <c r="K23" i="14"/>
  <c r="O23" i="14"/>
  <c r="Q23" i="14"/>
  <c r="V23" i="14"/>
  <c r="G24" i="14"/>
  <c r="G21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O21" i="14" s="1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3" i="14"/>
  <c r="G32" i="14" s="1"/>
  <c r="I33" i="14"/>
  <c r="I32" i="14" s="1"/>
  <c r="K33" i="14"/>
  <c r="K32" i="14" s="1"/>
  <c r="O33" i="14"/>
  <c r="O32" i="14" s="1"/>
  <c r="Q33" i="14"/>
  <c r="Q32" i="14" s="1"/>
  <c r="V33" i="14"/>
  <c r="V32" i="14" s="1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7" i="14"/>
  <c r="G36" i="14" s="1"/>
  <c r="I37" i="14"/>
  <c r="I36" i="14" s="1"/>
  <c r="K37" i="14"/>
  <c r="K36" i="14" s="1"/>
  <c r="O37" i="14"/>
  <c r="O36" i="14" s="1"/>
  <c r="Q37" i="14"/>
  <c r="Q36" i="14" s="1"/>
  <c r="V37" i="14"/>
  <c r="V36" i="14" s="1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K51" i="14"/>
  <c r="V51" i="14"/>
  <c r="G52" i="14"/>
  <c r="G51" i="14" s="1"/>
  <c r="I52" i="14"/>
  <c r="I51" i="14" s="1"/>
  <c r="K52" i="14"/>
  <c r="M52" i="14"/>
  <c r="M51" i="14" s="1"/>
  <c r="O52" i="14"/>
  <c r="O51" i="14" s="1"/>
  <c r="Q52" i="14"/>
  <c r="Q51" i="14" s="1"/>
  <c r="V52" i="14"/>
  <c r="AF54" i="14"/>
  <c r="G61" i="13"/>
  <c r="G8" i="13"/>
  <c r="K8" i="13"/>
  <c r="V8" i="13"/>
  <c r="G9" i="13"/>
  <c r="I9" i="13"/>
  <c r="I8" i="13" s="1"/>
  <c r="K9" i="13"/>
  <c r="M9" i="13"/>
  <c r="M8" i="13" s="1"/>
  <c r="O9" i="13"/>
  <c r="O8" i="13" s="1"/>
  <c r="Q9" i="13"/>
  <c r="Q8" i="13" s="1"/>
  <c r="V9" i="13"/>
  <c r="G11" i="13"/>
  <c r="K11" i="13"/>
  <c r="O11" i="13"/>
  <c r="G12" i="13"/>
  <c r="I12" i="13"/>
  <c r="I11" i="13" s="1"/>
  <c r="K12" i="13"/>
  <c r="M12" i="13"/>
  <c r="M11" i="13" s="1"/>
  <c r="O12" i="13"/>
  <c r="Q12" i="13"/>
  <c r="Q11" i="13" s="1"/>
  <c r="V12" i="13"/>
  <c r="V11" i="13" s="1"/>
  <c r="G14" i="13"/>
  <c r="I14" i="13"/>
  <c r="I13" i="13" s="1"/>
  <c r="K14" i="13"/>
  <c r="M14" i="13"/>
  <c r="O14" i="13"/>
  <c r="Q14" i="13"/>
  <c r="Q13" i="13" s="1"/>
  <c r="V14" i="13"/>
  <c r="G15" i="13"/>
  <c r="G13" i="13" s="1"/>
  <c r="I15" i="13"/>
  <c r="K15" i="13"/>
  <c r="O15" i="13"/>
  <c r="O13" i="13" s="1"/>
  <c r="Q15" i="13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V13" i="13" s="1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2" i="13"/>
  <c r="I22" i="13"/>
  <c r="K22" i="13"/>
  <c r="M22" i="13"/>
  <c r="O22" i="13"/>
  <c r="Q22" i="13"/>
  <c r="V22" i="13"/>
  <c r="G24" i="13"/>
  <c r="M24" i="13" s="1"/>
  <c r="I24" i="13"/>
  <c r="K24" i="13"/>
  <c r="K13" i="13" s="1"/>
  <c r="O24" i="13"/>
  <c r="Q24" i="13"/>
  <c r="V24" i="13"/>
  <c r="G26" i="13"/>
  <c r="I26" i="13"/>
  <c r="K26" i="13"/>
  <c r="M26" i="13"/>
  <c r="O26" i="13"/>
  <c r="Q26" i="13"/>
  <c r="V26" i="13"/>
  <c r="G28" i="13"/>
  <c r="M28" i="13" s="1"/>
  <c r="I28" i="13"/>
  <c r="K28" i="13"/>
  <c r="O28" i="13"/>
  <c r="Q28" i="13"/>
  <c r="V28" i="13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I36" i="13"/>
  <c r="K36" i="13"/>
  <c r="M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I40" i="13"/>
  <c r="K40" i="13"/>
  <c r="M40" i="13"/>
  <c r="O40" i="13"/>
  <c r="Q40" i="13"/>
  <c r="V40" i="13"/>
  <c r="G41" i="13"/>
  <c r="G42" i="13"/>
  <c r="I42" i="13"/>
  <c r="I41" i="13" s="1"/>
  <c r="K42" i="13"/>
  <c r="M42" i="13"/>
  <c r="O42" i="13"/>
  <c r="Q42" i="13"/>
  <c r="Q41" i="13" s="1"/>
  <c r="V42" i="13"/>
  <c r="G44" i="13"/>
  <c r="M44" i="13" s="1"/>
  <c r="I44" i="13"/>
  <c r="K44" i="13"/>
  <c r="K41" i="13" s="1"/>
  <c r="O44" i="13"/>
  <c r="Q44" i="13"/>
  <c r="V44" i="13"/>
  <c r="V41" i="13" s="1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O41" i="13" s="1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50" i="13"/>
  <c r="M50" i="13" s="1"/>
  <c r="I50" i="13"/>
  <c r="K50" i="13"/>
  <c r="K49" i="13" s="1"/>
  <c r="O50" i="13"/>
  <c r="O49" i="13" s="1"/>
  <c r="Q50" i="13"/>
  <c r="V50" i="13"/>
  <c r="V49" i="13" s="1"/>
  <c r="G51" i="13"/>
  <c r="I51" i="13"/>
  <c r="I49" i="13" s="1"/>
  <c r="K51" i="13"/>
  <c r="M51" i="13"/>
  <c r="O51" i="13"/>
  <c r="Q51" i="13"/>
  <c r="Q49" i="13" s="1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8" i="13"/>
  <c r="M58" i="13" s="1"/>
  <c r="M57" i="13" s="1"/>
  <c r="I58" i="13"/>
  <c r="K58" i="13"/>
  <c r="K57" i="13" s="1"/>
  <c r="O58" i="13"/>
  <c r="O57" i="13" s="1"/>
  <c r="Q58" i="13"/>
  <c r="V58" i="13"/>
  <c r="V57" i="13" s="1"/>
  <c r="G59" i="13"/>
  <c r="I59" i="13"/>
  <c r="I57" i="13" s="1"/>
  <c r="K59" i="13"/>
  <c r="M59" i="13"/>
  <c r="O59" i="13"/>
  <c r="Q59" i="13"/>
  <c r="Q57" i="13" s="1"/>
  <c r="V59" i="13"/>
  <c r="AF61" i="13"/>
  <c r="G451" i="12"/>
  <c r="V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G11" i="12"/>
  <c r="G8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6" i="12"/>
  <c r="I16" i="12"/>
  <c r="I15" i="12" s="1"/>
  <c r="K16" i="12"/>
  <c r="M16" i="12"/>
  <c r="M15" i="12" s="1"/>
  <c r="O16" i="12"/>
  <c r="Q16" i="12"/>
  <c r="Q15" i="12" s="1"/>
  <c r="V16" i="12"/>
  <c r="G21" i="12"/>
  <c r="M21" i="12" s="1"/>
  <c r="I21" i="12"/>
  <c r="K21" i="12"/>
  <c r="O21" i="12"/>
  <c r="O15" i="12" s="1"/>
  <c r="Q21" i="12"/>
  <c r="V21" i="12"/>
  <c r="V15" i="12" s="1"/>
  <c r="G26" i="12"/>
  <c r="I26" i="12"/>
  <c r="K26" i="12"/>
  <c r="M26" i="12"/>
  <c r="O26" i="12"/>
  <c r="Q26" i="12"/>
  <c r="V26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4" i="12"/>
  <c r="I44" i="12"/>
  <c r="K44" i="12"/>
  <c r="M44" i="12"/>
  <c r="O44" i="12"/>
  <c r="Q44" i="12"/>
  <c r="V44" i="12"/>
  <c r="G48" i="12"/>
  <c r="M48" i="12" s="1"/>
  <c r="I48" i="12"/>
  <c r="K48" i="12"/>
  <c r="K15" i="12" s="1"/>
  <c r="O48" i="12"/>
  <c r="Q48" i="12"/>
  <c r="V48" i="12"/>
  <c r="G50" i="12"/>
  <c r="I50" i="12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G55" i="12"/>
  <c r="I55" i="12"/>
  <c r="K55" i="12"/>
  <c r="M55" i="12"/>
  <c r="O55" i="12"/>
  <c r="Q55" i="12"/>
  <c r="V55" i="12"/>
  <c r="G58" i="12"/>
  <c r="M58" i="12" s="1"/>
  <c r="I58" i="12"/>
  <c r="K58" i="12"/>
  <c r="O58" i="12"/>
  <c r="Q58" i="12"/>
  <c r="V58" i="12"/>
  <c r="G63" i="12"/>
  <c r="M63" i="12" s="1"/>
  <c r="I63" i="12"/>
  <c r="K63" i="12"/>
  <c r="O63" i="12"/>
  <c r="Q63" i="12"/>
  <c r="V63" i="12"/>
  <c r="G69" i="12"/>
  <c r="M69" i="12" s="1"/>
  <c r="I69" i="12"/>
  <c r="K69" i="12"/>
  <c r="O69" i="12"/>
  <c r="Q69" i="12"/>
  <c r="V69" i="12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Q76" i="12"/>
  <c r="V76" i="12"/>
  <c r="G83" i="12"/>
  <c r="I83" i="12"/>
  <c r="K83" i="12"/>
  <c r="M83" i="12"/>
  <c r="O83" i="12"/>
  <c r="Q83" i="12"/>
  <c r="V83" i="12"/>
  <c r="G90" i="12"/>
  <c r="M90" i="12" s="1"/>
  <c r="I90" i="12"/>
  <c r="K90" i="12"/>
  <c r="O90" i="12"/>
  <c r="Q90" i="12"/>
  <c r="V90" i="12"/>
  <c r="G98" i="12"/>
  <c r="G97" i="12" s="1"/>
  <c r="I98" i="12"/>
  <c r="I97" i="12" s="1"/>
  <c r="K98" i="12"/>
  <c r="K97" i="12" s="1"/>
  <c r="O98" i="12"/>
  <c r="O97" i="12" s="1"/>
  <c r="Q98" i="12"/>
  <c r="V98" i="12"/>
  <c r="V97" i="12" s="1"/>
  <c r="G100" i="12"/>
  <c r="I100" i="12"/>
  <c r="K100" i="12"/>
  <c r="M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Q110" i="12"/>
  <c r="V110" i="12"/>
  <c r="G113" i="12"/>
  <c r="I113" i="12"/>
  <c r="K113" i="12"/>
  <c r="M113" i="12"/>
  <c r="O113" i="12"/>
  <c r="Q113" i="12"/>
  <c r="Q97" i="12" s="1"/>
  <c r="V113" i="12"/>
  <c r="G114" i="12"/>
  <c r="M114" i="12" s="1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G119" i="12"/>
  <c r="M119" i="12" s="1"/>
  <c r="I119" i="12"/>
  <c r="K119" i="12"/>
  <c r="O119" i="12"/>
  <c r="Q119" i="12"/>
  <c r="V119" i="12"/>
  <c r="G125" i="12"/>
  <c r="I125" i="12"/>
  <c r="K125" i="12"/>
  <c r="M125" i="12"/>
  <c r="O125" i="12"/>
  <c r="Q125" i="12"/>
  <c r="V125" i="12"/>
  <c r="G128" i="12"/>
  <c r="I128" i="12"/>
  <c r="I127" i="12" s="1"/>
  <c r="K128" i="12"/>
  <c r="M128" i="12"/>
  <c r="O128" i="12"/>
  <c r="Q128" i="12"/>
  <c r="Q127" i="12" s="1"/>
  <c r="V128" i="12"/>
  <c r="V127" i="12" s="1"/>
  <c r="G137" i="12"/>
  <c r="M137" i="12" s="1"/>
  <c r="I137" i="12"/>
  <c r="K137" i="12"/>
  <c r="O137" i="12"/>
  <c r="O127" i="12" s="1"/>
  <c r="Q137" i="12"/>
  <c r="V137" i="12"/>
  <c r="G143" i="12"/>
  <c r="I143" i="12"/>
  <c r="K143" i="12"/>
  <c r="M143" i="12"/>
  <c r="O143" i="12"/>
  <c r="Q143" i="12"/>
  <c r="V143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8" i="12"/>
  <c r="M158" i="12" s="1"/>
  <c r="I158" i="12"/>
  <c r="K158" i="12"/>
  <c r="O158" i="12"/>
  <c r="Q158" i="12"/>
  <c r="V158" i="12"/>
  <c r="G163" i="12"/>
  <c r="I163" i="12"/>
  <c r="K163" i="12"/>
  <c r="M163" i="12"/>
  <c r="O163" i="12"/>
  <c r="Q163" i="12"/>
  <c r="V163" i="12"/>
  <c r="G166" i="12"/>
  <c r="M166" i="12" s="1"/>
  <c r="I166" i="12"/>
  <c r="K166" i="12"/>
  <c r="K127" i="12" s="1"/>
  <c r="O166" i="12"/>
  <c r="Q166" i="12"/>
  <c r="V166" i="12"/>
  <c r="I169" i="12"/>
  <c r="G170" i="12"/>
  <c r="M170" i="12" s="1"/>
  <c r="I170" i="12"/>
  <c r="K170" i="12"/>
  <c r="K169" i="12" s="1"/>
  <c r="O170" i="12"/>
  <c r="O169" i="12" s="1"/>
  <c r="Q170" i="12"/>
  <c r="V170" i="12"/>
  <c r="V169" i="12" s="1"/>
  <c r="G175" i="12"/>
  <c r="G169" i="12" s="1"/>
  <c r="I175" i="12"/>
  <c r="K175" i="12"/>
  <c r="M175" i="12"/>
  <c r="O175" i="12"/>
  <c r="Q175" i="12"/>
  <c r="Q169" i="12" s="1"/>
  <c r="V175" i="12"/>
  <c r="G177" i="12"/>
  <c r="M177" i="12" s="1"/>
  <c r="I177" i="12"/>
  <c r="K177" i="12"/>
  <c r="O177" i="12"/>
  <c r="Q177" i="12"/>
  <c r="V177" i="12"/>
  <c r="G184" i="12"/>
  <c r="I184" i="12"/>
  <c r="K184" i="12"/>
  <c r="M184" i="12"/>
  <c r="O184" i="12"/>
  <c r="Q184" i="12"/>
  <c r="V184" i="12"/>
  <c r="G190" i="12"/>
  <c r="K190" i="12"/>
  <c r="Q190" i="12"/>
  <c r="V190" i="12"/>
  <c r="G191" i="12"/>
  <c r="I191" i="12"/>
  <c r="I190" i="12" s="1"/>
  <c r="K191" i="12"/>
  <c r="M191" i="12"/>
  <c r="M190" i="12" s="1"/>
  <c r="O191" i="12"/>
  <c r="O190" i="12" s="1"/>
  <c r="Q191" i="12"/>
  <c r="V191" i="12"/>
  <c r="G192" i="12"/>
  <c r="K192" i="12"/>
  <c r="O192" i="12"/>
  <c r="G193" i="12"/>
  <c r="I193" i="12"/>
  <c r="I192" i="12" s="1"/>
  <c r="K193" i="12"/>
  <c r="M193" i="12"/>
  <c r="M192" i="12" s="1"/>
  <c r="O193" i="12"/>
  <c r="Q193" i="12"/>
  <c r="Q192" i="12" s="1"/>
  <c r="V193" i="12"/>
  <c r="V192" i="12" s="1"/>
  <c r="K196" i="12"/>
  <c r="O196" i="12"/>
  <c r="G197" i="12"/>
  <c r="G196" i="12" s="1"/>
  <c r="I197" i="12"/>
  <c r="I196" i="12" s="1"/>
  <c r="K197" i="12"/>
  <c r="M197" i="12"/>
  <c r="M196" i="12" s="1"/>
  <c r="O197" i="12"/>
  <c r="Q197" i="12"/>
  <c r="Q196" i="12" s="1"/>
  <c r="V197" i="12"/>
  <c r="G200" i="12"/>
  <c r="M200" i="12" s="1"/>
  <c r="I200" i="12"/>
  <c r="K200" i="12"/>
  <c r="O200" i="12"/>
  <c r="Q200" i="12"/>
  <c r="V200" i="12"/>
  <c r="V196" i="12" s="1"/>
  <c r="G204" i="12"/>
  <c r="M204" i="12" s="1"/>
  <c r="M203" i="12" s="1"/>
  <c r="I204" i="12"/>
  <c r="K204" i="12"/>
  <c r="K203" i="12" s="1"/>
  <c r="O204" i="12"/>
  <c r="O203" i="12" s="1"/>
  <c r="Q204" i="12"/>
  <c r="V204" i="12"/>
  <c r="V203" i="12" s="1"/>
  <c r="G207" i="12"/>
  <c r="I207" i="12"/>
  <c r="I203" i="12" s="1"/>
  <c r="K207" i="12"/>
  <c r="M207" i="12"/>
  <c r="O207" i="12"/>
  <c r="Q207" i="12"/>
  <c r="V207" i="12"/>
  <c r="G213" i="12"/>
  <c r="M213" i="12" s="1"/>
  <c r="I213" i="12"/>
  <c r="K213" i="12"/>
  <c r="O213" i="12"/>
  <c r="Q213" i="12"/>
  <c r="V213" i="12"/>
  <c r="G215" i="12"/>
  <c r="I215" i="12"/>
  <c r="K215" i="12"/>
  <c r="M215" i="12"/>
  <c r="O215" i="12"/>
  <c r="Q215" i="12"/>
  <c r="V215" i="12"/>
  <c r="G218" i="12"/>
  <c r="M218" i="12" s="1"/>
  <c r="I218" i="12"/>
  <c r="K218" i="12"/>
  <c r="O218" i="12"/>
  <c r="Q218" i="12"/>
  <c r="V218" i="12"/>
  <c r="G224" i="12"/>
  <c r="I224" i="12"/>
  <c r="K224" i="12"/>
  <c r="M224" i="12"/>
  <c r="O224" i="12"/>
  <c r="Q224" i="12"/>
  <c r="Q203" i="12" s="1"/>
  <c r="V224" i="12"/>
  <c r="G226" i="12"/>
  <c r="M226" i="12" s="1"/>
  <c r="I226" i="12"/>
  <c r="K226" i="12"/>
  <c r="O226" i="12"/>
  <c r="Q226" i="12"/>
  <c r="V226" i="12"/>
  <c r="G239" i="12"/>
  <c r="I239" i="12"/>
  <c r="K239" i="12"/>
  <c r="M239" i="12"/>
  <c r="O239" i="12"/>
  <c r="Q239" i="12"/>
  <c r="V239" i="12"/>
  <c r="G241" i="12"/>
  <c r="M241" i="12" s="1"/>
  <c r="I241" i="12"/>
  <c r="K241" i="12"/>
  <c r="O241" i="12"/>
  <c r="Q241" i="12"/>
  <c r="V241" i="12"/>
  <c r="G244" i="12"/>
  <c r="I244" i="12"/>
  <c r="K244" i="12"/>
  <c r="M244" i="12"/>
  <c r="O244" i="12"/>
  <c r="Q244" i="12"/>
  <c r="V244" i="12"/>
  <c r="G246" i="12"/>
  <c r="K246" i="12"/>
  <c r="O246" i="12"/>
  <c r="G247" i="12"/>
  <c r="I247" i="12"/>
  <c r="I246" i="12" s="1"/>
  <c r="K247" i="12"/>
  <c r="M247" i="12"/>
  <c r="M246" i="12" s="1"/>
  <c r="O247" i="12"/>
  <c r="Q247" i="12"/>
  <c r="Q246" i="12" s="1"/>
  <c r="V247" i="12"/>
  <c r="V246" i="12" s="1"/>
  <c r="O248" i="12"/>
  <c r="G249" i="12"/>
  <c r="I249" i="12"/>
  <c r="I248" i="12" s="1"/>
  <c r="K249" i="12"/>
  <c r="M249" i="12"/>
  <c r="O249" i="12"/>
  <c r="Q249" i="12"/>
  <c r="Q248" i="12" s="1"/>
  <c r="V249" i="12"/>
  <c r="G251" i="12"/>
  <c r="G248" i="12" s="1"/>
  <c r="I251" i="12"/>
  <c r="K251" i="12"/>
  <c r="O251" i="12"/>
  <c r="Q251" i="12"/>
  <c r="V251" i="12"/>
  <c r="V248" i="12" s="1"/>
  <c r="G253" i="12"/>
  <c r="I253" i="12"/>
  <c r="K253" i="12"/>
  <c r="M253" i="12"/>
  <c r="O253" i="12"/>
  <c r="Q253" i="12"/>
  <c r="V253" i="12"/>
  <c r="G259" i="12"/>
  <c r="M259" i="12" s="1"/>
  <c r="I259" i="12"/>
  <c r="K259" i="12"/>
  <c r="O259" i="12"/>
  <c r="Q259" i="12"/>
  <c r="V259" i="12"/>
  <c r="G266" i="12"/>
  <c r="I266" i="12"/>
  <c r="K266" i="12"/>
  <c r="M266" i="12"/>
  <c r="O266" i="12"/>
  <c r="Q266" i="12"/>
  <c r="V266" i="12"/>
  <c r="G269" i="12"/>
  <c r="M269" i="12" s="1"/>
  <c r="I269" i="12"/>
  <c r="K269" i="12"/>
  <c r="K248" i="12" s="1"/>
  <c r="O269" i="12"/>
  <c r="Q269" i="12"/>
  <c r="V269" i="12"/>
  <c r="G271" i="12"/>
  <c r="G270" i="12" s="1"/>
  <c r="I271" i="12"/>
  <c r="K271" i="12"/>
  <c r="K270" i="12" s="1"/>
  <c r="O271" i="12"/>
  <c r="O270" i="12" s="1"/>
  <c r="Q271" i="12"/>
  <c r="V271" i="12"/>
  <c r="V270" i="12" s="1"/>
  <c r="G273" i="12"/>
  <c r="I273" i="12"/>
  <c r="K273" i="12"/>
  <c r="M273" i="12"/>
  <c r="O273" i="12"/>
  <c r="Q273" i="12"/>
  <c r="Q270" i="12" s="1"/>
  <c r="V273" i="12"/>
  <c r="G275" i="12"/>
  <c r="M275" i="12" s="1"/>
  <c r="I275" i="12"/>
  <c r="K275" i="12"/>
  <c r="O275" i="12"/>
  <c r="Q275" i="12"/>
  <c r="V275" i="12"/>
  <c r="G280" i="12"/>
  <c r="I280" i="12"/>
  <c r="K280" i="12"/>
  <c r="M280" i="12"/>
  <c r="O280" i="12"/>
  <c r="Q280" i="12"/>
  <c r="V280" i="12"/>
  <c r="G286" i="12"/>
  <c r="M286" i="12" s="1"/>
  <c r="I286" i="12"/>
  <c r="K286" i="12"/>
  <c r="O286" i="12"/>
  <c r="Q286" i="12"/>
  <c r="V286" i="12"/>
  <c r="G293" i="12"/>
  <c r="I293" i="12"/>
  <c r="I270" i="12" s="1"/>
  <c r="K293" i="12"/>
  <c r="M293" i="12"/>
  <c r="O293" i="12"/>
  <c r="Q293" i="12"/>
  <c r="V293" i="12"/>
  <c r="G295" i="12"/>
  <c r="M295" i="12" s="1"/>
  <c r="I295" i="12"/>
  <c r="K295" i="12"/>
  <c r="O295" i="12"/>
  <c r="Q295" i="12"/>
  <c r="V295" i="12"/>
  <c r="G297" i="12"/>
  <c r="I297" i="12"/>
  <c r="K297" i="12"/>
  <c r="M297" i="12"/>
  <c r="O297" i="12"/>
  <c r="Q297" i="12"/>
  <c r="V297" i="12"/>
  <c r="G298" i="12"/>
  <c r="M298" i="12" s="1"/>
  <c r="I298" i="12"/>
  <c r="K298" i="12"/>
  <c r="O298" i="12"/>
  <c r="Q298" i="12"/>
  <c r="V298" i="12"/>
  <c r="G300" i="12"/>
  <c r="I300" i="12"/>
  <c r="K300" i="12"/>
  <c r="M300" i="12"/>
  <c r="O300" i="12"/>
  <c r="Q300" i="12"/>
  <c r="V300" i="12"/>
  <c r="G303" i="12"/>
  <c r="M303" i="12" s="1"/>
  <c r="I303" i="12"/>
  <c r="K303" i="12"/>
  <c r="O303" i="12"/>
  <c r="Q303" i="12"/>
  <c r="V303" i="12"/>
  <c r="G306" i="12"/>
  <c r="I306" i="12"/>
  <c r="K306" i="12"/>
  <c r="M306" i="12"/>
  <c r="O306" i="12"/>
  <c r="Q306" i="12"/>
  <c r="V306" i="12"/>
  <c r="G307" i="12"/>
  <c r="G308" i="12"/>
  <c r="I308" i="12"/>
  <c r="I307" i="12" s="1"/>
  <c r="K308" i="12"/>
  <c r="M308" i="12"/>
  <c r="O308" i="12"/>
  <c r="Q308" i="12"/>
  <c r="Q307" i="12" s="1"/>
  <c r="V308" i="12"/>
  <c r="G310" i="12"/>
  <c r="M310" i="12" s="1"/>
  <c r="I310" i="12"/>
  <c r="K310" i="12"/>
  <c r="K307" i="12" s="1"/>
  <c r="O310" i="12"/>
  <c r="O307" i="12" s="1"/>
  <c r="Q310" i="12"/>
  <c r="V310" i="12"/>
  <c r="G313" i="12"/>
  <c r="I313" i="12"/>
  <c r="K313" i="12"/>
  <c r="M313" i="12"/>
  <c r="O313" i="12"/>
  <c r="Q313" i="12"/>
  <c r="V313" i="12"/>
  <c r="G316" i="12"/>
  <c r="M316" i="12" s="1"/>
  <c r="I316" i="12"/>
  <c r="K316" i="12"/>
  <c r="O316" i="12"/>
  <c r="Q316" i="12"/>
  <c r="V316" i="12"/>
  <c r="G318" i="12"/>
  <c r="I318" i="12"/>
  <c r="K318" i="12"/>
  <c r="M318" i="12"/>
  <c r="O318" i="12"/>
  <c r="Q318" i="12"/>
  <c r="V318" i="12"/>
  <c r="G323" i="12"/>
  <c r="M323" i="12" s="1"/>
  <c r="I323" i="12"/>
  <c r="K323" i="12"/>
  <c r="O323" i="12"/>
  <c r="Q323" i="12"/>
  <c r="V323" i="12"/>
  <c r="V307" i="12" s="1"/>
  <c r="G324" i="12"/>
  <c r="I324" i="12"/>
  <c r="K324" i="12"/>
  <c r="M324" i="12"/>
  <c r="O324" i="12"/>
  <c r="Q324" i="12"/>
  <c r="V324" i="12"/>
  <c r="G326" i="12"/>
  <c r="M326" i="12" s="1"/>
  <c r="I326" i="12"/>
  <c r="K326" i="12"/>
  <c r="O326" i="12"/>
  <c r="Q326" i="12"/>
  <c r="V326" i="12"/>
  <c r="G328" i="12"/>
  <c r="I328" i="12"/>
  <c r="K328" i="12"/>
  <c r="M328" i="12"/>
  <c r="O328" i="12"/>
  <c r="Q328" i="12"/>
  <c r="V328" i="12"/>
  <c r="G329" i="12"/>
  <c r="K329" i="12"/>
  <c r="O329" i="12"/>
  <c r="V329" i="12"/>
  <c r="G330" i="12"/>
  <c r="I330" i="12"/>
  <c r="I329" i="12" s="1"/>
  <c r="K330" i="12"/>
  <c r="M330" i="12"/>
  <c r="M329" i="12" s="1"/>
  <c r="O330" i="12"/>
  <c r="Q330" i="12"/>
  <c r="Q329" i="12" s="1"/>
  <c r="V330" i="12"/>
  <c r="G337" i="12"/>
  <c r="I337" i="12"/>
  <c r="I336" i="12" s="1"/>
  <c r="K337" i="12"/>
  <c r="M337" i="12"/>
  <c r="O337" i="12"/>
  <c r="Q337" i="12"/>
  <c r="Q336" i="12" s="1"/>
  <c r="V337" i="12"/>
  <c r="G338" i="12"/>
  <c r="G336" i="12" s="1"/>
  <c r="I338" i="12"/>
  <c r="K338" i="12"/>
  <c r="O338" i="12"/>
  <c r="Q338" i="12"/>
  <c r="V338" i="12"/>
  <c r="V336" i="12" s="1"/>
  <c r="G339" i="12"/>
  <c r="I339" i="12"/>
  <c r="K339" i="12"/>
  <c r="M339" i="12"/>
  <c r="O339" i="12"/>
  <c r="Q339" i="12"/>
  <c r="V339" i="12"/>
  <c r="G340" i="12"/>
  <c r="M340" i="12" s="1"/>
  <c r="I340" i="12"/>
  <c r="K340" i="12"/>
  <c r="O340" i="12"/>
  <c r="Q340" i="12"/>
  <c r="V340" i="12"/>
  <c r="G341" i="12"/>
  <c r="I341" i="12"/>
  <c r="K341" i="12"/>
  <c r="M341" i="12"/>
  <c r="O341" i="12"/>
  <c r="Q341" i="12"/>
  <c r="V341" i="12"/>
  <c r="G342" i="12"/>
  <c r="M342" i="12" s="1"/>
  <c r="I342" i="12"/>
  <c r="K342" i="12"/>
  <c r="K336" i="12" s="1"/>
  <c r="O342" i="12"/>
  <c r="Q342" i="12"/>
  <c r="V342" i="12"/>
  <c r="G343" i="12"/>
  <c r="I343" i="12"/>
  <c r="K343" i="12"/>
  <c r="M343" i="12"/>
  <c r="O343" i="12"/>
  <c r="Q343" i="12"/>
  <c r="V343" i="12"/>
  <c r="G344" i="12"/>
  <c r="M344" i="12" s="1"/>
  <c r="I344" i="12"/>
  <c r="K344" i="12"/>
  <c r="O344" i="12"/>
  <c r="O336" i="12" s="1"/>
  <c r="Q344" i="12"/>
  <c r="V344" i="12"/>
  <c r="G345" i="12"/>
  <c r="I345" i="12"/>
  <c r="K345" i="12"/>
  <c r="M345" i="12"/>
  <c r="O345" i="12"/>
  <c r="Q345" i="12"/>
  <c r="V345" i="12"/>
  <c r="G354" i="12"/>
  <c r="M354" i="12" s="1"/>
  <c r="I354" i="12"/>
  <c r="K354" i="12"/>
  <c r="O354" i="12"/>
  <c r="Q354" i="12"/>
  <c r="V354" i="12"/>
  <c r="G363" i="12"/>
  <c r="I363" i="12"/>
  <c r="K363" i="12"/>
  <c r="M363" i="12"/>
  <c r="O363" i="12"/>
  <c r="Q363" i="12"/>
  <c r="V363" i="12"/>
  <c r="G364" i="12"/>
  <c r="G365" i="12"/>
  <c r="I365" i="12"/>
  <c r="I364" i="12" s="1"/>
  <c r="K365" i="12"/>
  <c r="M365" i="12"/>
  <c r="O365" i="12"/>
  <c r="Q365" i="12"/>
  <c r="Q364" i="12" s="1"/>
  <c r="V365" i="12"/>
  <c r="G370" i="12"/>
  <c r="M370" i="12" s="1"/>
  <c r="I370" i="12"/>
  <c r="K370" i="12"/>
  <c r="K364" i="12" s="1"/>
  <c r="O370" i="12"/>
  <c r="O364" i="12" s="1"/>
  <c r="Q370" i="12"/>
  <c r="V370" i="12"/>
  <c r="G375" i="12"/>
  <c r="I375" i="12"/>
  <c r="K375" i="12"/>
  <c r="M375" i="12"/>
  <c r="O375" i="12"/>
  <c r="Q375" i="12"/>
  <c r="V375" i="12"/>
  <c r="G380" i="12"/>
  <c r="M380" i="12" s="1"/>
  <c r="I380" i="12"/>
  <c r="K380" i="12"/>
  <c r="O380" i="12"/>
  <c r="Q380" i="12"/>
  <c r="V380" i="12"/>
  <c r="G381" i="12"/>
  <c r="I381" i="12"/>
  <c r="K381" i="12"/>
  <c r="M381" i="12"/>
  <c r="O381" i="12"/>
  <c r="Q381" i="12"/>
  <c r="V381" i="12"/>
  <c r="G382" i="12"/>
  <c r="M382" i="12" s="1"/>
  <c r="I382" i="12"/>
  <c r="K382" i="12"/>
  <c r="O382" i="12"/>
  <c r="Q382" i="12"/>
  <c r="V382" i="12"/>
  <c r="V364" i="12" s="1"/>
  <c r="G389" i="12"/>
  <c r="I389" i="12"/>
  <c r="K389" i="12"/>
  <c r="M389" i="12"/>
  <c r="O389" i="12"/>
  <c r="Q389" i="12"/>
  <c r="V389" i="12"/>
  <c r="G392" i="12"/>
  <c r="M392" i="12" s="1"/>
  <c r="I392" i="12"/>
  <c r="K392" i="12"/>
  <c r="O392" i="12"/>
  <c r="Q392" i="12"/>
  <c r="V392" i="12"/>
  <c r="G396" i="12"/>
  <c r="I396" i="12"/>
  <c r="K396" i="12"/>
  <c r="M396" i="12"/>
  <c r="O396" i="12"/>
  <c r="Q396" i="12"/>
  <c r="V396" i="12"/>
  <c r="G397" i="12"/>
  <c r="M397" i="12" s="1"/>
  <c r="I397" i="12"/>
  <c r="K397" i="12"/>
  <c r="O397" i="12"/>
  <c r="Q397" i="12"/>
  <c r="V397" i="12"/>
  <c r="I398" i="12"/>
  <c r="G399" i="12"/>
  <c r="G398" i="12" s="1"/>
  <c r="I399" i="12"/>
  <c r="K399" i="12"/>
  <c r="K398" i="12" s="1"/>
  <c r="O399" i="12"/>
  <c r="O398" i="12" s="1"/>
  <c r="Q399" i="12"/>
  <c r="V399" i="12"/>
  <c r="V398" i="12" s="1"/>
  <c r="G401" i="12"/>
  <c r="I401" i="12"/>
  <c r="K401" i="12"/>
  <c r="M401" i="12"/>
  <c r="O401" i="12"/>
  <c r="Q401" i="12"/>
  <c r="Q398" i="12" s="1"/>
  <c r="V401" i="12"/>
  <c r="G403" i="12"/>
  <c r="M403" i="12" s="1"/>
  <c r="I403" i="12"/>
  <c r="K403" i="12"/>
  <c r="O403" i="12"/>
  <c r="Q403" i="12"/>
  <c r="V403" i="12"/>
  <c r="G405" i="12"/>
  <c r="I405" i="12"/>
  <c r="K405" i="12"/>
  <c r="M405" i="12"/>
  <c r="O405" i="12"/>
  <c r="Q405" i="12"/>
  <c r="V405" i="12"/>
  <c r="G406" i="12"/>
  <c r="M406" i="12" s="1"/>
  <c r="I406" i="12"/>
  <c r="K406" i="12"/>
  <c r="O406" i="12"/>
  <c r="Q406" i="12"/>
  <c r="V406" i="12"/>
  <c r="I407" i="12"/>
  <c r="G408" i="12"/>
  <c r="G407" i="12" s="1"/>
  <c r="I408" i="12"/>
  <c r="K408" i="12"/>
  <c r="K407" i="12" s="1"/>
  <c r="O408" i="12"/>
  <c r="O407" i="12" s="1"/>
  <c r="Q408" i="12"/>
  <c r="V408" i="12"/>
  <c r="V407" i="12" s="1"/>
  <c r="G409" i="12"/>
  <c r="I409" i="12"/>
  <c r="K409" i="12"/>
  <c r="M409" i="12"/>
  <c r="O409" i="12"/>
  <c r="Q409" i="12"/>
  <c r="Q407" i="12" s="1"/>
  <c r="V409" i="12"/>
  <c r="G410" i="12"/>
  <c r="M410" i="12" s="1"/>
  <c r="I410" i="12"/>
  <c r="K410" i="12"/>
  <c r="O410" i="12"/>
  <c r="Q410" i="12"/>
  <c r="V410" i="12"/>
  <c r="G412" i="12"/>
  <c r="I412" i="12"/>
  <c r="K412" i="12"/>
  <c r="M412" i="12"/>
  <c r="O412" i="12"/>
  <c r="Q412" i="12"/>
  <c r="V412" i="12"/>
  <c r="G414" i="12"/>
  <c r="M414" i="12" s="1"/>
  <c r="I414" i="12"/>
  <c r="K414" i="12"/>
  <c r="O414" i="12"/>
  <c r="Q414" i="12"/>
  <c r="V414" i="12"/>
  <c r="G416" i="12"/>
  <c r="M416" i="12" s="1"/>
  <c r="M415" i="12" s="1"/>
  <c r="I416" i="12"/>
  <c r="K416" i="12"/>
  <c r="K415" i="12" s="1"/>
  <c r="O416" i="12"/>
  <c r="O415" i="12" s="1"/>
  <c r="Q416" i="12"/>
  <c r="V416" i="12"/>
  <c r="V415" i="12" s="1"/>
  <c r="G417" i="12"/>
  <c r="I417" i="12"/>
  <c r="I415" i="12" s="1"/>
  <c r="K417" i="12"/>
  <c r="M417" i="12"/>
  <c r="O417" i="12"/>
  <c r="Q417" i="12"/>
  <c r="V417" i="12"/>
  <c r="G418" i="12"/>
  <c r="M418" i="12" s="1"/>
  <c r="I418" i="12"/>
  <c r="K418" i="12"/>
  <c r="O418" i="12"/>
  <c r="Q418" i="12"/>
  <c r="V418" i="12"/>
  <c r="G419" i="12"/>
  <c r="I419" i="12"/>
  <c r="K419" i="12"/>
  <c r="M419" i="12"/>
  <c r="O419" i="12"/>
  <c r="Q419" i="12"/>
  <c r="V419" i="12"/>
  <c r="G420" i="12"/>
  <c r="M420" i="12" s="1"/>
  <c r="I420" i="12"/>
  <c r="K420" i="12"/>
  <c r="O420" i="12"/>
  <c r="Q420" i="12"/>
  <c r="V420" i="12"/>
  <c r="G421" i="12"/>
  <c r="I421" i="12"/>
  <c r="K421" i="12"/>
  <c r="M421" i="12"/>
  <c r="O421" i="12"/>
  <c r="Q421" i="12"/>
  <c r="Q415" i="12" s="1"/>
  <c r="V421" i="12"/>
  <c r="G422" i="12"/>
  <c r="K422" i="12"/>
  <c r="O422" i="12"/>
  <c r="V422" i="12"/>
  <c r="G423" i="12"/>
  <c r="I423" i="12"/>
  <c r="I422" i="12" s="1"/>
  <c r="K423" i="12"/>
  <c r="M423" i="12"/>
  <c r="M422" i="12" s="1"/>
  <c r="O423" i="12"/>
  <c r="Q423" i="12"/>
  <c r="Q422" i="12" s="1"/>
  <c r="V423" i="12"/>
  <c r="G424" i="12"/>
  <c r="K424" i="12"/>
  <c r="O424" i="12"/>
  <c r="V424" i="12"/>
  <c r="G425" i="12"/>
  <c r="I425" i="12"/>
  <c r="I424" i="12" s="1"/>
  <c r="K425" i="12"/>
  <c r="M425" i="12"/>
  <c r="M424" i="12" s="1"/>
  <c r="O425" i="12"/>
  <c r="Q425" i="12"/>
  <c r="Q424" i="12" s="1"/>
  <c r="V425" i="12"/>
  <c r="G427" i="12"/>
  <c r="I427" i="12"/>
  <c r="I426" i="12" s="1"/>
  <c r="K427" i="12"/>
  <c r="M427" i="12"/>
  <c r="O427" i="12"/>
  <c r="Q427" i="12"/>
  <c r="Q426" i="12" s="1"/>
  <c r="V427" i="12"/>
  <c r="G428" i="12"/>
  <c r="M428" i="12" s="1"/>
  <c r="I428" i="12"/>
  <c r="K428" i="12"/>
  <c r="O428" i="12"/>
  <c r="O426" i="12" s="1"/>
  <c r="Q428" i="12"/>
  <c r="V428" i="12"/>
  <c r="V426" i="12" s="1"/>
  <c r="G429" i="12"/>
  <c r="I429" i="12"/>
  <c r="K429" i="12"/>
  <c r="M429" i="12"/>
  <c r="O429" i="12"/>
  <c r="Q429" i="12"/>
  <c r="V429" i="12"/>
  <c r="G431" i="12"/>
  <c r="G426" i="12" s="1"/>
  <c r="I431" i="12"/>
  <c r="K431" i="12"/>
  <c r="O431" i="12"/>
  <c r="Q431" i="12"/>
  <c r="V431" i="12"/>
  <c r="G432" i="12"/>
  <c r="I432" i="12"/>
  <c r="K432" i="12"/>
  <c r="M432" i="12"/>
  <c r="O432" i="12"/>
  <c r="Q432" i="12"/>
  <c r="V432" i="12"/>
  <c r="G433" i="12"/>
  <c r="M433" i="12" s="1"/>
  <c r="I433" i="12"/>
  <c r="K433" i="12"/>
  <c r="O433" i="12"/>
  <c r="Q433" i="12"/>
  <c r="V433" i="12"/>
  <c r="G434" i="12"/>
  <c r="I434" i="12"/>
  <c r="K434" i="12"/>
  <c r="M434" i="12"/>
  <c r="O434" i="12"/>
  <c r="Q434" i="12"/>
  <c r="V434" i="12"/>
  <c r="G435" i="12"/>
  <c r="M435" i="12" s="1"/>
  <c r="I435" i="12"/>
  <c r="K435" i="12"/>
  <c r="K426" i="12" s="1"/>
  <c r="O435" i="12"/>
  <c r="Q435" i="12"/>
  <c r="V435" i="12"/>
  <c r="G436" i="12"/>
  <c r="I436" i="12"/>
  <c r="K436" i="12"/>
  <c r="M436" i="12"/>
  <c r="O436" i="12"/>
  <c r="Q436" i="12"/>
  <c r="V436" i="12"/>
  <c r="G438" i="12"/>
  <c r="M438" i="12" s="1"/>
  <c r="I438" i="12"/>
  <c r="K438" i="12"/>
  <c r="O438" i="12"/>
  <c r="Q438" i="12"/>
  <c r="V438" i="12"/>
  <c r="G439" i="12"/>
  <c r="I439" i="12"/>
  <c r="K439" i="12"/>
  <c r="M439" i="12"/>
  <c r="O439" i="12"/>
  <c r="Q439" i="12"/>
  <c r="V439" i="12"/>
  <c r="V440" i="12"/>
  <c r="G441" i="12"/>
  <c r="I441" i="12"/>
  <c r="I440" i="12" s="1"/>
  <c r="K441" i="12"/>
  <c r="M441" i="12"/>
  <c r="O441" i="12"/>
  <c r="Q441" i="12"/>
  <c r="Q440" i="12" s="1"/>
  <c r="V441" i="12"/>
  <c r="G442" i="12"/>
  <c r="G440" i="12" s="1"/>
  <c r="I442" i="12"/>
  <c r="K442" i="12"/>
  <c r="K440" i="12" s="1"/>
  <c r="O442" i="12"/>
  <c r="Q442" i="12"/>
  <c r="V442" i="12"/>
  <c r="G443" i="12"/>
  <c r="I443" i="12"/>
  <c r="K443" i="12"/>
  <c r="M443" i="12"/>
  <c r="O443" i="12"/>
  <c r="Q443" i="12"/>
  <c r="V443" i="12"/>
  <c r="G444" i="12"/>
  <c r="M444" i="12" s="1"/>
  <c r="I444" i="12"/>
  <c r="K444" i="12"/>
  <c r="O444" i="12"/>
  <c r="O440" i="12" s="1"/>
  <c r="Q444" i="12"/>
  <c r="V444" i="12"/>
  <c r="G445" i="12"/>
  <c r="I445" i="12"/>
  <c r="K445" i="12"/>
  <c r="M445" i="12"/>
  <c r="O445" i="12"/>
  <c r="Q445" i="12"/>
  <c r="V445" i="12"/>
  <c r="G446" i="12"/>
  <c r="M446" i="12" s="1"/>
  <c r="I446" i="12"/>
  <c r="K446" i="12"/>
  <c r="O446" i="12"/>
  <c r="Q446" i="12"/>
  <c r="V446" i="12"/>
  <c r="Q447" i="12"/>
  <c r="G448" i="12"/>
  <c r="G447" i="12" s="1"/>
  <c r="I448" i="12"/>
  <c r="K448" i="12"/>
  <c r="K447" i="12" s="1"/>
  <c r="O448" i="12"/>
  <c r="O447" i="12" s="1"/>
  <c r="Q448" i="12"/>
  <c r="V448" i="12"/>
  <c r="V447" i="12" s="1"/>
  <c r="G449" i="12"/>
  <c r="I449" i="12"/>
  <c r="I447" i="12" s="1"/>
  <c r="K449" i="12"/>
  <c r="M449" i="12"/>
  <c r="O449" i="12"/>
  <c r="Q449" i="12"/>
  <c r="V449" i="12"/>
  <c r="AE451" i="12"/>
  <c r="AF451" i="12"/>
  <c r="I20" i="1"/>
  <c r="I19" i="1"/>
  <c r="I18" i="1"/>
  <c r="I17" i="1"/>
  <c r="I16" i="1"/>
  <c r="I105" i="1"/>
  <c r="J104" i="1" s="1"/>
  <c r="F50" i="1"/>
  <c r="G23" i="1" s="1"/>
  <c r="G50" i="1"/>
  <c r="G25" i="1" s="1"/>
  <c r="A25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0" i="1" s="1"/>
  <c r="J28" i="1"/>
  <c r="J26" i="1"/>
  <c r="G38" i="1"/>
  <c r="F38" i="1"/>
  <c r="J23" i="1"/>
  <c r="J24" i="1"/>
  <c r="J25" i="1"/>
  <c r="J27" i="1"/>
  <c r="E24" i="1"/>
  <c r="E26" i="1"/>
  <c r="J100" i="1" l="1"/>
  <c r="J73" i="1"/>
  <c r="J78" i="1"/>
  <c r="J101" i="1"/>
  <c r="J96" i="1"/>
  <c r="J74" i="1"/>
  <c r="J75" i="1"/>
  <c r="J90" i="1"/>
  <c r="J84" i="1"/>
  <c r="J69" i="1"/>
  <c r="J92" i="1"/>
  <c r="J97" i="1"/>
  <c r="J102" i="1"/>
  <c r="J71" i="1"/>
  <c r="J88" i="1"/>
  <c r="J93" i="1"/>
  <c r="J68" i="1"/>
  <c r="J86" i="1"/>
  <c r="J81" i="1"/>
  <c r="J70" i="1"/>
  <c r="J77" i="1"/>
  <c r="J82" i="1"/>
  <c r="J80" i="1"/>
  <c r="J89" i="1"/>
  <c r="J98" i="1"/>
  <c r="J72" i="1"/>
  <c r="J76" i="1"/>
  <c r="J85" i="1"/>
  <c r="J94" i="1"/>
  <c r="J79" i="1"/>
  <c r="J83" i="1"/>
  <c r="J87" i="1"/>
  <c r="J91" i="1"/>
  <c r="J95" i="1"/>
  <c r="J99" i="1"/>
  <c r="J103" i="1"/>
  <c r="G26" i="1"/>
  <c r="A26" i="1"/>
  <c r="A23" i="1"/>
  <c r="G28" i="1"/>
  <c r="M57" i="18"/>
  <c r="M67" i="18"/>
  <c r="M33" i="18"/>
  <c r="AE80" i="18"/>
  <c r="G33" i="18"/>
  <c r="M30" i="18"/>
  <c r="M29" i="18" s="1"/>
  <c r="M18" i="18"/>
  <c r="M13" i="18" s="1"/>
  <c r="M8" i="17"/>
  <c r="M111" i="17"/>
  <c r="M85" i="17"/>
  <c r="G111" i="17"/>
  <c r="AE122" i="17"/>
  <c r="M120" i="17"/>
  <c r="M118" i="17" s="1"/>
  <c r="M101" i="17"/>
  <c r="M97" i="17" s="1"/>
  <c r="M10" i="17"/>
  <c r="M52" i="16"/>
  <c r="M48" i="16"/>
  <c r="M44" i="16" s="1"/>
  <c r="M24" i="16"/>
  <c r="M21" i="16" s="1"/>
  <c r="M16" i="16"/>
  <c r="M8" i="16" s="1"/>
  <c r="M19" i="15"/>
  <c r="G19" i="15"/>
  <c r="AE31" i="15"/>
  <c r="M9" i="15"/>
  <c r="M8" i="15" s="1"/>
  <c r="M37" i="14"/>
  <c r="M36" i="14" s="1"/>
  <c r="M24" i="14"/>
  <c r="M21" i="14" s="1"/>
  <c r="M16" i="14"/>
  <c r="M15" i="14" s="1"/>
  <c r="AE54" i="14"/>
  <c r="M33" i="14"/>
  <c r="M32" i="14" s="1"/>
  <c r="M9" i="14"/>
  <c r="M8" i="14" s="1"/>
  <c r="M49" i="13"/>
  <c r="M41" i="13"/>
  <c r="G57" i="13"/>
  <c r="G49" i="13"/>
  <c r="M15" i="13"/>
  <c r="M13" i="13" s="1"/>
  <c r="AE61" i="13"/>
  <c r="M307" i="12"/>
  <c r="M426" i="12"/>
  <c r="M364" i="12"/>
  <c r="M336" i="12"/>
  <c r="M169" i="12"/>
  <c r="M127" i="12"/>
  <c r="G415" i="12"/>
  <c r="M408" i="12"/>
  <c r="M407" i="12" s="1"/>
  <c r="G203" i="12"/>
  <c r="M399" i="12"/>
  <c r="M398" i="12" s="1"/>
  <c r="M271" i="12"/>
  <c r="M270" i="12" s="1"/>
  <c r="G127" i="12"/>
  <c r="G15" i="12"/>
  <c r="M448" i="12"/>
  <c r="M447" i="12" s="1"/>
  <c r="M431" i="12"/>
  <c r="M338" i="12"/>
  <c r="M251" i="12"/>
  <c r="M248" i="12" s="1"/>
  <c r="M98" i="12"/>
  <c r="M97" i="12" s="1"/>
  <c r="M442" i="12"/>
  <c r="M440" i="12" s="1"/>
  <c r="M11" i="12"/>
  <c r="M8" i="12" s="1"/>
  <c r="I21" i="1"/>
  <c r="I39" i="1"/>
  <c r="I50" i="1" s="1"/>
  <c r="J105" i="1" l="1"/>
  <c r="A24" i="1"/>
  <c r="G24" i="1"/>
  <c r="A27" i="1" s="1"/>
  <c r="J48" i="1"/>
  <c r="J40" i="1"/>
  <c r="J44" i="1"/>
  <c r="J45" i="1"/>
  <c r="J42" i="1"/>
  <c r="J47" i="1"/>
  <c r="J46" i="1"/>
  <c r="J49" i="1"/>
  <c r="J41" i="1"/>
  <c r="J43" i="1"/>
  <c r="J39" i="1"/>
  <c r="J50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Čížek</author>
  </authors>
  <commentList>
    <comment ref="S6" authorId="0" shapeId="0" xr:uid="{6CD7A480-07C2-46FB-864B-A8DA12CDD949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A30149-0898-438C-BC7D-639DF78707EA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Čížek</author>
  </authors>
  <commentList>
    <comment ref="S6" authorId="0" shapeId="0" xr:uid="{00E0B9FB-E430-4559-BA69-C36420918C0F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827ACB-8CC3-4A70-9FFC-13C9D840B2FD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Čížek</author>
  </authors>
  <commentList>
    <comment ref="S6" authorId="0" shapeId="0" xr:uid="{ECF82F6E-497B-4F8F-8C83-7FBACAE94323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97B71DD-9F1B-45C2-A961-7C4296781D77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Čížek</author>
  </authors>
  <commentList>
    <comment ref="S6" authorId="0" shapeId="0" xr:uid="{37E78CBA-8689-4DED-B87C-9B4AC458D715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99849A-D543-4E9A-A918-93790FF8C623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Čížek</author>
  </authors>
  <commentList>
    <comment ref="S6" authorId="0" shapeId="0" xr:uid="{5ED64D30-D266-495E-99E1-1C20D1B2B007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6564A6-67A5-4DC4-97EB-A16283F96D96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Čížek</author>
  </authors>
  <commentList>
    <comment ref="S6" authorId="0" shapeId="0" xr:uid="{62B93631-2466-4158-8F4C-23783B8B8D99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4D7874F-15A9-4E47-941E-A3CDF591D96A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Čížek</author>
  </authors>
  <commentList>
    <comment ref="S6" authorId="0" shapeId="0" xr:uid="{3DB596EB-9319-40A8-A9B0-4C25F99B8319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1245E5D-8B54-41B6-9983-22BA98291F83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<sst xmlns="http://schemas.openxmlformats.org/spreadsheetml/2006/main" count="4541" uniqueCount="1136">
  <si>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</si>
  <si>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</si>
  <si>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</si>
  <si>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</si>
  <si>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</si>
  <si>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</si>
  <si>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</si>
  <si>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</si>
  <si>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</si>
  <si>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</si>
  <si>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</si>
  <si>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</si>
  <si>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</si>
  <si>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</si>
  <si>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</si>
  <si>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</si>
  <si>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</si>
  <si>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</si>
  <si>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</si>
  <si>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</si>
  <si>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</si>
  <si>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</si>
  <si>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</si>
  <si>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</si>
  <si>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</si>
  <si>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</si>
  <si>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</si>
  <si>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</si>
  <si>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</si>
  <si>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</si>
  <si>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</si>
  <si>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</si>
  <si>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</si>
  <si>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</si>
  <si>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</si>
  <si>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</si>
  <si>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</si>
  <si>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</si>
  <si>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</si>
  <si>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</si>
  <si>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</si>
  <si>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</si>
  <si>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</si>
  <si>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2023072</t>
  </si>
  <si>
    <t>ADAPTACE OBJEKTU NOVÁ VES č.p.39</t>
  </si>
  <si>
    <t>Obec Kunčina</t>
  </si>
  <si>
    <t>204</t>
  </si>
  <si>
    <t>Kunčina</t>
  </si>
  <si>
    <t>56924</t>
  </si>
  <si>
    <t>00276880</t>
  </si>
  <si>
    <t>CZ00276880</t>
  </si>
  <si>
    <t>Stavba</t>
  </si>
  <si>
    <t>01</t>
  </si>
  <si>
    <t>2NP</t>
  </si>
  <si>
    <t>Stavební část</t>
  </si>
  <si>
    <t>02</t>
  </si>
  <si>
    <t>Elektroinstalace</t>
  </si>
  <si>
    <t>03</t>
  </si>
  <si>
    <t>UT - 2.NP</t>
  </si>
  <si>
    <t>Vzduchotechnika</t>
  </si>
  <si>
    <t>04</t>
  </si>
  <si>
    <t>ZTI - 2.NP</t>
  </si>
  <si>
    <t>Fasáda</t>
  </si>
  <si>
    <t>Statické zajištění krovu</t>
  </si>
  <si>
    <t>Celkem za stavbu</t>
  </si>
  <si>
    <t>CZK</t>
  </si>
  <si>
    <t>#POPS</t>
  </si>
  <si>
    <t>Popis stavby: 2023072 - ADAPTACE OBJEKTU NOVÁ VES č.p.39</t>
  </si>
  <si>
    <t>#POPO</t>
  </si>
  <si>
    <t>Popis objektu: 01 - 2NP</t>
  </si>
  <si>
    <t>#POPR</t>
  </si>
  <si>
    <t>Popis rozpočtu: 01 - Stavební část</t>
  </si>
  <si>
    <t>Popis rozpočtu: 02 - Elektroinstalace</t>
  </si>
  <si>
    <t>Popis rozpočtu: 03 - Vzduchotechnika</t>
  </si>
  <si>
    <t>Popis rozpočtu: 03 - UT - 2.NP</t>
  </si>
  <si>
    <t>Popis rozpočtu: 04 - ZTI - 2.NP</t>
  </si>
  <si>
    <t>Popis objektu: 02 - Fasáda</t>
  </si>
  <si>
    <t>Popis rozpočtu: 02 - Fasáda</t>
  </si>
  <si>
    <t>Popis objektu: 03 - Statické zajištění krovu</t>
  </si>
  <si>
    <t>Popis rozpočtu: 03 - Statické zajištění krovu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</si>
  <si>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</si>
  <si>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</si>
  <si>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</si>
  <si>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</si>
  <si>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</si>
  <si>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</si>
  <si>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</si>
  <si>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</si>
  <si>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</si>
  <si>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</si>
  <si>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</si>
  <si>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</si>
  <si>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</si>
  <si>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</si>
  <si>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</si>
  <si>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</si>
  <si>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</si>
  <si>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</si>
  <si>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</si>
  <si>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</si>
  <si>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</si>
  <si>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</si>
  <si>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</si>
  <si>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</si>
  <si>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</si>
  <si>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</si>
  <si>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</si>
  <si>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</si>
  <si>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</si>
  <si>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</si>
  <si>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</si>
  <si>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</si>
  <si>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</si>
  <si>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</si>
  <si>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</si>
  <si>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730</t>
  </si>
  <si>
    <t>Ústřední vytápění</t>
  </si>
  <si>
    <t>733</t>
  </si>
  <si>
    <t>Rozvod potrubí</t>
  </si>
  <si>
    <t>734</t>
  </si>
  <si>
    <t>Armatury</t>
  </si>
  <si>
    <t>735</t>
  </si>
  <si>
    <t>Otopná tělesa</t>
  </si>
  <si>
    <t>736</t>
  </si>
  <si>
    <t>Podlahové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</si>
  <si>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</si>
  <si>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</si>
  <si>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</si>
  <si>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</si>
  <si>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</si>
  <si>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</si>
  <si>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</si>
  <si>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</si>
  <si>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</si>
  <si>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</si>
  <si>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</si>
  <si>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</si>
  <si>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</si>
  <si>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</si>
  <si>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</si>
  <si>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</si>
  <si>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</si>
  <si>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</si>
  <si>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</si>
  <si>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</si>
  <si>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M22</t>
  </si>
  <si>
    <t>Montáž sdělovací a zabezp. techniky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</si>
  <si>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</si>
  <si>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</si>
  <si>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</si>
  <si>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</si>
  <si>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</si>
  <si>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</si>
  <si>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</si>
  <si>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</si>
  <si>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</si>
  <si>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</si>
  <si>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</si>
  <si>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</si>
  <si>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</si>
  <si>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</si>
  <si>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</si>
  <si>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</si>
  <si>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</si>
  <si>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</si>
  <si>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</si>
  <si>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</si>
  <si>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</si>
  <si>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</si>
  <si>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</si>
  <si>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</si>
  <si>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</si>
  <si>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</si>
  <si>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</si>
  <si>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</si>
  <si>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</si>
  <si>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</si>
  <si>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</si>
  <si>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</si>
  <si>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</si>
  <si>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</si>
  <si>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</si>
  <si>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271531113R00</t>
  </si>
  <si>
    <t>Polštář základu z kameniva hr. drceného 16-32 mm</t>
  </si>
  <si>
    <t>m3</t>
  </si>
  <si>
    <t>RTS 25/ I</t>
  </si>
  <si>
    <t>Práce</t>
  </si>
  <si>
    <t>Běžná</t>
  </si>
  <si>
    <t>POL1_</t>
  </si>
  <si>
    <t>P3 : 23,6*0,15</t>
  </si>
  <si>
    <t>VV</t>
  </si>
  <si>
    <t>273321321R00</t>
  </si>
  <si>
    <t>Železobeton základových desek C 20/25 XC2</t>
  </si>
  <si>
    <t>P3 : 23,6*0,1</t>
  </si>
  <si>
    <t>273361921RT5</t>
  </si>
  <si>
    <t>Výztuž základových desek ze svařovaných sítí KH 20, drát d 6,0 mm, oko 150 x 150 mm</t>
  </si>
  <si>
    <t>t</t>
  </si>
  <si>
    <t>P3 : 23,6*0,00303*1,15</t>
  </si>
  <si>
    <t>310238211RT1</t>
  </si>
  <si>
    <t>Zazdívka otvorů plochy do 1 m2 cihlami na MVC s použitím suché maltové směsi</t>
  </si>
  <si>
    <t>1,15*0,2*0,5</t>
  </si>
  <si>
    <t>1,15*0,2*0,65*2</t>
  </si>
  <si>
    <t>1,15*0,8*0,65</t>
  </si>
  <si>
    <t>0,35*0,78*0,15+0,2*0,61*0,15+0,75*0,65*0,5+1,15*0,11*0,65</t>
  </si>
  <si>
    <t>310239211RT2</t>
  </si>
  <si>
    <t>Zazdívka otvorů plochy do 4 m2 cihlami na MVC s použitím suché maltové směsi</t>
  </si>
  <si>
    <t>0,9*2,02*0,5</t>
  </si>
  <si>
    <t>1*2*0,5</t>
  </si>
  <si>
    <t>1,53*1,13*0,5</t>
  </si>
  <si>
    <t>0,86*2*0,4+0,66*1,805*0,48</t>
  </si>
  <si>
    <t>319201311R00</t>
  </si>
  <si>
    <t>Vyrovnání povrchu zdiva maltou tl.do 3 cm</t>
  </si>
  <si>
    <t>m2</t>
  </si>
  <si>
    <t xml:space="preserve">ostění : </t>
  </si>
  <si>
    <t>(1,15+2*1,95)*5*0,65</t>
  </si>
  <si>
    <t>(1,15+2*1,95)*0,5</t>
  </si>
  <si>
    <t>(1+2*1,95)*0,65</t>
  </si>
  <si>
    <t>(1,14+2*1,9)*0,5</t>
  </si>
  <si>
    <t>(1,53+2*1,13)*0,5</t>
  </si>
  <si>
    <t>(1,35+2*2,27)*0,5</t>
  </si>
  <si>
    <t>311271664R00</t>
  </si>
  <si>
    <t>Zdivo z vápenopískových kvádrů 240, tl. 240 mm</t>
  </si>
  <si>
    <t>38,6*3,0</t>
  </si>
  <si>
    <t>-(0,9*1,97*4)</t>
  </si>
  <si>
    <t>317121049RT2</t>
  </si>
  <si>
    <t>Překlad nenosný betonový světlost otvoru do 1000 mm, překlad nenosný NBP 115, 1400 x 115 x 195 cm</t>
  </si>
  <si>
    <t>kus</t>
  </si>
  <si>
    <t>2*4</t>
  </si>
  <si>
    <t>342255024R00</t>
  </si>
  <si>
    <t>Příčky z desek pórobetonových tl. 100 mm</t>
  </si>
  <si>
    <t>8,87*3,25</t>
  </si>
  <si>
    <t>-(0,7*1,97*3)</t>
  </si>
  <si>
    <t>(1,79*2+2,29+1,372+0,1+1,1)*3</t>
  </si>
  <si>
    <t>-(0,7*1,97*2)</t>
  </si>
  <si>
    <t>342255028R00</t>
  </si>
  <si>
    <t>Příčky z desek pórobetonových tl. 150 mm</t>
  </si>
  <si>
    <t>3,25*31,25</t>
  </si>
  <si>
    <t>-(0,7*1,97+0,8*1,97*3+0,9*1,97*2+1,8*1,97)</t>
  </si>
  <si>
    <t>1,26*3+1,46*3</t>
  </si>
  <si>
    <t>317121047RT4</t>
  </si>
  <si>
    <t>Překlad nenosný pórobetonový, světlost otvoru do 1050 mm překlad nenosný NEP 150-1250, 124 x 24,9 x 15 cm</t>
  </si>
  <si>
    <t>6</t>
  </si>
  <si>
    <t>317121049R00</t>
  </si>
  <si>
    <t>Překlad nenosný pórobetonový, světlost otvoru do 3750 mm</t>
  </si>
  <si>
    <t>1</t>
  </si>
  <si>
    <t>342941111R00</t>
  </si>
  <si>
    <t>Připojení příček ke stáv.konstr. kotvou na hmožd.</t>
  </si>
  <si>
    <t>m</t>
  </si>
  <si>
    <t>3,25*14</t>
  </si>
  <si>
    <t>3*8</t>
  </si>
  <si>
    <t>346244315R00</t>
  </si>
  <si>
    <t>Obezdívky van a WC nádržek z desek pórobetonových tl. 150 mm</t>
  </si>
  <si>
    <t>0,9*3,25</t>
  </si>
  <si>
    <t>0,9*1,5*2</t>
  </si>
  <si>
    <t>311921113R00</t>
  </si>
  <si>
    <t>Osazení podkladních prvků</t>
  </si>
  <si>
    <t>1*3/1,2</t>
  </si>
  <si>
    <t>1,15*3/1,2</t>
  </si>
  <si>
    <t>1*2/1,2</t>
  </si>
  <si>
    <t>1,35/1,2</t>
  </si>
  <si>
    <t>283769934R</t>
  </si>
  <si>
    <t>Profil podkladní izol. PIR 1200 mm s vloženou PIR vložkou</t>
  </si>
  <si>
    <t>SPCM</t>
  </si>
  <si>
    <t>Specifikace</t>
  </si>
  <si>
    <t>POL3_</t>
  </si>
  <si>
    <t>Koeficient : 0,05</t>
  </si>
  <si>
    <t>317941123RT2</t>
  </si>
  <si>
    <t>Osazení ocelových válcovaných nosníků  č.14-22 včetně dodávky profilu I č.14</t>
  </si>
  <si>
    <t>10*4*1,5*0,0129</t>
  </si>
  <si>
    <t>4*1,65*0,0129</t>
  </si>
  <si>
    <t>4*1,3*0,0129</t>
  </si>
  <si>
    <t>317941123RT3</t>
  </si>
  <si>
    <t>Osazení ocelových válcovaných nosníků  č. 14 - 22 včetně dodávky profilu I č. 16</t>
  </si>
  <si>
    <t>(4*1,3*3+4*1,85)*0,0158*1,1</t>
  </si>
  <si>
    <t>317234410RT2</t>
  </si>
  <si>
    <t>Vyzdívka mezi nosníky cihlami pálenými na MC s použitím suché maltové směsi</t>
  </si>
  <si>
    <t>3*1,5*0,4*0,2</t>
  </si>
  <si>
    <t>4*1,5*0,65*0,2</t>
  </si>
  <si>
    <t>3*1,5*0,5*0,2</t>
  </si>
  <si>
    <t>1,65*0,65*0,2</t>
  </si>
  <si>
    <t>1,3*0,5*0,2</t>
  </si>
  <si>
    <t>1,3*0,5*0,2*3+1,85*0,5*0,2</t>
  </si>
  <si>
    <t>346244381RT2</t>
  </si>
  <si>
    <t>Plentování ocelových nosníků výšky do 20 cm s použitím suché maltové směsi</t>
  </si>
  <si>
    <t>3*(1,5*2*0,2+1*0,4)</t>
  </si>
  <si>
    <t>4*(1,5*2*0,2+1*0,65)</t>
  </si>
  <si>
    <t>3*(1,5*2*0,2+1*0,5)</t>
  </si>
  <si>
    <t>1,65*2*0,2+1,15*0,65</t>
  </si>
  <si>
    <t>1,3*2*0,2+1*0,5</t>
  </si>
  <si>
    <t>(1,3*2*0,2+0,8*0,5)*3+1,85*2*0,2+1,35*0,5</t>
  </si>
  <si>
    <t>317314130R00</t>
  </si>
  <si>
    <t>Podbetonování zhlaví nosníků, zdivo šířky 300 mm</t>
  </si>
  <si>
    <t>11*2</t>
  </si>
  <si>
    <t>12*2</t>
  </si>
  <si>
    <t>12*2+2</t>
  </si>
  <si>
    <t>14*2</t>
  </si>
  <si>
    <t>19</t>
  </si>
  <si>
    <t>8</t>
  </si>
  <si>
    <t>417321414R00</t>
  </si>
  <si>
    <t>Ztužující pásy a věnce z betonu železového C 25/30</t>
  </si>
  <si>
    <t>38,6*0,25*0,25</t>
  </si>
  <si>
    <t>417351115R00</t>
  </si>
  <si>
    <t>Bednění ztužujících pásů a věnců - zřízení</t>
  </si>
  <si>
    <t>38,6*2*0,4</t>
  </si>
  <si>
    <t>417351116R00</t>
  </si>
  <si>
    <t>Bednění ztužujících pásů a věnců - odstranění</t>
  </si>
  <si>
    <t>417361821R00</t>
  </si>
  <si>
    <t>Výztuž ztužujících pásů a věnců z oceli B500B (10 505)</t>
  </si>
  <si>
    <t>38,6*0,25*0,25*0,2</t>
  </si>
  <si>
    <t>416021121R00</t>
  </si>
  <si>
    <t>Podhledy SDK, kovová.kce CD. 1x deska (bílý) 12,5 mm</t>
  </si>
  <si>
    <t>169,62</t>
  </si>
  <si>
    <t>3,14+3,09+2,54+2,51+3,79</t>
  </si>
  <si>
    <t>416021123R00</t>
  </si>
  <si>
    <t>Podhledy SDK, kovová.kce CD. 1x deska (impreg.) 12,5 mm</t>
  </si>
  <si>
    <t>416091082R00</t>
  </si>
  <si>
    <t>Příplatek k podhledu sádrokart. za plochu do 5 m2</t>
  </si>
  <si>
    <t>13,66</t>
  </si>
  <si>
    <t>416091083R00</t>
  </si>
  <si>
    <t>Příplatek k podhledu sádrokart. za plochu do 10 m2</t>
  </si>
  <si>
    <t>413941123RU3</t>
  </si>
  <si>
    <t>Osazení válcovaných nosníků ve stropech č. 14 - 22 včetně dodávky profilu U č. 16</t>
  </si>
  <si>
    <t>SP2 : 2*(2,1+3,4+3,4)*0,0174*1,05</t>
  </si>
  <si>
    <t>413941123RU5</t>
  </si>
  <si>
    <t>Osazení válcovaných nosníků ve stropech č. 14 - 22 včetně dodávky profilu U č. 20</t>
  </si>
  <si>
    <t>SP3 : 2*(4,5+4,5+4,5+3,9)*0,0228*1,05</t>
  </si>
  <si>
    <t>SP4 : 4*5,25*0,0228*1,05</t>
  </si>
  <si>
    <t>413232221RT2</t>
  </si>
  <si>
    <t>Zazdívka zhlaví válcovaných nosníků výšky do 30cm s použitím suché maltové směsi</t>
  </si>
  <si>
    <t>471100010RA01</t>
  </si>
  <si>
    <t>Balkon včetně izolace, dlažby a zábradlí, komplet D+M</t>
  </si>
  <si>
    <t>Vlastní</t>
  </si>
  <si>
    <t>Indiv</t>
  </si>
  <si>
    <t>Agregovaná položka</t>
  </si>
  <si>
    <t>POL2_</t>
  </si>
  <si>
    <t>dle TZ! : (3,8+4+4,4)*1,36</t>
  </si>
  <si>
    <t>610991111R00</t>
  </si>
  <si>
    <t>Zakrývání výplní vnitřních otvorů</t>
  </si>
  <si>
    <t>1*2,25*3</t>
  </si>
  <si>
    <t>1,15*1,75*3</t>
  </si>
  <si>
    <t>1,15*2,65*3</t>
  </si>
  <si>
    <t>1,15*1,15</t>
  </si>
  <si>
    <t>1*1,75</t>
  </si>
  <si>
    <t>1*2,25*2</t>
  </si>
  <si>
    <t>1*1,75*5</t>
  </si>
  <si>
    <t>1,15*1,15+1,35*2,27</t>
  </si>
  <si>
    <t>612421615R00</t>
  </si>
  <si>
    <t>Omítka vnitřní zdiva, MVC, hrubá zatřená</t>
  </si>
  <si>
    <t>3,25*(95,5-25,28)</t>
  </si>
  <si>
    <t>3,5*25,28</t>
  </si>
  <si>
    <t>-38,2525</t>
  </si>
  <si>
    <t>-(1,8*2+3,3*2)</t>
  </si>
  <si>
    <t>111-(0,7*1,79*6)</t>
  </si>
  <si>
    <t>612481211RT2</t>
  </si>
  <si>
    <t>Montáž výztužné sítě(perlinky)do stěrky-vnit.stěny včetně výztužné sítě a stěrkového tmelu</t>
  </si>
  <si>
    <t>782,4</t>
  </si>
  <si>
    <t>-268,2425</t>
  </si>
  <si>
    <t>56</t>
  </si>
  <si>
    <t>611481211RT8</t>
  </si>
  <si>
    <t>Montáž výztužné sítě (perlinky) do stěrky-stropy včetně výztužné sítě a stěrkového tmelu</t>
  </si>
  <si>
    <t>8,51+9,02</t>
  </si>
  <si>
    <t>610991002R00</t>
  </si>
  <si>
    <t>Začišťovací okenní lišta pro vnitř.omítku</t>
  </si>
  <si>
    <t>(1+2*2,25)*3</t>
  </si>
  <si>
    <t>(1,15+2*1,75)*3</t>
  </si>
  <si>
    <t>(1,15+2*2,65)*3</t>
  </si>
  <si>
    <t>1,15*3</t>
  </si>
  <si>
    <t>1+2*1,75</t>
  </si>
  <si>
    <t>(1+2*2,25)*2</t>
  </si>
  <si>
    <t>(1+2*1,75)*5</t>
  </si>
  <si>
    <t>1,15*3+1,35+2*2,27</t>
  </si>
  <si>
    <t>612473186R00</t>
  </si>
  <si>
    <t>Příplatek za zabudované rohovníky, stěny a okna</t>
  </si>
  <si>
    <t>okna : 91,25</t>
  </si>
  <si>
    <t>stěny : 3,25*10</t>
  </si>
  <si>
    <t>3*5</t>
  </si>
  <si>
    <t>602011141RT3</t>
  </si>
  <si>
    <t>Štuk na stěnách vnitřní, ručně tloušťka vrstvy 4 mm</t>
  </si>
  <si>
    <t>571,99</t>
  </si>
  <si>
    <t>160</t>
  </si>
  <si>
    <t>601011141RT3</t>
  </si>
  <si>
    <t>Omítka na stropech/podhledech štuková, vnitřní, ručně tloušťka vrstvy 4 mm</t>
  </si>
  <si>
    <t>18,43</t>
  </si>
  <si>
    <t>631312611R00</t>
  </si>
  <si>
    <t>Mazanina betonová tl. 5 - 8 cm C 16/20</t>
  </si>
  <si>
    <t>P1 : 46,59*0,05</t>
  </si>
  <si>
    <t>P1c : 19,42*0,067</t>
  </si>
  <si>
    <t>P2 : 128,92*0,05</t>
  </si>
  <si>
    <t>P3 : 23,6*0,05</t>
  </si>
  <si>
    <t>631313611R00</t>
  </si>
  <si>
    <t>Mazanina betonová tl. 8 - 12 cm C 16/20</t>
  </si>
  <si>
    <t>P1b : 6,4*0,114</t>
  </si>
  <si>
    <t>631361921RT5</t>
  </si>
  <si>
    <t>Výztuž mazanin svařovanou sítí KH 20, drát d 6,0 mm, oko 150 x 150 mm</t>
  </si>
  <si>
    <t>P1 : 46,59*0,00303</t>
  </si>
  <si>
    <t>P1b : 6,4*0,00303</t>
  </si>
  <si>
    <t>P1c : 19,42*0,00303</t>
  </si>
  <si>
    <t>P2 : 128,92*0,00303</t>
  </si>
  <si>
    <t>P3 : 23,6*0,00303</t>
  </si>
  <si>
    <t>Koeficient : 0,15</t>
  </si>
  <si>
    <t>632441491R00</t>
  </si>
  <si>
    <t>Broušení mazanin a potěrů - odstranění šlemu</t>
  </si>
  <si>
    <t>P1 : 46,59</t>
  </si>
  <si>
    <t>P1b : 6,4</t>
  </si>
  <si>
    <t>P1c : 19,42</t>
  </si>
  <si>
    <t>P2 : 128,92</t>
  </si>
  <si>
    <t>P3 : 23,6</t>
  </si>
  <si>
    <t>642941111RT4</t>
  </si>
  <si>
    <t>Pouzdro pro posuvné dveře jednostranné, do zdiva jednostranné pouzdro 900/1970 mm</t>
  </si>
  <si>
    <t>941955002R00</t>
  </si>
  <si>
    <t>Lešení lehké pomocné, výška podlahy do 1,9 m</t>
  </si>
  <si>
    <t>212,61</t>
  </si>
  <si>
    <t>32,6</t>
  </si>
  <si>
    <t>950100003RA01</t>
  </si>
  <si>
    <t>Stříška plochá - zastřešení vstupu/balkonů, komplet D+M</t>
  </si>
  <si>
    <t>dle TZ! : 3,74*1,4</t>
  </si>
  <si>
    <t>(3,8+4+4,4)*1,36</t>
  </si>
  <si>
    <t>952901111R00</t>
  </si>
  <si>
    <t>Vyčištění budov o výšce podlaží do 4 m</t>
  </si>
  <si>
    <t>968061112R00</t>
  </si>
  <si>
    <t>Vyvěšení dřevěných a plastových okenních křídel pl. do 1,5 m2</t>
  </si>
  <si>
    <t>2NP - 1 okno = 6 křídel : 9*6</t>
  </si>
  <si>
    <t>968062356R00</t>
  </si>
  <si>
    <t>Vybourání dřevěných rámů oken dvojitých pl. 4 m2</t>
  </si>
  <si>
    <t>1,15*1,95*6</t>
  </si>
  <si>
    <t>1*1,95</t>
  </si>
  <si>
    <t>1,14*1,9</t>
  </si>
  <si>
    <t>1,53*1,13</t>
  </si>
  <si>
    <t>1,15*1,15+0,58*0,65+0,75*0,65</t>
  </si>
  <si>
    <t>968062456R00</t>
  </si>
  <si>
    <t>Vybourání dřevěných dveřních zárubní pl. nad 2 m2</t>
  </si>
  <si>
    <t>1,26*2,26</t>
  </si>
  <si>
    <t>968072455R00</t>
  </si>
  <si>
    <t>Vybourání kovových dveřních zárubní pl. do 2 m2</t>
  </si>
  <si>
    <t>0,9*2,02</t>
  </si>
  <si>
    <t>0,6*1,97</t>
  </si>
  <si>
    <t>968095002R00</t>
  </si>
  <si>
    <t>Bourání parapetů dřevěných š. do 50 cm</t>
  </si>
  <si>
    <t>1,15*6</t>
  </si>
  <si>
    <t>1,14</t>
  </si>
  <si>
    <t>1,53</t>
  </si>
  <si>
    <t>1,15+0,58+0,75</t>
  </si>
  <si>
    <t>962032231R00</t>
  </si>
  <si>
    <t>Bourání zdiva z cihel pálených na MVC</t>
  </si>
  <si>
    <t>ubourání parapetů : 1,15*0,7*0,65*3</t>
  </si>
  <si>
    <t>971033651R00</t>
  </si>
  <si>
    <t>Vybourání otv. zeď cihel. pl.4 m2, tl.60 cm, MVC</t>
  </si>
  <si>
    <t>1,65*0,2*0,65</t>
  </si>
  <si>
    <t>1*2,25*0,5+1,5*0,2*0,5</t>
  </si>
  <si>
    <t>1*1,75*0,51+1,5*0,2*0,51</t>
  </si>
  <si>
    <t>1*1,75*0,65*4+1,5*0,2*0,65*4</t>
  </si>
  <si>
    <t>1*2,25*0,4*3+1,5*0,2*0,4*3</t>
  </si>
  <si>
    <t>1*2,02*0,5+1,3*0,2*0,5</t>
  </si>
  <si>
    <t>1,15*0,68*0,65</t>
  </si>
  <si>
    <t>0,8*2,02*0,48+1,3*0,2*0,5</t>
  </si>
  <si>
    <t>1,35*2,27*0,5-0,58*0,65*0,5+1,85*0,5*0,2</t>
  </si>
  <si>
    <t>0,8*2,02*0,48*2+1,3*0,2*0,48*2</t>
  </si>
  <si>
    <t>0,62*3*0,48</t>
  </si>
  <si>
    <t>975021211R00</t>
  </si>
  <si>
    <t>Podchycení zdiva pod stropem při tl.zdi do 45 cm</t>
  </si>
  <si>
    <t>3*1,5</t>
  </si>
  <si>
    <t>975021311R00</t>
  </si>
  <si>
    <t>Podchycení zdiva pod stropem při tl.zdi do 60 cm</t>
  </si>
  <si>
    <t>1,65+1,5*7+1,3</t>
  </si>
  <si>
    <t>1,15+1,3*2+0,62+1,3+1,85</t>
  </si>
  <si>
    <t>973031325R00</t>
  </si>
  <si>
    <t>Vysekání kapes zeď cihel. MVC, pl. 0,1m2, hl. 30cm</t>
  </si>
  <si>
    <t>999281105R00</t>
  </si>
  <si>
    <t>Přesun hmot pro opravy a údržbu do výšky 6 m</t>
  </si>
  <si>
    <t>Přesun hmot</t>
  </si>
  <si>
    <t>POL7_</t>
  </si>
  <si>
    <t>711111001RZ1</t>
  </si>
  <si>
    <t xml:space="preserve">Provedení izolace proti vlhkosti na ploše vodorovné, 1x asfaltovým penetračním nátěrem včetně dodávky asfaltového penetračního laku </t>
  </si>
  <si>
    <t>711141559RY2</t>
  </si>
  <si>
    <t>Provedení izolace proti vlhkosti na ploše vodorovné, asfaltovými pásy přitavením 1 vrstva - včetně dod. pásu</t>
  </si>
  <si>
    <t>P3 : 23,6*1,2</t>
  </si>
  <si>
    <t>711212000RU1</t>
  </si>
  <si>
    <t>Izolace proti vodě a vlhkosti, penetrace podkladu pod hydroizolační nátěr, včetně dodávky  materiálu</t>
  </si>
  <si>
    <t>6,38+0,3*11,26+9</t>
  </si>
  <si>
    <t>5,17+0,3*8,42+6</t>
  </si>
  <si>
    <t>8,51+0,3*14,2+6</t>
  </si>
  <si>
    <t>5,25+0,3*8,5+6</t>
  </si>
  <si>
    <t>3,79+0,3*7,2</t>
  </si>
  <si>
    <t>711212012RT3</t>
  </si>
  <si>
    <t>Izolace proti vodě a vlhkosti, hydroizolační povlak vyztužený tkaninou pružná hydroizolace</t>
  </si>
  <si>
    <t>Koeficient : 0,1</t>
  </si>
  <si>
    <t>765799312RK8</t>
  </si>
  <si>
    <t>Montáž fólie na bednění přibitím vč. podstřešní difúzní fólie</t>
  </si>
  <si>
    <t>S3 : 173+44</t>
  </si>
  <si>
    <t>998711101R00</t>
  </si>
  <si>
    <t>Přesun hmot pro izolace proti vodě, výšky do 6 m</t>
  </si>
  <si>
    <t>713121121R00</t>
  </si>
  <si>
    <t>Montáž tepelné izolace podlah na sucho, dvouvrstvá</t>
  </si>
  <si>
    <t>28375705R</t>
  </si>
  <si>
    <t>Deska izolační stabilizov. EPS 150  1000 x 500 mm</t>
  </si>
  <si>
    <t>RTS 24/ II</t>
  </si>
  <si>
    <t>P3 : 23,6*0,12*1,05</t>
  </si>
  <si>
    <t>713121111R00</t>
  </si>
  <si>
    <t>Montáž tepelné izolace podlah na sucho, jednovrstvá</t>
  </si>
  <si>
    <t>283762861R</t>
  </si>
  <si>
    <t>Deska polystyrénová EPS pro kročejový útlum tl. 50 x 500 x 1000 mm</t>
  </si>
  <si>
    <t>713191100RT9</t>
  </si>
  <si>
    <t>Položení separační fólie včetně dodávky PE fólie</t>
  </si>
  <si>
    <t>713131131R00</t>
  </si>
  <si>
    <t>Montáž tepelné izolace stěn lepením</t>
  </si>
  <si>
    <t>nenosný překlad : 2,5*0,25</t>
  </si>
  <si>
    <t>283754601R</t>
  </si>
  <si>
    <t>Polystyren extrudovaný XPS 600 x 1250 mm</t>
  </si>
  <si>
    <t>nenosný překlad : 2,5*0,25*0,05</t>
  </si>
  <si>
    <t>713121118RU1</t>
  </si>
  <si>
    <t>Montáž dilatačního pásku podél stěn včetně dodávky pásku</t>
  </si>
  <si>
    <t>713111111RT2</t>
  </si>
  <si>
    <t>Montáž tepelné izolace stropů vrchem kladené, volně 2 vrstvy - materiál ve specifikaci</t>
  </si>
  <si>
    <t>S3 : 139,7+35,81</t>
  </si>
  <si>
    <t>63151406R</t>
  </si>
  <si>
    <t>Deska z minerální plsti  tl. 100 mm</t>
  </si>
  <si>
    <t>63151414.AR</t>
  </si>
  <si>
    <t>Deska z minerální plsti  tl. 200 mm</t>
  </si>
  <si>
    <t>998713101R00</t>
  </si>
  <si>
    <t>Přesun hmot pro izolace tepelné, výšky do 6 m</t>
  </si>
  <si>
    <t>763613132RT1</t>
  </si>
  <si>
    <t>Montáž záklopu stropů z desek do tl.18 mm,P+D,šroubov. bez dodávky desek</t>
  </si>
  <si>
    <t>60726120R</t>
  </si>
  <si>
    <t>Deska dřevoštěpková OSB broušená 4PD, tl. 15 mm</t>
  </si>
  <si>
    <t>762822120R00</t>
  </si>
  <si>
    <t>Montáž stropnic hraněných pl. do 288 cm2</t>
  </si>
  <si>
    <t>T1 : 2,5*5+1,9*7+1,75*2+2*5+3,35*14</t>
  </si>
  <si>
    <t>T2 : 3,85*3+4,4*19</t>
  </si>
  <si>
    <t>762822130R00</t>
  </si>
  <si>
    <t>Montáž stropnic hraněných pl. do 450 cm2</t>
  </si>
  <si>
    <t>T3 : 5,15*9</t>
  </si>
  <si>
    <t>60515712R</t>
  </si>
  <si>
    <t>Řezivo jehličnaté - hranoly</t>
  </si>
  <si>
    <t>T1 : (2,5*5+1,9*7+1,75*2+2*5+3,35*14)*0,1*0,2</t>
  </si>
  <si>
    <t>T2 : (3,85*3+4,4*19)*0,12*0,2</t>
  </si>
  <si>
    <t>T3 : 5,15*9*0,16*0,2</t>
  </si>
  <si>
    <t>762911121R00</t>
  </si>
  <si>
    <t>Impregnace řeziva proti plísním a škůdcům</t>
  </si>
  <si>
    <t>762811210RT3</t>
  </si>
  <si>
    <t>Montáž záklopu, vrchní na sraz, hrubá prkna včetně dodávky řeziva, prkna tl. 24 mm</t>
  </si>
  <si>
    <t>S3 : 100+44</t>
  </si>
  <si>
    <t>762526130RT3</t>
  </si>
  <si>
    <t>Položení polštářů pod podlahy rozteče do 100 cm včetně dodávky řeziva, polštáře 100 x 50 mm</t>
  </si>
  <si>
    <t>998762102R00</t>
  </si>
  <si>
    <t>Přesun hmot pro tesařské konstrukce, výšky do 12 m</t>
  </si>
  <si>
    <t>764410880R00</t>
  </si>
  <si>
    <t>Demontáž oplechování parapetů,rš do 600 mm</t>
  </si>
  <si>
    <t>642940012RAB</t>
  </si>
  <si>
    <t>Dveře jednokřídlové 70/197 zárubeň/obložka, práh, klika</t>
  </si>
  <si>
    <t>642940014RAB</t>
  </si>
  <si>
    <t>Dveře jednokřídlové 80/197 zárubeň/obložka, práh, klika</t>
  </si>
  <si>
    <t>642940016RAB</t>
  </si>
  <si>
    <t>Dveře jednokřídlové 90/197 zárubeň/obložka, práh, klika</t>
  </si>
  <si>
    <t>642940016RAA</t>
  </si>
  <si>
    <t>Dveře posuvné 90/197 zárubeň/obložka, práh, klika</t>
  </si>
  <si>
    <t>766629304R00</t>
  </si>
  <si>
    <t>Montáž dveří vchodových</t>
  </si>
  <si>
    <t>611653539R</t>
  </si>
  <si>
    <t>Dveře vchodové hlavní</t>
  </si>
  <si>
    <t>611653534R</t>
  </si>
  <si>
    <t>Dveře bytové protipožární</t>
  </si>
  <si>
    <t>611653533R</t>
  </si>
  <si>
    <t>Dveře na půdu protipožární</t>
  </si>
  <si>
    <t>766711001R00</t>
  </si>
  <si>
    <t>Montáž oken a balkonových dveří s vypěněním</t>
  </si>
  <si>
    <t>2*(1+2,25)*3</t>
  </si>
  <si>
    <t>2*(1,15+1,75)*3</t>
  </si>
  <si>
    <t>2*(1,15+2,65)*3</t>
  </si>
  <si>
    <t>4*1,15</t>
  </si>
  <si>
    <t>2*(1+1,75)</t>
  </si>
  <si>
    <t>2*(1+2,25)*2</t>
  </si>
  <si>
    <t>2*(1+1,75)*5</t>
  </si>
  <si>
    <t>1,15*4</t>
  </si>
  <si>
    <t>61194017R</t>
  </si>
  <si>
    <t>Okna plastová vč. vnitřních a vnějších parapetů, dle výběru investora</t>
  </si>
  <si>
    <t>RTS 24/ I</t>
  </si>
  <si>
    <t>998766101R00</t>
  </si>
  <si>
    <t>Přesun hmot pro truhlářské konstr., výšky do 6 m</t>
  </si>
  <si>
    <t>771101101R00</t>
  </si>
  <si>
    <t>Vysávání podlah prům.vysavačem pro pokládku dlažby</t>
  </si>
  <si>
    <t>771101210RT1</t>
  </si>
  <si>
    <t>Penetrace podkladu pod dlažby penetrační nátěr</t>
  </si>
  <si>
    <t>771575113RU2</t>
  </si>
  <si>
    <t>Montáž podlah keram.,hladké tmel, vel. do 30x60 cm, vč. lepidla a spár. hmoty</t>
  </si>
  <si>
    <t>771475014RT6</t>
  </si>
  <si>
    <t>Obklad soklíků keram.rovných tmel,výška do 10 cm, vč. lepidla a spár. hmoty</t>
  </si>
  <si>
    <t>RTS 23/ II</t>
  </si>
  <si>
    <t>771479001R00</t>
  </si>
  <si>
    <t>Řezání dlaždic keramických pro soklíky</t>
  </si>
  <si>
    <t>597642068R</t>
  </si>
  <si>
    <t>Dlažba vel. do 300x600 mm dle výběru investora</t>
  </si>
  <si>
    <t>sokl : 105*0,1</t>
  </si>
  <si>
    <t>771579791R00</t>
  </si>
  <si>
    <t>Příplatek za plochu podlah keram. do 5 m2 jednotl.</t>
  </si>
  <si>
    <t>23,6</t>
  </si>
  <si>
    <t>771577133RS7</t>
  </si>
  <si>
    <t>Lišta nerezová přechodová, stejná výška dlaždic</t>
  </si>
  <si>
    <t>0,7*4</t>
  </si>
  <si>
    <t>0,9*4*2</t>
  </si>
  <si>
    <t>0,7*5</t>
  </si>
  <si>
    <t>771578011R00</t>
  </si>
  <si>
    <t>Spára podlaha - stěna, silikonem</t>
  </si>
  <si>
    <t>998771101R00</t>
  </si>
  <si>
    <t>Přesun hmot pro podlahy z dlaždic, výšky do 6 m</t>
  </si>
  <si>
    <t>776101101R00</t>
  </si>
  <si>
    <t>Vysávání podlah prům.vysavačem pod povlak.podlahy</t>
  </si>
  <si>
    <t>776101121R00</t>
  </si>
  <si>
    <t>Provedení penetrace podkladu pod.povlak.podlahy</t>
  </si>
  <si>
    <t>776521200RV2</t>
  </si>
  <si>
    <t>Lepení povlakových podlah z dílců PVC a CV (vinyl) včetně vinylové podlahoviny tl. 2,5 mm</t>
  </si>
  <si>
    <t>776421100RU1</t>
  </si>
  <si>
    <t>Lepení podlahových soklíků z PVC a vinylu včetně dodávky soklíku PVC</t>
  </si>
  <si>
    <t>998776101R00</t>
  </si>
  <si>
    <t>Přesun hmot pro podlahy povlakové, výšky do 6 m</t>
  </si>
  <si>
    <t>781101210RT1</t>
  </si>
  <si>
    <t>Penetrace podkladu pod obklady penetrační nátěr</t>
  </si>
  <si>
    <t>781475120RU3</t>
  </si>
  <si>
    <t>Obklad vnitřní stěn keramický do tmele,  vel. do 30x60 cm, vč. lepidla a spár. hmoty</t>
  </si>
  <si>
    <t>597813749R</t>
  </si>
  <si>
    <t>Obkládačka 30x60 dle výběru investora</t>
  </si>
  <si>
    <t>89,42*1,1</t>
  </si>
  <si>
    <t>781497111R00</t>
  </si>
  <si>
    <t xml:space="preserve">Lišta hliníková rohová/ukončovacích k obkladům </t>
  </si>
  <si>
    <t>dle upřesnění rozsahu investora : 80</t>
  </si>
  <si>
    <t>998781101R00</t>
  </si>
  <si>
    <t>Přesun hmot pro obklady keramické, výšky do 6 m</t>
  </si>
  <si>
    <t>784011211RT2</t>
  </si>
  <si>
    <t>Olepování vnitřních ploch včetně maskovací pásky šířky 30 mm</t>
  </si>
  <si>
    <t>784011221RT2</t>
  </si>
  <si>
    <t>Zakrytí předmětů, včetně odstranění včetně dodávky fólie tl. 0,04 mm</t>
  </si>
  <si>
    <t>784011222RT2</t>
  </si>
  <si>
    <t>Zakrytí podlah, včetně odstranění včetně papírové lepenky</t>
  </si>
  <si>
    <t>784011111R00</t>
  </si>
  <si>
    <t>Oprášení/ometení podkladu</t>
  </si>
  <si>
    <t>784191101R00</t>
  </si>
  <si>
    <t>Penetrace podkladu univerzální 1x</t>
  </si>
  <si>
    <t>784195422R00</t>
  </si>
  <si>
    <t>Malba, barva, bez penetrace, 2 x</t>
  </si>
  <si>
    <t>799001.R</t>
  </si>
  <si>
    <t>Vybavení interiéru bytu (kuchyň, šatní skříně apod.), komplet D+M</t>
  </si>
  <si>
    <t>soubor</t>
  </si>
  <si>
    <t>94001.R</t>
  </si>
  <si>
    <t>Schodišťová plošina, D+M</t>
  </si>
  <si>
    <t>979097011R00</t>
  </si>
  <si>
    <t>Pronájem kontejneru 4 t</t>
  </si>
  <si>
    <t xml:space="preserve">den   </t>
  </si>
  <si>
    <t>979011321R00</t>
  </si>
  <si>
    <t>Montáž a demontáž shozu za 2.NP</t>
  </si>
  <si>
    <t>979011331R00</t>
  </si>
  <si>
    <t>Pronájem shozu  (za metr)</t>
  </si>
  <si>
    <t>den</t>
  </si>
  <si>
    <t>4*60</t>
  </si>
  <si>
    <t>979011335R00</t>
  </si>
  <si>
    <t>Pronájem rukávu proti prachu délky do 15 m</t>
  </si>
  <si>
    <t>979011311R00</t>
  </si>
  <si>
    <t>Svislá doprava suti a vybouraných hmot shozem</t>
  </si>
  <si>
    <t>Přesun suti</t>
  </si>
  <si>
    <t>POL8_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</si>
  <si>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</si>
  <si>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</si>
  <si>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</si>
  <si>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</si>
  <si>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</si>
  <si>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</si>
  <si>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</si>
  <si>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</si>
  <si>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40,68*30</t>
  </si>
  <si>
    <t>979990105R00</t>
  </si>
  <si>
    <t>Poplatek za uložení suti - cihelné výrobky, skupina odpadu 170102</t>
  </si>
  <si>
    <t>979990162R00</t>
  </si>
  <si>
    <t>Poplatek za uložení suti - dřevo+sklo, skupina odpadu 170904</t>
  </si>
  <si>
    <t>005121010R</t>
  </si>
  <si>
    <t>Vybudování zařízení staveniště</t>
  </si>
  <si>
    <t>Soubor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</si>
  <si>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</si>
  <si>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</si>
  <si>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</si>
  <si>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</si>
  <si>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</si>
  <si>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</si>
  <si>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</si>
  <si>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</si>
  <si>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005122010R</t>
  </si>
  <si>
    <t xml:space="preserve">Provoz objednatele </t>
  </si>
  <si>
    <t>005124010R</t>
  </si>
  <si>
    <t>Koordinační činnost</t>
  </si>
  <si>
    <t>005211010R</t>
  </si>
  <si>
    <t>Předání a převzetí staveniště</t>
  </si>
  <si>
    <t>005211080R</t>
  </si>
  <si>
    <t xml:space="preserve">Bezpečnostní a hygienická opatření na staveništi </t>
  </si>
  <si>
    <t>SUM</t>
  </si>
  <si>
    <t>Poznámky uchazeče k zadání</t>
  </si>
  <si>
    <t>POPUZIV</t>
  </si>
  <si>
    <t>END</t>
  </si>
  <si>
    <t>612403380R00</t>
  </si>
  <si>
    <t>Hrubá výplň rýh ve stěnách do 3x3 cm maltou ze SMS</t>
  </si>
  <si>
    <t>470</t>
  </si>
  <si>
    <t>974031121R00</t>
  </si>
  <si>
    <t>Vysekání rýh ve zdi cihelné 3 x 3 cm</t>
  </si>
  <si>
    <t>M21002.R</t>
  </si>
  <si>
    <t>Rozvaděč společné prostory, komplet D+M</t>
  </si>
  <si>
    <t>M21003.R</t>
  </si>
  <si>
    <t>Rozvaděč bytový, komplet D+M</t>
  </si>
  <si>
    <t>M21004.R</t>
  </si>
  <si>
    <t>Rozvaděč půdní prostor, komplet D+M</t>
  </si>
  <si>
    <t>210220003RT1</t>
  </si>
  <si>
    <t>Vedení uzemňovací Cu do 50 mm2 včetně dodávky drátu Cu 2,5 mm2 - HOP</t>
  </si>
  <si>
    <t>4*50</t>
  </si>
  <si>
    <t>210800118RT1</t>
  </si>
  <si>
    <t>Kabel CYKY J 5 žil uložený pod omítkou včetně dodávky kabelu 5x6 mm2</t>
  </si>
  <si>
    <t>210810045RT1</t>
  </si>
  <si>
    <t>Kabel CYKY J 3 x 1,5 mm2 pevně uložený včetně dodávky kabelu</t>
  </si>
  <si>
    <t>150*5</t>
  </si>
  <si>
    <t>210810045.R</t>
  </si>
  <si>
    <t>Kabel CYKY O 3 x 1,5 mm2 pevně uložený včetně dodávky kabelu</t>
  </si>
  <si>
    <t>210800115RT1</t>
  </si>
  <si>
    <t>Kabel CYKY J 5 x 1,5 mm2 pevně uložený včetně dodávky kabelu</t>
  </si>
  <si>
    <t>4*40</t>
  </si>
  <si>
    <t>210810046RT3</t>
  </si>
  <si>
    <t>Kabel CYKY J 3 x 2,5 mm2 pevně uložený včetně dodávky kabelu</t>
  </si>
  <si>
    <t>4*250</t>
  </si>
  <si>
    <t>210810056RT1</t>
  </si>
  <si>
    <t>Kabel CYKY J 5 x 2,5 mm2 pevně uložený včetně dodávky kabelu</t>
  </si>
  <si>
    <t>4*20</t>
  </si>
  <si>
    <t>210010321RT1</t>
  </si>
  <si>
    <t>Krabice univerzální KU a odbočná KO se zapoj.,kruh vč.dodávky krabice</t>
  </si>
  <si>
    <t>210110046RT6</t>
  </si>
  <si>
    <t>Spínač zapuštěný křížový, řazení 1/5/6/7 vč. dodávky strojku, rámečku a krytu</t>
  </si>
  <si>
    <t>210111014RT7</t>
  </si>
  <si>
    <t>Zásuvka domovní zapuštěná - dvojitá včetně dodávky zásuvky s natočenou dutin.a rámečku</t>
  </si>
  <si>
    <t>210111061R00</t>
  </si>
  <si>
    <t>Zásuvka domovní nástěnná 16A,400V montáž</t>
  </si>
  <si>
    <t>34551555R</t>
  </si>
  <si>
    <t>Zásuvka 16A, 400V</t>
  </si>
  <si>
    <t>650101121R00</t>
  </si>
  <si>
    <t>Montáž žárovkového svítidla stropního</t>
  </si>
  <si>
    <t>3481410806R</t>
  </si>
  <si>
    <t>Svítidlo interiérové stropní</t>
  </si>
  <si>
    <t>210201518.R</t>
  </si>
  <si>
    <t>Svítidlo LED podlinkové, montáž a dodávka - dle výběru investora</t>
  </si>
  <si>
    <t>M21.020</t>
  </si>
  <si>
    <t>HLÁSIČ POŽÁRU D+M</t>
  </si>
  <si>
    <t>KUS</t>
  </si>
  <si>
    <t>M21.011</t>
  </si>
  <si>
    <t>Soustava zvonku vč. připojení</t>
  </si>
  <si>
    <t>komplet</t>
  </si>
  <si>
    <t>M21013</t>
  </si>
  <si>
    <t>Drobný instalační materiál jinde neobsažený</t>
  </si>
  <si>
    <t>210010001RU2</t>
  </si>
  <si>
    <t>Trubka ohebná pod omítku, vnější průměr 16 mm včetně dodávky materiálu</t>
  </si>
  <si>
    <t>4*30</t>
  </si>
  <si>
    <t>222280241R00</t>
  </si>
  <si>
    <t>Montáž koaxiálního kabelu v trubkách</t>
  </si>
  <si>
    <t>371201301R</t>
  </si>
  <si>
    <t>Kabel UTP pro RJ45 (drát) - 1m - metráž</t>
  </si>
  <si>
    <t>222290007R00</t>
  </si>
  <si>
    <t>Montáž zásuvky 2xRJ45 UTP kat.6 pod omítku</t>
  </si>
  <si>
    <t>371202013R</t>
  </si>
  <si>
    <t>Zásuvka datová 2xRJ45</t>
  </si>
  <si>
    <t>M22001.R</t>
  </si>
  <si>
    <t>Rack, komplet D+M</t>
  </si>
  <si>
    <t>005241010R</t>
  </si>
  <si>
    <t xml:space="preserve">Dokumentace skutečného provedení </t>
  </si>
  <si>
    <t>00523  R</t>
  </si>
  <si>
    <t>Zkoušky a revize</t>
  </si>
  <si>
    <t>722181243RT5</t>
  </si>
  <si>
    <t>Izolace návleková tl. stěny 13 mm vnitřní průměr 15 mm</t>
  </si>
  <si>
    <t>722181243RT6</t>
  </si>
  <si>
    <t>Izolace návleková tl. stěny 13 mm vnitřní průměr 18 mm</t>
  </si>
  <si>
    <t>722181243RT7</t>
  </si>
  <si>
    <t>Izolace návleková tl. stěny 13 mm vnitřní průměr 22 mm</t>
  </si>
  <si>
    <t>POL1_7</t>
  </si>
  <si>
    <t>721001.R</t>
  </si>
  <si>
    <t>Zednické přípomoce - prostupy a drážky, výklenky, dvířka</t>
  </si>
  <si>
    <t>R-položka</t>
  </si>
  <si>
    <t>POL12_1</t>
  </si>
  <si>
    <t>733163102R00</t>
  </si>
  <si>
    <t>Potrubí z měděných trubek vytápění D 15 x 1,0 mm</t>
  </si>
  <si>
    <t>733163103R00</t>
  </si>
  <si>
    <t>Potrubí z měděných trubek vytápění D 18 x 1,0 mm</t>
  </si>
  <si>
    <t>733163104R00</t>
  </si>
  <si>
    <t>Potrubí z měděných trubek vytápění D 22 x 1,0 mm</t>
  </si>
  <si>
    <t>733190106R00</t>
  </si>
  <si>
    <t>Tlaková zkouška potrubí  DN 32</t>
  </si>
  <si>
    <t>998733101R00</t>
  </si>
  <si>
    <t>Přesun hmot pro rozvody potrubí, výšky do 6 m</t>
  </si>
  <si>
    <t>734209115R00</t>
  </si>
  <si>
    <t>Montáž armatur závitových,se 2závity, G 1</t>
  </si>
  <si>
    <t>734215133R00</t>
  </si>
  <si>
    <t>Ventil odvzdušňovací automat. DN 15</t>
  </si>
  <si>
    <t>734235131R00</t>
  </si>
  <si>
    <t>Kohout kulový s vypouštěním,DN 15</t>
  </si>
  <si>
    <t>734265312R00</t>
  </si>
  <si>
    <t>Šroubení přímé, DN 15</t>
  </si>
  <si>
    <t>734266446R00</t>
  </si>
  <si>
    <t>Šroubení dvoutr.rohov.termo. DN15</t>
  </si>
  <si>
    <t>734221672RT3</t>
  </si>
  <si>
    <t>Hlavice ovládání ventilů termostatická hlavice</t>
  </si>
  <si>
    <t>734419131R00</t>
  </si>
  <si>
    <t>Montáž kompaktního měřiče tepla závitového 1/2"</t>
  </si>
  <si>
    <t>38822151R</t>
  </si>
  <si>
    <t>Měřič tepla kompakt, Qn 1,5  1/2" standard</t>
  </si>
  <si>
    <t>734173216.R</t>
  </si>
  <si>
    <t>Armatury, jímky, návarky jinde neuvedené</t>
  </si>
  <si>
    <t>998734101R00</t>
  </si>
  <si>
    <t>Přesun hmot pro armatury, výšky do 6 m</t>
  </si>
  <si>
    <t>735171322R00</t>
  </si>
  <si>
    <t>Těleso trubkové, v. 700 mm, dl. 600 mm</t>
  </si>
  <si>
    <t>735171328R00</t>
  </si>
  <si>
    <t>Těleso trubkové, v. 1220 mm, dl. 600 mm</t>
  </si>
  <si>
    <t>998735101R00</t>
  </si>
  <si>
    <t>Přesun hmot pro otopná tělesa, výšky do 6 m</t>
  </si>
  <si>
    <t>736312141R00</t>
  </si>
  <si>
    <t>Systémová deska bez izolace vč. dilatačního a obvodového PE pásku, D+M</t>
  </si>
  <si>
    <t>736313134RT3</t>
  </si>
  <si>
    <t>Potrubí D 16 x 2 mm, do desky rozteč 100 mm vč. napojení</t>
  </si>
  <si>
    <t>736313134RT5</t>
  </si>
  <si>
    <t>Potrubí D 16 x 2 mm, do desky rozteč 150 mm vč. napojení</t>
  </si>
  <si>
    <t>736313134RT7</t>
  </si>
  <si>
    <t>Potrubí D 16 x 2 mm, do desky rozteč 200 mm vč. napojení</t>
  </si>
  <si>
    <t>736313134RT9</t>
  </si>
  <si>
    <t>Potrubí D 16 x 2 mm, do desky rozteč 250 mm vč. napojení</t>
  </si>
  <si>
    <t>736313134RU2</t>
  </si>
  <si>
    <t>Potrubí D 16 x 2 mm, do desky rozteč 300 mm vč. napojení</t>
  </si>
  <si>
    <t>736316912R00</t>
  </si>
  <si>
    <t>Šroubení svěrné na 16 x 2 mm</t>
  </si>
  <si>
    <t>736316703R00</t>
  </si>
  <si>
    <t>Univerzální sestava - rozdělovač/sběrač ,4 cestný,vč.skříně</t>
  </si>
  <si>
    <t>736322911R00</t>
  </si>
  <si>
    <t>Dilatační profil D+M</t>
  </si>
  <si>
    <t>736332911R00</t>
  </si>
  <si>
    <t>Dilatační pás  obvodový D+M</t>
  </si>
  <si>
    <t>736313912R00</t>
  </si>
  <si>
    <t>Ochranná trubka D 16-20 mm</t>
  </si>
  <si>
    <t>736313915R00</t>
  </si>
  <si>
    <t>Fixační oblouk pro potrubí</t>
  </si>
  <si>
    <t>28600457R</t>
  </si>
  <si>
    <t>Plastifikátor po 10 kg</t>
  </si>
  <si>
    <t>kg</t>
  </si>
  <si>
    <t>998736101R00</t>
  </si>
  <si>
    <t>Přesun hmot pro podlahové vytápění, výšky do 6 m</t>
  </si>
  <si>
    <t>904      R02</t>
  </si>
  <si>
    <t>Hzs-zkousky v ramci montaz.praci Topná zkouška a napuštění</t>
  </si>
  <si>
    <t>h</t>
  </si>
  <si>
    <t>HZS</t>
  </si>
  <si>
    <t>POL10_</t>
  </si>
  <si>
    <t>728114112R00</t>
  </si>
  <si>
    <t>Montáž potrubí plastového kruhového</t>
  </si>
  <si>
    <t>429851132R</t>
  </si>
  <si>
    <t>Potrubí plastové kulaté 1m</t>
  </si>
  <si>
    <t>721273200RT3</t>
  </si>
  <si>
    <t>Souprava ventilační střešní D 110 mm</t>
  </si>
  <si>
    <t>728214411R00</t>
  </si>
  <si>
    <t>Montáž klapky plastové kruhové do d 100mm</t>
  </si>
  <si>
    <t>429853250R</t>
  </si>
  <si>
    <t>Zpětná klapka pr.100 mm</t>
  </si>
  <si>
    <t>728611611R00</t>
  </si>
  <si>
    <t>Montáž ventilátoru do d 100 mm</t>
  </si>
  <si>
    <t>429148045R</t>
  </si>
  <si>
    <t>Ventilátor 500m3/h</t>
  </si>
  <si>
    <t>728001.R</t>
  </si>
  <si>
    <t>Stavební přípomoce - drážky, prostupy D+M</t>
  </si>
  <si>
    <t>Kalkul</t>
  </si>
  <si>
    <t>728002.R</t>
  </si>
  <si>
    <t>Tvarovky potrubí jinde neuvedené</t>
  </si>
  <si>
    <t>998728102R00</t>
  </si>
  <si>
    <t>Přesun hmot pro vzduchotechniku, výšky do 12 m</t>
  </si>
  <si>
    <t>721176102R00</t>
  </si>
  <si>
    <t>Potrubí HT připojovací, D 40 x 1,8 mm</t>
  </si>
  <si>
    <t>721176103R00</t>
  </si>
  <si>
    <t>Potrubí HT připojovací D 50 x 1,8 mm</t>
  </si>
  <si>
    <t>721176105R00</t>
  </si>
  <si>
    <t>Potrubí HT připojovací D 110 x 2,7 mm</t>
  </si>
  <si>
    <t>721176115R00</t>
  </si>
  <si>
    <t>Potrubí HT odpadní svislé D 110 x 2,7 mm</t>
  </si>
  <si>
    <t>721290123R00</t>
  </si>
  <si>
    <t>Zkouška těsnosti kanalizace</t>
  </si>
  <si>
    <t>721194104R00</t>
  </si>
  <si>
    <t>Vyvedení odpadních výpustek D 40 x 1,8 - umyvadla</t>
  </si>
  <si>
    <t>721194105R00</t>
  </si>
  <si>
    <t>Vyvedení odpadních výpustek D 50 x 1,8 - sprchy, dřezy, vany, kondenz</t>
  </si>
  <si>
    <t>721194109R00</t>
  </si>
  <si>
    <t>Vyvedení odpadních výpustek D 110 x 2,3 - wc a výlevka</t>
  </si>
  <si>
    <t>721273150RT1</t>
  </si>
  <si>
    <t>Hlavice ventilační přivětrávací přivzdušňovací ventil, D 50/75/110 mm</t>
  </si>
  <si>
    <t>203      R00</t>
  </si>
  <si>
    <t>Zednické výpomoci</t>
  </si>
  <si>
    <t>721-001.R</t>
  </si>
  <si>
    <t>Materiál jinde neuvedený</t>
  </si>
  <si>
    <t>998721101R00</t>
  </si>
  <si>
    <t>Přesun hmot pro vnitřní kanalizaci, výšky do 6 m</t>
  </si>
  <si>
    <t>722172917R00</t>
  </si>
  <si>
    <t>Propojení plastového potrubí</t>
  </si>
  <si>
    <t>722172711R00</t>
  </si>
  <si>
    <t>Potrubí plastové PP-R, bez zednických výpomocí, D 20 x 2,8 mm, PN 16</t>
  </si>
  <si>
    <t>722172712R00</t>
  </si>
  <si>
    <t>Potrubí plastové PP-R, bez zednických výpomocí, D 25 x 3,5 mm, PN 16</t>
  </si>
  <si>
    <t>722172713R00</t>
  </si>
  <si>
    <t>Potrubí plastové PP-R, bez zednických výpomocí, D 32 x 4,4 mm, PN 16</t>
  </si>
  <si>
    <t>722280106R00</t>
  </si>
  <si>
    <t>Tlaková zkouška vodovodního potrubí DN 32 mm</t>
  </si>
  <si>
    <t>722290234R00</t>
  </si>
  <si>
    <t>Proplach a dezinfekce vodovod.potrubí do DN 80</t>
  </si>
  <si>
    <t>722181211RT7</t>
  </si>
  <si>
    <t>Izolace návleková tl. stěny 6 mm vnitřní průměr 22 mm</t>
  </si>
  <si>
    <t>722181211RT8</t>
  </si>
  <si>
    <t>Izolace návleková tl. stěny 6 mm vnitřní průměr 25 mm</t>
  </si>
  <si>
    <t>722181211RU2</t>
  </si>
  <si>
    <t>Izolace návleková tl. stěny 6 mm vnitřní průměr 35 mm</t>
  </si>
  <si>
    <t>722181212RT7</t>
  </si>
  <si>
    <t>Izolace návleková  tl. stěny 9 mm vnitřní průměr 22 mm</t>
  </si>
  <si>
    <t>722181212RT8</t>
  </si>
  <si>
    <t>Izolace návleková  tl. stěny 9 mm vnitřní průměr 25 mm</t>
  </si>
  <si>
    <t>722190401R00</t>
  </si>
  <si>
    <t>Vyvedení a upevnění výpustek DN 15</t>
  </si>
  <si>
    <t>722223131R00</t>
  </si>
  <si>
    <t>Kohout vod.kul.vyp.,komplet DN 15</t>
  </si>
  <si>
    <t>722231162R00</t>
  </si>
  <si>
    <t>Ventil vod.pojistný pružinový P10 G 3/4</t>
  </si>
  <si>
    <t>722237122R00</t>
  </si>
  <si>
    <t>Kohout vod.kul.,2xvnitř.záv. DN 20</t>
  </si>
  <si>
    <t>734261224R00</t>
  </si>
  <si>
    <t>Šroubení přímé, G 3/4</t>
  </si>
  <si>
    <t>722264322R00</t>
  </si>
  <si>
    <t>Vodoměr bytový SV DN 15 x 110 mm, Qn 1,6</t>
  </si>
  <si>
    <t>722237161R00</t>
  </si>
  <si>
    <t>Kohout vodovodní, kulový, vnitřní-šroubení, DN 15 mm x DN 15 mm</t>
  </si>
  <si>
    <t>738129411R00</t>
  </si>
  <si>
    <t>Nádoba expanzní 8l</t>
  </si>
  <si>
    <t>722-001.R</t>
  </si>
  <si>
    <t>998722101R00</t>
  </si>
  <si>
    <t>Přesun hmot pro vnitřní vodovod, výšky do 6 m</t>
  </si>
  <si>
    <t>725534224R00</t>
  </si>
  <si>
    <t>Ohřívač elektrický, zásobníkový, závěsný, 100l</t>
  </si>
  <si>
    <t>725534112R00</t>
  </si>
  <si>
    <t>Ohřívač elektrický, průtokový, D+M</t>
  </si>
  <si>
    <t>725119401R00</t>
  </si>
  <si>
    <t>Montáž předstěnových systémů pro zazdění</t>
  </si>
  <si>
    <t>28696750R</t>
  </si>
  <si>
    <t>Modul-WC ovl.zepředu</t>
  </si>
  <si>
    <t>725014131.R2</t>
  </si>
  <si>
    <t>Klozet závěsný + sedátko, bílý včetně sedátka v bílé barvě</t>
  </si>
  <si>
    <t>725019103R00</t>
  </si>
  <si>
    <t>Výlevka závěsná s plastovou mřížkou</t>
  </si>
  <si>
    <t>725845111.R</t>
  </si>
  <si>
    <t>Baterie k výlevce, D+M nadstandardní</t>
  </si>
  <si>
    <t>725017123R00</t>
  </si>
  <si>
    <t>Umyvadlo na šrouby, D+M</t>
  </si>
  <si>
    <t>725823111RT1</t>
  </si>
  <si>
    <t>Baterie umyvadlová D+M</t>
  </si>
  <si>
    <t>725860213R00</t>
  </si>
  <si>
    <t>Sifon umyvadlový D+M</t>
  </si>
  <si>
    <t>725823114RT0</t>
  </si>
  <si>
    <t>Baterie dřezová stojánková ruční D+M (dřez souč.linky)</t>
  </si>
  <si>
    <t>725860201R00</t>
  </si>
  <si>
    <t>Sifon dřezový D+M</t>
  </si>
  <si>
    <t>725100005RA0</t>
  </si>
  <si>
    <t>Sprchová kabina, baterie, zápachová uzávěrka, D+M</t>
  </si>
  <si>
    <t>725-001.R</t>
  </si>
  <si>
    <t>Svod přepadu z PV od OV</t>
  </si>
  <si>
    <t>725850145R00</t>
  </si>
  <si>
    <t>Sifon kondenzační z větrání koupelny</t>
  </si>
  <si>
    <t>725814106R00</t>
  </si>
  <si>
    <t>Ventil rohový s filtrem DN 15</t>
  </si>
  <si>
    <t>998725102R00</t>
  </si>
  <si>
    <t>Přesun hmot pro zařizovací předměty, výšky do 12 m</t>
  </si>
  <si>
    <t>620991121R00</t>
  </si>
  <si>
    <t>Zakrývání výplní vnějších otvorů z lešení</t>
  </si>
  <si>
    <t>622904112R00</t>
  </si>
  <si>
    <t>Očištění fasád tlakovou vodou složitost 1 - 2</t>
  </si>
  <si>
    <t>sokl s marmolitem : 3,34+2,35+0,79+2,93+4,5+7,44+3,16</t>
  </si>
  <si>
    <t>sokl s obkladem : 0,23+3,04+0,23+0,2+0,28+0,28</t>
  </si>
  <si>
    <t>sokl s fasádou : 0,39*6+0,51*2</t>
  </si>
  <si>
    <t>Fasáda : 89,3-2,69+77,34-12-2+65,2+55,2+36,1</t>
  </si>
  <si>
    <t>fasáda s obkladem : 37+11,1+8+21,3</t>
  </si>
  <si>
    <t>622323041R00</t>
  </si>
  <si>
    <t>Penetrace podkladu</t>
  </si>
  <si>
    <t>25,5</t>
  </si>
  <si>
    <t>118</t>
  </si>
  <si>
    <t>305,3</t>
  </si>
  <si>
    <t>83,9</t>
  </si>
  <si>
    <t>622319527RT1</t>
  </si>
  <si>
    <t>Zateplovací systém sokl, XPS, tl. 200 mm omítka silikonová, zrno 1,5 mm</t>
  </si>
  <si>
    <t>S : 5,6</t>
  </si>
  <si>
    <t>J : 11,7</t>
  </si>
  <si>
    <t>V : 3,7</t>
  </si>
  <si>
    <t>Z : 4,5</t>
  </si>
  <si>
    <t>622319337RT3</t>
  </si>
  <si>
    <t>Zateplovací systém, fasáda, EPS F s grafitem, tl. 200 mm s omítkou silikon, zrno 1,5 mm</t>
  </si>
  <si>
    <t xml:space="preserve">nároží a podstřešní lem : </t>
  </si>
  <si>
    <t>S : 33,7</t>
  </si>
  <si>
    <t>J : 35,4</t>
  </si>
  <si>
    <t>V : 24,3</t>
  </si>
  <si>
    <t>Z : 24,6</t>
  </si>
  <si>
    <t>622319335RV1</t>
  </si>
  <si>
    <t>Zatepl.,fasáda,EPS F šedý 160mm zakončený stěrkou s výztužnou tkaninou</t>
  </si>
  <si>
    <t xml:space="preserve">fasáda s proužky : </t>
  </si>
  <si>
    <t>S : 86</t>
  </si>
  <si>
    <t>J : 91,8</t>
  </si>
  <si>
    <t>V : 62,8</t>
  </si>
  <si>
    <t>Z : 64,7</t>
  </si>
  <si>
    <t>602021172R00</t>
  </si>
  <si>
    <t>Štuk na stěnách vnější tl.3 mm,ručně</t>
  </si>
  <si>
    <t>784011211RT3</t>
  </si>
  <si>
    <t>Olepování vnějších ploch včetně maskovací pásky šířky 50 mm</t>
  </si>
  <si>
    <t xml:space="preserve">proužky po 600mm (tj. 1,66mx2 / m2) : </t>
  </si>
  <si>
    <t>S : 86*1,66*2</t>
  </si>
  <si>
    <t>J : 91,8*1,66*2</t>
  </si>
  <si>
    <t>V : 62,8*1,66*2</t>
  </si>
  <si>
    <t>Z : 64,7*1,66*2</t>
  </si>
  <si>
    <t>602011188RT8</t>
  </si>
  <si>
    <t>Omítka na stěnách silikonová barevná, ručně zatíraná, zrnitost 3,0 mm</t>
  </si>
  <si>
    <t xml:space="preserve">proužky š.30mm po 600mm (tj. 5% z plochy) : </t>
  </si>
  <si>
    <t>S : 86*0,05</t>
  </si>
  <si>
    <t>J : 91,8*0,05</t>
  </si>
  <si>
    <t>V : 62,8*0,05</t>
  </si>
  <si>
    <t>Z : 64,7*0,05</t>
  </si>
  <si>
    <t>622412313R00</t>
  </si>
  <si>
    <t>Nátěr stěn vnějších, slož.1-2 , silikonový 2x vč. penetrace</t>
  </si>
  <si>
    <t>767427111R001</t>
  </si>
  <si>
    <t>Provětr.fasáda 2x EPS GREY tl. 60 mm mezi latě KVH, stěrka s výztužnou tkaninou, kříž. rošt KVH desky sibiř. modřín svisle tl. 22 mm</t>
  </si>
  <si>
    <t>S : 41</t>
  </si>
  <si>
    <t>J : 22,8</t>
  </si>
  <si>
    <t>V : 12</t>
  </si>
  <si>
    <t>Z : 8,1</t>
  </si>
  <si>
    <t>622325352RT3</t>
  </si>
  <si>
    <t>Zatepl.systém ostění, EPS šedý tl. 20 mm, s omítkou silikonovou</t>
  </si>
  <si>
    <t>172,84*0,4</t>
  </si>
  <si>
    <t>622325563R00</t>
  </si>
  <si>
    <t>Zateplovací systém, parapet, XPS tl. 30 mm</t>
  </si>
  <si>
    <t>26,8*0,4</t>
  </si>
  <si>
    <t>622391121R00</t>
  </si>
  <si>
    <t>Příplatek za zapuštěné hmoždinky (STR) 6 ks/m2</t>
  </si>
  <si>
    <t>622481291R00</t>
  </si>
  <si>
    <t>Montáž výztužné lišty rohové</t>
  </si>
  <si>
    <t>Okna a dveře : 172,84</t>
  </si>
  <si>
    <t>stěny : 79+79+36+36</t>
  </si>
  <si>
    <t>283502511R</t>
  </si>
  <si>
    <t>Profil rohový se síťovinou, l=2500 mm lišta rohová PVC se síťovinou</t>
  </si>
  <si>
    <t>402,84/2,5*1,05</t>
  </si>
  <si>
    <t>622421491R00</t>
  </si>
  <si>
    <t>Doplňky zatepl. systémů, rohová lišta s okapničkou</t>
  </si>
  <si>
    <t>622421492R00</t>
  </si>
  <si>
    <t>Doplňky zatepl. systémů, začišťovací okenní lišta s tkaninou</t>
  </si>
  <si>
    <t>62001.R</t>
  </si>
  <si>
    <t>Demontáž fasádních prvků (stožáry na vlajky, mřížky, cedule apod.) vč odvozu a likvidace na skládce</t>
  </si>
  <si>
    <t>941941032R00</t>
  </si>
  <si>
    <t>Montáž lešení leh.řad.s podlahami,š.do 1 m, H 30 m</t>
  </si>
  <si>
    <t>941941192R00</t>
  </si>
  <si>
    <t>Příplatek za každý měsíc použití lešení k pol.1032</t>
  </si>
  <si>
    <t>941941832R00</t>
  </si>
  <si>
    <t>Demontáž lešení leh.řad.s podlahami,š.1 m, H 30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</si>
  <si>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</si>
  <si>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</si>
  <si>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</si>
  <si>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</si>
  <si>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</si>
  <si>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</si>
  <si>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966031314R00</t>
  </si>
  <si>
    <t>Bourání říms z cihel, vč. odvozu a likvidace suti na skládce</t>
  </si>
  <si>
    <t>24,35*2</t>
  </si>
  <si>
    <t>999281211R00</t>
  </si>
  <si>
    <t>Přesun hmot, opravy vněj. plášťů výšky do 25 m</t>
  </si>
  <si>
    <t>721176242R00</t>
  </si>
  <si>
    <t>Potrubí KG D 110 x 3,2 mm - prodloužení odvětrání skrz KZS</t>
  </si>
  <si>
    <t>8*0,16</t>
  </si>
  <si>
    <t>728415111R00</t>
  </si>
  <si>
    <t>Montáž mřížky větrací nebo ventilační do 0,04 m2</t>
  </si>
  <si>
    <t>42972893111R</t>
  </si>
  <si>
    <t>Mřížka čtyřhranná nerez 200 x 200 mm</t>
  </si>
  <si>
    <t>764454802R00</t>
  </si>
  <si>
    <t>Demontáž odpadních trub kruhových</t>
  </si>
  <si>
    <t>4*8</t>
  </si>
  <si>
    <t>764454291R00</t>
  </si>
  <si>
    <t>Montáž trub Pz odpadních kruhových - zpětná montáž vč. montáže nových objímek</t>
  </si>
  <si>
    <t>8*4</t>
  </si>
  <si>
    <t>5534426210R</t>
  </si>
  <si>
    <t>Objímka kulatého svodu</t>
  </si>
  <si>
    <t>8*4/2</t>
  </si>
  <si>
    <t>998764102R00</t>
  </si>
  <si>
    <t>Přesun hmot pro klempířské konstr., výšky do 12 m</t>
  </si>
  <si>
    <t>285377111R00</t>
  </si>
  <si>
    <t>Ztužující táhla z oceli průměru do 20 mm</t>
  </si>
  <si>
    <t>Ztužení krovů táhlem (bude upřesněno) : 10,3*4</t>
  </si>
  <si>
    <t>18</t>
  </si>
  <si>
    <t>413941123RU4</t>
  </si>
  <si>
    <t>Osazení válcovaných nosníků ve stropech č. 14 - 22 včetně dodávky profilu U č. 18</t>
  </si>
  <si>
    <t>Vyztužení vazného trámu : 2*8,5*0,0197*1,05</t>
  </si>
  <si>
    <t>SP3 : 2*(4,5+4,5+4,5+4+5,25+5,25)*0,0228*1,05</t>
  </si>
  <si>
    <t>413941125R00</t>
  </si>
  <si>
    <t>Osazení válcovaných nosníků ve stropech č.24 a výš</t>
  </si>
  <si>
    <t>SP1 : 6,4*0,095</t>
  </si>
  <si>
    <t>13487130R</t>
  </si>
  <si>
    <t>Tyč ocelová HEB 260, S235JR</t>
  </si>
  <si>
    <t>SP1 : 6,4*0,095*1,05</t>
  </si>
  <si>
    <t>171156460300R</t>
  </si>
  <si>
    <t>Jeřáb automobilní</t>
  </si>
  <si>
    <t>Sh</t>
  </si>
  <si>
    <t>STROJ</t>
  </si>
  <si>
    <t>Stroj</t>
  </si>
  <si>
    <t>POL6_</t>
  </si>
  <si>
    <t>999281108R00</t>
  </si>
  <si>
    <t>Přesun hmot pro opravy a údržbu do výšky 12 m</t>
  </si>
  <si>
    <t>762330911R00</t>
  </si>
  <si>
    <t>Zvedání konstrukcí krovů hmotnosti do 12 t</t>
  </si>
  <si>
    <t>podchycení krovu při výměně prvků (odhad) : 20</t>
  </si>
  <si>
    <t>762331921R00</t>
  </si>
  <si>
    <t>Vyřezání části střešní vazby do 224 cm2,do dl.3 m</t>
  </si>
  <si>
    <t>Vyřezání poškozených prvků krovu (bude upřesněno při realizaci) : 100</t>
  </si>
  <si>
    <t>762332932RT3</t>
  </si>
  <si>
    <t>Doplnění střešní vazby z hranolů do 224 cm2 vč.dod hranolů</t>
  </si>
  <si>
    <t>Výměna poškozených prvků krovu (bude upřesněno při realizaci) : 100</t>
  </si>
  <si>
    <t>762332130R00</t>
  </si>
  <si>
    <t>Montáž vázaných krovů pravidelných do 288 cm2</t>
  </si>
  <si>
    <t>sloupky S1 : 2,141*14</t>
  </si>
  <si>
    <t>pásky Pa : 1,2*2*14</t>
  </si>
  <si>
    <t>sloupky S1 : 2,141*14*0,16*0,16</t>
  </si>
  <si>
    <t>pásky Pa : 1,2*2*14*0,12*0,14</t>
  </si>
  <si>
    <t>783903811R00</t>
  </si>
  <si>
    <t>Odmaštění chemickými rozpouštědly</t>
  </si>
  <si>
    <t>SP2 : (2,1+3,4+3,4)*0,7</t>
  </si>
  <si>
    <t>Vyztužení vazného trámu : 8,5*0,8</t>
  </si>
  <si>
    <t>SP3 : (4,5+4,5+4,5+4+5,25+5,25)*0,8</t>
  </si>
  <si>
    <t>SP1 : 6,4*1</t>
  </si>
  <si>
    <t>783904811R00</t>
  </si>
  <si>
    <t>Odrezivění kovových konstrukcí</t>
  </si>
  <si>
    <t>783225100R00</t>
  </si>
  <si>
    <t>Nátěr syntetický kovových konstrukcí 2x + 1x email</t>
  </si>
  <si>
    <t>979011111R00</t>
  </si>
  <si>
    <t>Svislá doprava suti a vybour. hmot za 2.NP a 1.PP</t>
  </si>
  <si>
    <t>30*1,764</t>
  </si>
  <si>
    <t>979990161R00</t>
  </si>
  <si>
    <t>Poplatek za uložení - dřevo, skupina odpadu 170201</t>
  </si>
  <si>
    <t>004111010R</t>
  </si>
  <si>
    <t xml:space="preserve">Průzkumné práce </t>
  </si>
  <si>
    <t>Stavebně technický průzkum a diagnostika prvků krovu s následným vypracováním odborného posudku včetně návrhů a opatření vhodných k sanaci a úplnému odstranění dřevodegradujících činitelů.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</si>
</sst>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11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6X+jo0O996wFFUusLB1KI3Axjf188aBgRbIGdZVerIzg/jaQnu+co01Qd+GGOQTRyjjIUSiHfagGPWQGukEqbw==" saltValue="HUf0WOfD6jLg+oC7hlAYm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24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23</v>
      </c>
      <c r="D5" s="124" t="s">
        <v>45</v>
      </c>
      <c r="E5" s="91"/>
      <c r="F5" s="91"/>
      <c r="G5" s="91"/>
      <c r="H5" s="18" t="s">
        <v>42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36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SUMIF(F68:F104,A16,I68:I104)+SUMIF(F68:F104,"PSU",I68:I104)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SUMIF(F68:F104,A17,I68:I104)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SUMIF(F68:F104,A18,I68:I104)</f>
        <v>0</v>
      </c>
      <c r="J18" s="85"/>
    </row>
    <row r="19" spans="1:10" ht="23.25" customHeight="1" x14ac:dyDescent="0.2">
      <c r="A19" s="196" t="s">
        <v>152</v>
      </c>
      <c r="B19" s="38" t="s">
        <v>29</v>
      </c>
      <c r="C19" s="62"/>
      <c r="D19" s="63"/>
      <c r="E19" s="83"/>
      <c r="F19" s="84"/>
      <c r="G19" s="83"/>
      <c r="H19" s="84"/>
      <c r="I19" s="83">
        <f>SUMIF(F68:F104,A19,I68:I104)</f>
        <v>0</v>
      </c>
      <c r="J19" s="85"/>
    </row>
    <row r="20" spans="1:10" ht="23.25" customHeight="1" x14ac:dyDescent="0.2">
      <c r="A20" s="196" t="s">
        <v>153</v>
      </c>
      <c r="B20" s="38" t="s">
        <v>30</v>
      </c>
      <c r="C20" s="62"/>
      <c r="D20" s="63"/>
      <c r="E20" s="83"/>
      <c r="F20" s="84"/>
      <c r="G20" s="83"/>
      <c r="H20" s="84"/>
      <c r="I20" s="83">
        <f>SUMIF(F68:F104,A20,I68:I104)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'01 01 Pol'!AE451+'01 02 Pol'!AE61+'01 03 Pol'!AE54+'01 03 P1'!AE31+'01 04 Pol'!AE63+'02 02 Pol'!AE122+'03 03 Pol'!AE80</f>
        <v>0</v>
      </c>
      <c r="G39" s="149">
        <f>'01 01 Pol'!AF451+'01 02 Pol'!AF61+'01 03 Pol'!AF54+'01 03 P1'!AF31+'01 04 Pol'!AF63+'02 02 Pol'!AF122+'03 03 Pol'!AF80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 t="s">
        <v>52</v>
      </c>
      <c r="C40" s="153" t="s">
        <v>53</v>
      </c>
      <c r="D40" s="153"/>
      <c r="E40" s="153"/>
      <c r="F40" s="154">
        <f>'01 01 Pol'!AE451+'01 02 Pol'!AE61+'01 03 Pol'!AE54+'01 03 P1'!AE31+'01 04 Pol'!AE63</f>
        <v>0</v>
      </c>
      <c r="G40" s="155">
        <f>'01 01 Pol'!AF451+'01 02 Pol'!AF61+'01 03 Pol'!AF54+'01 03 P1'!AF31+'01 04 Pol'!AF63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52</v>
      </c>
      <c r="C41" s="147" t="s">
        <v>54</v>
      </c>
      <c r="D41" s="147"/>
      <c r="E41" s="147"/>
      <c r="F41" s="158">
        <f>'01 01 Pol'!AE451</f>
        <v>0</v>
      </c>
      <c r="G41" s="150">
        <f>'01 01 Pol'!AF451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3</v>
      </c>
      <c r="B42" s="157" t="s">
        <v>55</v>
      </c>
      <c r="C42" s="147" t="s">
        <v>56</v>
      </c>
      <c r="D42" s="147"/>
      <c r="E42" s="147"/>
      <c r="F42" s="158">
        <f>'01 02 Pol'!AE61</f>
        <v>0</v>
      </c>
      <c r="G42" s="150">
        <f>'01 02 Pol'!AF61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6">
        <v>3</v>
      </c>
      <c r="B43" s="157" t="s">
        <v>57</v>
      </c>
      <c r="C43" s="147" t="s">
        <v>58</v>
      </c>
      <c r="D43" s="147"/>
      <c r="E43" s="147"/>
      <c r="F43" s="158">
        <f>'01 03 Pol'!AE54</f>
        <v>0</v>
      </c>
      <c r="G43" s="150">
        <f>'01 03 Pol'!AF54</f>
        <v>0</v>
      </c>
      <c r="H43" s="150">
        <f>(F43*SazbaDPH1/100)+(G43*SazbaDPH2/100)</f>
        <v>0</v>
      </c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57</v>
      </c>
      <c r="C44" s="147" t="s">
        <v>59</v>
      </c>
      <c r="D44" s="147"/>
      <c r="E44" s="147"/>
      <c r="F44" s="158">
        <f>'01 03 P1'!AE31</f>
        <v>0</v>
      </c>
      <c r="G44" s="150">
        <f>'01 03 P1'!AF31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60</v>
      </c>
      <c r="C45" s="147" t="s">
        <v>61</v>
      </c>
      <c r="D45" s="147"/>
      <c r="E45" s="147"/>
      <c r="F45" s="158">
        <f>'01 04 Pol'!AE63</f>
        <v>0</v>
      </c>
      <c r="G45" s="150">
        <f>'01 04 Pol'!AF63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>
        <v>2</v>
      </c>
      <c r="B46" s="152" t="s">
        <v>55</v>
      </c>
      <c r="C46" s="153" t="s">
        <v>62</v>
      </c>
      <c r="D46" s="153"/>
      <c r="E46" s="153"/>
      <c r="F46" s="154">
        <f>'02 02 Pol'!AE122</f>
        <v>0</v>
      </c>
      <c r="G46" s="155">
        <f>'02 02 Pol'!AF122</f>
        <v>0</v>
      </c>
      <c r="H46" s="155">
        <f>(F46*SazbaDPH1/100)+(G46*SazbaDPH2/100)</f>
        <v>0</v>
      </c>
      <c r="I46" s="155">
        <f>F46+G46+H46</f>
        <v>0</v>
      </c>
      <c r="J46" s="156" t="str">
        <f>IF(CenaCelkemVypocet=0,"",I46/CenaCelkemVypocet*100)</f>
        <v/>
      </c>
    </row>
    <row r="47" spans="1:10" ht="25.5" customHeight="1" x14ac:dyDescent="0.2">
      <c r="A47" s="136">
        <v>3</v>
      </c>
      <c r="B47" s="157" t="s">
        <v>55</v>
      </c>
      <c r="C47" s="147" t="s">
        <v>62</v>
      </c>
      <c r="D47" s="147"/>
      <c r="E47" s="147"/>
      <c r="F47" s="158">
        <f>'02 02 Pol'!AE122</f>
        <v>0</v>
      </c>
      <c r="G47" s="150">
        <f>'02 02 Pol'!AF122</f>
        <v>0</v>
      </c>
      <c r="H47" s="150">
        <f>(F47*SazbaDPH1/100)+(G47*SazbaDPH2/100)</f>
        <v>0</v>
      </c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6">
        <v>2</v>
      </c>
      <c r="B48" s="152" t="s">
        <v>57</v>
      </c>
      <c r="C48" s="153" t="s">
        <v>63</v>
      </c>
      <c r="D48" s="153"/>
      <c r="E48" s="153"/>
      <c r="F48" s="154">
        <f>'03 03 Pol'!AE80</f>
        <v>0</v>
      </c>
      <c r="G48" s="155">
        <f>'03 03 Pol'!AF80</f>
        <v>0</v>
      </c>
      <c r="H48" s="155">
        <f>(F48*SazbaDPH1/100)+(G48*SazbaDPH2/100)</f>
        <v>0</v>
      </c>
      <c r="I48" s="155">
        <f>F48+G48+H48</f>
        <v>0</v>
      </c>
      <c r="J48" s="156" t="str">
        <f>IF(CenaCelkemVypocet=0,"",I48/CenaCelkemVypocet*100)</f>
        <v/>
      </c>
    </row>
    <row r="49" spans="1:10" ht="25.5" customHeight="1" x14ac:dyDescent="0.2">
      <c r="A49" s="136">
        <v>3</v>
      </c>
      <c r="B49" s="157" t="s">
        <v>57</v>
      </c>
      <c r="C49" s="147" t="s">
        <v>63</v>
      </c>
      <c r="D49" s="147"/>
      <c r="E49" s="147"/>
      <c r="F49" s="158">
        <f>'03 03 Pol'!AE80</f>
        <v>0</v>
      </c>
      <c r="G49" s="150">
        <f>'03 03 Pol'!AF80</f>
        <v>0</v>
      </c>
      <c r="H49" s="150">
        <f>(F49*SazbaDPH1/100)+(G49*SazbaDPH2/100)</f>
        <v>0</v>
      </c>
      <c r="I49" s="150">
        <f>F49+G49+H49</f>
        <v>0</v>
      </c>
      <c r="J49" s="151" t="str">
        <f>IF(CenaCelkemVypocet=0,"",I49/CenaCelkemVypocet*100)</f>
        <v/>
      </c>
    </row>
    <row r="50" spans="1:10" ht="25.5" customHeight="1" x14ac:dyDescent="0.2">
      <c r="A50" s="136"/>
      <c r="B50" s="159" t="s">
        <v>64</v>
      </c>
      <c r="C50" s="160"/>
      <c r="D50" s="160"/>
      <c r="E50" s="161"/>
      <c r="F50" s="162">
        <f>SUMIF(A39:A49,"=1",F39:F49)</f>
        <v>0</v>
      </c>
      <c r="G50" s="163">
        <f>SUMIF(A39:A49,"=1",G39:G49)</f>
        <v>0</v>
      </c>
      <c r="H50" s="163">
        <f>SUMIF(A39:A49,"=1",H39:H49)</f>
        <v>0</v>
      </c>
      <c r="I50" s="163">
        <f>SUMIF(A39:A49,"=1",I39:I49)</f>
        <v>0</v>
      </c>
      <c r="J50" s="164">
        <f>SUMIF(A39:A49,"=1",J39:J49)</f>
        <v>0</v>
      </c>
    </row>
    <row r="52" spans="1:10" x14ac:dyDescent="0.2">
      <c r="A52" t="s">
        <v>66</v>
      </c>
      <c r="B52" t="s">
        <v>67</v>
      </c>
    </row>
    <row r="53" spans="1:10" x14ac:dyDescent="0.2">
      <c r="A53" t="s">
        <v>68</v>
      </c>
      <c r="B53" t="s">
        <v>69</v>
      </c>
    </row>
    <row r="54" spans="1:10" x14ac:dyDescent="0.2">
      <c r="A54" t="s">
        <v>70</v>
      </c>
      <c r="B54" t="s">
        <v>71</v>
      </c>
    </row>
    <row r="55" spans="1:10" x14ac:dyDescent="0.2">
      <c r="A55" t="s">
        <v>70</v>
      </c>
      <c r="B55" t="s">
        <v>72</v>
      </c>
    </row>
    <row r="56" spans="1:10" x14ac:dyDescent="0.2">
      <c r="A56" t="s">
        <v>70</v>
      </c>
      <c r="B56" t="s">
        <v>73</v>
      </c>
    </row>
    <row r="57" spans="1:10" x14ac:dyDescent="0.2">
      <c r="A57" t="s">
        <v>70</v>
      </c>
      <c r="B57" t="s">
        <v>74</v>
      </c>
    </row>
    <row r="58" spans="1:10" x14ac:dyDescent="0.2">
      <c r="A58" t="s">
        <v>70</v>
      </c>
      <c r="B58" t="s">
        <v>75</v>
      </c>
    </row>
    <row r="59" spans="1:10" x14ac:dyDescent="0.2">
      <c r="A59" t="s">
        <v>68</v>
      </c>
      <c r="B59" t="s">
        <v>76</v>
      </c>
    </row>
    <row r="60" spans="1:10" x14ac:dyDescent="0.2">
      <c r="A60" t="s">
        <v>70</v>
      </c>
      <c r="B60" t="s">
        <v>77</v>
      </c>
    </row>
    <row r="61" spans="1:10" x14ac:dyDescent="0.2">
      <c r="A61" t="s">
        <v>68</v>
      </c>
      <c r="B61" t="s">
        <v>78</v>
      </c>
    </row>
    <row r="62" spans="1:10" x14ac:dyDescent="0.2">
      <c r="A62" t="s">
        <v>70</v>
      </c>
      <c r="B62" t="s">
        <v>79</v>
      </c>
    </row>
    <row r="65" spans="1:10" ht="15.75" x14ac:dyDescent="0.25">
      <c r="B65" s="175" t="s">
        <v>80</v>
      </c>
    </row>
    <row r="67" spans="1:10" ht="25.5" customHeight="1" x14ac:dyDescent="0.2">
      <c r="A67" s="177"/>
      <c r="B67" s="180" t="s">
        <v>18</v>
      </c>
      <c r="C67" s="180" t="s">
        <v>6</v>
      </c>
      <c r="D67" s="181"/>
      <c r="E67" s="181"/>
      <c r="F67" s="182" t="s">
        <v>81</v>
      </c>
      <c r="G67" s="182"/>
      <c r="H67" s="182"/>
      <c r="I67" s="182" t="s">
        <v>31</v>
      </c>
      <c r="J67" s="182" t="s">
        <v>0</v>
      </c>
    </row>
    <row r="68" spans="1:10" ht="36.75" customHeight="1" x14ac:dyDescent="0.2">
      <c r="A68" s="178"/>
      <c r="B68" s="183" t="s">
        <v>82</v>
      </c>
      <c r="C68" s="184" t="s">
        <v>83</v>
      </c>
      <c r="D68" s="185"/>
      <c r="E68" s="185"/>
      <c r="F68" s="192" t="s">
        <v>26</v>
      </c>
      <c r="G68" s="193"/>
      <c r="H68" s="193"/>
      <c r="I68" s="193">
        <f>'01 01 Pol'!G8+'03 03 Pol'!G8</f>
        <v>0</v>
      </c>
      <c r="J68" s="189" t="str">
        <f>IF(I105=0,"",I68/I105*100)</f>
        <v/>
      </c>
    </row>
    <row r="69" spans="1:10" ht="36.75" customHeight="1" x14ac:dyDescent="0.2">
      <c r="A69" s="178"/>
      <c r="B69" s="183" t="s">
        <v>84</v>
      </c>
      <c r="C69" s="184" t="s">
        <v>85</v>
      </c>
      <c r="D69" s="185"/>
      <c r="E69" s="185"/>
      <c r="F69" s="192" t="s">
        <v>26</v>
      </c>
      <c r="G69" s="193"/>
      <c r="H69" s="193"/>
      <c r="I69" s="193">
        <f>'01 01 Pol'!G15+'03 03 Pol'!G11</f>
        <v>0</v>
      </c>
      <c r="J69" s="189" t="str">
        <f>IF(I105=0,"",I69/I105*100)</f>
        <v/>
      </c>
    </row>
    <row r="70" spans="1:10" ht="36.75" customHeight="1" x14ac:dyDescent="0.2">
      <c r="A70" s="178"/>
      <c r="B70" s="183" t="s">
        <v>86</v>
      </c>
      <c r="C70" s="184" t="s">
        <v>87</v>
      </c>
      <c r="D70" s="185"/>
      <c r="E70" s="185"/>
      <c r="F70" s="192" t="s">
        <v>26</v>
      </c>
      <c r="G70" s="193"/>
      <c r="H70" s="193"/>
      <c r="I70" s="193">
        <f>'01 01 Pol'!G97+'03 03 Pol'!G13</f>
        <v>0</v>
      </c>
      <c r="J70" s="189" t="str">
        <f>IF(I105=0,"",I70/I105*100)</f>
        <v/>
      </c>
    </row>
    <row r="71" spans="1:10" ht="36.75" customHeight="1" x14ac:dyDescent="0.2">
      <c r="A71" s="178"/>
      <c r="B71" s="183" t="s">
        <v>88</v>
      </c>
      <c r="C71" s="184" t="s">
        <v>89</v>
      </c>
      <c r="D71" s="185"/>
      <c r="E71" s="185"/>
      <c r="F71" s="192" t="s">
        <v>26</v>
      </c>
      <c r="G71" s="193"/>
      <c r="H71" s="193"/>
      <c r="I71" s="193">
        <f>'01 01 Pol'!G127+'01 02 Pol'!G8</f>
        <v>0</v>
      </c>
      <c r="J71" s="189" t="str">
        <f>IF(I105=0,"",I71/I105*100)</f>
        <v/>
      </c>
    </row>
    <row r="72" spans="1:10" ht="36.75" customHeight="1" x14ac:dyDescent="0.2">
      <c r="A72" s="178"/>
      <c r="B72" s="183" t="s">
        <v>90</v>
      </c>
      <c r="C72" s="184" t="s">
        <v>91</v>
      </c>
      <c r="D72" s="185"/>
      <c r="E72" s="185"/>
      <c r="F72" s="192" t="s">
        <v>26</v>
      </c>
      <c r="G72" s="193"/>
      <c r="H72" s="193"/>
      <c r="I72" s="193">
        <f>'02 02 Pol'!G8</f>
        <v>0</v>
      </c>
      <c r="J72" s="189" t="str">
        <f>IF(I105=0,"",I72/I105*100)</f>
        <v/>
      </c>
    </row>
    <row r="73" spans="1:10" ht="36.75" customHeight="1" x14ac:dyDescent="0.2">
      <c r="A73" s="178"/>
      <c r="B73" s="183" t="s">
        <v>92</v>
      </c>
      <c r="C73" s="184" t="s">
        <v>93</v>
      </c>
      <c r="D73" s="185"/>
      <c r="E73" s="185"/>
      <c r="F73" s="192" t="s">
        <v>26</v>
      </c>
      <c r="G73" s="193"/>
      <c r="H73" s="193"/>
      <c r="I73" s="193">
        <f>'01 01 Pol'!G169</f>
        <v>0</v>
      </c>
      <c r="J73" s="189" t="str">
        <f>IF(I105=0,"",I73/I105*100)</f>
        <v/>
      </c>
    </row>
    <row r="74" spans="1:10" ht="36.75" customHeight="1" x14ac:dyDescent="0.2">
      <c r="A74" s="178"/>
      <c r="B74" s="183" t="s">
        <v>94</v>
      </c>
      <c r="C74" s="184" t="s">
        <v>95</v>
      </c>
      <c r="D74" s="185"/>
      <c r="E74" s="185"/>
      <c r="F74" s="192" t="s">
        <v>26</v>
      </c>
      <c r="G74" s="193"/>
      <c r="H74" s="193"/>
      <c r="I74" s="193">
        <f>'01 01 Pol'!G190</f>
        <v>0</v>
      </c>
      <c r="J74" s="189" t="str">
        <f>IF(I105=0,"",I74/I105*100)</f>
        <v/>
      </c>
    </row>
    <row r="75" spans="1:10" ht="36.75" customHeight="1" x14ac:dyDescent="0.2">
      <c r="A75" s="178"/>
      <c r="B75" s="183" t="s">
        <v>96</v>
      </c>
      <c r="C75" s="184" t="s">
        <v>97</v>
      </c>
      <c r="D75" s="185"/>
      <c r="E75" s="185"/>
      <c r="F75" s="192" t="s">
        <v>26</v>
      </c>
      <c r="G75" s="193"/>
      <c r="H75" s="193"/>
      <c r="I75" s="193">
        <f>'01 01 Pol'!G192+'02 02 Pol'!G85+'03 03 Pol'!G27</f>
        <v>0</v>
      </c>
      <c r="J75" s="189" t="str">
        <f>IF(I105=0,"",I75/I105*100)</f>
        <v/>
      </c>
    </row>
    <row r="76" spans="1:10" ht="36.75" customHeight="1" x14ac:dyDescent="0.2">
      <c r="A76" s="178"/>
      <c r="B76" s="183" t="s">
        <v>98</v>
      </c>
      <c r="C76" s="184" t="s">
        <v>99</v>
      </c>
      <c r="D76" s="185"/>
      <c r="E76" s="185"/>
      <c r="F76" s="192" t="s">
        <v>26</v>
      </c>
      <c r="G76" s="193"/>
      <c r="H76" s="193"/>
      <c r="I76" s="193">
        <f>'01 01 Pol'!G196</f>
        <v>0</v>
      </c>
      <c r="J76" s="189" t="str">
        <f>IF(I105=0,"",I76/I105*100)</f>
        <v/>
      </c>
    </row>
    <row r="77" spans="1:10" ht="36.75" customHeight="1" x14ac:dyDescent="0.2">
      <c r="A77" s="178"/>
      <c r="B77" s="183" t="s">
        <v>100</v>
      </c>
      <c r="C77" s="184" t="s">
        <v>101</v>
      </c>
      <c r="D77" s="185"/>
      <c r="E77" s="185"/>
      <c r="F77" s="192" t="s">
        <v>26</v>
      </c>
      <c r="G77" s="193"/>
      <c r="H77" s="193"/>
      <c r="I77" s="193">
        <f>'01 01 Pol'!G203+'01 02 Pol'!G11+'02 02 Pol'!G92+'03 03 Pol'!G29</f>
        <v>0</v>
      </c>
      <c r="J77" s="189" t="str">
        <f>IF(I105=0,"",I77/I105*100)</f>
        <v/>
      </c>
    </row>
    <row r="78" spans="1:10" ht="36.75" customHeight="1" x14ac:dyDescent="0.2">
      <c r="A78" s="178"/>
      <c r="B78" s="183" t="s">
        <v>102</v>
      </c>
      <c r="C78" s="184" t="s">
        <v>103</v>
      </c>
      <c r="D78" s="185"/>
      <c r="E78" s="185"/>
      <c r="F78" s="192" t="s">
        <v>26</v>
      </c>
      <c r="G78" s="193"/>
      <c r="H78" s="193"/>
      <c r="I78" s="193">
        <f>'01 01 Pol'!G246+'02 02 Pol'!G95+'03 03 Pol'!G31</f>
        <v>0</v>
      </c>
      <c r="J78" s="189" t="str">
        <f>IF(I105=0,"",I78/I105*100)</f>
        <v/>
      </c>
    </row>
    <row r="79" spans="1:10" ht="36.75" customHeight="1" x14ac:dyDescent="0.2">
      <c r="A79" s="178"/>
      <c r="B79" s="183" t="s">
        <v>104</v>
      </c>
      <c r="C79" s="184" t="s">
        <v>105</v>
      </c>
      <c r="D79" s="185"/>
      <c r="E79" s="185"/>
      <c r="F79" s="192" t="s">
        <v>27</v>
      </c>
      <c r="G79" s="193"/>
      <c r="H79" s="193"/>
      <c r="I79" s="193">
        <f>'01 01 Pol'!G248</f>
        <v>0</v>
      </c>
      <c r="J79" s="189" t="str">
        <f>IF(I105=0,"",I79/I105*100)</f>
        <v/>
      </c>
    </row>
    <row r="80" spans="1:10" ht="36.75" customHeight="1" x14ac:dyDescent="0.2">
      <c r="A80" s="178"/>
      <c r="B80" s="183" t="s">
        <v>106</v>
      </c>
      <c r="C80" s="184" t="s">
        <v>107</v>
      </c>
      <c r="D80" s="185"/>
      <c r="E80" s="185"/>
      <c r="F80" s="192" t="s">
        <v>27</v>
      </c>
      <c r="G80" s="193"/>
      <c r="H80" s="193"/>
      <c r="I80" s="193">
        <f>'01 01 Pol'!G270+'01 03 Pol'!G8</f>
        <v>0</v>
      </c>
      <c r="J80" s="189" t="str">
        <f>IF(I105=0,"",I80/I105*100)</f>
        <v/>
      </c>
    </row>
    <row r="81" spans="1:10" ht="36.75" customHeight="1" x14ac:dyDescent="0.2">
      <c r="A81" s="178"/>
      <c r="B81" s="183" t="s">
        <v>108</v>
      </c>
      <c r="C81" s="184" t="s">
        <v>109</v>
      </c>
      <c r="D81" s="185"/>
      <c r="E81" s="185"/>
      <c r="F81" s="192" t="s">
        <v>27</v>
      </c>
      <c r="G81" s="193"/>
      <c r="H81" s="193"/>
      <c r="I81" s="193">
        <f>'01 04 Pol'!G8</f>
        <v>0</v>
      </c>
      <c r="J81" s="189" t="str">
        <f>IF(I105=0,"",I81/I105*100)</f>
        <v/>
      </c>
    </row>
    <row r="82" spans="1:10" ht="36.75" customHeight="1" x14ac:dyDescent="0.2">
      <c r="A82" s="178"/>
      <c r="B82" s="183" t="s">
        <v>110</v>
      </c>
      <c r="C82" s="184" t="s">
        <v>111</v>
      </c>
      <c r="D82" s="185"/>
      <c r="E82" s="185"/>
      <c r="F82" s="192" t="s">
        <v>27</v>
      </c>
      <c r="G82" s="193"/>
      <c r="H82" s="193"/>
      <c r="I82" s="193">
        <f>'01 04 Pol'!G21</f>
        <v>0</v>
      </c>
      <c r="J82" s="189" t="str">
        <f>IF(I105=0,"",I82/I105*100)</f>
        <v/>
      </c>
    </row>
    <row r="83" spans="1:10" ht="36.75" customHeight="1" x14ac:dyDescent="0.2">
      <c r="A83" s="178"/>
      <c r="B83" s="183" t="s">
        <v>112</v>
      </c>
      <c r="C83" s="184" t="s">
        <v>113</v>
      </c>
      <c r="D83" s="185"/>
      <c r="E83" s="185"/>
      <c r="F83" s="192" t="s">
        <v>27</v>
      </c>
      <c r="G83" s="193"/>
      <c r="H83" s="193"/>
      <c r="I83" s="193">
        <f>'01 04 Pol'!G44</f>
        <v>0</v>
      </c>
      <c r="J83" s="189" t="str">
        <f>IF(I105=0,"",I83/I105*100)</f>
        <v/>
      </c>
    </row>
    <row r="84" spans="1:10" ht="36.75" customHeight="1" x14ac:dyDescent="0.2">
      <c r="A84" s="178"/>
      <c r="B84" s="183" t="s">
        <v>114</v>
      </c>
      <c r="C84" s="184" t="s">
        <v>59</v>
      </c>
      <c r="D84" s="185"/>
      <c r="E84" s="185"/>
      <c r="F84" s="192" t="s">
        <v>27</v>
      </c>
      <c r="G84" s="193"/>
      <c r="H84" s="193"/>
      <c r="I84" s="193">
        <f>'01 03 P1'!G8+'02 02 Pol'!G97</f>
        <v>0</v>
      </c>
      <c r="J84" s="189" t="str">
        <f>IF(I105=0,"",I84/I105*100)</f>
        <v/>
      </c>
    </row>
    <row r="85" spans="1:10" ht="36.75" customHeight="1" x14ac:dyDescent="0.2">
      <c r="A85" s="178"/>
      <c r="B85" s="183" t="s">
        <v>115</v>
      </c>
      <c r="C85" s="184" t="s">
        <v>116</v>
      </c>
      <c r="D85" s="185"/>
      <c r="E85" s="185"/>
      <c r="F85" s="192" t="s">
        <v>27</v>
      </c>
      <c r="G85" s="193"/>
      <c r="H85" s="193"/>
      <c r="I85" s="193">
        <f>'01 03 Pol'!G13</f>
        <v>0</v>
      </c>
      <c r="J85" s="189" t="str">
        <f>IF(I105=0,"",I85/I105*100)</f>
        <v/>
      </c>
    </row>
    <row r="86" spans="1:10" ht="36.75" customHeight="1" x14ac:dyDescent="0.2">
      <c r="A86" s="178"/>
      <c r="B86" s="183" t="s">
        <v>117</v>
      </c>
      <c r="C86" s="184" t="s">
        <v>118</v>
      </c>
      <c r="D86" s="185"/>
      <c r="E86" s="185"/>
      <c r="F86" s="192" t="s">
        <v>27</v>
      </c>
      <c r="G86" s="193"/>
      <c r="H86" s="193"/>
      <c r="I86" s="193">
        <f>'01 03 Pol'!G15</f>
        <v>0</v>
      </c>
      <c r="J86" s="189" t="str">
        <f>IF(I105=0,"",I86/I105*100)</f>
        <v/>
      </c>
    </row>
    <row r="87" spans="1:10" ht="36.75" customHeight="1" x14ac:dyDescent="0.2">
      <c r="A87" s="178"/>
      <c r="B87" s="183" t="s">
        <v>119</v>
      </c>
      <c r="C87" s="184" t="s">
        <v>120</v>
      </c>
      <c r="D87" s="185"/>
      <c r="E87" s="185"/>
      <c r="F87" s="192" t="s">
        <v>27</v>
      </c>
      <c r="G87" s="193"/>
      <c r="H87" s="193"/>
      <c r="I87" s="193">
        <f>'01 03 Pol'!G21</f>
        <v>0</v>
      </c>
      <c r="J87" s="189" t="str">
        <f>IF(I105=0,"",I87/I105*100)</f>
        <v/>
      </c>
    </row>
    <row r="88" spans="1:10" ht="36.75" customHeight="1" x14ac:dyDescent="0.2">
      <c r="A88" s="178"/>
      <c r="B88" s="183" t="s">
        <v>121</v>
      </c>
      <c r="C88" s="184" t="s">
        <v>122</v>
      </c>
      <c r="D88" s="185"/>
      <c r="E88" s="185"/>
      <c r="F88" s="192" t="s">
        <v>27</v>
      </c>
      <c r="G88" s="193"/>
      <c r="H88" s="193"/>
      <c r="I88" s="193">
        <f>'01 03 Pol'!G32</f>
        <v>0</v>
      </c>
      <c r="J88" s="189" t="str">
        <f>IF(I105=0,"",I88/I105*100)</f>
        <v/>
      </c>
    </row>
    <row r="89" spans="1:10" ht="36.75" customHeight="1" x14ac:dyDescent="0.2">
      <c r="A89" s="178"/>
      <c r="B89" s="183" t="s">
        <v>123</v>
      </c>
      <c r="C89" s="184" t="s">
        <v>124</v>
      </c>
      <c r="D89" s="185"/>
      <c r="E89" s="185"/>
      <c r="F89" s="192" t="s">
        <v>27</v>
      </c>
      <c r="G89" s="193"/>
      <c r="H89" s="193"/>
      <c r="I89" s="193">
        <f>'01 03 Pol'!G36</f>
        <v>0</v>
      </c>
      <c r="J89" s="189" t="str">
        <f>IF(I105=0,"",I89/I105*100)</f>
        <v/>
      </c>
    </row>
    <row r="90" spans="1:10" ht="36.75" customHeight="1" x14ac:dyDescent="0.2">
      <c r="A90" s="178"/>
      <c r="B90" s="183" t="s">
        <v>125</v>
      </c>
      <c r="C90" s="184" t="s">
        <v>126</v>
      </c>
      <c r="D90" s="185"/>
      <c r="E90" s="185"/>
      <c r="F90" s="192" t="s">
        <v>27</v>
      </c>
      <c r="G90" s="193"/>
      <c r="H90" s="193"/>
      <c r="I90" s="193">
        <f>'01 01 Pol'!G307+'03 03 Pol'!G33</f>
        <v>0</v>
      </c>
      <c r="J90" s="189" t="str">
        <f>IF(I105=0,"",I90/I105*100)</f>
        <v/>
      </c>
    </row>
    <row r="91" spans="1:10" ht="36.75" customHeight="1" x14ac:dyDescent="0.2">
      <c r="A91" s="178"/>
      <c r="B91" s="183" t="s">
        <v>127</v>
      </c>
      <c r="C91" s="184" t="s">
        <v>128</v>
      </c>
      <c r="D91" s="185"/>
      <c r="E91" s="185"/>
      <c r="F91" s="192" t="s">
        <v>27</v>
      </c>
      <c r="G91" s="193"/>
      <c r="H91" s="193"/>
      <c r="I91" s="193">
        <f>'01 01 Pol'!G329+'02 02 Pol'!G103</f>
        <v>0</v>
      </c>
      <c r="J91" s="189" t="str">
        <f>IF(I105=0,"",I91/I105*100)</f>
        <v/>
      </c>
    </row>
    <row r="92" spans="1:10" ht="36.75" customHeight="1" x14ac:dyDescent="0.2">
      <c r="A92" s="178"/>
      <c r="B92" s="183" t="s">
        <v>129</v>
      </c>
      <c r="C92" s="184" t="s">
        <v>130</v>
      </c>
      <c r="D92" s="185"/>
      <c r="E92" s="185"/>
      <c r="F92" s="192" t="s">
        <v>27</v>
      </c>
      <c r="G92" s="193"/>
      <c r="H92" s="193"/>
      <c r="I92" s="193">
        <f>'01 01 Pol'!G336</f>
        <v>0</v>
      </c>
      <c r="J92" s="189" t="str">
        <f>IF(I105=0,"",I92/I105*100)</f>
        <v/>
      </c>
    </row>
    <row r="93" spans="1:10" ht="36.75" customHeight="1" x14ac:dyDescent="0.2">
      <c r="A93" s="178"/>
      <c r="B93" s="183" t="s">
        <v>131</v>
      </c>
      <c r="C93" s="184" t="s">
        <v>132</v>
      </c>
      <c r="D93" s="185"/>
      <c r="E93" s="185"/>
      <c r="F93" s="192" t="s">
        <v>27</v>
      </c>
      <c r="G93" s="193"/>
      <c r="H93" s="193"/>
      <c r="I93" s="193">
        <f>'01 01 Pol'!G364</f>
        <v>0</v>
      </c>
      <c r="J93" s="189" t="str">
        <f>IF(I105=0,"",I93/I105*100)</f>
        <v/>
      </c>
    </row>
    <row r="94" spans="1:10" ht="36.75" customHeight="1" x14ac:dyDescent="0.2">
      <c r="A94" s="178"/>
      <c r="B94" s="183" t="s">
        <v>133</v>
      </c>
      <c r="C94" s="184" t="s">
        <v>134</v>
      </c>
      <c r="D94" s="185"/>
      <c r="E94" s="185"/>
      <c r="F94" s="192" t="s">
        <v>27</v>
      </c>
      <c r="G94" s="193"/>
      <c r="H94" s="193"/>
      <c r="I94" s="193">
        <f>'01 01 Pol'!G398</f>
        <v>0</v>
      </c>
      <c r="J94" s="189" t="str">
        <f>IF(I105=0,"",I94/I105*100)</f>
        <v/>
      </c>
    </row>
    <row r="95" spans="1:10" ht="36.75" customHeight="1" x14ac:dyDescent="0.2">
      <c r="A95" s="178"/>
      <c r="B95" s="183" t="s">
        <v>135</v>
      </c>
      <c r="C95" s="184" t="s">
        <v>136</v>
      </c>
      <c r="D95" s="185"/>
      <c r="E95" s="185"/>
      <c r="F95" s="192" t="s">
        <v>27</v>
      </c>
      <c r="G95" s="193"/>
      <c r="H95" s="193"/>
      <c r="I95" s="193">
        <f>'01 01 Pol'!G407</f>
        <v>0</v>
      </c>
      <c r="J95" s="189" t="str">
        <f>IF(I105=0,"",I95/I105*100)</f>
        <v/>
      </c>
    </row>
    <row r="96" spans="1:10" ht="36.75" customHeight="1" x14ac:dyDescent="0.2">
      <c r="A96" s="178"/>
      <c r="B96" s="183" t="s">
        <v>137</v>
      </c>
      <c r="C96" s="184" t="s">
        <v>138</v>
      </c>
      <c r="D96" s="185"/>
      <c r="E96" s="185"/>
      <c r="F96" s="192" t="s">
        <v>27</v>
      </c>
      <c r="G96" s="193"/>
      <c r="H96" s="193"/>
      <c r="I96" s="193">
        <f>'03 03 Pol'!G49</f>
        <v>0</v>
      </c>
      <c r="J96" s="189" t="str">
        <f>IF(I105=0,"",I96/I105*100)</f>
        <v/>
      </c>
    </row>
    <row r="97" spans="1:10" ht="36.75" customHeight="1" x14ac:dyDescent="0.2">
      <c r="A97" s="178"/>
      <c r="B97" s="183" t="s">
        <v>139</v>
      </c>
      <c r="C97" s="184" t="s">
        <v>140</v>
      </c>
      <c r="D97" s="185"/>
      <c r="E97" s="185"/>
      <c r="F97" s="192" t="s">
        <v>27</v>
      </c>
      <c r="G97" s="193"/>
      <c r="H97" s="193"/>
      <c r="I97" s="193">
        <f>'01 01 Pol'!G415</f>
        <v>0</v>
      </c>
      <c r="J97" s="189" t="str">
        <f>IF(I105=0,"",I97/I105*100)</f>
        <v/>
      </c>
    </row>
    <row r="98" spans="1:10" ht="36.75" customHeight="1" x14ac:dyDescent="0.2">
      <c r="A98" s="178"/>
      <c r="B98" s="183" t="s">
        <v>141</v>
      </c>
      <c r="C98" s="184" t="s">
        <v>142</v>
      </c>
      <c r="D98" s="185"/>
      <c r="E98" s="185"/>
      <c r="F98" s="192" t="s">
        <v>27</v>
      </c>
      <c r="G98" s="193"/>
      <c r="H98" s="193"/>
      <c r="I98" s="193">
        <f>'01 01 Pol'!G422</f>
        <v>0</v>
      </c>
      <c r="J98" s="189" t="str">
        <f>IF(I105=0,"",I98/I105*100)</f>
        <v/>
      </c>
    </row>
    <row r="99" spans="1:10" ht="36.75" customHeight="1" x14ac:dyDescent="0.2">
      <c r="A99" s="178"/>
      <c r="B99" s="183" t="s">
        <v>143</v>
      </c>
      <c r="C99" s="184" t="s">
        <v>144</v>
      </c>
      <c r="D99" s="185"/>
      <c r="E99" s="185"/>
      <c r="F99" s="192" t="s">
        <v>28</v>
      </c>
      <c r="G99" s="193"/>
      <c r="H99" s="193"/>
      <c r="I99" s="193">
        <f>'01 02 Pol'!G13</f>
        <v>0</v>
      </c>
      <c r="J99" s="189" t="str">
        <f>IF(I105=0,"",I99/I105*100)</f>
        <v/>
      </c>
    </row>
    <row r="100" spans="1:10" ht="36.75" customHeight="1" x14ac:dyDescent="0.2">
      <c r="A100" s="178"/>
      <c r="B100" s="183" t="s">
        <v>145</v>
      </c>
      <c r="C100" s="184" t="s">
        <v>146</v>
      </c>
      <c r="D100" s="185"/>
      <c r="E100" s="185"/>
      <c r="F100" s="192" t="s">
        <v>28</v>
      </c>
      <c r="G100" s="193"/>
      <c r="H100" s="193"/>
      <c r="I100" s="193">
        <f>'01 02 Pol'!G41</f>
        <v>0</v>
      </c>
      <c r="J100" s="189" t="str">
        <f>IF(I105=0,"",I100/I105*100)</f>
        <v/>
      </c>
    </row>
    <row r="101" spans="1:10" ht="36.75" customHeight="1" x14ac:dyDescent="0.2">
      <c r="A101" s="178"/>
      <c r="B101" s="183" t="s">
        <v>147</v>
      </c>
      <c r="C101" s="184" t="s">
        <v>148</v>
      </c>
      <c r="D101" s="185"/>
      <c r="E101" s="185"/>
      <c r="F101" s="192" t="s">
        <v>28</v>
      </c>
      <c r="G101" s="193"/>
      <c r="H101" s="193"/>
      <c r="I101" s="193">
        <f>'01 01 Pol'!G424</f>
        <v>0</v>
      </c>
      <c r="J101" s="189" t="str">
        <f>IF(I105=0,"",I101/I105*100)</f>
        <v/>
      </c>
    </row>
    <row r="102" spans="1:10" ht="36.75" customHeight="1" x14ac:dyDescent="0.2">
      <c r="A102" s="178"/>
      <c r="B102" s="183" t="s">
        <v>149</v>
      </c>
      <c r="C102" s="184" t="s">
        <v>150</v>
      </c>
      <c r="D102" s="185"/>
      <c r="E102" s="185"/>
      <c r="F102" s="192" t="s">
        <v>151</v>
      </c>
      <c r="G102" s="193"/>
      <c r="H102" s="193"/>
      <c r="I102" s="193">
        <f>'01 01 Pol'!G426+'03 03 Pol'!G57</f>
        <v>0</v>
      </c>
      <c r="J102" s="189" t="str">
        <f>IF(I105=0,"",I102/I105*100)</f>
        <v/>
      </c>
    </row>
    <row r="103" spans="1:10" ht="36.75" customHeight="1" x14ac:dyDescent="0.2">
      <c r="A103" s="178"/>
      <c r="B103" s="183" t="s">
        <v>152</v>
      </c>
      <c r="C103" s="184" t="s">
        <v>29</v>
      </c>
      <c r="D103" s="185"/>
      <c r="E103" s="185"/>
      <c r="F103" s="192" t="s">
        <v>152</v>
      </c>
      <c r="G103" s="193"/>
      <c r="H103" s="193"/>
      <c r="I103" s="193">
        <f>'01 01 Pol'!G440+'01 02 Pol'!G49+'01 03 P1'!G19+'02 02 Pol'!G111+'03 03 Pol'!G67</f>
        <v>0</v>
      </c>
      <c r="J103" s="189" t="str">
        <f>IF(I105=0,"",I103/I105*100)</f>
        <v/>
      </c>
    </row>
    <row r="104" spans="1:10" ht="36.75" customHeight="1" x14ac:dyDescent="0.2">
      <c r="A104" s="178"/>
      <c r="B104" s="183" t="s">
        <v>153</v>
      </c>
      <c r="C104" s="184" t="s">
        <v>30</v>
      </c>
      <c r="D104" s="185"/>
      <c r="E104" s="185"/>
      <c r="F104" s="192" t="s">
        <v>153</v>
      </c>
      <c r="G104" s="193"/>
      <c r="H104" s="193"/>
      <c r="I104" s="193">
        <f>'01 01 Pol'!G447+'01 02 Pol'!G57+'01 03 Pol'!G51+'01 03 P1'!G27+'02 02 Pol'!G118+'03 03 Pol'!G74</f>
        <v>0</v>
      </c>
      <c r="J104" s="189" t="str">
        <f>IF(I105=0,"",I104/I105*100)</f>
        <v/>
      </c>
    </row>
    <row r="105" spans="1:10" ht="25.5" customHeight="1" x14ac:dyDescent="0.2">
      <c r="A105" s="179"/>
      <c r="B105" s="186" t="s">
        <v>1</v>
      </c>
      <c r="C105" s="187"/>
      <c r="D105" s="188"/>
      <c r="E105" s="188"/>
      <c r="F105" s="194"/>
      <c r="G105" s="195"/>
      <c r="H105" s="195"/>
      <c r="I105" s="195">
        <f>SUM(I68:I104)</f>
        <v>0</v>
      </c>
      <c r="J105" s="190">
        <f>SUM(J68:J104)</f>
        <v>0</v>
      </c>
    </row>
    <row r="106" spans="1:10" x14ac:dyDescent="0.2">
      <c r="F106" s="135"/>
      <c r="G106" s="135"/>
      <c r="H106" s="135"/>
      <c r="I106" s="135"/>
      <c r="J106" s="191"/>
    </row>
    <row r="107" spans="1:10" x14ac:dyDescent="0.2">
      <c r="F107" s="135"/>
      <c r="G107" s="135"/>
      <c r="H107" s="135"/>
      <c r="I107" s="135"/>
      <c r="J107" s="191"/>
    </row>
    <row r="108" spans="1:10" x14ac:dyDescent="0.2">
      <c r="F108" s="135"/>
      <c r="G108" s="135"/>
      <c r="H108" s="135"/>
      <c r="I108" s="135"/>
      <c r="J108" s="191"/>
    </row>
  </sheetData>
  <sheetProtection algorithmName="SHA-512" hashValue="QfLUD03o4UqLARJn+m+4cZfEfn84GX2v03RAAfbws2I3AI1MO/JL1dvX/GzFyqRo9ZgENyTIb/+NLCvN7eyc+A==" saltValue="A/79m/nloGfoCkdyPMMYZ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0">
    <mergeCell ref="C101:E101"/>
    <mergeCell ref="C102:E102"/>
    <mergeCell ref="C103:E103"/>
    <mergeCell ref="C104:E104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49:E49"/>
    <mergeCell ref="B50:E50"/>
    <mergeCell ref="C68:E68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39HEKn1KHbPySfcQwtolhYKqs7IFuU5gY0kgMFZ2Yt55nRyFeytpzyqmVqPXeNmuxFQ1ScNVORmL6hLnE9zk7w==" saltValue="SStYbUp00YyRVcTeqYlKE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EA92A-69C0-40DB-A158-EEE9DCFB385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154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155</v>
      </c>
    </row>
    <row r="3" spans="1:60" ht="24.95" customHeight="1" x14ac:dyDescent="0.2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6" t="s">
        <v>155</v>
      </c>
      <c r="AG3" t="s">
        <v>156</v>
      </c>
    </row>
    <row r="4" spans="1:60" ht="24.95" customHeight="1" x14ac:dyDescent="0.2">
      <c r="A4" s="202" t="s">
        <v>10</v>
      </c>
      <c r="B4" s="203" t="s">
        <v>52</v>
      </c>
      <c r="C4" s="204" t="s">
        <v>54</v>
      </c>
      <c r="D4" s="205"/>
      <c r="E4" s="205"/>
      <c r="F4" s="205"/>
      <c r="G4" s="206"/>
      <c r="AG4" t="s">
        <v>157</v>
      </c>
    </row>
    <row r="5" spans="1:60" x14ac:dyDescent="0.2">
      <c r="D5" s="10"/>
    </row>
    <row r="6" spans="1:60" ht="38.25" x14ac:dyDescent="0.2">
      <c r="A6" s="208" t="s">
        <v>158</v>
      </c>
      <c r="B6" s="210" t="s">
        <v>159</v>
      </c>
      <c r="C6" s="210" t="s">
        <v>160</v>
      </c>
      <c r="D6" s="209" t="s">
        <v>161</v>
      </c>
      <c r="E6" s="208" t="s">
        <v>162</v>
      </c>
      <c r="F6" s="207" t="s">
        <v>163</v>
      </c>
      <c r="G6" s="208" t="s">
        <v>31</v>
      </c>
      <c r="H6" s="211" t="s">
        <v>32</v>
      </c>
      <c r="I6" s="211" t="s">
        <v>164</v>
      </c>
      <c r="J6" s="211" t="s">
        <v>33</v>
      </c>
      <c r="K6" s="211" t="s">
        <v>165</v>
      </c>
      <c r="L6" s="211" t="s">
        <v>166</v>
      </c>
      <c r="M6" s="211" t="s">
        <v>167</v>
      </c>
      <c r="N6" s="211" t="s">
        <v>168</v>
      </c>
      <c r="O6" s="211" t="s">
        <v>169</v>
      </c>
      <c r="P6" s="211" t="s">
        <v>170</v>
      </c>
      <c r="Q6" s="211" t="s">
        <v>171</v>
      </c>
      <c r="R6" s="211" t="s">
        <v>172</v>
      </c>
      <c r="S6" s="211" t="s">
        <v>173</v>
      </c>
      <c r="T6" s="211" t="s">
        <v>174</v>
      </c>
      <c r="U6" s="211" t="s">
        <v>175</v>
      </c>
      <c r="V6" s="211" t="s">
        <v>176</v>
      </c>
      <c r="W6" s="211" t="s">
        <v>177</v>
      </c>
      <c r="X6" s="211" t="s">
        <v>178</v>
      </c>
      <c r="Y6" s="211" t="s">
        <v>179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0" t="s">
        <v>180</v>
      </c>
      <c r="B8" s="241" t="s">
        <v>82</v>
      </c>
      <c r="C8" s="259" t="s">
        <v>83</v>
      </c>
      <c r="D8" s="242"/>
      <c r="E8" s="243"/>
      <c r="F8" s="244"/>
      <c r="G8" s="245">
        <f>SUMIF(AG9:AG14,"&lt;&gt;NOR",G9:G14)</f>
        <v>0</v>
      </c>
      <c r="H8" s="239"/>
      <c r="I8" s="239">
        <f>SUM(I9:I14)</f>
        <v>0</v>
      </c>
      <c r="J8" s="239"/>
      <c r="K8" s="239">
        <f>SUM(K9:K14)</f>
        <v>0</v>
      </c>
      <c r="L8" s="239"/>
      <c r="M8" s="239">
        <f>SUM(M9:M14)</f>
        <v>0</v>
      </c>
      <c r="N8" s="238"/>
      <c r="O8" s="238">
        <f>SUM(O9:O14)</f>
        <v>13.7</v>
      </c>
      <c r="P8" s="238"/>
      <c r="Q8" s="238">
        <f>SUM(Q9:Q14)</f>
        <v>0</v>
      </c>
      <c r="R8" s="239"/>
      <c r="S8" s="239"/>
      <c r="T8" s="239"/>
      <c r="U8" s="239"/>
      <c r="V8" s="239">
        <f>SUM(V9:V14)</f>
        <v>6.22</v>
      </c>
      <c r="W8" s="239"/>
      <c r="X8" s="239"/>
      <c r="Y8" s="239"/>
      <c r="AG8" t="s">
        <v>181</v>
      </c>
    </row>
    <row r="9" spans="1:60" outlineLevel="1" x14ac:dyDescent="0.2">
      <c r="A9" s="247">
        <v>1</v>
      </c>
      <c r="B9" s="248" t="s">
        <v>182</v>
      </c>
      <c r="C9" s="260" t="s">
        <v>183</v>
      </c>
      <c r="D9" s="249" t="s">
        <v>184</v>
      </c>
      <c r="E9" s="250">
        <v>3.54</v>
      </c>
      <c r="F9" s="251"/>
      <c r="G9" s="252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15</v>
      </c>
      <c r="M9" s="232">
        <f>G9*(1+L9/100)</f>
        <v>0</v>
      </c>
      <c r="N9" s="231">
        <v>2.16</v>
      </c>
      <c r="O9" s="231">
        <f>ROUND(E9*N9,2)</f>
        <v>7.65</v>
      </c>
      <c r="P9" s="231">
        <v>0</v>
      </c>
      <c r="Q9" s="231">
        <f>ROUND(E9*P9,2)</f>
        <v>0</v>
      </c>
      <c r="R9" s="232"/>
      <c r="S9" s="232" t="s">
        <v>185</v>
      </c>
      <c r="T9" s="232" t="s">
        <v>185</v>
      </c>
      <c r="U9" s="232">
        <v>1.085</v>
      </c>
      <c r="V9" s="232">
        <f>ROUND(E9*U9,2)</f>
        <v>3.84</v>
      </c>
      <c r="W9" s="232"/>
      <c r="X9" s="232" t="s">
        <v>186</v>
      </c>
      <c r="Y9" s="232" t="s">
        <v>187</v>
      </c>
      <c r="Z9" s="212"/>
      <c r="AA9" s="212"/>
      <c r="AB9" s="212"/>
      <c r="AC9" s="212"/>
      <c r="AD9" s="212"/>
      <c r="AE9" s="212"/>
      <c r="AF9" s="212"/>
      <c r="AG9" s="212" t="s">
        <v>188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1" t="s">
        <v>189</v>
      </c>
      <c r="D10" s="234"/>
      <c r="E10" s="235">
        <v>3.54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190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7">
        <v>2</v>
      </c>
      <c r="B11" s="248" t="s">
        <v>191</v>
      </c>
      <c r="C11" s="260" t="s">
        <v>192</v>
      </c>
      <c r="D11" s="249" t="s">
        <v>184</v>
      </c>
      <c r="E11" s="250">
        <v>2.36</v>
      </c>
      <c r="F11" s="251"/>
      <c r="G11" s="252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15</v>
      </c>
      <c r="M11" s="232">
        <f>G11*(1+L11/100)</f>
        <v>0</v>
      </c>
      <c r="N11" s="231">
        <v>2.5249999999999999</v>
      </c>
      <c r="O11" s="231">
        <f>ROUND(E11*N11,2)</f>
        <v>5.96</v>
      </c>
      <c r="P11" s="231">
        <v>0</v>
      </c>
      <c r="Q11" s="231">
        <f>ROUND(E11*P11,2)</f>
        <v>0</v>
      </c>
      <c r="R11" s="232"/>
      <c r="S11" s="232" t="s">
        <v>185</v>
      </c>
      <c r="T11" s="232" t="s">
        <v>185</v>
      </c>
      <c r="U11" s="232">
        <v>0.48</v>
      </c>
      <c r="V11" s="232">
        <f>ROUND(E11*U11,2)</f>
        <v>1.1299999999999999</v>
      </c>
      <c r="W11" s="232"/>
      <c r="X11" s="232" t="s">
        <v>186</v>
      </c>
      <c r="Y11" s="232" t="s">
        <v>187</v>
      </c>
      <c r="Z11" s="212"/>
      <c r="AA11" s="212"/>
      <c r="AB11" s="212"/>
      <c r="AC11" s="212"/>
      <c r="AD11" s="212"/>
      <c r="AE11" s="212"/>
      <c r="AF11" s="212"/>
      <c r="AG11" s="212" t="s">
        <v>188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29"/>
      <c r="B12" s="230"/>
      <c r="C12" s="261" t="s">
        <v>193</v>
      </c>
      <c r="D12" s="234"/>
      <c r="E12" s="235">
        <v>2.36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190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47">
        <v>3</v>
      </c>
      <c r="B13" s="248" t="s">
        <v>194</v>
      </c>
      <c r="C13" s="260" t="s">
        <v>195</v>
      </c>
      <c r="D13" s="249" t="s">
        <v>196</v>
      </c>
      <c r="E13" s="250">
        <v>8.2229999999999998E-2</v>
      </c>
      <c r="F13" s="251"/>
      <c r="G13" s="252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15</v>
      </c>
      <c r="M13" s="232">
        <f>G13*(1+L13/100)</f>
        <v>0</v>
      </c>
      <c r="N13" s="231">
        <v>1.0554399999999999</v>
      </c>
      <c r="O13" s="231">
        <f>ROUND(E13*N13,2)</f>
        <v>0.09</v>
      </c>
      <c r="P13" s="231">
        <v>0</v>
      </c>
      <c r="Q13" s="231">
        <f>ROUND(E13*P13,2)</f>
        <v>0</v>
      </c>
      <c r="R13" s="232"/>
      <c r="S13" s="232" t="s">
        <v>185</v>
      </c>
      <c r="T13" s="232" t="s">
        <v>185</v>
      </c>
      <c r="U13" s="232">
        <v>15.231</v>
      </c>
      <c r="V13" s="232">
        <f>ROUND(E13*U13,2)</f>
        <v>1.25</v>
      </c>
      <c r="W13" s="232"/>
      <c r="X13" s="232" t="s">
        <v>186</v>
      </c>
      <c r="Y13" s="232" t="s">
        <v>187</v>
      </c>
      <c r="Z13" s="212"/>
      <c r="AA13" s="212"/>
      <c r="AB13" s="212"/>
      <c r="AC13" s="212"/>
      <c r="AD13" s="212"/>
      <c r="AE13" s="212"/>
      <c r="AF13" s="212"/>
      <c r="AG13" s="212" t="s">
        <v>188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29"/>
      <c r="B14" s="230"/>
      <c r="C14" s="261" t="s">
        <v>197</v>
      </c>
      <c r="D14" s="234"/>
      <c r="E14" s="235">
        <v>8.2229999999999998E-2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190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40" t="s">
        <v>180</v>
      </c>
      <c r="B15" s="241" t="s">
        <v>84</v>
      </c>
      <c r="C15" s="259" t="s">
        <v>85</v>
      </c>
      <c r="D15" s="242"/>
      <c r="E15" s="243"/>
      <c r="F15" s="244"/>
      <c r="G15" s="245">
        <f>SUMIF(AG16:AG96,"&lt;&gt;NOR",G16:G96)</f>
        <v>0</v>
      </c>
      <c r="H15" s="239"/>
      <c r="I15" s="239">
        <f>SUM(I16:I96)</f>
        <v>0</v>
      </c>
      <c r="J15" s="239"/>
      <c r="K15" s="239">
        <f>SUM(K16:K96)</f>
        <v>0</v>
      </c>
      <c r="L15" s="239"/>
      <c r="M15" s="239">
        <f>SUM(M16:M96)</f>
        <v>0</v>
      </c>
      <c r="N15" s="238"/>
      <c r="O15" s="238">
        <f>SUM(O16:O96)</f>
        <v>85.149999999999977</v>
      </c>
      <c r="P15" s="238"/>
      <c r="Q15" s="238">
        <f>SUM(Q16:Q96)</f>
        <v>0</v>
      </c>
      <c r="R15" s="239"/>
      <c r="S15" s="239"/>
      <c r="T15" s="239"/>
      <c r="U15" s="239"/>
      <c r="V15" s="239">
        <f>SUM(V16:V96)</f>
        <v>324.78000000000003</v>
      </c>
      <c r="W15" s="239"/>
      <c r="X15" s="239"/>
      <c r="Y15" s="239"/>
      <c r="AG15" t="s">
        <v>181</v>
      </c>
    </row>
    <row r="16" spans="1:60" ht="22.5" outlineLevel="1" x14ac:dyDescent="0.2">
      <c r="A16" s="247">
        <v>4</v>
      </c>
      <c r="B16" s="248" t="s">
        <v>198</v>
      </c>
      <c r="C16" s="260" t="s">
        <v>199</v>
      </c>
      <c r="D16" s="249" t="s">
        <v>184</v>
      </c>
      <c r="E16" s="250">
        <v>1.39723</v>
      </c>
      <c r="F16" s="251"/>
      <c r="G16" s="252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15</v>
      </c>
      <c r="M16" s="232">
        <f>G16*(1+L16/100)</f>
        <v>0</v>
      </c>
      <c r="N16" s="231">
        <v>1.62836</v>
      </c>
      <c r="O16" s="231">
        <f>ROUND(E16*N16,2)</f>
        <v>2.2799999999999998</v>
      </c>
      <c r="P16" s="231">
        <v>0</v>
      </c>
      <c r="Q16" s="231">
        <f>ROUND(E16*P16,2)</f>
        <v>0</v>
      </c>
      <c r="R16" s="232"/>
      <c r="S16" s="232" t="s">
        <v>185</v>
      </c>
      <c r="T16" s="232" t="s">
        <v>185</v>
      </c>
      <c r="U16" s="232">
        <v>4.8899999999999997</v>
      </c>
      <c r="V16" s="232">
        <f>ROUND(E16*U16,2)</f>
        <v>6.83</v>
      </c>
      <c r="W16" s="232"/>
      <c r="X16" s="232" t="s">
        <v>186</v>
      </c>
      <c r="Y16" s="232" t="s">
        <v>187</v>
      </c>
      <c r="Z16" s="212"/>
      <c r="AA16" s="212"/>
      <c r="AB16" s="212"/>
      <c r="AC16" s="212"/>
      <c r="AD16" s="212"/>
      <c r="AE16" s="212"/>
      <c r="AF16" s="212"/>
      <c r="AG16" s="212" t="s">
        <v>188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29"/>
      <c r="B17" s="230"/>
      <c r="C17" s="261" t="s">
        <v>200</v>
      </c>
      <c r="D17" s="234"/>
      <c r="E17" s="235">
        <v>0.115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190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29"/>
      <c r="B18" s="230"/>
      <c r="C18" s="261" t="s">
        <v>201</v>
      </c>
      <c r="D18" s="234"/>
      <c r="E18" s="235">
        <v>0.29899999999999999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190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29"/>
      <c r="B19" s="230"/>
      <c r="C19" s="261" t="s">
        <v>202</v>
      </c>
      <c r="D19" s="234"/>
      <c r="E19" s="235">
        <v>0.59799999999999998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190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3" x14ac:dyDescent="0.2">
      <c r="A20" s="229"/>
      <c r="B20" s="230"/>
      <c r="C20" s="261" t="s">
        <v>203</v>
      </c>
      <c r="D20" s="234"/>
      <c r="E20" s="235">
        <v>0.38523000000000002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190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47">
        <v>5</v>
      </c>
      <c r="B21" s="248" t="s">
        <v>204</v>
      </c>
      <c r="C21" s="260" t="s">
        <v>205</v>
      </c>
      <c r="D21" s="249" t="s">
        <v>184</v>
      </c>
      <c r="E21" s="250">
        <v>4.0332699999999999</v>
      </c>
      <c r="F21" s="251"/>
      <c r="G21" s="252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15</v>
      </c>
      <c r="M21" s="232">
        <f>G21*(1+L21/100)</f>
        <v>0</v>
      </c>
      <c r="N21" s="231">
        <v>1.62836</v>
      </c>
      <c r="O21" s="231">
        <f>ROUND(E21*N21,2)</f>
        <v>6.57</v>
      </c>
      <c r="P21" s="231">
        <v>0</v>
      </c>
      <c r="Q21" s="231">
        <f>ROUND(E21*P21,2)</f>
        <v>0</v>
      </c>
      <c r="R21" s="232"/>
      <c r="S21" s="232" t="s">
        <v>185</v>
      </c>
      <c r="T21" s="232" t="s">
        <v>185</v>
      </c>
      <c r="U21" s="232">
        <v>3.9380000000000002</v>
      </c>
      <c r="V21" s="232">
        <f>ROUND(E21*U21,2)</f>
        <v>15.88</v>
      </c>
      <c r="W21" s="232"/>
      <c r="X21" s="232" t="s">
        <v>186</v>
      </c>
      <c r="Y21" s="232" t="s">
        <v>187</v>
      </c>
      <c r="Z21" s="212"/>
      <c r="AA21" s="212"/>
      <c r="AB21" s="212"/>
      <c r="AC21" s="212"/>
      <c r="AD21" s="212"/>
      <c r="AE21" s="212"/>
      <c r="AF21" s="212"/>
      <c r="AG21" s="212" t="s">
        <v>188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29"/>
      <c r="B22" s="230"/>
      <c r="C22" s="261" t="s">
        <v>206</v>
      </c>
      <c r="D22" s="234"/>
      <c r="E22" s="235">
        <v>0.90900000000000003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190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29"/>
      <c r="B23" s="230"/>
      <c r="C23" s="261" t="s">
        <v>207</v>
      </c>
      <c r="D23" s="234"/>
      <c r="E23" s="235">
        <v>1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190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29"/>
      <c r="B24" s="230"/>
      <c r="C24" s="261" t="s">
        <v>208</v>
      </c>
      <c r="D24" s="234"/>
      <c r="E24" s="235">
        <v>0.86445000000000005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190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29"/>
      <c r="B25" s="230"/>
      <c r="C25" s="261" t="s">
        <v>209</v>
      </c>
      <c r="D25" s="234"/>
      <c r="E25" s="235">
        <v>1.2598199999999999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190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7">
        <v>6</v>
      </c>
      <c r="B26" s="248" t="s">
        <v>210</v>
      </c>
      <c r="C26" s="260" t="s">
        <v>211</v>
      </c>
      <c r="D26" s="249" t="s">
        <v>212</v>
      </c>
      <c r="E26" s="250">
        <v>29.432500000000001</v>
      </c>
      <c r="F26" s="251"/>
      <c r="G26" s="252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15</v>
      </c>
      <c r="M26" s="232">
        <f>G26*(1+L26/100)</f>
        <v>0</v>
      </c>
      <c r="N26" s="231">
        <v>3.7670000000000002E-2</v>
      </c>
      <c r="O26" s="231">
        <f>ROUND(E26*N26,2)</f>
        <v>1.1100000000000001</v>
      </c>
      <c r="P26" s="231">
        <v>0</v>
      </c>
      <c r="Q26" s="231">
        <f>ROUND(E26*P26,2)</f>
        <v>0</v>
      </c>
      <c r="R26" s="232"/>
      <c r="S26" s="232" t="s">
        <v>185</v>
      </c>
      <c r="T26" s="232" t="s">
        <v>185</v>
      </c>
      <c r="U26" s="232">
        <v>0.41</v>
      </c>
      <c r="V26" s="232">
        <f>ROUND(E26*U26,2)</f>
        <v>12.07</v>
      </c>
      <c r="W26" s="232"/>
      <c r="X26" s="232" t="s">
        <v>186</v>
      </c>
      <c r="Y26" s="232" t="s">
        <v>187</v>
      </c>
      <c r="Z26" s="212"/>
      <c r="AA26" s="212"/>
      <c r="AB26" s="212"/>
      <c r="AC26" s="212"/>
      <c r="AD26" s="212"/>
      <c r="AE26" s="212"/>
      <c r="AF26" s="212"/>
      <c r="AG26" s="212" t="s">
        <v>188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29"/>
      <c r="B27" s="230"/>
      <c r="C27" s="261" t="s">
        <v>213</v>
      </c>
      <c r="D27" s="234"/>
      <c r="E27" s="235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190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">
      <c r="A28" s="229"/>
      <c r="B28" s="230"/>
      <c r="C28" s="261" t="s">
        <v>214</v>
      </c>
      <c r="D28" s="234"/>
      <c r="E28" s="235">
        <v>16.412500000000001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190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29"/>
      <c r="B29" s="230"/>
      <c r="C29" s="261" t="s">
        <v>215</v>
      </c>
      <c r="D29" s="234"/>
      <c r="E29" s="235">
        <v>2.5249999999999999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190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29"/>
      <c r="B30" s="230"/>
      <c r="C30" s="261" t="s">
        <v>216</v>
      </c>
      <c r="D30" s="234"/>
      <c r="E30" s="235">
        <v>3.1850000000000001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190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29"/>
      <c r="B31" s="230"/>
      <c r="C31" s="261" t="s">
        <v>217</v>
      </c>
      <c r="D31" s="234"/>
      <c r="E31" s="235">
        <v>2.4700000000000002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190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29"/>
      <c r="B32" s="230"/>
      <c r="C32" s="261" t="s">
        <v>218</v>
      </c>
      <c r="D32" s="234"/>
      <c r="E32" s="235">
        <v>1.895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190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29"/>
      <c r="B33" s="230"/>
      <c r="C33" s="261" t="s">
        <v>219</v>
      </c>
      <c r="D33" s="234"/>
      <c r="E33" s="235">
        <v>2.9449999999999998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190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7">
        <v>7</v>
      </c>
      <c r="B34" s="248" t="s">
        <v>220</v>
      </c>
      <c r="C34" s="260" t="s">
        <v>221</v>
      </c>
      <c r="D34" s="249" t="s">
        <v>212</v>
      </c>
      <c r="E34" s="250">
        <v>108.708</v>
      </c>
      <c r="F34" s="251"/>
      <c r="G34" s="252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15</v>
      </c>
      <c r="M34" s="232">
        <f>G34*(1+L34/100)</f>
        <v>0</v>
      </c>
      <c r="N34" s="231">
        <v>0.45893</v>
      </c>
      <c r="O34" s="231">
        <f>ROUND(E34*N34,2)</f>
        <v>49.89</v>
      </c>
      <c r="P34" s="231">
        <v>0</v>
      </c>
      <c r="Q34" s="231">
        <f>ROUND(E34*P34,2)</f>
        <v>0</v>
      </c>
      <c r="R34" s="232"/>
      <c r="S34" s="232" t="s">
        <v>185</v>
      </c>
      <c r="T34" s="232" t="s">
        <v>185</v>
      </c>
      <c r="U34" s="232">
        <v>0.97699999999999998</v>
      </c>
      <c r="V34" s="232">
        <f>ROUND(E34*U34,2)</f>
        <v>106.21</v>
      </c>
      <c r="W34" s="232"/>
      <c r="X34" s="232" t="s">
        <v>186</v>
      </c>
      <c r="Y34" s="232" t="s">
        <v>187</v>
      </c>
      <c r="Z34" s="212"/>
      <c r="AA34" s="212"/>
      <c r="AB34" s="212"/>
      <c r="AC34" s="212"/>
      <c r="AD34" s="212"/>
      <c r="AE34" s="212"/>
      <c r="AF34" s="212"/>
      <c r="AG34" s="212" t="s">
        <v>188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29"/>
      <c r="B35" s="230"/>
      <c r="C35" s="261" t="s">
        <v>222</v>
      </c>
      <c r="D35" s="234"/>
      <c r="E35" s="235">
        <v>115.8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190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29"/>
      <c r="B36" s="230"/>
      <c r="C36" s="261" t="s">
        <v>223</v>
      </c>
      <c r="D36" s="234"/>
      <c r="E36" s="235">
        <v>-7.0919999999999996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190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47">
        <v>8</v>
      </c>
      <c r="B37" s="248" t="s">
        <v>224</v>
      </c>
      <c r="C37" s="260" t="s">
        <v>225</v>
      </c>
      <c r="D37" s="249" t="s">
        <v>226</v>
      </c>
      <c r="E37" s="250">
        <v>8</v>
      </c>
      <c r="F37" s="251"/>
      <c r="G37" s="252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15</v>
      </c>
      <c r="M37" s="232">
        <f>G37*(1+L37/100)</f>
        <v>0</v>
      </c>
      <c r="N37" s="231">
        <v>5.2720000000000003E-2</v>
      </c>
      <c r="O37" s="231">
        <f>ROUND(E37*N37,2)</f>
        <v>0.42</v>
      </c>
      <c r="P37" s="231">
        <v>0</v>
      </c>
      <c r="Q37" s="231">
        <f>ROUND(E37*P37,2)</f>
        <v>0</v>
      </c>
      <c r="R37" s="232"/>
      <c r="S37" s="232" t="s">
        <v>185</v>
      </c>
      <c r="T37" s="232" t="s">
        <v>185</v>
      </c>
      <c r="U37" s="232">
        <v>0.57789999999999997</v>
      </c>
      <c r="V37" s="232">
        <f>ROUND(E37*U37,2)</f>
        <v>4.62</v>
      </c>
      <c r="W37" s="232"/>
      <c r="X37" s="232" t="s">
        <v>186</v>
      </c>
      <c r="Y37" s="232" t="s">
        <v>187</v>
      </c>
      <c r="Z37" s="212"/>
      <c r="AA37" s="212"/>
      <c r="AB37" s="212"/>
      <c r="AC37" s="212"/>
      <c r="AD37" s="212"/>
      <c r="AE37" s="212"/>
      <c r="AF37" s="212"/>
      <c r="AG37" s="212" t="s">
        <v>188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29"/>
      <c r="B38" s="230"/>
      <c r="C38" s="261" t="s">
        <v>227</v>
      </c>
      <c r="D38" s="234"/>
      <c r="E38" s="235">
        <v>8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190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7">
        <v>9</v>
      </c>
      <c r="B39" s="248" t="s">
        <v>228</v>
      </c>
      <c r="C39" s="260" t="s">
        <v>229</v>
      </c>
      <c r="D39" s="249" t="s">
        <v>212</v>
      </c>
      <c r="E39" s="250">
        <v>47.258499999999998</v>
      </c>
      <c r="F39" s="251"/>
      <c r="G39" s="252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15</v>
      </c>
      <c r="M39" s="232">
        <f>G39*(1+L39/100)</f>
        <v>0</v>
      </c>
      <c r="N39" s="231">
        <v>7.4709999999999999E-2</v>
      </c>
      <c r="O39" s="231">
        <f>ROUND(E39*N39,2)</f>
        <v>3.53</v>
      </c>
      <c r="P39" s="231">
        <v>0</v>
      </c>
      <c r="Q39" s="231">
        <f>ROUND(E39*P39,2)</f>
        <v>0</v>
      </c>
      <c r="R39" s="232"/>
      <c r="S39" s="232" t="s">
        <v>185</v>
      </c>
      <c r="T39" s="232" t="s">
        <v>185</v>
      </c>
      <c r="U39" s="232">
        <v>0.52915000000000001</v>
      </c>
      <c r="V39" s="232">
        <f>ROUND(E39*U39,2)</f>
        <v>25.01</v>
      </c>
      <c r="W39" s="232"/>
      <c r="X39" s="232" t="s">
        <v>186</v>
      </c>
      <c r="Y39" s="232" t="s">
        <v>187</v>
      </c>
      <c r="Z39" s="212"/>
      <c r="AA39" s="212"/>
      <c r="AB39" s="212"/>
      <c r="AC39" s="212"/>
      <c r="AD39" s="212"/>
      <c r="AE39" s="212"/>
      <c r="AF39" s="212"/>
      <c r="AG39" s="212" t="s">
        <v>188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29"/>
      <c r="B40" s="230"/>
      <c r="C40" s="261" t="s">
        <v>230</v>
      </c>
      <c r="D40" s="234"/>
      <c r="E40" s="235">
        <v>28.827500000000001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190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">
      <c r="A41" s="229"/>
      <c r="B41" s="230"/>
      <c r="C41" s="261" t="s">
        <v>231</v>
      </c>
      <c r="D41" s="234"/>
      <c r="E41" s="235">
        <v>-4.1369999999999996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190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29"/>
      <c r="B42" s="230"/>
      <c r="C42" s="261" t="s">
        <v>232</v>
      </c>
      <c r="D42" s="234"/>
      <c r="E42" s="235">
        <v>25.326000000000001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190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29"/>
      <c r="B43" s="230"/>
      <c r="C43" s="261" t="s">
        <v>233</v>
      </c>
      <c r="D43" s="234"/>
      <c r="E43" s="235">
        <v>-2.758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190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47">
        <v>10</v>
      </c>
      <c r="B44" s="248" t="s">
        <v>234</v>
      </c>
      <c r="C44" s="260" t="s">
        <v>235</v>
      </c>
      <c r="D44" s="249" t="s">
        <v>212</v>
      </c>
      <c r="E44" s="250">
        <v>96.523499999999999</v>
      </c>
      <c r="F44" s="251"/>
      <c r="G44" s="252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15</v>
      </c>
      <c r="M44" s="232">
        <f>G44*(1+L44/100)</f>
        <v>0</v>
      </c>
      <c r="N44" s="231">
        <v>0.11219</v>
      </c>
      <c r="O44" s="231">
        <f>ROUND(E44*N44,2)</f>
        <v>10.83</v>
      </c>
      <c r="P44" s="231">
        <v>0</v>
      </c>
      <c r="Q44" s="231">
        <f>ROUND(E44*P44,2)</f>
        <v>0</v>
      </c>
      <c r="R44" s="232"/>
      <c r="S44" s="232" t="s">
        <v>185</v>
      </c>
      <c r="T44" s="232" t="s">
        <v>185</v>
      </c>
      <c r="U44" s="232">
        <v>0.55488999999999999</v>
      </c>
      <c r="V44" s="232">
        <f>ROUND(E44*U44,2)</f>
        <v>53.56</v>
      </c>
      <c r="W44" s="232"/>
      <c r="X44" s="232" t="s">
        <v>186</v>
      </c>
      <c r="Y44" s="232" t="s">
        <v>187</v>
      </c>
      <c r="Z44" s="212"/>
      <c r="AA44" s="212"/>
      <c r="AB44" s="212"/>
      <c r="AC44" s="212"/>
      <c r="AD44" s="212"/>
      <c r="AE44" s="212"/>
      <c r="AF44" s="212"/>
      <c r="AG44" s="212" t="s">
        <v>188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29"/>
      <c r="B45" s="230"/>
      <c r="C45" s="261" t="s">
        <v>236</v>
      </c>
      <c r="D45" s="234"/>
      <c r="E45" s="235">
        <v>101.5625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190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29"/>
      <c r="B46" s="230"/>
      <c r="C46" s="261" t="s">
        <v>237</v>
      </c>
      <c r="D46" s="234"/>
      <c r="E46" s="235">
        <v>-13.199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190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29"/>
      <c r="B47" s="230"/>
      <c r="C47" s="261" t="s">
        <v>238</v>
      </c>
      <c r="D47" s="234"/>
      <c r="E47" s="235">
        <v>8.16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190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33.75" outlineLevel="1" x14ac:dyDescent="0.2">
      <c r="A48" s="247">
        <v>11</v>
      </c>
      <c r="B48" s="248" t="s">
        <v>239</v>
      </c>
      <c r="C48" s="260" t="s">
        <v>240</v>
      </c>
      <c r="D48" s="249" t="s">
        <v>226</v>
      </c>
      <c r="E48" s="250">
        <v>6</v>
      </c>
      <c r="F48" s="251"/>
      <c r="G48" s="252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15</v>
      </c>
      <c r="M48" s="232">
        <f>G48*(1+L48/100)</f>
        <v>0</v>
      </c>
      <c r="N48" s="231">
        <v>3.9789999999999999E-2</v>
      </c>
      <c r="O48" s="231">
        <f>ROUND(E48*N48,2)</f>
        <v>0.24</v>
      </c>
      <c r="P48" s="231">
        <v>0</v>
      </c>
      <c r="Q48" s="231">
        <f>ROUND(E48*P48,2)</f>
        <v>0</v>
      </c>
      <c r="R48" s="232"/>
      <c r="S48" s="232" t="s">
        <v>185</v>
      </c>
      <c r="T48" s="232" t="s">
        <v>185</v>
      </c>
      <c r="U48" s="232">
        <v>0.24199999999999999</v>
      </c>
      <c r="V48" s="232">
        <f>ROUND(E48*U48,2)</f>
        <v>1.45</v>
      </c>
      <c r="W48" s="232"/>
      <c r="X48" s="232" t="s">
        <v>186</v>
      </c>
      <c r="Y48" s="232" t="s">
        <v>187</v>
      </c>
      <c r="Z48" s="212"/>
      <c r="AA48" s="212"/>
      <c r="AB48" s="212"/>
      <c r="AC48" s="212"/>
      <c r="AD48" s="212"/>
      <c r="AE48" s="212"/>
      <c r="AF48" s="212"/>
      <c r="AG48" s="212" t="s">
        <v>188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29"/>
      <c r="B49" s="230"/>
      <c r="C49" s="261" t="s">
        <v>241</v>
      </c>
      <c r="D49" s="234"/>
      <c r="E49" s="235">
        <v>6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190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47">
        <v>12</v>
      </c>
      <c r="B50" s="248" t="s">
        <v>242</v>
      </c>
      <c r="C50" s="260" t="s">
        <v>243</v>
      </c>
      <c r="D50" s="249" t="s">
        <v>226</v>
      </c>
      <c r="E50" s="250">
        <v>1</v>
      </c>
      <c r="F50" s="251"/>
      <c r="G50" s="252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15</v>
      </c>
      <c r="M50" s="232">
        <f>G50*(1+L50/100)</f>
        <v>0</v>
      </c>
      <c r="N50" s="231">
        <v>5.2720000000000003E-2</v>
      </c>
      <c r="O50" s="231">
        <f>ROUND(E50*N50,2)</f>
        <v>0.05</v>
      </c>
      <c r="P50" s="231">
        <v>0</v>
      </c>
      <c r="Q50" s="231">
        <f>ROUND(E50*P50,2)</f>
        <v>0</v>
      </c>
      <c r="R50" s="232"/>
      <c r="S50" s="232" t="s">
        <v>185</v>
      </c>
      <c r="T50" s="232" t="s">
        <v>185</v>
      </c>
      <c r="U50" s="232">
        <v>0.57789999999999997</v>
      </c>
      <c r="V50" s="232">
        <f>ROUND(E50*U50,2)</f>
        <v>0.57999999999999996</v>
      </c>
      <c r="W50" s="232"/>
      <c r="X50" s="232" t="s">
        <v>186</v>
      </c>
      <c r="Y50" s="232" t="s">
        <v>187</v>
      </c>
      <c r="Z50" s="212"/>
      <c r="AA50" s="212"/>
      <c r="AB50" s="212"/>
      <c r="AC50" s="212"/>
      <c r="AD50" s="212"/>
      <c r="AE50" s="212"/>
      <c r="AF50" s="212"/>
      <c r="AG50" s="212" t="s">
        <v>188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">
      <c r="A51" s="229"/>
      <c r="B51" s="230"/>
      <c r="C51" s="261" t="s">
        <v>244</v>
      </c>
      <c r="D51" s="234"/>
      <c r="E51" s="235">
        <v>1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190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7">
        <v>13</v>
      </c>
      <c r="B52" s="248" t="s">
        <v>245</v>
      </c>
      <c r="C52" s="260" t="s">
        <v>246</v>
      </c>
      <c r="D52" s="249" t="s">
        <v>247</v>
      </c>
      <c r="E52" s="250">
        <v>69.5</v>
      </c>
      <c r="F52" s="251"/>
      <c r="G52" s="252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15</v>
      </c>
      <c r="M52" s="232">
        <f>G52*(1+L52/100)</f>
        <v>0</v>
      </c>
      <c r="N52" s="231">
        <v>1.0300000000000001E-3</v>
      </c>
      <c r="O52" s="231">
        <f>ROUND(E52*N52,2)</f>
        <v>7.0000000000000007E-2</v>
      </c>
      <c r="P52" s="231">
        <v>0</v>
      </c>
      <c r="Q52" s="231">
        <f>ROUND(E52*P52,2)</f>
        <v>0</v>
      </c>
      <c r="R52" s="232"/>
      <c r="S52" s="232" t="s">
        <v>185</v>
      </c>
      <c r="T52" s="232" t="s">
        <v>185</v>
      </c>
      <c r="U52" s="232">
        <v>0.223</v>
      </c>
      <c r="V52" s="232">
        <f>ROUND(E52*U52,2)</f>
        <v>15.5</v>
      </c>
      <c r="W52" s="232"/>
      <c r="X52" s="232" t="s">
        <v>186</v>
      </c>
      <c r="Y52" s="232" t="s">
        <v>187</v>
      </c>
      <c r="Z52" s="212"/>
      <c r="AA52" s="212"/>
      <c r="AB52" s="212"/>
      <c r="AC52" s="212"/>
      <c r="AD52" s="212"/>
      <c r="AE52" s="212"/>
      <c r="AF52" s="212"/>
      <c r="AG52" s="212" t="s">
        <v>188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29"/>
      <c r="B53" s="230"/>
      <c r="C53" s="261" t="s">
        <v>248</v>
      </c>
      <c r="D53" s="234"/>
      <c r="E53" s="235">
        <v>45.5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190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29"/>
      <c r="B54" s="230"/>
      <c r="C54" s="261" t="s">
        <v>249</v>
      </c>
      <c r="D54" s="234"/>
      <c r="E54" s="235">
        <v>24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190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47">
        <v>14</v>
      </c>
      <c r="B55" s="248" t="s">
        <v>250</v>
      </c>
      <c r="C55" s="260" t="s">
        <v>251</v>
      </c>
      <c r="D55" s="249" t="s">
        <v>212</v>
      </c>
      <c r="E55" s="250">
        <v>5.625</v>
      </c>
      <c r="F55" s="251"/>
      <c r="G55" s="252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15</v>
      </c>
      <c r="M55" s="232">
        <f>G55*(1+L55/100)</f>
        <v>0</v>
      </c>
      <c r="N55" s="231">
        <v>0.1114</v>
      </c>
      <c r="O55" s="231">
        <f>ROUND(E55*N55,2)</f>
        <v>0.63</v>
      </c>
      <c r="P55" s="231">
        <v>0</v>
      </c>
      <c r="Q55" s="231">
        <f>ROUND(E55*P55,2)</f>
        <v>0</v>
      </c>
      <c r="R55" s="232"/>
      <c r="S55" s="232" t="s">
        <v>185</v>
      </c>
      <c r="T55" s="232" t="s">
        <v>185</v>
      </c>
      <c r="U55" s="232">
        <v>0.81899999999999995</v>
      </c>
      <c r="V55" s="232">
        <f>ROUND(E55*U55,2)</f>
        <v>4.6100000000000003</v>
      </c>
      <c r="W55" s="232"/>
      <c r="X55" s="232" t="s">
        <v>186</v>
      </c>
      <c r="Y55" s="232" t="s">
        <v>187</v>
      </c>
      <c r="Z55" s="212"/>
      <c r="AA55" s="212"/>
      <c r="AB55" s="212"/>
      <c r="AC55" s="212"/>
      <c r="AD55" s="212"/>
      <c r="AE55" s="212"/>
      <c r="AF55" s="212"/>
      <c r="AG55" s="212" t="s">
        <v>188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">
      <c r="A56" s="229"/>
      <c r="B56" s="230"/>
      <c r="C56" s="261" t="s">
        <v>252</v>
      </c>
      <c r="D56" s="234"/>
      <c r="E56" s="235">
        <v>2.9249999999999998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190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">
      <c r="A57" s="229"/>
      <c r="B57" s="230"/>
      <c r="C57" s="261" t="s">
        <v>253</v>
      </c>
      <c r="D57" s="234"/>
      <c r="E57" s="235">
        <v>2.7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190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47">
        <v>15</v>
      </c>
      <c r="B58" s="248" t="s">
        <v>254</v>
      </c>
      <c r="C58" s="260" t="s">
        <v>255</v>
      </c>
      <c r="D58" s="249" t="s">
        <v>226</v>
      </c>
      <c r="E58" s="250">
        <v>8.1666699999999999</v>
      </c>
      <c r="F58" s="251"/>
      <c r="G58" s="252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15</v>
      </c>
      <c r="M58" s="232">
        <f>G58*(1+L58/100)</f>
        <v>0</v>
      </c>
      <c r="N58" s="231">
        <v>1.465E-2</v>
      </c>
      <c r="O58" s="231">
        <f>ROUND(E58*N58,2)</f>
        <v>0.12</v>
      </c>
      <c r="P58" s="231">
        <v>0</v>
      </c>
      <c r="Q58" s="231">
        <f>ROUND(E58*P58,2)</f>
        <v>0</v>
      </c>
      <c r="R58" s="232"/>
      <c r="S58" s="232" t="s">
        <v>185</v>
      </c>
      <c r="T58" s="232" t="s">
        <v>185</v>
      </c>
      <c r="U58" s="232">
        <v>0.32</v>
      </c>
      <c r="V58" s="232">
        <f>ROUND(E58*U58,2)</f>
        <v>2.61</v>
      </c>
      <c r="W58" s="232"/>
      <c r="X58" s="232" t="s">
        <v>186</v>
      </c>
      <c r="Y58" s="232" t="s">
        <v>187</v>
      </c>
      <c r="Z58" s="212"/>
      <c r="AA58" s="212"/>
      <c r="AB58" s="212"/>
      <c r="AC58" s="212"/>
      <c r="AD58" s="212"/>
      <c r="AE58" s="212"/>
      <c r="AF58" s="212"/>
      <c r="AG58" s="212" t="s">
        <v>188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29"/>
      <c r="B59" s="230"/>
      <c r="C59" s="261" t="s">
        <v>256</v>
      </c>
      <c r="D59" s="234"/>
      <c r="E59" s="235">
        <v>2.5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190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">
      <c r="A60" s="229"/>
      <c r="B60" s="230"/>
      <c r="C60" s="261" t="s">
        <v>257</v>
      </c>
      <c r="D60" s="234"/>
      <c r="E60" s="235">
        <v>2.875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190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">
      <c r="A61" s="229"/>
      <c r="B61" s="230"/>
      <c r="C61" s="261" t="s">
        <v>258</v>
      </c>
      <c r="D61" s="234"/>
      <c r="E61" s="235">
        <v>1.6666700000000001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190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29"/>
      <c r="B62" s="230"/>
      <c r="C62" s="261" t="s">
        <v>259</v>
      </c>
      <c r="D62" s="234"/>
      <c r="E62" s="235">
        <v>1.125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190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47">
        <v>16</v>
      </c>
      <c r="B63" s="248" t="s">
        <v>260</v>
      </c>
      <c r="C63" s="260" t="s">
        <v>261</v>
      </c>
      <c r="D63" s="249" t="s">
        <v>226</v>
      </c>
      <c r="E63" s="250">
        <v>8.5749999999999993</v>
      </c>
      <c r="F63" s="251"/>
      <c r="G63" s="252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15</v>
      </c>
      <c r="M63" s="232">
        <f>G63*(1+L63/100)</f>
        <v>0</v>
      </c>
      <c r="N63" s="231">
        <v>7.9000000000000008E-3</v>
      </c>
      <c r="O63" s="231">
        <f>ROUND(E63*N63,2)</f>
        <v>7.0000000000000007E-2</v>
      </c>
      <c r="P63" s="231">
        <v>0</v>
      </c>
      <c r="Q63" s="231">
        <f>ROUND(E63*P63,2)</f>
        <v>0</v>
      </c>
      <c r="R63" s="232" t="s">
        <v>262</v>
      </c>
      <c r="S63" s="232" t="s">
        <v>185</v>
      </c>
      <c r="T63" s="232" t="s">
        <v>185</v>
      </c>
      <c r="U63" s="232">
        <v>0</v>
      </c>
      <c r="V63" s="232">
        <f>ROUND(E63*U63,2)</f>
        <v>0</v>
      </c>
      <c r="W63" s="232"/>
      <c r="X63" s="232" t="s">
        <v>263</v>
      </c>
      <c r="Y63" s="232" t="s">
        <v>187</v>
      </c>
      <c r="Z63" s="212"/>
      <c r="AA63" s="212"/>
      <c r="AB63" s="212"/>
      <c r="AC63" s="212"/>
      <c r="AD63" s="212"/>
      <c r="AE63" s="212"/>
      <c r="AF63" s="212"/>
      <c r="AG63" s="212" t="s">
        <v>264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">
      <c r="A64" s="229"/>
      <c r="B64" s="230"/>
      <c r="C64" s="261" t="s">
        <v>256</v>
      </c>
      <c r="D64" s="234"/>
      <c r="E64" s="235">
        <v>2.5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190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29"/>
      <c r="B65" s="230"/>
      <c r="C65" s="261" t="s">
        <v>257</v>
      </c>
      <c r="D65" s="234"/>
      <c r="E65" s="235">
        <v>2.875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190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">
      <c r="A66" s="229"/>
      <c r="B66" s="230"/>
      <c r="C66" s="261" t="s">
        <v>258</v>
      </c>
      <c r="D66" s="234"/>
      <c r="E66" s="235">
        <v>1.6666700000000001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190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29"/>
      <c r="B67" s="230"/>
      <c r="C67" s="261" t="s">
        <v>259</v>
      </c>
      <c r="D67" s="234"/>
      <c r="E67" s="235">
        <v>1.125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190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">
      <c r="A68" s="229"/>
      <c r="B68" s="230"/>
      <c r="C68" s="262" t="s">
        <v>265</v>
      </c>
      <c r="D68" s="236"/>
      <c r="E68" s="237">
        <v>0.40833000000000003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190</v>
      </c>
      <c r="AH68" s="212">
        <v>4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 x14ac:dyDescent="0.2">
      <c r="A69" s="247">
        <v>17</v>
      </c>
      <c r="B69" s="248" t="s">
        <v>266</v>
      </c>
      <c r="C69" s="260" t="s">
        <v>267</v>
      </c>
      <c r="D69" s="249" t="s">
        <v>196</v>
      </c>
      <c r="E69" s="250">
        <v>0.97253000000000001</v>
      </c>
      <c r="F69" s="251"/>
      <c r="G69" s="252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15</v>
      </c>
      <c r="M69" s="232">
        <f>G69*(1+L69/100)</f>
        <v>0</v>
      </c>
      <c r="N69" s="231">
        <v>1.0970899999999999</v>
      </c>
      <c r="O69" s="231">
        <f>ROUND(E69*N69,2)</f>
        <v>1.07</v>
      </c>
      <c r="P69" s="231">
        <v>0</v>
      </c>
      <c r="Q69" s="231">
        <f>ROUND(E69*P69,2)</f>
        <v>0</v>
      </c>
      <c r="R69" s="232"/>
      <c r="S69" s="232" t="s">
        <v>185</v>
      </c>
      <c r="T69" s="232" t="s">
        <v>185</v>
      </c>
      <c r="U69" s="232">
        <v>16.579999999999998</v>
      </c>
      <c r="V69" s="232">
        <f>ROUND(E69*U69,2)</f>
        <v>16.12</v>
      </c>
      <c r="W69" s="232"/>
      <c r="X69" s="232" t="s">
        <v>186</v>
      </c>
      <c r="Y69" s="232" t="s">
        <v>187</v>
      </c>
      <c r="Z69" s="212"/>
      <c r="AA69" s="212"/>
      <c r="AB69" s="212"/>
      <c r="AC69" s="212"/>
      <c r="AD69" s="212"/>
      <c r="AE69" s="212"/>
      <c r="AF69" s="212"/>
      <c r="AG69" s="212" t="s">
        <v>188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">
      <c r="A70" s="229"/>
      <c r="B70" s="230"/>
      <c r="C70" s="261" t="s">
        <v>268</v>
      </c>
      <c r="D70" s="234"/>
      <c r="E70" s="235">
        <v>0.77400000000000002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190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29"/>
      <c r="B71" s="230"/>
      <c r="C71" s="261" t="s">
        <v>269</v>
      </c>
      <c r="D71" s="234"/>
      <c r="E71" s="235">
        <v>8.5139999999999993E-2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190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29"/>
      <c r="B72" s="230"/>
      <c r="C72" s="261" t="s">
        <v>270</v>
      </c>
      <c r="D72" s="234"/>
      <c r="E72" s="235">
        <v>6.7080000000000001E-2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190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29"/>
      <c r="B73" s="230"/>
      <c r="C73" s="262" t="s">
        <v>265</v>
      </c>
      <c r="D73" s="236"/>
      <c r="E73" s="237">
        <v>4.6309999999999997E-2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190</v>
      </c>
      <c r="AH73" s="212">
        <v>4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47">
        <v>18</v>
      </c>
      <c r="B74" s="248" t="s">
        <v>271</v>
      </c>
      <c r="C74" s="260" t="s">
        <v>272</v>
      </c>
      <c r="D74" s="249" t="s">
        <v>196</v>
      </c>
      <c r="E74" s="250">
        <v>0.39973999999999998</v>
      </c>
      <c r="F74" s="251"/>
      <c r="G74" s="252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15</v>
      </c>
      <c r="M74" s="232">
        <f>G74*(1+L74/100)</f>
        <v>0</v>
      </c>
      <c r="N74" s="231">
        <v>1.0970899999999999</v>
      </c>
      <c r="O74" s="231">
        <f>ROUND(E74*N74,2)</f>
        <v>0.44</v>
      </c>
      <c r="P74" s="231">
        <v>0</v>
      </c>
      <c r="Q74" s="231">
        <f>ROUND(E74*P74,2)</f>
        <v>0</v>
      </c>
      <c r="R74" s="232"/>
      <c r="S74" s="232" t="s">
        <v>185</v>
      </c>
      <c r="T74" s="232" t="s">
        <v>185</v>
      </c>
      <c r="U74" s="232">
        <v>16.582999999999998</v>
      </c>
      <c r="V74" s="232">
        <f>ROUND(E74*U74,2)</f>
        <v>6.63</v>
      </c>
      <c r="W74" s="232"/>
      <c r="X74" s="232" t="s">
        <v>186</v>
      </c>
      <c r="Y74" s="232" t="s">
        <v>187</v>
      </c>
      <c r="Z74" s="212"/>
      <c r="AA74" s="212"/>
      <c r="AB74" s="212"/>
      <c r="AC74" s="212"/>
      <c r="AD74" s="212"/>
      <c r="AE74" s="212"/>
      <c r="AF74" s="212"/>
      <c r="AG74" s="212" t="s">
        <v>188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">
      <c r="A75" s="229"/>
      <c r="B75" s="230"/>
      <c r="C75" s="261" t="s">
        <v>273</v>
      </c>
      <c r="D75" s="234"/>
      <c r="E75" s="235">
        <v>0.39973999999999998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2"/>
      <c r="AA75" s="212"/>
      <c r="AB75" s="212"/>
      <c r="AC75" s="212"/>
      <c r="AD75" s="212"/>
      <c r="AE75" s="212"/>
      <c r="AF75" s="212"/>
      <c r="AG75" s="212" t="s">
        <v>190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47">
        <v>19</v>
      </c>
      <c r="B76" s="248" t="s">
        <v>274</v>
      </c>
      <c r="C76" s="260" t="s">
        <v>275</v>
      </c>
      <c r="D76" s="249" t="s">
        <v>184</v>
      </c>
      <c r="E76" s="250">
        <v>2.5095000000000001</v>
      </c>
      <c r="F76" s="251"/>
      <c r="G76" s="252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15</v>
      </c>
      <c r="M76" s="232">
        <f>G76*(1+L76/100)</f>
        <v>0</v>
      </c>
      <c r="N76" s="231">
        <v>1.6823999999999999</v>
      </c>
      <c r="O76" s="231">
        <f>ROUND(E76*N76,2)</f>
        <v>4.22</v>
      </c>
      <c r="P76" s="231">
        <v>0</v>
      </c>
      <c r="Q76" s="231">
        <f>ROUND(E76*P76,2)</f>
        <v>0</v>
      </c>
      <c r="R76" s="232"/>
      <c r="S76" s="232" t="s">
        <v>185</v>
      </c>
      <c r="T76" s="232" t="s">
        <v>185</v>
      </c>
      <c r="U76" s="232">
        <v>6.8680000000000003</v>
      </c>
      <c r="V76" s="232">
        <f>ROUND(E76*U76,2)</f>
        <v>17.239999999999998</v>
      </c>
      <c r="W76" s="232"/>
      <c r="X76" s="232" t="s">
        <v>186</v>
      </c>
      <c r="Y76" s="232" t="s">
        <v>187</v>
      </c>
      <c r="Z76" s="212"/>
      <c r="AA76" s="212"/>
      <c r="AB76" s="212"/>
      <c r="AC76" s="212"/>
      <c r="AD76" s="212"/>
      <c r="AE76" s="212"/>
      <c r="AF76" s="212"/>
      <c r="AG76" s="212" t="s">
        <v>188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29"/>
      <c r="B77" s="230"/>
      <c r="C77" s="261" t="s">
        <v>276</v>
      </c>
      <c r="D77" s="234"/>
      <c r="E77" s="235">
        <v>0.36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190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29"/>
      <c r="B78" s="230"/>
      <c r="C78" s="261" t="s">
        <v>277</v>
      </c>
      <c r="D78" s="234"/>
      <c r="E78" s="235">
        <v>0.78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190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29"/>
      <c r="B79" s="230"/>
      <c r="C79" s="261" t="s">
        <v>278</v>
      </c>
      <c r="D79" s="234"/>
      <c r="E79" s="235">
        <v>0.45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190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29"/>
      <c r="B80" s="230"/>
      <c r="C80" s="261" t="s">
        <v>279</v>
      </c>
      <c r="D80" s="234"/>
      <c r="E80" s="235">
        <v>0.2145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190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">
      <c r="A81" s="229"/>
      <c r="B81" s="230"/>
      <c r="C81" s="261" t="s">
        <v>280</v>
      </c>
      <c r="D81" s="234"/>
      <c r="E81" s="235">
        <v>0.13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190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">
      <c r="A82" s="229"/>
      <c r="B82" s="230"/>
      <c r="C82" s="261" t="s">
        <v>281</v>
      </c>
      <c r="D82" s="234"/>
      <c r="E82" s="235">
        <v>0.57499999999999996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190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47">
        <v>20</v>
      </c>
      <c r="B83" s="248" t="s">
        <v>282</v>
      </c>
      <c r="C83" s="260" t="s">
        <v>283</v>
      </c>
      <c r="D83" s="249" t="s">
        <v>212</v>
      </c>
      <c r="E83" s="250">
        <v>17.9025</v>
      </c>
      <c r="F83" s="251"/>
      <c r="G83" s="252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15</v>
      </c>
      <c r="M83" s="232">
        <f>G83*(1+L83/100)</f>
        <v>0</v>
      </c>
      <c r="N83" s="231">
        <v>0.15679999999999999</v>
      </c>
      <c r="O83" s="231">
        <f>ROUND(E83*N83,2)</f>
        <v>2.81</v>
      </c>
      <c r="P83" s="231">
        <v>0</v>
      </c>
      <c r="Q83" s="231">
        <f>ROUND(E83*P83,2)</f>
        <v>0</v>
      </c>
      <c r="R83" s="232"/>
      <c r="S83" s="232" t="s">
        <v>185</v>
      </c>
      <c r="T83" s="232" t="s">
        <v>185</v>
      </c>
      <c r="U83" s="232">
        <v>1.2225999999999999</v>
      </c>
      <c r="V83" s="232">
        <f>ROUND(E83*U83,2)</f>
        <v>21.89</v>
      </c>
      <c r="W83" s="232"/>
      <c r="X83" s="232" t="s">
        <v>186</v>
      </c>
      <c r="Y83" s="232" t="s">
        <v>187</v>
      </c>
      <c r="Z83" s="212"/>
      <c r="AA83" s="212"/>
      <c r="AB83" s="212"/>
      <c r="AC83" s="212"/>
      <c r="AD83" s="212"/>
      <c r="AE83" s="212"/>
      <c r="AF83" s="212"/>
      <c r="AG83" s="212" t="s">
        <v>188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">
      <c r="A84" s="229"/>
      <c r="B84" s="230"/>
      <c r="C84" s="261" t="s">
        <v>284</v>
      </c>
      <c r="D84" s="234"/>
      <c r="E84" s="235">
        <v>3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190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29"/>
      <c r="B85" s="230"/>
      <c r="C85" s="261" t="s">
        <v>285</v>
      </c>
      <c r="D85" s="234"/>
      <c r="E85" s="235">
        <v>5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190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29"/>
      <c r="B86" s="230"/>
      <c r="C86" s="261" t="s">
        <v>286</v>
      </c>
      <c r="D86" s="234"/>
      <c r="E86" s="235">
        <v>3.3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190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29"/>
      <c r="B87" s="230"/>
      <c r="C87" s="261" t="s">
        <v>287</v>
      </c>
      <c r="D87" s="234"/>
      <c r="E87" s="235">
        <v>1.4075</v>
      </c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190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29"/>
      <c r="B88" s="230"/>
      <c r="C88" s="261" t="s">
        <v>288</v>
      </c>
      <c r="D88" s="234"/>
      <c r="E88" s="235">
        <v>1.02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190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29"/>
      <c r="B89" s="230"/>
      <c r="C89" s="261" t="s">
        <v>289</v>
      </c>
      <c r="D89" s="234"/>
      <c r="E89" s="235">
        <v>4.1749999999999998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190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7">
        <v>21</v>
      </c>
      <c r="B90" s="248" t="s">
        <v>290</v>
      </c>
      <c r="C90" s="260" t="s">
        <v>291</v>
      </c>
      <c r="D90" s="249" t="s">
        <v>226</v>
      </c>
      <c r="E90" s="250">
        <v>127</v>
      </c>
      <c r="F90" s="251"/>
      <c r="G90" s="252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15</v>
      </c>
      <c r="M90" s="232">
        <f>G90*(1+L90/100)</f>
        <v>0</v>
      </c>
      <c r="N90" s="231">
        <v>6.3E-3</v>
      </c>
      <c r="O90" s="231">
        <f>ROUND(E90*N90,2)</f>
        <v>0.8</v>
      </c>
      <c r="P90" s="231">
        <v>0</v>
      </c>
      <c r="Q90" s="231">
        <f>ROUND(E90*P90,2)</f>
        <v>0</v>
      </c>
      <c r="R90" s="232"/>
      <c r="S90" s="232" t="s">
        <v>185</v>
      </c>
      <c r="T90" s="232" t="s">
        <v>185</v>
      </c>
      <c r="U90" s="232">
        <v>0.11</v>
      </c>
      <c r="V90" s="232">
        <f>ROUND(E90*U90,2)</f>
        <v>13.97</v>
      </c>
      <c r="W90" s="232"/>
      <c r="X90" s="232" t="s">
        <v>186</v>
      </c>
      <c r="Y90" s="232" t="s">
        <v>187</v>
      </c>
      <c r="Z90" s="212"/>
      <c r="AA90" s="212"/>
      <c r="AB90" s="212"/>
      <c r="AC90" s="212"/>
      <c r="AD90" s="212"/>
      <c r="AE90" s="212"/>
      <c r="AF90" s="212"/>
      <c r="AG90" s="212" t="s">
        <v>188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">
      <c r="A91" s="229"/>
      <c r="B91" s="230"/>
      <c r="C91" s="261" t="s">
        <v>292</v>
      </c>
      <c r="D91" s="234"/>
      <c r="E91" s="235">
        <v>22</v>
      </c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190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">
      <c r="A92" s="229"/>
      <c r="B92" s="230"/>
      <c r="C92" s="261" t="s">
        <v>293</v>
      </c>
      <c r="D92" s="234"/>
      <c r="E92" s="235">
        <v>24</v>
      </c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190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">
      <c r="A93" s="229"/>
      <c r="B93" s="230"/>
      <c r="C93" s="261" t="s">
        <v>294</v>
      </c>
      <c r="D93" s="234"/>
      <c r="E93" s="235">
        <v>26</v>
      </c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190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29"/>
      <c r="B94" s="230"/>
      <c r="C94" s="261" t="s">
        <v>295</v>
      </c>
      <c r="D94" s="234"/>
      <c r="E94" s="235">
        <v>28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190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29"/>
      <c r="B95" s="230"/>
      <c r="C95" s="261" t="s">
        <v>296</v>
      </c>
      <c r="D95" s="234"/>
      <c r="E95" s="235">
        <v>19</v>
      </c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190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29"/>
      <c r="B96" s="230"/>
      <c r="C96" s="261" t="s">
        <v>297</v>
      </c>
      <c r="D96" s="234"/>
      <c r="E96" s="235">
        <v>8</v>
      </c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190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x14ac:dyDescent="0.2">
      <c r="A97" s="240" t="s">
        <v>180</v>
      </c>
      <c r="B97" s="241" t="s">
        <v>86</v>
      </c>
      <c r="C97" s="259" t="s">
        <v>87</v>
      </c>
      <c r="D97" s="242"/>
      <c r="E97" s="243"/>
      <c r="F97" s="244"/>
      <c r="G97" s="245">
        <f>SUMIF(AG98:AG126,"&lt;&gt;NOR",G98:G126)</f>
        <v>0</v>
      </c>
      <c r="H97" s="239"/>
      <c r="I97" s="239">
        <f>SUM(I98:I126)</f>
        <v>0</v>
      </c>
      <c r="J97" s="239"/>
      <c r="K97" s="239">
        <f>SUM(K98:K126)</f>
        <v>0</v>
      </c>
      <c r="L97" s="239"/>
      <c r="M97" s="239">
        <f>SUM(M98:M126)</f>
        <v>0</v>
      </c>
      <c r="N97" s="238"/>
      <c r="O97" s="238">
        <f>SUM(O98:O126)</f>
        <v>27.83</v>
      </c>
      <c r="P97" s="238"/>
      <c r="Q97" s="238">
        <f>SUM(Q98:Q126)</f>
        <v>0</v>
      </c>
      <c r="R97" s="239"/>
      <c r="S97" s="239"/>
      <c r="T97" s="239"/>
      <c r="U97" s="239"/>
      <c r="V97" s="239">
        <f>SUM(V98:V126)</f>
        <v>334.61999999999995</v>
      </c>
      <c r="W97" s="239"/>
      <c r="X97" s="239"/>
      <c r="Y97" s="239"/>
      <c r="AG97" t="s">
        <v>181</v>
      </c>
    </row>
    <row r="98" spans="1:60" outlineLevel="1" x14ac:dyDescent="0.2">
      <c r="A98" s="247">
        <v>22</v>
      </c>
      <c r="B98" s="248" t="s">
        <v>298</v>
      </c>
      <c r="C98" s="260" t="s">
        <v>299</v>
      </c>
      <c r="D98" s="249" t="s">
        <v>184</v>
      </c>
      <c r="E98" s="250">
        <v>2.4125000000000001</v>
      </c>
      <c r="F98" s="251"/>
      <c r="G98" s="252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15</v>
      </c>
      <c r="M98" s="232">
        <f>G98*(1+L98/100)</f>
        <v>0</v>
      </c>
      <c r="N98" s="231">
        <v>2.5251100000000002</v>
      </c>
      <c r="O98" s="231">
        <f>ROUND(E98*N98,2)</f>
        <v>6.09</v>
      </c>
      <c r="P98" s="231">
        <v>0</v>
      </c>
      <c r="Q98" s="231">
        <f>ROUND(E98*P98,2)</f>
        <v>0</v>
      </c>
      <c r="R98" s="232"/>
      <c r="S98" s="232" t="s">
        <v>185</v>
      </c>
      <c r="T98" s="232" t="s">
        <v>185</v>
      </c>
      <c r="U98" s="232">
        <v>1.448</v>
      </c>
      <c r="V98" s="232">
        <f>ROUND(E98*U98,2)</f>
        <v>3.49</v>
      </c>
      <c r="W98" s="232"/>
      <c r="X98" s="232" t="s">
        <v>186</v>
      </c>
      <c r="Y98" s="232" t="s">
        <v>187</v>
      </c>
      <c r="Z98" s="212"/>
      <c r="AA98" s="212"/>
      <c r="AB98" s="212"/>
      <c r="AC98" s="212"/>
      <c r="AD98" s="212"/>
      <c r="AE98" s="212"/>
      <c r="AF98" s="212"/>
      <c r="AG98" s="212" t="s">
        <v>188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29"/>
      <c r="B99" s="230"/>
      <c r="C99" s="261" t="s">
        <v>300</v>
      </c>
      <c r="D99" s="234"/>
      <c r="E99" s="235">
        <v>2.4125000000000001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190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7">
        <v>23</v>
      </c>
      <c r="B100" s="248" t="s">
        <v>301</v>
      </c>
      <c r="C100" s="260" t="s">
        <v>302</v>
      </c>
      <c r="D100" s="249" t="s">
        <v>212</v>
      </c>
      <c r="E100" s="250">
        <v>30.88</v>
      </c>
      <c r="F100" s="251"/>
      <c r="G100" s="252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15</v>
      </c>
      <c r="M100" s="232">
        <f>G100*(1+L100/100)</f>
        <v>0</v>
      </c>
      <c r="N100" s="231">
        <v>7.8200000000000006E-3</v>
      </c>
      <c r="O100" s="231">
        <f>ROUND(E100*N100,2)</f>
        <v>0.24</v>
      </c>
      <c r="P100" s="231">
        <v>0</v>
      </c>
      <c r="Q100" s="231">
        <f>ROUND(E100*P100,2)</f>
        <v>0</v>
      </c>
      <c r="R100" s="232"/>
      <c r="S100" s="232" t="s">
        <v>185</v>
      </c>
      <c r="T100" s="232" t="s">
        <v>185</v>
      </c>
      <c r="U100" s="232">
        <v>0.79</v>
      </c>
      <c r="V100" s="232">
        <f>ROUND(E100*U100,2)</f>
        <v>24.4</v>
      </c>
      <c r="W100" s="232"/>
      <c r="X100" s="232" t="s">
        <v>186</v>
      </c>
      <c r="Y100" s="232" t="s">
        <v>187</v>
      </c>
      <c r="Z100" s="212"/>
      <c r="AA100" s="212"/>
      <c r="AB100" s="212"/>
      <c r="AC100" s="212"/>
      <c r="AD100" s="212"/>
      <c r="AE100" s="212"/>
      <c r="AF100" s="212"/>
      <c r="AG100" s="212" t="s">
        <v>188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">
      <c r="A101" s="229"/>
      <c r="B101" s="230"/>
      <c r="C101" s="261" t="s">
        <v>303</v>
      </c>
      <c r="D101" s="234"/>
      <c r="E101" s="235">
        <v>30.88</v>
      </c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190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7">
        <v>24</v>
      </c>
      <c r="B102" s="248" t="s">
        <v>304</v>
      </c>
      <c r="C102" s="260" t="s">
        <v>305</v>
      </c>
      <c r="D102" s="249" t="s">
        <v>212</v>
      </c>
      <c r="E102" s="250">
        <v>30.88</v>
      </c>
      <c r="F102" s="251"/>
      <c r="G102" s="252">
        <f>ROUND(E102*F102,2)</f>
        <v>0</v>
      </c>
      <c r="H102" s="233"/>
      <c r="I102" s="232">
        <f>ROUND(E102*H102,2)</f>
        <v>0</v>
      </c>
      <c r="J102" s="233"/>
      <c r="K102" s="232">
        <f>ROUND(E102*J102,2)</f>
        <v>0</v>
      </c>
      <c r="L102" s="232">
        <v>15</v>
      </c>
      <c r="M102" s="232">
        <f>G102*(1+L102/100)</f>
        <v>0</v>
      </c>
      <c r="N102" s="231">
        <v>0</v>
      </c>
      <c r="O102" s="231">
        <f>ROUND(E102*N102,2)</f>
        <v>0</v>
      </c>
      <c r="P102" s="231">
        <v>0</v>
      </c>
      <c r="Q102" s="231">
        <f>ROUND(E102*P102,2)</f>
        <v>0</v>
      </c>
      <c r="R102" s="232"/>
      <c r="S102" s="232" t="s">
        <v>185</v>
      </c>
      <c r="T102" s="232" t="s">
        <v>185</v>
      </c>
      <c r="U102" s="232">
        <v>0.24</v>
      </c>
      <c r="V102" s="232">
        <f>ROUND(E102*U102,2)</f>
        <v>7.41</v>
      </c>
      <c r="W102" s="232"/>
      <c r="X102" s="232" t="s">
        <v>186</v>
      </c>
      <c r="Y102" s="232" t="s">
        <v>187</v>
      </c>
      <c r="Z102" s="212"/>
      <c r="AA102" s="212"/>
      <c r="AB102" s="212"/>
      <c r="AC102" s="212"/>
      <c r="AD102" s="212"/>
      <c r="AE102" s="212"/>
      <c r="AF102" s="212"/>
      <c r="AG102" s="212" t="s">
        <v>188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29"/>
      <c r="B103" s="230"/>
      <c r="C103" s="261" t="s">
        <v>303</v>
      </c>
      <c r="D103" s="234"/>
      <c r="E103" s="235">
        <v>30.88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190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1" x14ac:dyDescent="0.2">
      <c r="A104" s="247">
        <v>25</v>
      </c>
      <c r="B104" s="248" t="s">
        <v>306</v>
      </c>
      <c r="C104" s="260" t="s">
        <v>307</v>
      </c>
      <c r="D104" s="249" t="s">
        <v>196</v>
      </c>
      <c r="E104" s="250">
        <v>0.48249999999999998</v>
      </c>
      <c r="F104" s="251"/>
      <c r="G104" s="252">
        <f>ROUND(E104*F104,2)</f>
        <v>0</v>
      </c>
      <c r="H104" s="233"/>
      <c r="I104" s="232">
        <f>ROUND(E104*H104,2)</f>
        <v>0</v>
      </c>
      <c r="J104" s="233"/>
      <c r="K104" s="232">
        <f>ROUND(E104*J104,2)</f>
        <v>0</v>
      </c>
      <c r="L104" s="232">
        <v>15</v>
      </c>
      <c r="M104" s="232">
        <f>G104*(1+L104/100)</f>
        <v>0</v>
      </c>
      <c r="N104" s="231">
        <v>1.0166500000000001</v>
      </c>
      <c r="O104" s="231">
        <f>ROUND(E104*N104,2)</f>
        <v>0.49</v>
      </c>
      <c r="P104" s="231">
        <v>0</v>
      </c>
      <c r="Q104" s="231">
        <f>ROUND(E104*P104,2)</f>
        <v>0</v>
      </c>
      <c r="R104" s="232"/>
      <c r="S104" s="232" t="s">
        <v>185</v>
      </c>
      <c r="T104" s="232" t="s">
        <v>185</v>
      </c>
      <c r="U104" s="232">
        <v>27.672999999999998</v>
      </c>
      <c r="V104" s="232">
        <f>ROUND(E104*U104,2)</f>
        <v>13.35</v>
      </c>
      <c r="W104" s="232"/>
      <c r="X104" s="232" t="s">
        <v>186</v>
      </c>
      <c r="Y104" s="232" t="s">
        <v>187</v>
      </c>
      <c r="Z104" s="212"/>
      <c r="AA104" s="212"/>
      <c r="AB104" s="212"/>
      <c r="AC104" s="212"/>
      <c r="AD104" s="212"/>
      <c r="AE104" s="212"/>
      <c r="AF104" s="212"/>
      <c r="AG104" s="212" t="s">
        <v>188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">
      <c r="A105" s="229"/>
      <c r="B105" s="230"/>
      <c r="C105" s="261" t="s">
        <v>308</v>
      </c>
      <c r="D105" s="234"/>
      <c r="E105" s="235">
        <v>0.48249999999999998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190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1" x14ac:dyDescent="0.2">
      <c r="A106" s="247">
        <v>26</v>
      </c>
      <c r="B106" s="248" t="s">
        <v>309</v>
      </c>
      <c r="C106" s="260" t="s">
        <v>310</v>
      </c>
      <c r="D106" s="249" t="s">
        <v>212</v>
      </c>
      <c r="E106" s="250">
        <v>184.69</v>
      </c>
      <c r="F106" s="251"/>
      <c r="G106" s="252">
        <f>ROUND(E106*F106,2)</f>
        <v>0</v>
      </c>
      <c r="H106" s="233"/>
      <c r="I106" s="232">
        <f>ROUND(E106*H106,2)</f>
        <v>0</v>
      </c>
      <c r="J106" s="233"/>
      <c r="K106" s="232">
        <f>ROUND(E106*J106,2)</f>
        <v>0</v>
      </c>
      <c r="L106" s="232">
        <v>15</v>
      </c>
      <c r="M106" s="232">
        <f>G106*(1+L106/100)</f>
        <v>0</v>
      </c>
      <c r="N106" s="231">
        <v>1.1900000000000001E-2</v>
      </c>
      <c r="O106" s="231">
        <f>ROUND(E106*N106,2)</f>
        <v>2.2000000000000002</v>
      </c>
      <c r="P106" s="231">
        <v>0</v>
      </c>
      <c r="Q106" s="231">
        <f>ROUND(E106*P106,2)</f>
        <v>0</v>
      </c>
      <c r="R106" s="232"/>
      <c r="S106" s="232" t="s">
        <v>185</v>
      </c>
      <c r="T106" s="232" t="s">
        <v>185</v>
      </c>
      <c r="U106" s="232">
        <v>0.95</v>
      </c>
      <c r="V106" s="232">
        <f>ROUND(E106*U106,2)</f>
        <v>175.46</v>
      </c>
      <c r="W106" s="232"/>
      <c r="X106" s="232" t="s">
        <v>186</v>
      </c>
      <c r="Y106" s="232" t="s">
        <v>187</v>
      </c>
      <c r="Z106" s="212"/>
      <c r="AA106" s="212"/>
      <c r="AB106" s="212"/>
      <c r="AC106" s="212"/>
      <c r="AD106" s="212"/>
      <c r="AE106" s="212"/>
      <c r="AF106" s="212"/>
      <c r="AG106" s="212" t="s">
        <v>188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29"/>
      <c r="B107" s="230"/>
      <c r="C107" s="261" t="s">
        <v>311</v>
      </c>
      <c r="D107" s="234"/>
      <c r="E107" s="235">
        <v>169.62</v>
      </c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190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29"/>
      <c r="B108" s="230"/>
      <c r="C108" s="261" t="s">
        <v>312</v>
      </c>
      <c r="D108" s="234"/>
      <c r="E108" s="235">
        <v>15.07</v>
      </c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2"/>
      <c r="AA108" s="212"/>
      <c r="AB108" s="212"/>
      <c r="AC108" s="212"/>
      <c r="AD108" s="212"/>
      <c r="AE108" s="212"/>
      <c r="AF108" s="212"/>
      <c r="AG108" s="212" t="s">
        <v>190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 x14ac:dyDescent="0.2">
      <c r="A109" s="253">
        <v>27</v>
      </c>
      <c r="B109" s="254" t="s">
        <v>313</v>
      </c>
      <c r="C109" s="263" t="s">
        <v>314</v>
      </c>
      <c r="D109" s="255" t="s">
        <v>212</v>
      </c>
      <c r="E109" s="256">
        <v>25.31</v>
      </c>
      <c r="F109" s="257"/>
      <c r="G109" s="258">
        <f>ROUND(E109*F109,2)</f>
        <v>0</v>
      </c>
      <c r="H109" s="233"/>
      <c r="I109" s="232">
        <f>ROUND(E109*H109,2)</f>
        <v>0</v>
      </c>
      <c r="J109" s="233"/>
      <c r="K109" s="232">
        <f>ROUND(E109*J109,2)</f>
        <v>0</v>
      </c>
      <c r="L109" s="232">
        <v>15</v>
      </c>
      <c r="M109" s="232">
        <f>G109*(1+L109/100)</f>
        <v>0</v>
      </c>
      <c r="N109" s="231">
        <v>1.201E-2</v>
      </c>
      <c r="O109" s="231">
        <f>ROUND(E109*N109,2)</f>
        <v>0.3</v>
      </c>
      <c r="P109" s="231">
        <v>0</v>
      </c>
      <c r="Q109" s="231">
        <f>ROUND(E109*P109,2)</f>
        <v>0</v>
      </c>
      <c r="R109" s="232"/>
      <c r="S109" s="232" t="s">
        <v>185</v>
      </c>
      <c r="T109" s="232" t="s">
        <v>185</v>
      </c>
      <c r="U109" s="232">
        <v>0.95</v>
      </c>
      <c r="V109" s="232">
        <f>ROUND(E109*U109,2)</f>
        <v>24.04</v>
      </c>
      <c r="W109" s="232"/>
      <c r="X109" s="232" t="s">
        <v>186</v>
      </c>
      <c r="Y109" s="232" t="s">
        <v>187</v>
      </c>
      <c r="Z109" s="212"/>
      <c r="AA109" s="212"/>
      <c r="AB109" s="212"/>
      <c r="AC109" s="212"/>
      <c r="AD109" s="212"/>
      <c r="AE109" s="212"/>
      <c r="AF109" s="212"/>
      <c r="AG109" s="212" t="s">
        <v>188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47">
        <v>28</v>
      </c>
      <c r="B110" s="248" t="s">
        <v>315</v>
      </c>
      <c r="C110" s="260" t="s">
        <v>316</v>
      </c>
      <c r="D110" s="249" t="s">
        <v>212</v>
      </c>
      <c r="E110" s="250">
        <v>28.73</v>
      </c>
      <c r="F110" s="251"/>
      <c r="G110" s="252">
        <f>ROUND(E110*F110,2)</f>
        <v>0</v>
      </c>
      <c r="H110" s="233"/>
      <c r="I110" s="232">
        <f>ROUND(E110*H110,2)</f>
        <v>0</v>
      </c>
      <c r="J110" s="233"/>
      <c r="K110" s="232">
        <f>ROUND(E110*J110,2)</f>
        <v>0</v>
      </c>
      <c r="L110" s="232">
        <v>15</v>
      </c>
      <c r="M110" s="232">
        <f>G110*(1+L110/100)</f>
        <v>0</v>
      </c>
      <c r="N110" s="231">
        <v>0</v>
      </c>
      <c r="O110" s="231">
        <f>ROUND(E110*N110,2)</f>
        <v>0</v>
      </c>
      <c r="P110" s="231">
        <v>0</v>
      </c>
      <c r="Q110" s="231">
        <f>ROUND(E110*P110,2)</f>
        <v>0</v>
      </c>
      <c r="R110" s="232"/>
      <c r="S110" s="232" t="s">
        <v>185</v>
      </c>
      <c r="T110" s="232" t="s">
        <v>185</v>
      </c>
      <c r="U110" s="232">
        <v>0.43</v>
      </c>
      <c r="V110" s="232">
        <f>ROUND(E110*U110,2)</f>
        <v>12.35</v>
      </c>
      <c r="W110" s="232"/>
      <c r="X110" s="232" t="s">
        <v>186</v>
      </c>
      <c r="Y110" s="232" t="s">
        <v>187</v>
      </c>
      <c r="Z110" s="212"/>
      <c r="AA110" s="212"/>
      <c r="AB110" s="212"/>
      <c r="AC110" s="212"/>
      <c r="AD110" s="212"/>
      <c r="AE110" s="212"/>
      <c r="AF110" s="212"/>
      <c r="AG110" s="212" t="s">
        <v>188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">
      <c r="A111" s="229"/>
      <c r="B111" s="230"/>
      <c r="C111" s="261" t="s">
        <v>317</v>
      </c>
      <c r="D111" s="234"/>
      <c r="E111" s="235">
        <v>13.66</v>
      </c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190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">
      <c r="A112" s="229"/>
      <c r="B112" s="230"/>
      <c r="C112" s="261" t="s">
        <v>312</v>
      </c>
      <c r="D112" s="234"/>
      <c r="E112" s="235">
        <v>15.07</v>
      </c>
      <c r="F112" s="232"/>
      <c r="G112" s="23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190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53">
        <v>29</v>
      </c>
      <c r="B113" s="254" t="s">
        <v>318</v>
      </c>
      <c r="C113" s="263" t="s">
        <v>319</v>
      </c>
      <c r="D113" s="255" t="s">
        <v>212</v>
      </c>
      <c r="E113" s="256">
        <v>41.62</v>
      </c>
      <c r="F113" s="257"/>
      <c r="G113" s="258">
        <f>ROUND(E113*F113,2)</f>
        <v>0</v>
      </c>
      <c r="H113" s="233"/>
      <c r="I113" s="232">
        <f>ROUND(E113*H113,2)</f>
        <v>0</v>
      </c>
      <c r="J113" s="233"/>
      <c r="K113" s="232">
        <f>ROUND(E113*J113,2)</f>
        <v>0</v>
      </c>
      <c r="L113" s="232">
        <v>15</v>
      </c>
      <c r="M113" s="232">
        <f>G113*(1+L113/100)</f>
        <v>0</v>
      </c>
      <c r="N113" s="231">
        <v>0</v>
      </c>
      <c r="O113" s="231">
        <f>ROUND(E113*N113,2)</f>
        <v>0</v>
      </c>
      <c r="P113" s="231">
        <v>0</v>
      </c>
      <c r="Q113" s="231">
        <f>ROUND(E113*P113,2)</f>
        <v>0</v>
      </c>
      <c r="R113" s="232"/>
      <c r="S113" s="232" t="s">
        <v>185</v>
      </c>
      <c r="T113" s="232" t="s">
        <v>185</v>
      </c>
      <c r="U113" s="232">
        <v>0.28000000000000003</v>
      </c>
      <c r="V113" s="232">
        <f>ROUND(E113*U113,2)</f>
        <v>11.65</v>
      </c>
      <c r="W113" s="232"/>
      <c r="X113" s="232" t="s">
        <v>186</v>
      </c>
      <c r="Y113" s="232" t="s">
        <v>187</v>
      </c>
      <c r="Z113" s="212"/>
      <c r="AA113" s="212"/>
      <c r="AB113" s="212"/>
      <c r="AC113" s="212"/>
      <c r="AD113" s="212"/>
      <c r="AE113" s="212"/>
      <c r="AF113" s="212"/>
      <c r="AG113" s="212" t="s">
        <v>188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 x14ac:dyDescent="0.2">
      <c r="A114" s="247">
        <v>30</v>
      </c>
      <c r="B114" s="248" t="s">
        <v>320</v>
      </c>
      <c r="C114" s="260" t="s">
        <v>321</v>
      </c>
      <c r="D114" s="249" t="s">
        <v>196</v>
      </c>
      <c r="E114" s="250">
        <v>0.32521</v>
      </c>
      <c r="F114" s="251"/>
      <c r="G114" s="252">
        <f>ROUND(E114*F114,2)</f>
        <v>0</v>
      </c>
      <c r="H114" s="233"/>
      <c r="I114" s="232">
        <f>ROUND(E114*H114,2)</f>
        <v>0</v>
      </c>
      <c r="J114" s="233"/>
      <c r="K114" s="232">
        <f>ROUND(E114*J114,2)</f>
        <v>0</v>
      </c>
      <c r="L114" s="232">
        <v>15</v>
      </c>
      <c r="M114" s="232">
        <f>G114*(1+L114/100)</f>
        <v>0</v>
      </c>
      <c r="N114" s="231">
        <v>1.09663</v>
      </c>
      <c r="O114" s="231">
        <f>ROUND(E114*N114,2)</f>
        <v>0.36</v>
      </c>
      <c r="P114" s="231">
        <v>0</v>
      </c>
      <c r="Q114" s="231">
        <f>ROUND(E114*P114,2)</f>
        <v>0</v>
      </c>
      <c r="R114" s="232"/>
      <c r="S114" s="232" t="s">
        <v>185</v>
      </c>
      <c r="T114" s="232" t="s">
        <v>185</v>
      </c>
      <c r="U114" s="232">
        <v>16.582999999999998</v>
      </c>
      <c r="V114" s="232">
        <f>ROUND(E114*U114,2)</f>
        <v>5.39</v>
      </c>
      <c r="W114" s="232"/>
      <c r="X114" s="232" t="s">
        <v>186</v>
      </c>
      <c r="Y114" s="232" t="s">
        <v>187</v>
      </c>
      <c r="Z114" s="212"/>
      <c r="AA114" s="212"/>
      <c r="AB114" s="212"/>
      <c r="AC114" s="212"/>
      <c r="AD114" s="212"/>
      <c r="AE114" s="212"/>
      <c r="AF114" s="212"/>
      <c r="AG114" s="212" t="s">
        <v>188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 x14ac:dyDescent="0.2">
      <c r="A115" s="229"/>
      <c r="B115" s="230"/>
      <c r="C115" s="261" t="s">
        <v>322</v>
      </c>
      <c r="D115" s="234"/>
      <c r="E115" s="235">
        <v>0.32521</v>
      </c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190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 x14ac:dyDescent="0.2">
      <c r="A116" s="247">
        <v>31</v>
      </c>
      <c r="B116" s="248" t="s">
        <v>323</v>
      </c>
      <c r="C116" s="260" t="s">
        <v>324</v>
      </c>
      <c r="D116" s="249" t="s">
        <v>196</v>
      </c>
      <c r="E116" s="250">
        <v>1.33585</v>
      </c>
      <c r="F116" s="251"/>
      <c r="G116" s="252">
        <f>ROUND(E116*F116,2)</f>
        <v>0</v>
      </c>
      <c r="H116" s="233"/>
      <c r="I116" s="232">
        <f>ROUND(E116*H116,2)</f>
        <v>0</v>
      </c>
      <c r="J116" s="233"/>
      <c r="K116" s="232">
        <f>ROUND(E116*J116,2)</f>
        <v>0</v>
      </c>
      <c r="L116" s="232">
        <v>15</v>
      </c>
      <c r="M116" s="232">
        <f>G116*(1+L116/100)</f>
        <v>0</v>
      </c>
      <c r="N116" s="231">
        <v>1.09663</v>
      </c>
      <c r="O116" s="231">
        <f>ROUND(E116*N116,2)</f>
        <v>1.46</v>
      </c>
      <c r="P116" s="231">
        <v>0</v>
      </c>
      <c r="Q116" s="231">
        <f>ROUND(E116*P116,2)</f>
        <v>0</v>
      </c>
      <c r="R116" s="232"/>
      <c r="S116" s="232" t="s">
        <v>185</v>
      </c>
      <c r="T116" s="232" t="s">
        <v>185</v>
      </c>
      <c r="U116" s="232">
        <v>16.582999999999998</v>
      </c>
      <c r="V116" s="232">
        <f>ROUND(E116*U116,2)</f>
        <v>22.15</v>
      </c>
      <c r="W116" s="232"/>
      <c r="X116" s="232" t="s">
        <v>186</v>
      </c>
      <c r="Y116" s="232" t="s">
        <v>187</v>
      </c>
      <c r="Z116" s="212"/>
      <c r="AA116" s="212"/>
      <c r="AB116" s="212"/>
      <c r="AC116" s="212"/>
      <c r="AD116" s="212"/>
      <c r="AE116" s="212"/>
      <c r="AF116" s="212"/>
      <c r="AG116" s="212" t="s">
        <v>188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">
      <c r="A117" s="229"/>
      <c r="B117" s="230"/>
      <c r="C117" s="261" t="s">
        <v>325</v>
      </c>
      <c r="D117" s="234"/>
      <c r="E117" s="235">
        <v>0.83311000000000002</v>
      </c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190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29"/>
      <c r="B118" s="230"/>
      <c r="C118" s="261" t="s">
        <v>326</v>
      </c>
      <c r="D118" s="234"/>
      <c r="E118" s="235">
        <v>0.50273999999999996</v>
      </c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190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2.5" outlineLevel="1" x14ac:dyDescent="0.2">
      <c r="A119" s="247">
        <v>32</v>
      </c>
      <c r="B119" s="248" t="s">
        <v>327</v>
      </c>
      <c r="C119" s="260" t="s">
        <v>328</v>
      </c>
      <c r="D119" s="249" t="s">
        <v>226</v>
      </c>
      <c r="E119" s="250">
        <v>119</v>
      </c>
      <c r="F119" s="251"/>
      <c r="G119" s="252">
        <f>ROUND(E119*F119,2)</f>
        <v>0</v>
      </c>
      <c r="H119" s="233"/>
      <c r="I119" s="232">
        <f>ROUND(E119*H119,2)</f>
        <v>0</v>
      </c>
      <c r="J119" s="233"/>
      <c r="K119" s="232">
        <f>ROUND(E119*J119,2)</f>
        <v>0</v>
      </c>
      <c r="L119" s="232">
        <v>15</v>
      </c>
      <c r="M119" s="232">
        <f>G119*(1+L119/100)</f>
        <v>0</v>
      </c>
      <c r="N119" s="231">
        <v>5.4399999999999997E-2</v>
      </c>
      <c r="O119" s="231">
        <f>ROUND(E119*N119,2)</f>
        <v>6.47</v>
      </c>
      <c r="P119" s="231">
        <v>0</v>
      </c>
      <c r="Q119" s="231">
        <f>ROUND(E119*P119,2)</f>
        <v>0</v>
      </c>
      <c r="R119" s="232"/>
      <c r="S119" s="232" t="s">
        <v>185</v>
      </c>
      <c r="T119" s="232" t="s">
        <v>185</v>
      </c>
      <c r="U119" s="232">
        <v>0.29349999999999998</v>
      </c>
      <c r="V119" s="232">
        <f>ROUND(E119*U119,2)</f>
        <v>34.93</v>
      </c>
      <c r="W119" s="232"/>
      <c r="X119" s="232" t="s">
        <v>186</v>
      </c>
      <c r="Y119" s="232" t="s">
        <v>187</v>
      </c>
      <c r="Z119" s="212"/>
      <c r="AA119" s="212"/>
      <c r="AB119" s="212"/>
      <c r="AC119" s="212"/>
      <c r="AD119" s="212"/>
      <c r="AE119" s="212"/>
      <c r="AF119" s="212"/>
      <c r="AG119" s="212" t="s">
        <v>188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">
      <c r="A120" s="229"/>
      <c r="B120" s="230"/>
      <c r="C120" s="261" t="s">
        <v>292</v>
      </c>
      <c r="D120" s="234"/>
      <c r="E120" s="235">
        <v>22</v>
      </c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190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29"/>
      <c r="B121" s="230"/>
      <c r="C121" s="261" t="s">
        <v>293</v>
      </c>
      <c r="D121" s="234"/>
      <c r="E121" s="235">
        <v>24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190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29"/>
      <c r="B122" s="230"/>
      <c r="C122" s="261" t="s">
        <v>294</v>
      </c>
      <c r="D122" s="234"/>
      <c r="E122" s="235">
        <v>26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2"/>
      <c r="AA122" s="212"/>
      <c r="AB122" s="212"/>
      <c r="AC122" s="212"/>
      <c r="AD122" s="212"/>
      <c r="AE122" s="212"/>
      <c r="AF122" s="212"/>
      <c r="AG122" s="212" t="s">
        <v>190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29"/>
      <c r="B123" s="230"/>
      <c r="C123" s="261" t="s">
        <v>295</v>
      </c>
      <c r="D123" s="234"/>
      <c r="E123" s="235">
        <v>28</v>
      </c>
      <c r="F123" s="232"/>
      <c r="G123" s="232"/>
      <c r="H123" s="232"/>
      <c r="I123" s="232"/>
      <c r="J123" s="232"/>
      <c r="K123" s="232"/>
      <c r="L123" s="232"/>
      <c r="M123" s="232"/>
      <c r="N123" s="231"/>
      <c r="O123" s="231"/>
      <c r="P123" s="231"/>
      <c r="Q123" s="231"/>
      <c r="R123" s="232"/>
      <c r="S123" s="232"/>
      <c r="T123" s="232"/>
      <c r="U123" s="232"/>
      <c r="V123" s="232"/>
      <c r="W123" s="232"/>
      <c r="X123" s="232"/>
      <c r="Y123" s="232"/>
      <c r="Z123" s="212"/>
      <c r="AA123" s="212"/>
      <c r="AB123" s="212"/>
      <c r="AC123" s="212"/>
      <c r="AD123" s="212"/>
      <c r="AE123" s="212"/>
      <c r="AF123" s="212"/>
      <c r="AG123" s="212" t="s">
        <v>190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29"/>
      <c r="B124" s="230"/>
      <c r="C124" s="261" t="s">
        <v>296</v>
      </c>
      <c r="D124" s="234"/>
      <c r="E124" s="235">
        <v>19</v>
      </c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190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2.5" outlineLevel="1" x14ac:dyDescent="0.2">
      <c r="A125" s="247">
        <v>33</v>
      </c>
      <c r="B125" s="248" t="s">
        <v>329</v>
      </c>
      <c r="C125" s="260" t="s">
        <v>330</v>
      </c>
      <c r="D125" s="249" t="s">
        <v>212</v>
      </c>
      <c r="E125" s="250">
        <v>16.591999999999999</v>
      </c>
      <c r="F125" s="251"/>
      <c r="G125" s="252">
        <f>ROUND(E125*F125,2)</f>
        <v>0</v>
      </c>
      <c r="H125" s="233"/>
      <c r="I125" s="232">
        <f>ROUND(E125*H125,2)</f>
        <v>0</v>
      </c>
      <c r="J125" s="233"/>
      <c r="K125" s="232">
        <f>ROUND(E125*J125,2)</f>
        <v>0</v>
      </c>
      <c r="L125" s="232">
        <v>15</v>
      </c>
      <c r="M125" s="232">
        <f>G125*(1+L125/100)</f>
        <v>0</v>
      </c>
      <c r="N125" s="231">
        <v>0.61607000000000001</v>
      </c>
      <c r="O125" s="231">
        <f>ROUND(E125*N125,2)</f>
        <v>10.220000000000001</v>
      </c>
      <c r="P125" s="231">
        <v>0</v>
      </c>
      <c r="Q125" s="231">
        <f>ROUND(E125*P125,2)</f>
        <v>0</v>
      </c>
      <c r="R125" s="232"/>
      <c r="S125" s="232" t="s">
        <v>331</v>
      </c>
      <c r="T125" s="232" t="s">
        <v>332</v>
      </c>
      <c r="U125" s="232">
        <v>0</v>
      </c>
      <c r="V125" s="232">
        <f>ROUND(E125*U125,2)</f>
        <v>0</v>
      </c>
      <c r="W125" s="232"/>
      <c r="X125" s="232" t="s">
        <v>333</v>
      </c>
      <c r="Y125" s="232" t="s">
        <v>187</v>
      </c>
      <c r="Z125" s="212"/>
      <c r="AA125" s="212"/>
      <c r="AB125" s="212"/>
      <c r="AC125" s="212"/>
      <c r="AD125" s="212"/>
      <c r="AE125" s="212"/>
      <c r="AF125" s="212"/>
      <c r="AG125" s="212" t="s">
        <v>334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2" x14ac:dyDescent="0.2">
      <c r="A126" s="229"/>
      <c r="B126" s="230"/>
      <c r="C126" s="261" t="s">
        <v>335</v>
      </c>
      <c r="D126" s="234"/>
      <c r="E126" s="235">
        <v>16.591999999999999</v>
      </c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2"/>
      <c r="AA126" s="212"/>
      <c r="AB126" s="212"/>
      <c r="AC126" s="212"/>
      <c r="AD126" s="212"/>
      <c r="AE126" s="212"/>
      <c r="AF126" s="212"/>
      <c r="AG126" s="212" t="s">
        <v>190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x14ac:dyDescent="0.2">
      <c r="A127" s="240" t="s">
        <v>180</v>
      </c>
      <c r="B127" s="241" t="s">
        <v>88</v>
      </c>
      <c r="C127" s="259" t="s">
        <v>89</v>
      </c>
      <c r="D127" s="242"/>
      <c r="E127" s="243"/>
      <c r="F127" s="244"/>
      <c r="G127" s="245">
        <f>SUMIF(AG128:AG168,"&lt;&gt;NOR",G128:G168)</f>
        <v>0</v>
      </c>
      <c r="H127" s="239"/>
      <c r="I127" s="239">
        <f>SUM(I128:I168)</f>
        <v>0</v>
      </c>
      <c r="J127" s="239"/>
      <c r="K127" s="239">
        <f>SUM(K128:K168)</f>
        <v>0</v>
      </c>
      <c r="L127" s="239"/>
      <c r="M127" s="239">
        <f>SUM(M128:M168)</f>
        <v>0</v>
      </c>
      <c r="N127" s="238"/>
      <c r="O127" s="238">
        <f>SUM(O128:O168)</f>
        <v>20.62</v>
      </c>
      <c r="P127" s="238"/>
      <c r="Q127" s="238">
        <f>SUM(Q128:Q168)</f>
        <v>0</v>
      </c>
      <c r="R127" s="239"/>
      <c r="S127" s="239"/>
      <c r="T127" s="239"/>
      <c r="U127" s="239"/>
      <c r="V127" s="239">
        <f>SUM(V128:V168)</f>
        <v>564.95000000000005</v>
      </c>
      <c r="W127" s="239"/>
      <c r="X127" s="239"/>
      <c r="Y127" s="239"/>
      <c r="AG127" t="s">
        <v>181</v>
      </c>
    </row>
    <row r="128" spans="1:60" outlineLevel="1" x14ac:dyDescent="0.2">
      <c r="A128" s="247">
        <v>34</v>
      </c>
      <c r="B128" s="248" t="s">
        <v>336</v>
      </c>
      <c r="C128" s="260" t="s">
        <v>337</v>
      </c>
      <c r="D128" s="249" t="s">
        <v>212</v>
      </c>
      <c r="E128" s="250">
        <v>42.639499999999998</v>
      </c>
      <c r="F128" s="251"/>
      <c r="G128" s="252">
        <f>ROUND(E128*F128,2)</f>
        <v>0</v>
      </c>
      <c r="H128" s="233"/>
      <c r="I128" s="232">
        <f>ROUND(E128*H128,2)</f>
        <v>0</v>
      </c>
      <c r="J128" s="233"/>
      <c r="K128" s="232">
        <f>ROUND(E128*J128,2)</f>
        <v>0</v>
      </c>
      <c r="L128" s="232">
        <v>15</v>
      </c>
      <c r="M128" s="232">
        <f>G128*(1+L128/100)</f>
        <v>0</v>
      </c>
      <c r="N128" s="231">
        <v>4.0000000000000003E-5</v>
      </c>
      <c r="O128" s="231">
        <f>ROUND(E128*N128,2)</f>
        <v>0</v>
      </c>
      <c r="P128" s="231">
        <v>0</v>
      </c>
      <c r="Q128" s="231">
        <f>ROUND(E128*P128,2)</f>
        <v>0</v>
      </c>
      <c r="R128" s="232"/>
      <c r="S128" s="232" t="s">
        <v>185</v>
      </c>
      <c r="T128" s="232" t="s">
        <v>185</v>
      </c>
      <c r="U128" s="232">
        <v>7.8E-2</v>
      </c>
      <c r="V128" s="232">
        <f>ROUND(E128*U128,2)</f>
        <v>3.33</v>
      </c>
      <c r="W128" s="232"/>
      <c r="X128" s="232" t="s">
        <v>186</v>
      </c>
      <c r="Y128" s="232" t="s">
        <v>187</v>
      </c>
      <c r="Z128" s="212"/>
      <c r="AA128" s="212"/>
      <c r="AB128" s="212"/>
      <c r="AC128" s="212"/>
      <c r="AD128" s="212"/>
      <c r="AE128" s="212"/>
      <c r="AF128" s="212"/>
      <c r="AG128" s="212" t="s">
        <v>188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2" x14ac:dyDescent="0.2">
      <c r="A129" s="229"/>
      <c r="B129" s="230"/>
      <c r="C129" s="261" t="s">
        <v>338</v>
      </c>
      <c r="D129" s="234"/>
      <c r="E129" s="235">
        <v>6.75</v>
      </c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190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29"/>
      <c r="B130" s="230"/>
      <c r="C130" s="261" t="s">
        <v>339</v>
      </c>
      <c r="D130" s="234"/>
      <c r="E130" s="235">
        <v>6.0374999999999996</v>
      </c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2"/>
      <c r="AA130" s="212"/>
      <c r="AB130" s="212"/>
      <c r="AC130" s="212"/>
      <c r="AD130" s="212"/>
      <c r="AE130" s="212"/>
      <c r="AF130" s="212"/>
      <c r="AG130" s="212" t="s">
        <v>190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29"/>
      <c r="B131" s="230"/>
      <c r="C131" s="261" t="s">
        <v>340</v>
      </c>
      <c r="D131" s="234"/>
      <c r="E131" s="235">
        <v>9.1425000000000001</v>
      </c>
      <c r="F131" s="232"/>
      <c r="G131" s="23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2"/>
      <c r="AA131" s="212"/>
      <c r="AB131" s="212"/>
      <c r="AC131" s="212"/>
      <c r="AD131" s="212"/>
      <c r="AE131" s="212"/>
      <c r="AF131" s="212"/>
      <c r="AG131" s="212" t="s">
        <v>190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">
      <c r="A132" s="229"/>
      <c r="B132" s="230"/>
      <c r="C132" s="261" t="s">
        <v>341</v>
      </c>
      <c r="D132" s="234"/>
      <c r="E132" s="235">
        <v>1.3225</v>
      </c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2"/>
      <c r="AA132" s="212"/>
      <c r="AB132" s="212"/>
      <c r="AC132" s="212"/>
      <c r="AD132" s="212"/>
      <c r="AE132" s="212"/>
      <c r="AF132" s="212"/>
      <c r="AG132" s="212" t="s">
        <v>190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29"/>
      <c r="B133" s="230"/>
      <c r="C133" s="261" t="s">
        <v>342</v>
      </c>
      <c r="D133" s="234"/>
      <c r="E133" s="235">
        <v>1.75</v>
      </c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2"/>
      <c r="AA133" s="212"/>
      <c r="AB133" s="212"/>
      <c r="AC133" s="212"/>
      <c r="AD133" s="212"/>
      <c r="AE133" s="212"/>
      <c r="AF133" s="212"/>
      <c r="AG133" s="212" t="s">
        <v>190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29"/>
      <c r="B134" s="230"/>
      <c r="C134" s="261" t="s">
        <v>343</v>
      </c>
      <c r="D134" s="234"/>
      <c r="E134" s="235">
        <v>4.5</v>
      </c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190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29"/>
      <c r="B135" s="230"/>
      <c r="C135" s="261" t="s">
        <v>344</v>
      </c>
      <c r="D135" s="234"/>
      <c r="E135" s="235">
        <v>8.75</v>
      </c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2"/>
      <c r="AA135" s="212"/>
      <c r="AB135" s="212"/>
      <c r="AC135" s="212"/>
      <c r="AD135" s="212"/>
      <c r="AE135" s="212"/>
      <c r="AF135" s="212"/>
      <c r="AG135" s="212" t="s">
        <v>190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">
      <c r="A136" s="229"/>
      <c r="B136" s="230"/>
      <c r="C136" s="261" t="s">
        <v>345</v>
      </c>
      <c r="D136" s="234"/>
      <c r="E136" s="235">
        <v>4.3869999999999996</v>
      </c>
      <c r="F136" s="232"/>
      <c r="G136" s="23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32"/>
      <c r="Z136" s="212"/>
      <c r="AA136" s="212"/>
      <c r="AB136" s="212"/>
      <c r="AC136" s="212"/>
      <c r="AD136" s="212"/>
      <c r="AE136" s="212"/>
      <c r="AF136" s="212"/>
      <c r="AG136" s="212" t="s">
        <v>190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47">
        <v>35</v>
      </c>
      <c r="B137" s="248" t="s">
        <v>346</v>
      </c>
      <c r="C137" s="260" t="s">
        <v>347</v>
      </c>
      <c r="D137" s="249" t="s">
        <v>212</v>
      </c>
      <c r="E137" s="250">
        <v>371.72449999999998</v>
      </c>
      <c r="F137" s="251"/>
      <c r="G137" s="252">
        <f>ROUND(E137*F137,2)</f>
        <v>0</v>
      </c>
      <c r="H137" s="233"/>
      <c r="I137" s="232">
        <f>ROUND(E137*H137,2)</f>
        <v>0</v>
      </c>
      <c r="J137" s="233"/>
      <c r="K137" s="232">
        <f>ROUND(E137*J137,2)</f>
        <v>0</v>
      </c>
      <c r="L137" s="232">
        <v>15</v>
      </c>
      <c r="M137" s="232">
        <f>G137*(1+L137/100)</f>
        <v>0</v>
      </c>
      <c r="N137" s="231">
        <v>3.9210000000000002E-2</v>
      </c>
      <c r="O137" s="231">
        <f>ROUND(E137*N137,2)</f>
        <v>14.58</v>
      </c>
      <c r="P137" s="231">
        <v>0</v>
      </c>
      <c r="Q137" s="231">
        <f>ROUND(E137*P137,2)</f>
        <v>0</v>
      </c>
      <c r="R137" s="232"/>
      <c r="S137" s="232" t="s">
        <v>185</v>
      </c>
      <c r="T137" s="232" t="s">
        <v>185</v>
      </c>
      <c r="U137" s="232">
        <v>0.39600000000000002</v>
      </c>
      <c r="V137" s="232">
        <f>ROUND(E137*U137,2)</f>
        <v>147.19999999999999</v>
      </c>
      <c r="W137" s="232"/>
      <c r="X137" s="232" t="s">
        <v>186</v>
      </c>
      <c r="Y137" s="232" t="s">
        <v>187</v>
      </c>
      <c r="Z137" s="212"/>
      <c r="AA137" s="212"/>
      <c r="AB137" s="212"/>
      <c r="AC137" s="212"/>
      <c r="AD137" s="212"/>
      <c r="AE137" s="212"/>
      <c r="AF137" s="212"/>
      <c r="AG137" s="212" t="s">
        <v>188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29"/>
      <c r="B138" s="230"/>
      <c r="C138" s="261" t="s">
        <v>348</v>
      </c>
      <c r="D138" s="234"/>
      <c r="E138" s="235">
        <v>228.215</v>
      </c>
      <c r="F138" s="232"/>
      <c r="G138" s="23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2"/>
      <c r="AA138" s="212"/>
      <c r="AB138" s="212"/>
      <c r="AC138" s="212"/>
      <c r="AD138" s="212"/>
      <c r="AE138" s="212"/>
      <c r="AF138" s="212"/>
      <c r="AG138" s="212" t="s">
        <v>190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">
      <c r="A139" s="229"/>
      <c r="B139" s="230"/>
      <c r="C139" s="261" t="s">
        <v>349</v>
      </c>
      <c r="D139" s="234"/>
      <c r="E139" s="235">
        <v>88.48</v>
      </c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190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">
      <c r="A140" s="229"/>
      <c r="B140" s="230"/>
      <c r="C140" s="261" t="s">
        <v>350</v>
      </c>
      <c r="D140" s="234"/>
      <c r="E140" s="235">
        <v>-38.252499999999998</v>
      </c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2"/>
      <c r="AA140" s="212"/>
      <c r="AB140" s="212"/>
      <c r="AC140" s="212"/>
      <c r="AD140" s="212"/>
      <c r="AE140" s="212"/>
      <c r="AF140" s="212"/>
      <c r="AG140" s="212" t="s">
        <v>190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">
      <c r="A141" s="229"/>
      <c r="B141" s="230"/>
      <c r="C141" s="261" t="s">
        <v>351</v>
      </c>
      <c r="D141" s="234"/>
      <c r="E141" s="235">
        <v>-10.199999999999999</v>
      </c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2"/>
      <c r="AA141" s="212"/>
      <c r="AB141" s="212"/>
      <c r="AC141" s="212"/>
      <c r="AD141" s="212"/>
      <c r="AE141" s="212"/>
      <c r="AF141" s="212"/>
      <c r="AG141" s="212" t="s">
        <v>190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">
      <c r="A142" s="229"/>
      <c r="B142" s="230"/>
      <c r="C142" s="261" t="s">
        <v>352</v>
      </c>
      <c r="D142" s="234"/>
      <c r="E142" s="235">
        <v>103.482</v>
      </c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2"/>
      <c r="AA142" s="212"/>
      <c r="AB142" s="212"/>
      <c r="AC142" s="212"/>
      <c r="AD142" s="212"/>
      <c r="AE142" s="212"/>
      <c r="AF142" s="212"/>
      <c r="AG142" s="212" t="s">
        <v>190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22.5" outlineLevel="1" x14ac:dyDescent="0.2">
      <c r="A143" s="247">
        <v>36</v>
      </c>
      <c r="B143" s="248" t="s">
        <v>353</v>
      </c>
      <c r="C143" s="260" t="s">
        <v>354</v>
      </c>
      <c r="D143" s="249" t="s">
        <v>212</v>
      </c>
      <c r="E143" s="250">
        <v>570.15750000000003</v>
      </c>
      <c r="F143" s="251"/>
      <c r="G143" s="252">
        <f>ROUND(E143*F143,2)</f>
        <v>0</v>
      </c>
      <c r="H143" s="233"/>
      <c r="I143" s="232">
        <f>ROUND(E143*H143,2)</f>
        <v>0</v>
      </c>
      <c r="J143" s="233"/>
      <c r="K143" s="232">
        <f>ROUND(E143*J143,2)</f>
        <v>0</v>
      </c>
      <c r="L143" s="232">
        <v>15</v>
      </c>
      <c r="M143" s="232">
        <f>G143*(1+L143/100)</f>
        <v>0</v>
      </c>
      <c r="N143" s="231">
        <v>3.6700000000000001E-3</v>
      </c>
      <c r="O143" s="231">
        <f>ROUND(E143*N143,2)</f>
        <v>2.09</v>
      </c>
      <c r="P143" s="231">
        <v>0</v>
      </c>
      <c r="Q143" s="231">
        <f>ROUND(E143*P143,2)</f>
        <v>0</v>
      </c>
      <c r="R143" s="232"/>
      <c r="S143" s="232" t="s">
        <v>185</v>
      </c>
      <c r="T143" s="232" t="s">
        <v>185</v>
      </c>
      <c r="U143" s="232">
        <v>0.36199999999999999</v>
      </c>
      <c r="V143" s="232">
        <f>ROUND(E143*U143,2)</f>
        <v>206.4</v>
      </c>
      <c r="W143" s="232"/>
      <c r="X143" s="232" t="s">
        <v>186</v>
      </c>
      <c r="Y143" s="232" t="s">
        <v>187</v>
      </c>
      <c r="Z143" s="212"/>
      <c r="AA143" s="212"/>
      <c r="AB143" s="212"/>
      <c r="AC143" s="212"/>
      <c r="AD143" s="212"/>
      <c r="AE143" s="212"/>
      <c r="AF143" s="212"/>
      <c r="AG143" s="212" t="s">
        <v>188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">
      <c r="A144" s="229"/>
      <c r="B144" s="230"/>
      <c r="C144" s="261" t="s">
        <v>355</v>
      </c>
      <c r="D144" s="234"/>
      <c r="E144" s="235">
        <v>782.4</v>
      </c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2"/>
      <c r="AA144" s="212"/>
      <c r="AB144" s="212"/>
      <c r="AC144" s="212"/>
      <c r="AD144" s="212"/>
      <c r="AE144" s="212"/>
      <c r="AF144" s="212"/>
      <c r="AG144" s="212" t="s">
        <v>190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">
      <c r="A145" s="229"/>
      <c r="B145" s="230"/>
      <c r="C145" s="261" t="s">
        <v>356</v>
      </c>
      <c r="D145" s="234"/>
      <c r="E145" s="235">
        <v>-268.24250000000001</v>
      </c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2"/>
      <c r="AA145" s="212"/>
      <c r="AB145" s="212"/>
      <c r="AC145" s="212"/>
      <c r="AD145" s="212"/>
      <c r="AE145" s="212"/>
      <c r="AF145" s="212"/>
      <c r="AG145" s="212" t="s">
        <v>190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29"/>
      <c r="B146" s="230"/>
      <c r="C146" s="261" t="s">
        <v>357</v>
      </c>
      <c r="D146" s="234"/>
      <c r="E146" s="235">
        <v>56</v>
      </c>
      <c r="F146" s="232"/>
      <c r="G146" s="232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32"/>
      <c r="Z146" s="212"/>
      <c r="AA146" s="212"/>
      <c r="AB146" s="212"/>
      <c r="AC146" s="212"/>
      <c r="AD146" s="212"/>
      <c r="AE146" s="212"/>
      <c r="AF146" s="212"/>
      <c r="AG146" s="212" t="s">
        <v>190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2.5" outlineLevel="1" x14ac:dyDescent="0.2">
      <c r="A147" s="247">
        <v>37</v>
      </c>
      <c r="B147" s="248" t="s">
        <v>358</v>
      </c>
      <c r="C147" s="260" t="s">
        <v>359</v>
      </c>
      <c r="D147" s="249" t="s">
        <v>212</v>
      </c>
      <c r="E147" s="250">
        <v>17.53</v>
      </c>
      <c r="F147" s="251"/>
      <c r="G147" s="252">
        <f>ROUND(E147*F147,2)</f>
        <v>0</v>
      </c>
      <c r="H147" s="233"/>
      <c r="I147" s="232">
        <f>ROUND(E147*H147,2)</f>
        <v>0</v>
      </c>
      <c r="J147" s="233"/>
      <c r="K147" s="232">
        <f>ROUND(E147*J147,2)</f>
        <v>0</v>
      </c>
      <c r="L147" s="232">
        <v>15</v>
      </c>
      <c r="M147" s="232">
        <f>G147*(1+L147/100)</f>
        <v>0</v>
      </c>
      <c r="N147" s="231">
        <v>4.0600000000000002E-3</v>
      </c>
      <c r="O147" s="231">
        <f>ROUND(E147*N147,2)</f>
        <v>7.0000000000000007E-2</v>
      </c>
      <c r="P147" s="231">
        <v>0</v>
      </c>
      <c r="Q147" s="231">
        <f>ROUND(E147*P147,2)</f>
        <v>0</v>
      </c>
      <c r="R147" s="232"/>
      <c r="S147" s="232" t="s">
        <v>185</v>
      </c>
      <c r="T147" s="232" t="s">
        <v>185</v>
      </c>
      <c r="U147" s="232">
        <v>0.48399999999999999</v>
      </c>
      <c r="V147" s="232">
        <f>ROUND(E147*U147,2)</f>
        <v>8.48</v>
      </c>
      <c r="W147" s="232"/>
      <c r="X147" s="232" t="s">
        <v>186</v>
      </c>
      <c r="Y147" s="232" t="s">
        <v>187</v>
      </c>
      <c r="Z147" s="212"/>
      <c r="AA147" s="212"/>
      <c r="AB147" s="212"/>
      <c r="AC147" s="212"/>
      <c r="AD147" s="212"/>
      <c r="AE147" s="212"/>
      <c r="AF147" s="212"/>
      <c r="AG147" s="212" t="s">
        <v>188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">
      <c r="A148" s="229"/>
      <c r="B148" s="230"/>
      <c r="C148" s="261" t="s">
        <v>360</v>
      </c>
      <c r="D148" s="234"/>
      <c r="E148" s="235">
        <v>17.53</v>
      </c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2"/>
      <c r="AA148" s="212"/>
      <c r="AB148" s="212"/>
      <c r="AC148" s="212"/>
      <c r="AD148" s="212"/>
      <c r="AE148" s="212"/>
      <c r="AF148" s="212"/>
      <c r="AG148" s="212" t="s">
        <v>190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47">
        <v>38</v>
      </c>
      <c r="B149" s="248" t="s">
        <v>361</v>
      </c>
      <c r="C149" s="260" t="s">
        <v>362</v>
      </c>
      <c r="D149" s="249" t="s">
        <v>247</v>
      </c>
      <c r="E149" s="250">
        <v>100.59</v>
      </c>
      <c r="F149" s="251"/>
      <c r="G149" s="252">
        <f>ROUND(E149*F149,2)</f>
        <v>0</v>
      </c>
      <c r="H149" s="233"/>
      <c r="I149" s="232">
        <f>ROUND(E149*H149,2)</f>
        <v>0</v>
      </c>
      <c r="J149" s="233"/>
      <c r="K149" s="232">
        <f>ROUND(E149*J149,2)</f>
        <v>0</v>
      </c>
      <c r="L149" s="232">
        <v>15</v>
      </c>
      <c r="M149" s="232">
        <f>G149*(1+L149/100)</f>
        <v>0</v>
      </c>
      <c r="N149" s="231">
        <v>1.4999999999999999E-4</v>
      </c>
      <c r="O149" s="231">
        <f>ROUND(E149*N149,2)</f>
        <v>0.02</v>
      </c>
      <c r="P149" s="231">
        <v>0</v>
      </c>
      <c r="Q149" s="231">
        <f>ROUND(E149*P149,2)</f>
        <v>0</v>
      </c>
      <c r="R149" s="232"/>
      <c r="S149" s="232" t="s">
        <v>185</v>
      </c>
      <c r="T149" s="232" t="s">
        <v>185</v>
      </c>
      <c r="U149" s="232">
        <v>0.05</v>
      </c>
      <c r="V149" s="232">
        <f>ROUND(E149*U149,2)</f>
        <v>5.03</v>
      </c>
      <c r="W149" s="232"/>
      <c r="X149" s="232" t="s">
        <v>186</v>
      </c>
      <c r="Y149" s="232" t="s">
        <v>187</v>
      </c>
      <c r="Z149" s="212"/>
      <c r="AA149" s="212"/>
      <c r="AB149" s="212"/>
      <c r="AC149" s="212"/>
      <c r="AD149" s="212"/>
      <c r="AE149" s="212"/>
      <c r="AF149" s="212"/>
      <c r="AG149" s="212" t="s">
        <v>188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">
      <c r="A150" s="229"/>
      <c r="B150" s="230"/>
      <c r="C150" s="261" t="s">
        <v>363</v>
      </c>
      <c r="D150" s="234"/>
      <c r="E150" s="235">
        <v>16.5</v>
      </c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2"/>
      <c r="AA150" s="212"/>
      <c r="AB150" s="212"/>
      <c r="AC150" s="212"/>
      <c r="AD150" s="212"/>
      <c r="AE150" s="212"/>
      <c r="AF150" s="212"/>
      <c r="AG150" s="212" t="s">
        <v>190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29"/>
      <c r="B151" s="230"/>
      <c r="C151" s="261" t="s">
        <v>364</v>
      </c>
      <c r="D151" s="234"/>
      <c r="E151" s="235">
        <v>13.95</v>
      </c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2"/>
      <c r="AA151" s="212"/>
      <c r="AB151" s="212"/>
      <c r="AC151" s="212"/>
      <c r="AD151" s="212"/>
      <c r="AE151" s="212"/>
      <c r="AF151" s="212"/>
      <c r="AG151" s="212" t="s">
        <v>190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29"/>
      <c r="B152" s="230"/>
      <c r="C152" s="261" t="s">
        <v>365</v>
      </c>
      <c r="D152" s="234"/>
      <c r="E152" s="235">
        <v>19.350000000000001</v>
      </c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32"/>
      <c r="Z152" s="212"/>
      <c r="AA152" s="212"/>
      <c r="AB152" s="212"/>
      <c r="AC152" s="212"/>
      <c r="AD152" s="212"/>
      <c r="AE152" s="212"/>
      <c r="AF152" s="212"/>
      <c r="AG152" s="212" t="s">
        <v>190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">
      <c r="A153" s="229"/>
      <c r="B153" s="230"/>
      <c r="C153" s="261" t="s">
        <v>366</v>
      </c>
      <c r="D153" s="234"/>
      <c r="E153" s="235">
        <v>3.45</v>
      </c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2"/>
      <c r="AA153" s="212"/>
      <c r="AB153" s="212"/>
      <c r="AC153" s="212"/>
      <c r="AD153" s="212"/>
      <c r="AE153" s="212"/>
      <c r="AF153" s="212"/>
      <c r="AG153" s="212" t="s">
        <v>190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29"/>
      <c r="B154" s="230"/>
      <c r="C154" s="261" t="s">
        <v>367</v>
      </c>
      <c r="D154" s="234"/>
      <c r="E154" s="235">
        <v>4.5</v>
      </c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190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29"/>
      <c r="B155" s="230"/>
      <c r="C155" s="261" t="s">
        <v>368</v>
      </c>
      <c r="D155" s="234"/>
      <c r="E155" s="235">
        <v>11</v>
      </c>
      <c r="F155" s="232"/>
      <c r="G155" s="232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2"/>
      <c r="AA155" s="212"/>
      <c r="AB155" s="212"/>
      <c r="AC155" s="212"/>
      <c r="AD155" s="212"/>
      <c r="AE155" s="212"/>
      <c r="AF155" s="212"/>
      <c r="AG155" s="212" t="s">
        <v>190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29"/>
      <c r="B156" s="230"/>
      <c r="C156" s="261" t="s">
        <v>369</v>
      </c>
      <c r="D156" s="234"/>
      <c r="E156" s="235">
        <v>22.5</v>
      </c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32"/>
      <c r="Z156" s="212"/>
      <c r="AA156" s="212"/>
      <c r="AB156" s="212"/>
      <c r="AC156" s="212"/>
      <c r="AD156" s="212"/>
      <c r="AE156" s="212"/>
      <c r="AF156" s="212"/>
      <c r="AG156" s="212" t="s">
        <v>190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29"/>
      <c r="B157" s="230"/>
      <c r="C157" s="261" t="s">
        <v>370</v>
      </c>
      <c r="D157" s="234"/>
      <c r="E157" s="235">
        <v>9.34</v>
      </c>
      <c r="F157" s="232"/>
      <c r="G157" s="23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32"/>
      <c r="Z157" s="212"/>
      <c r="AA157" s="212"/>
      <c r="AB157" s="212"/>
      <c r="AC157" s="212"/>
      <c r="AD157" s="212"/>
      <c r="AE157" s="212"/>
      <c r="AF157" s="212"/>
      <c r="AG157" s="212" t="s">
        <v>190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47">
        <v>39</v>
      </c>
      <c r="B158" s="248" t="s">
        <v>371</v>
      </c>
      <c r="C158" s="260" t="s">
        <v>372</v>
      </c>
      <c r="D158" s="249" t="s">
        <v>247</v>
      </c>
      <c r="E158" s="250">
        <v>148.09</v>
      </c>
      <c r="F158" s="251"/>
      <c r="G158" s="252">
        <f>ROUND(E158*F158,2)</f>
        <v>0</v>
      </c>
      <c r="H158" s="233"/>
      <c r="I158" s="232">
        <f>ROUND(E158*H158,2)</f>
        <v>0</v>
      </c>
      <c r="J158" s="233"/>
      <c r="K158" s="232">
        <f>ROUND(E158*J158,2)</f>
        <v>0</v>
      </c>
      <c r="L158" s="232">
        <v>15</v>
      </c>
      <c r="M158" s="232">
        <f>G158*(1+L158/100)</f>
        <v>0</v>
      </c>
      <c r="N158" s="231">
        <v>4.6000000000000001E-4</v>
      </c>
      <c r="O158" s="231">
        <f>ROUND(E158*N158,2)</f>
        <v>7.0000000000000007E-2</v>
      </c>
      <c r="P158" s="231">
        <v>0</v>
      </c>
      <c r="Q158" s="231">
        <f>ROUND(E158*P158,2)</f>
        <v>0</v>
      </c>
      <c r="R158" s="232"/>
      <c r="S158" s="232" t="s">
        <v>185</v>
      </c>
      <c r="T158" s="232" t="s">
        <v>185</v>
      </c>
      <c r="U158" s="232">
        <v>0</v>
      </c>
      <c r="V158" s="232">
        <f>ROUND(E158*U158,2)</f>
        <v>0</v>
      </c>
      <c r="W158" s="232"/>
      <c r="X158" s="232" t="s">
        <v>186</v>
      </c>
      <c r="Y158" s="232" t="s">
        <v>187</v>
      </c>
      <c r="Z158" s="212"/>
      <c r="AA158" s="212"/>
      <c r="AB158" s="212"/>
      <c r="AC158" s="212"/>
      <c r="AD158" s="212"/>
      <c r="AE158" s="212"/>
      <c r="AF158" s="212"/>
      <c r="AG158" s="212" t="s">
        <v>188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2" x14ac:dyDescent="0.2">
      <c r="A159" s="229"/>
      <c r="B159" s="230"/>
      <c r="C159" s="261" t="s">
        <v>373</v>
      </c>
      <c r="D159" s="234"/>
      <c r="E159" s="235">
        <v>91.25</v>
      </c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2"/>
      <c r="AA159" s="212"/>
      <c r="AB159" s="212"/>
      <c r="AC159" s="212"/>
      <c r="AD159" s="212"/>
      <c r="AE159" s="212"/>
      <c r="AF159" s="212"/>
      <c r="AG159" s="212" t="s">
        <v>190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">
      <c r="A160" s="229"/>
      <c r="B160" s="230"/>
      <c r="C160" s="261" t="s">
        <v>374</v>
      </c>
      <c r="D160" s="234"/>
      <c r="E160" s="235">
        <v>32.5</v>
      </c>
      <c r="F160" s="232"/>
      <c r="G160" s="232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32"/>
      <c r="Z160" s="212"/>
      <c r="AA160" s="212"/>
      <c r="AB160" s="212"/>
      <c r="AC160" s="212"/>
      <c r="AD160" s="212"/>
      <c r="AE160" s="212"/>
      <c r="AF160" s="212"/>
      <c r="AG160" s="212" t="s">
        <v>190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29"/>
      <c r="B161" s="230"/>
      <c r="C161" s="261" t="s">
        <v>370</v>
      </c>
      <c r="D161" s="234"/>
      <c r="E161" s="235">
        <v>9.34</v>
      </c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2"/>
      <c r="AA161" s="212"/>
      <c r="AB161" s="212"/>
      <c r="AC161" s="212"/>
      <c r="AD161" s="212"/>
      <c r="AE161" s="212"/>
      <c r="AF161" s="212"/>
      <c r="AG161" s="212" t="s">
        <v>190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29"/>
      <c r="B162" s="230"/>
      <c r="C162" s="261" t="s">
        <v>375</v>
      </c>
      <c r="D162" s="234"/>
      <c r="E162" s="235">
        <v>15</v>
      </c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2"/>
      <c r="AA162" s="212"/>
      <c r="AB162" s="212"/>
      <c r="AC162" s="212"/>
      <c r="AD162" s="212"/>
      <c r="AE162" s="212"/>
      <c r="AF162" s="212"/>
      <c r="AG162" s="212" t="s">
        <v>190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47">
        <v>40</v>
      </c>
      <c r="B163" s="248" t="s">
        <v>376</v>
      </c>
      <c r="C163" s="260" t="s">
        <v>377</v>
      </c>
      <c r="D163" s="249" t="s">
        <v>212</v>
      </c>
      <c r="E163" s="250">
        <v>731.99</v>
      </c>
      <c r="F163" s="251"/>
      <c r="G163" s="252">
        <f>ROUND(E163*F163,2)</f>
        <v>0</v>
      </c>
      <c r="H163" s="233"/>
      <c r="I163" s="232">
        <f>ROUND(E163*H163,2)</f>
        <v>0</v>
      </c>
      <c r="J163" s="233"/>
      <c r="K163" s="232">
        <f>ROUND(E163*J163,2)</f>
        <v>0</v>
      </c>
      <c r="L163" s="232">
        <v>15</v>
      </c>
      <c r="M163" s="232">
        <f>G163*(1+L163/100)</f>
        <v>0</v>
      </c>
      <c r="N163" s="231">
        <v>4.8999999999999998E-3</v>
      </c>
      <c r="O163" s="231">
        <f>ROUND(E163*N163,2)</f>
        <v>3.59</v>
      </c>
      <c r="P163" s="231">
        <v>0</v>
      </c>
      <c r="Q163" s="231">
        <f>ROUND(E163*P163,2)</f>
        <v>0</v>
      </c>
      <c r="R163" s="232"/>
      <c r="S163" s="232" t="s">
        <v>185</v>
      </c>
      <c r="T163" s="232" t="s">
        <v>185</v>
      </c>
      <c r="U163" s="232">
        <v>0.25</v>
      </c>
      <c r="V163" s="232">
        <f>ROUND(E163*U163,2)</f>
        <v>183</v>
      </c>
      <c r="W163" s="232"/>
      <c r="X163" s="232" t="s">
        <v>186</v>
      </c>
      <c r="Y163" s="232" t="s">
        <v>187</v>
      </c>
      <c r="Z163" s="212"/>
      <c r="AA163" s="212"/>
      <c r="AB163" s="212"/>
      <c r="AC163" s="212"/>
      <c r="AD163" s="212"/>
      <c r="AE163" s="212"/>
      <c r="AF163" s="212"/>
      <c r="AG163" s="212" t="s">
        <v>188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2" x14ac:dyDescent="0.2">
      <c r="A164" s="229"/>
      <c r="B164" s="230"/>
      <c r="C164" s="261" t="s">
        <v>378</v>
      </c>
      <c r="D164" s="234"/>
      <c r="E164" s="235">
        <v>571.99</v>
      </c>
      <c r="F164" s="232"/>
      <c r="G164" s="232"/>
      <c r="H164" s="232"/>
      <c r="I164" s="232"/>
      <c r="J164" s="232"/>
      <c r="K164" s="232"/>
      <c r="L164" s="232"/>
      <c r="M164" s="232"/>
      <c r="N164" s="231"/>
      <c r="O164" s="231"/>
      <c r="P164" s="231"/>
      <c r="Q164" s="231"/>
      <c r="R164" s="232"/>
      <c r="S164" s="232"/>
      <c r="T164" s="232"/>
      <c r="U164" s="232"/>
      <c r="V164" s="232"/>
      <c r="W164" s="232"/>
      <c r="X164" s="232"/>
      <c r="Y164" s="232"/>
      <c r="Z164" s="212"/>
      <c r="AA164" s="212"/>
      <c r="AB164" s="212"/>
      <c r="AC164" s="212"/>
      <c r="AD164" s="212"/>
      <c r="AE164" s="212"/>
      <c r="AF164" s="212"/>
      <c r="AG164" s="212" t="s">
        <v>190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29"/>
      <c r="B165" s="230"/>
      <c r="C165" s="261" t="s">
        <v>379</v>
      </c>
      <c r="D165" s="234"/>
      <c r="E165" s="235">
        <v>160</v>
      </c>
      <c r="F165" s="232"/>
      <c r="G165" s="23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32"/>
      <c r="Z165" s="212"/>
      <c r="AA165" s="212"/>
      <c r="AB165" s="212"/>
      <c r="AC165" s="212"/>
      <c r="AD165" s="212"/>
      <c r="AE165" s="212"/>
      <c r="AF165" s="212"/>
      <c r="AG165" s="212" t="s">
        <v>190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ht="22.5" outlineLevel="1" x14ac:dyDescent="0.2">
      <c r="A166" s="247">
        <v>41</v>
      </c>
      <c r="B166" s="248" t="s">
        <v>380</v>
      </c>
      <c r="C166" s="260" t="s">
        <v>381</v>
      </c>
      <c r="D166" s="249" t="s">
        <v>212</v>
      </c>
      <c r="E166" s="250">
        <v>35.96</v>
      </c>
      <c r="F166" s="251"/>
      <c r="G166" s="252">
        <f>ROUND(E166*F166,2)</f>
        <v>0</v>
      </c>
      <c r="H166" s="233"/>
      <c r="I166" s="232">
        <f>ROUND(E166*H166,2)</f>
        <v>0</v>
      </c>
      <c r="J166" s="233"/>
      <c r="K166" s="232">
        <f>ROUND(E166*J166,2)</f>
        <v>0</v>
      </c>
      <c r="L166" s="232">
        <v>15</v>
      </c>
      <c r="M166" s="232">
        <f>G166*(1+L166/100)</f>
        <v>0</v>
      </c>
      <c r="N166" s="231">
        <v>5.5900000000000004E-3</v>
      </c>
      <c r="O166" s="231">
        <f>ROUND(E166*N166,2)</f>
        <v>0.2</v>
      </c>
      <c r="P166" s="231">
        <v>0</v>
      </c>
      <c r="Q166" s="231">
        <f>ROUND(E166*P166,2)</f>
        <v>0</v>
      </c>
      <c r="R166" s="232"/>
      <c r="S166" s="232" t="s">
        <v>185</v>
      </c>
      <c r="T166" s="232" t="s">
        <v>185</v>
      </c>
      <c r="U166" s="232">
        <v>0.32</v>
      </c>
      <c r="V166" s="232">
        <f>ROUND(E166*U166,2)</f>
        <v>11.51</v>
      </c>
      <c r="W166" s="232"/>
      <c r="X166" s="232" t="s">
        <v>186</v>
      </c>
      <c r="Y166" s="232" t="s">
        <v>187</v>
      </c>
      <c r="Z166" s="212"/>
      <c r="AA166" s="212"/>
      <c r="AB166" s="212"/>
      <c r="AC166" s="212"/>
      <c r="AD166" s="212"/>
      <c r="AE166" s="212"/>
      <c r="AF166" s="212"/>
      <c r="AG166" s="212" t="s">
        <v>188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2" x14ac:dyDescent="0.2">
      <c r="A167" s="229"/>
      <c r="B167" s="230"/>
      <c r="C167" s="261" t="s">
        <v>382</v>
      </c>
      <c r="D167" s="234"/>
      <c r="E167" s="235">
        <v>18.43</v>
      </c>
      <c r="F167" s="232"/>
      <c r="G167" s="23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2"/>
      <c r="AA167" s="212"/>
      <c r="AB167" s="212"/>
      <c r="AC167" s="212"/>
      <c r="AD167" s="212"/>
      <c r="AE167" s="212"/>
      <c r="AF167" s="212"/>
      <c r="AG167" s="212" t="s">
        <v>190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">
      <c r="A168" s="229"/>
      <c r="B168" s="230"/>
      <c r="C168" s="261" t="s">
        <v>360</v>
      </c>
      <c r="D168" s="234"/>
      <c r="E168" s="235">
        <v>17.53</v>
      </c>
      <c r="F168" s="232"/>
      <c r="G168" s="232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32"/>
      <c r="Z168" s="212"/>
      <c r="AA168" s="212"/>
      <c r="AB168" s="212"/>
      <c r="AC168" s="212"/>
      <c r="AD168" s="212"/>
      <c r="AE168" s="212"/>
      <c r="AF168" s="212"/>
      <c r="AG168" s="212" t="s">
        <v>190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x14ac:dyDescent="0.2">
      <c r="A169" s="240" t="s">
        <v>180</v>
      </c>
      <c r="B169" s="241" t="s">
        <v>92</v>
      </c>
      <c r="C169" s="259" t="s">
        <v>93</v>
      </c>
      <c r="D169" s="242"/>
      <c r="E169" s="243"/>
      <c r="F169" s="244"/>
      <c r="G169" s="245">
        <f>SUMIF(AG170:AG189,"&lt;&gt;NOR",G170:G189)</f>
        <v>0</v>
      </c>
      <c r="H169" s="239"/>
      <c r="I169" s="239">
        <f>SUM(I170:I189)</f>
        <v>0</v>
      </c>
      <c r="J169" s="239"/>
      <c r="K169" s="239">
        <f>SUM(K170:K189)</f>
        <v>0</v>
      </c>
      <c r="L169" s="239"/>
      <c r="M169" s="239">
        <f>SUM(M170:M189)</f>
        <v>0</v>
      </c>
      <c r="N169" s="238"/>
      <c r="O169" s="238">
        <f>SUM(O170:O189)</f>
        <v>31.1</v>
      </c>
      <c r="P169" s="238"/>
      <c r="Q169" s="238">
        <f>SUM(Q170:Q189)</f>
        <v>0</v>
      </c>
      <c r="R169" s="239"/>
      <c r="S169" s="239"/>
      <c r="T169" s="239"/>
      <c r="U169" s="239"/>
      <c r="V169" s="239">
        <f>SUM(V170:V189)</f>
        <v>61.2</v>
      </c>
      <c r="W169" s="239"/>
      <c r="X169" s="239"/>
      <c r="Y169" s="239"/>
      <c r="AG169" t="s">
        <v>181</v>
      </c>
    </row>
    <row r="170" spans="1:60" outlineLevel="1" x14ac:dyDescent="0.2">
      <c r="A170" s="247">
        <v>42</v>
      </c>
      <c r="B170" s="248" t="s">
        <v>383</v>
      </c>
      <c r="C170" s="260" t="s">
        <v>384</v>
      </c>
      <c r="D170" s="249" t="s">
        <v>184</v>
      </c>
      <c r="E170" s="250">
        <v>11.256640000000001</v>
      </c>
      <c r="F170" s="251"/>
      <c r="G170" s="252">
        <f>ROUND(E170*F170,2)</f>
        <v>0</v>
      </c>
      <c r="H170" s="233"/>
      <c r="I170" s="232">
        <f>ROUND(E170*H170,2)</f>
        <v>0</v>
      </c>
      <c r="J170" s="233"/>
      <c r="K170" s="232">
        <f>ROUND(E170*J170,2)</f>
        <v>0</v>
      </c>
      <c r="L170" s="232">
        <v>15</v>
      </c>
      <c r="M170" s="232">
        <f>G170*(1+L170/100)</f>
        <v>0</v>
      </c>
      <c r="N170" s="231">
        <v>2.5249999999999999</v>
      </c>
      <c r="O170" s="231">
        <f>ROUND(E170*N170,2)</f>
        <v>28.42</v>
      </c>
      <c r="P170" s="231">
        <v>0</v>
      </c>
      <c r="Q170" s="231">
        <f>ROUND(E170*P170,2)</f>
        <v>0</v>
      </c>
      <c r="R170" s="232"/>
      <c r="S170" s="232" t="s">
        <v>185</v>
      </c>
      <c r="T170" s="232" t="s">
        <v>185</v>
      </c>
      <c r="U170" s="232">
        <v>3.21</v>
      </c>
      <c r="V170" s="232">
        <f>ROUND(E170*U170,2)</f>
        <v>36.130000000000003</v>
      </c>
      <c r="W170" s="232"/>
      <c r="X170" s="232" t="s">
        <v>186</v>
      </c>
      <c r="Y170" s="232" t="s">
        <v>187</v>
      </c>
      <c r="Z170" s="212"/>
      <c r="AA170" s="212"/>
      <c r="AB170" s="212"/>
      <c r="AC170" s="212"/>
      <c r="AD170" s="212"/>
      <c r="AE170" s="212"/>
      <c r="AF170" s="212"/>
      <c r="AG170" s="212" t="s">
        <v>188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2" x14ac:dyDescent="0.2">
      <c r="A171" s="229"/>
      <c r="B171" s="230"/>
      <c r="C171" s="261" t="s">
        <v>385</v>
      </c>
      <c r="D171" s="234"/>
      <c r="E171" s="235">
        <v>2.3294999999999999</v>
      </c>
      <c r="F171" s="232"/>
      <c r="G171" s="23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32"/>
      <c r="Z171" s="212"/>
      <c r="AA171" s="212"/>
      <c r="AB171" s="212"/>
      <c r="AC171" s="212"/>
      <c r="AD171" s="212"/>
      <c r="AE171" s="212"/>
      <c r="AF171" s="212"/>
      <c r="AG171" s="212" t="s">
        <v>190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">
      <c r="A172" s="229"/>
      <c r="B172" s="230"/>
      <c r="C172" s="261" t="s">
        <v>386</v>
      </c>
      <c r="D172" s="234"/>
      <c r="E172" s="235">
        <v>1.30114</v>
      </c>
      <c r="F172" s="232"/>
      <c r="G172" s="232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2"/>
      <c r="AA172" s="212"/>
      <c r="AB172" s="212"/>
      <c r="AC172" s="212"/>
      <c r="AD172" s="212"/>
      <c r="AE172" s="212"/>
      <c r="AF172" s="212"/>
      <c r="AG172" s="212" t="s">
        <v>190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29"/>
      <c r="B173" s="230"/>
      <c r="C173" s="261" t="s">
        <v>387</v>
      </c>
      <c r="D173" s="234"/>
      <c r="E173" s="235">
        <v>6.4459999999999997</v>
      </c>
      <c r="F173" s="232"/>
      <c r="G173" s="23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2"/>
      <c r="AA173" s="212"/>
      <c r="AB173" s="212"/>
      <c r="AC173" s="212"/>
      <c r="AD173" s="212"/>
      <c r="AE173" s="212"/>
      <c r="AF173" s="212"/>
      <c r="AG173" s="212" t="s">
        <v>190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29"/>
      <c r="B174" s="230"/>
      <c r="C174" s="261" t="s">
        <v>388</v>
      </c>
      <c r="D174" s="234"/>
      <c r="E174" s="235">
        <v>1.18</v>
      </c>
      <c r="F174" s="232"/>
      <c r="G174" s="232"/>
      <c r="H174" s="232"/>
      <c r="I174" s="232"/>
      <c r="J174" s="232"/>
      <c r="K174" s="232"/>
      <c r="L174" s="232"/>
      <c r="M174" s="232"/>
      <c r="N174" s="231"/>
      <c r="O174" s="231"/>
      <c r="P174" s="231"/>
      <c r="Q174" s="231"/>
      <c r="R174" s="232"/>
      <c r="S174" s="232"/>
      <c r="T174" s="232"/>
      <c r="U174" s="232"/>
      <c r="V174" s="232"/>
      <c r="W174" s="232"/>
      <c r="X174" s="232"/>
      <c r="Y174" s="232"/>
      <c r="Z174" s="212"/>
      <c r="AA174" s="212"/>
      <c r="AB174" s="212"/>
      <c r="AC174" s="212"/>
      <c r="AD174" s="212"/>
      <c r="AE174" s="212"/>
      <c r="AF174" s="212"/>
      <c r="AG174" s="212" t="s">
        <v>190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47">
        <v>43</v>
      </c>
      <c r="B175" s="248" t="s">
        <v>389</v>
      </c>
      <c r="C175" s="260" t="s">
        <v>390</v>
      </c>
      <c r="D175" s="249" t="s">
        <v>184</v>
      </c>
      <c r="E175" s="250">
        <v>0.72960000000000003</v>
      </c>
      <c r="F175" s="251"/>
      <c r="G175" s="252">
        <f>ROUND(E175*F175,2)</f>
        <v>0</v>
      </c>
      <c r="H175" s="233"/>
      <c r="I175" s="232">
        <f>ROUND(E175*H175,2)</f>
        <v>0</v>
      </c>
      <c r="J175" s="233"/>
      <c r="K175" s="232">
        <f>ROUND(E175*J175,2)</f>
        <v>0</v>
      </c>
      <c r="L175" s="232">
        <v>15</v>
      </c>
      <c r="M175" s="232">
        <f>G175*(1+L175/100)</f>
        <v>0</v>
      </c>
      <c r="N175" s="231">
        <v>2.5249999999999999</v>
      </c>
      <c r="O175" s="231">
        <f>ROUND(E175*N175,2)</f>
        <v>1.84</v>
      </c>
      <c r="P175" s="231">
        <v>0</v>
      </c>
      <c r="Q175" s="231">
        <f>ROUND(E175*P175,2)</f>
        <v>0</v>
      </c>
      <c r="R175" s="232"/>
      <c r="S175" s="232" t="s">
        <v>185</v>
      </c>
      <c r="T175" s="232" t="s">
        <v>185</v>
      </c>
      <c r="U175" s="232">
        <v>2.58</v>
      </c>
      <c r="V175" s="232">
        <f>ROUND(E175*U175,2)</f>
        <v>1.88</v>
      </c>
      <c r="W175" s="232"/>
      <c r="X175" s="232" t="s">
        <v>186</v>
      </c>
      <c r="Y175" s="232" t="s">
        <v>187</v>
      </c>
      <c r="Z175" s="212"/>
      <c r="AA175" s="212"/>
      <c r="AB175" s="212"/>
      <c r="AC175" s="212"/>
      <c r="AD175" s="212"/>
      <c r="AE175" s="212"/>
      <c r="AF175" s="212"/>
      <c r="AG175" s="212" t="s">
        <v>188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2" x14ac:dyDescent="0.2">
      <c r="A176" s="229"/>
      <c r="B176" s="230"/>
      <c r="C176" s="261" t="s">
        <v>391</v>
      </c>
      <c r="D176" s="234"/>
      <c r="E176" s="235">
        <v>0.72960000000000003</v>
      </c>
      <c r="F176" s="232"/>
      <c r="G176" s="232"/>
      <c r="H176" s="232"/>
      <c r="I176" s="232"/>
      <c r="J176" s="232"/>
      <c r="K176" s="232"/>
      <c r="L176" s="232"/>
      <c r="M176" s="232"/>
      <c r="N176" s="231"/>
      <c r="O176" s="231"/>
      <c r="P176" s="231"/>
      <c r="Q176" s="231"/>
      <c r="R176" s="232"/>
      <c r="S176" s="232"/>
      <c r="T176" s="232"/>
      <c r="U176" s="232"/>
      <c r="V176" s="232"/>
      <c r="W176" s="232"/>
      <c r="X176" s="232"/>
      <c r="Y176" s="232"/>
      <c r="Z176" s="212"/>
      <c r="AA176" s="212"/>
      <c r="AB176" s="212"/>
      <c r="AC176" s="212"/>
      <c r="AD176" s="212"/>
      <c r="AE176" s="212"/>
      <c r="AF176" s="212"/>
      <c r="AG176" s="212" t="s">
        <v>190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1" x14ac:dyDescent="0.2">
      <c r="A177" s="247">
        <v>44</v>
      </c>
      <c r="B177" s="248" t="s">
        <v>392</v>
      </c>
      <c r="C177" s="260" t="s">
        <v>393</v>
      </c>
      <c r="D177" s="249" t="s">
        <v>196</v>
      </c>
      <c r="E177" s="250">
        <v>0.78376999999999997</v>
      </c>
      <c r="F177" s="251"/>
      <c r="G177" s="252">
        <f>ROUND(E177*F177,2)</f>
        <v>0</v>
      </c>
      <c r="H177" s="233"/>
      <c r="I177" s="232">
        <f>ROUND(E177*H177,2)</f>
        <v>0</v>
      </c>
      <c r="J177" s="233"/>
      <c r="K177" s="232">
        <f>ROUND(E177*J177,2)</f>
        <v>0</v>
      </c>
      <c r="L177" s="232">
        <v>15</v>
      </c>
      <c r="M177" s="232">
        <f>G177*(1+L177/100)</f>
        <v>0</v>
      </c>
      <c r="N177" s="231">
        <v>1.0662499999999999</v>
      </c>
      <c r="O177" s="231">
        <f>ROUND(E177*N177,2)</f>
        <v>0.84</v>
      </c>
      <c r="P177" s="231">
        <v>0</v>
      </c>
      <c r="Q177" s="231">
        <f>ROUND(E177*P177,2)</f>
        <v>0</v>
      </c>
      <c r="R177" s="232"/>
      <c r="S177" s="232" t="s">
        <v>185</v>
      </c>
      <c r="T177" s="232" t="s">
        <v>185</v>
      </c>
      <c r="U177" s="232">
        <v>15.231</v>
      </c>
      <c r="V177" s="232">
        <f>ROUND(E177*U177,2)</f>
        <v>11.94</v>
      </c>
      <c r="W177" s="232"/>
      <c r="X177" s="232" t="s">
        <v>186</v>
      </c>
      <c r="Y177" s="232" t="s">
        <v>187</v>
      </c>
      <c r="Z177" s="212"/>
      <c r="AA177" s="212"/>
      <c r="AB177" s="212"/>
      <c r="AC177" s="212"/>
      <c r="AD177" s="212"/>
      <c r="AE177" s="212"/>
      <c r="AF177" s="212"/>
      <c r="AG177" s="212" t="s">
        <v>188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2" x14ac:dyDescent="0.2">
      <c r="A178" s="229"/>
      <c r="B178" s="230"/>
      <c r="C178" s="261" t="s">
        <v>394</v>
      </c>
      <c r="D178" s="234"/>
      <c r="E178" s="235">
        <v>0.14116999999999999</v>
      </c>
      <c r="F178" s="232"/>
      <c r="G178" s="232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2"/>
      <c r="AA178" s="212"/>
      <c r="AB178" s="212"/>
      <c r="AC178" s="212"/>
      <c r="AD178" s="212"/>
      <c r="AE178" s="212"/>
      <c r="AF178" s="212"/>
      <c r="AG178" s="212" t="s">
        <v>190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29"/>
      <c r="B179" s="230"/>
      <c r="C179" s="261" t="s">
        <v>395</v>
      </c>
      <c r="D179" s="234"/>
      <c r="E179" s="235">
        <v>1.9390000000000001E-2</v>
      </c>
      <c r="F179" s="232"/>
      <c r="G179" s="232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2"/>
      <c r="AA179" s="212"/>
      <c r="AB179" s="212"/>
      <c r="AC179" s="212"/>
      <c r="AD179" s="212"/>
      <c r="AE179" s="212"/>
      <c r="AF179" s="212"/>
      <c r="AG179" s="212" t="s">
        <v>190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29"/>
      <c r="B180" s="230"/>
      <c r="C180" s="261" t="s">
        <v>396</v>
      </c>
      <c r="D180" s="234"/>
      <c r="E180" s="235">
        <v>5.8840000000000003E-2</v>
      </c>
      <c r="F180" s="232"/>
      <c r="G180" s="232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2"/>
      <c r="AA180" s="212"/>
      <c r="AB180" s="212"/>
      <c r="AC180" s="212"/>
      <c r="AD180" s="212"/>
      <c r="AE180" s="212"/>
      <c r="AF180" s="212"/>
      <c r="AG180" s="212" t="s">
        <v>190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29"/>
      <c r="B181" s="230"/>
      <c r="C181" s="261" t="s">
        <v>397</v>
      </c>
      <c r="D181" s="234"/>
      <c r="E181" s="235">
        <v>0.39062999999999998</v>
      </c>
      <c r="F181" s="232"/>
      <c r="G181" s="232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2"/>
      <c r="AA181" s="212"/>
      <c r="AB181" s="212"/>
      <c r="AC181" s="212"/>
      <c r="AD181" s="212"/>
      <c r="AE181" s="212"/>
      <c r="AF181" s="212"/>
      <c r="AG181" s="212" t="s">
        <v>190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">
      <c r="A182" s="229"/>
      <c r="B182" s="230"/>
      <c r="C182" s="261" t="s">
        <v>398</v>
      </c>
      <c r="D182" s="234"/>
      <c r="E182" s="235">
        <v>7.1510000000000004E-2</v>
      </c>
      <c r="F182" s="232"/>
      <c r="G182" s="232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2"/>
      <c r="AA182" s="212"/>
      <c r="AB182" s="212"/>
      <c r="AC182" s="212"/>
      <c r="AD182" s="212"/>
      <c r="AE182" s="212"/>
      <c r="AF182" s="212"/>
      <c r="AG182" s="212" t="s">
        <v>190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29"/>
      <c r="B183" s="230"/>
      <c r="C183" s="262" t="s">
        <v>399</v>
      </c>
      <c r="D183" s="236"/>
      <c r="E183" s="237">
        <v>0.10223</v>
      </c>
      <c r="F183" s="232"/>
      <c r="G183" s="232"/>
      <c r="H183" s="232"/>
      <c r="I183" s="232"/>
      <c r="J183" s="232"/>
      <c r="K183" s="232"/>
      <c r="L183" s="232"/>
      <c r="M183" s="232"/>
      <c r="N183" s="231"/>
      <c r="O183" s="231"/>
      <c r="P183" s="231"/>
      <c r="Q183" s="231"/>
      <c r="R183" s="232"/>
      <c r="S183" s="232"/>
      <c r="T183" s="232"/>
      <c r="U183" s="232"/>
      <c r="V183" s="232"/>
      <c r="W183" s="232"/>
      <c r="X183" s="232"/>
      <c r="Y183" s="232"/>
      <c r="Z183" s="212"/>
      <c r="AA183" s="212"/>
      <c r="AB183" s="212"/>
      <c r="AC183" s="212"/>
      <c r="AD183" s="212"/>
      <c r="AE183" s="212"/>
      <c r="AF183" s="212"/>
      <c r="AG183" s="212" t="s">
        <v>190</v>
      </c>
      <c r="AH183" s="212">
        <v>4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47">
        <v>45</v>
      </c>
      <c r="B184" s="248" t="s">
        <v>400</v>
      </c>
      <c r="C184" s="260" t="s">
        <v>401</v>
      </c>
      <c r="D184" s="249" t="s">
        <v>212</v>
      </c>
      <c r="E184" s="250">
        <v>224.93</v>
      </c>
      <c r="F184" s="251"/>
      <c r="G184" s="252">
        <f>ROUND(E184*F184,2)</f>
        <v>0</v>
      </c>
      <c r="H184" s="233"/>
      <c r="I184" s="232">
        <f>ROUND(E184*H184,2)</f>
        <v>0</v>
      </c>
      <c r="J184" s="233"/>
      <c r="K184" s="232">
        <f>ROUND(E184*J184,2)</f>
        <v>0</v>
      </c>
      <c r="L184" s="232">
        <v>15</v>
      </c>
      <c r="M184" s="232">
        <f>G184*(1+L184/100)</f>
        <v>0</v>
      </c>
      <c r="N184" s="231">
        <v>0</v>
      </c>
      <c r="O184" s="231">
        <f>ROUND(E184*N184,2)</f>
        <v>0</v>
      </c>
      <c r="P184" s="231">
        <v>0</v>
      </c>
      <c r="Q184" s="231">
        <f>ROUND(E184*P184,2)</f>
        <v>0</v>
      </c>
      <c r="R184" s="232"/>
      <c r="S184" s="232" t="s">
        <v>185</v>
      </c>
      <c r="T184" s="232" t="s">
        <v>185</v>
      </c>
      <c r="U184" s="232">
        <v>0.05</v>
      </c>
      <c r="V184" s="232">
        <f>ROUND(E184*U184,2)</f>
        <v>11.25</v>
      </c>
      <c r="W184" s="232"/>
      <c r="X184" s="232" t="s">
        <v>186</v>
      </c>
      <c r="Y184" s="232" t="s">
        <v>187</v>
      </c>
      <c r="Z184" s="212"/>
      <c r="AA184" s="212"/>
      <c r="AB184" s="212"/>
      <c r="AC184" s="212"/>
      <c r="AD184" s="212"/>
      <c r="AE184" s="212"/>
      <c r="AF184" s="212"/>
      <c r="AG184" s="212" t="s">
        <v>188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2" x14ac:dyDescent="0.2">
      <c r="A185" s="229"/>
      <c r="B185" s="230"/>
      <c r="C185" s="261" t="s">
        <v>402</v>
      </c>
      <c r="D185" s="234"/>
      <c r="E185" s="235">
        <v>46.59</v>
      </c>
      <c r="F185" s="232"/>
      <c r="G185" s="23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2"/>
      <c r="AA185" s="212"/>
      <c r="AB185" s="212"/>
      <c r="AC185" s="212"/>
      <c r="AD185" s="212"/>
      <c r="AE185" s="212"/>
      <c r="AF185" s="212"/>
      <c r="AG185" s="212" t="s">
        <v>190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">
      <c r="A186" s="229"/>
      <c r="B186" s="230"/>
      <c r="C186" s="261" t="s">
        <v>403</v>
      </c>
      <c r="D186" s="234"/>
      <c r="E186" s="235">
        <v>6.4</v>
      </c>
      <c r="F186" s="232"/>
      <c r="G186" s="232"/>
      <c r="H186" s="232"/>
      <c r="I186" s="232"/>
      <c r="J186" s="232"/>
      <c r="K186" s="232"/>
      <c r="L186" s="232"/>
      <c r="M186" s="232"/>
      <c r="N186" s="231"/>
      <c r="O186" s="231"/>
      <c r="P186" s="231"/>
      <c r="Q186" s="231"/>
      <c r="R186" s="232"/>
      <c r="S186" s="232"/>
      <c r="T186" s="232"/>
      <c r="U186" s="232"/>
      <c r="V186" s="232"/>
      <c r="W186" s="232"/>
      <c r="X186" s="232"/>
      <c r="Y186" s="232"/>
      <c r="Z186" s="212"/>
      <c r="AA186" s="212"/>
      <c r="AB186" s="212"/>
      <c r="AC186" s="212"/>
      <c r="AD186" s="212"/>
      <c r="AE186" s="212"/>
      <c r="AF186" s="212"/>
      <c r="AG186" s="212" t="s">
        <v>190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">
      <c r="A187" s="229"/>
      <c r="B187" s="230"/>
      <c r="C187" s="261" t="s">
        <v>404</v>
      </c>
      <c r="D187" s="234"/>
      <c r="E187" s="235">
        <v>19.420000000000002</v>
      </c>
      <c r="F187" s="232"/>
      <c r="G187" s="232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2"/>
      <c r="AA187" s="212"/>
      <c r="AB187" s="212"/>
      <c r="AC187" s="212"/>
      <c r="AD187" s="212"/>
      <c r="AE187" s="212"/>
      <c r="AF187" s="212"/>
      <c r="AG187" s="212" t="s">
        <v>190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">
      <c r="A188" s="229"/>
      <c r="B188" s="230"/>
      <c r="C188" s="261" t="s">
        <v>405</v>
      </c>
      <c r="D188" s="234"/>
      <c r="E188" s="235">
        <v>128.91999999999999</v>
      </c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2"/>
      <c r="AA188" s="212"/>
      <c r="AB188" s="212"/>
      <c r="AC188" s="212"/>
      <c r="AD188" s="212"/>
      <c r="AE188" s="212"/>
      <c r="AF188" s="212"/>
      <c r="AG188" s="212" t="s">
        <v>190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29"/>
      <c r="B189" s="230"/>
      <c r="C189" s="261" t="s">
        <v>406</v>
      </c>
      <c r="D189" s="234"/>
      <c r="E189" s="235">
        <v>23.6</v>
      </c>
      <c r="F189" s="232"/>
      <c r="G189" s="232"/>
      <c r="H189" s="232"/>
      <c r="I189" s="232"/>
      <c r="J189" s="232"/>
      <c r="K189" s="232"/>
      <c r="L189" s="232"/>
      <c r="M189" s="232"/>
      <c r="N189" s="231"/>
      <c r="O189" s="231"/>
      <c r="P189" s="231"/>
      <c r="Q189" s="231"/>
      <c r="R189" s="232"/>
      <c r="S189" s="232"/>
      <c r="T189" s="232"/>
      <c r="U189" s="232"/>
      <c r="V189" s="232"/>
      <c r="W189" s="232"/>
      <c r="X189" s="232"/>
      <c r="Y189" s="232"/>
      <c r="Z189" s="212"/>
      <c r="AA189" s="212"/>
      <c r="AB189" s="212"/>
      <c r="AC189" s="212"/>
      <c r="AD189" s="212"/>
      <c r="AE189" s="212"/>
      <c r="AF189" s="212"/>
      <c r="AG189" s="212" t="s">
        <v>190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x14ac:dyDescent="0.2">
      <c r="A190" s="240" t="s">
        <v>180</v>
      </c>
      <c r="B190" s="241" t="s">
        <v>94</v>
      </c>
      <c r="C190" s="259" t="s">
        <v>95</v>
      </c>
      <c r="D190" s="242"/>
      <c r="E190" s="243"/>
      <c r="F190" s="244"/>
      <c r="G190" s="245">
        <f>SUMIF(AG191:AG191,"&lt;&gt;NOR",G191:G191)</f>
        <v>0</v>
      </c>
      <c r="H190" s="239"/>
      <c r="I190" s="239">
        <f>SUM(I191:I191)</f>
        <v>0</v>
      </c>
      <c r="J190" s="239"/>
      <c r="K190" s="239">
        <f>SUM(K191:K191)</f>
        <v>0</v>
      </c>
      <c r="L190" s="239"/>
      <c r="M190" s="239">
        <f>SUM(M191:M191)</f>
        <v>0</v>
      </c>
      <c r="N190" s="238"/>
      <c r="O190" s="238">
        <f>SUM(O191:O191)</f>
        <v>0.05</v>
      </c>
      <c r="P190" s="238"/>
      <c r="Q190" s="238">
        <f>SUM(Q191:Q191)</f>
        <v>0</v>
      </c>
      <c r="R190" s="239"/>
      <c r="S190" s="239"/>
      <c r="T190" s="239"/>
      <c r="U190" s="239"/>
      <c r="V190" s="239">
        <f>SUM(V191:V191)</f>
        <v>1.5</v>
      </c>
      <c r="W190" s="239"/>
      <c r="X190" s="239"/>
      <c r="Y190" s="239"/>
      <c r="AG190" t="s">
        <v>181</v>
      </c>
    </row>
    <row r="191" spans="1:60" ht="22.5" outlineLevel="1" x14ac:dyDescent="0.2">
      <c r="A191" s="253">
        <v>46</v>
      </c>
      <c r="B191" s="254" t="s">
        <v>407</v>
      </c>
      <c r="C191" s="263" t="s">
        <v>408</v>
      </c>
      <c r="D191" s="255" t="s">
        <v>226</v>
      </c>
      <c r="E191" s="256">
        <v>1</v>
      </c>
      <c r="F191" s="257"/>
      <c r="G191" s="258">
        <f>ROUND(E191*F191,2)</f>
        <v>0</v>
      </c>
      <c r="H191" s="233"/>
      <c r="I191" s="232">
        <f>ROUND(E191*H191,2)</f>
        <v>0</v>
      </c>
      <c r="J191" s="233"/>
      <c r="K191" s="232">
        <f>ROUND(E191*J191,2)</f>
        <v>0</v>
      </c>
      <c r="L191" s="232">
        <v>15</v>
      </c>
      <c r="M191" s="232">
        <f>G191*(1+L191/100)</f>
        <v>0</v>
      </c>
      <c r="N191" s="231">
        <v>4.5249999999999999E-2</v>
      </c>
      <c r="O191" s="231">
        <f>ROUND(E191*N191,2)</f>
        <v>0.05</v>
      </c>
      <c r="P191" s="231">
        <v>0</v>
      </c>
      <c r="Q191" s="231">
        <f>ROUND(E191*P191,2)</f>
        <v>0</v>
      </c>
      <c r="R191" s="232"/>
      <c r="S191" s="232" t="s">
        <v>185</v>
      </c>
      <c r="T191" s="232" t="s">
        <v>185</v>
      </c>
      <c r="U191" s="232">
        <v>1.5</v>
      </c>
      <c r="V191" s="232">
        <f>ROUND(E191*U191,2)</f>
        <v>1.5</v>
      </c>
      <c r="W191" s="232"/>
      <c r="X191" s="232" t="s">
        <v>186</v>
      </c>
      <c r="Y191" s="232" t="s">
        <v>187</v>
      </c>
      <c r="Z191" s="212"/>
      <c r="AA191" s="212"/>
      <c r="AB191" s="212"/>
      <c r="AC191" s="212"/>
      <c r="AD191" s="212"/>
      <c r="AE191" s="212"/>
      <c r="AF191" s="212"/>
      <c r="AG191" s="212" t="s">
        <v>188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x14ac:dyDescent="0.2">
      <c r="A192" s="240" t="s">
        <v>180</v>
      </c>
      <c r="B192" s="241" t="s">
        <v>96</v>
      </c>
      <c r="C192" s="259" t="s">
        <v>97</v>
      </c>
      <c r="D192" s="242"/>
      <c r="E192" s="243"/>
      <c r="F192" s="244"/>
      <c r="G192" s="245">
        <f>SUMIF(AG193:AG195,"&lt;&gt;NOR",G193:G195)</f>
        <v>0</v>
      </c>
      <c r="H192" s="239"/>
      <c r="I192" s="239">
        <f>SUM(I193:I195)</f>
        <v>0</v>
      </c>
      <c r="J192" s="239"/>
      <c r="K192" s="239">
        <f>SUM(K193:K195)</f>
        <v>0</v>
      </c>
      <c r="L192" s="239"/>
      <c r="M192" s="239">
        <f>SUM(M193:M195)</f>
        <v>0</v>
      </c>
      <c r="N192" s="238"/>
      <c r="O192" s="238">
        <f>SUM(O193:O195)</f>
        <v>0.39</v>
      </c>
      <c r="P192" s="238"/>
      <c r="Q192" s="238">
        <f>SUM(Q193:Q195)</f>
        <v>0</v>
      </c>
      <c r="R192" s="239"/>
      <c r="S192" s="239"/>
      <c r="T192" s="239"/>
      <c r="U192" s="239"/>
      <c r="V192" s="239">
        <f>SUM(V193:V195)</f>
        <v>52.47</v>
      </c>
      <c r="W192" s="239"/>
      <c r="X192" s="239"/>
      <c r="Y192" s="239"/>
      <c r="AG192" t="s">
        <v>181</v>
      </c>
    </row>
    <row r="193" spans="1:60" outlineLevel="1" x14ac:dyDescent="0.2">
      <c r="A193" s="247">
        <v>47</v>
      </c>
      <c r="B193" s="248" t="s">
        <v>409</v>
      </c>
      <c r="C193" s="260" t="s">
        <v>410</v>
      </c>
      <c r="D193" s="249" t="s">
        <v>212</v>
      </c>
      <c r="E193" s="250">
        <v>245.21</v>
      </c>
      <c r="F193" s="251"/>
      <c r="G193" s="252">
        <f>ROUND(E193*F193,2)</f>
        <v>0</v>
      </c>
      <c r="H193" s="233"/>
      <c r="I193" s="232">
        <f>ROUND(E193*H193,2)</f>
        <v>0</v>
      </c>
      <c r="J193" s="233"/>
      <c r="K193" s="232">
        <f>ROUND(E193*J193,2)</f>
        <v>0</v>
      </c>
      <c r="L193" s="232">
        <v>15</v>
      </c>
      <c r="M193" s="232">
        <f>G193*(1+L193/100)</f>
        <v>0</v>
      </c>
      <c r="N193" s="231">
        <v>1.58E-3</v>
      </c>
      <c r="O193" s="231">
        <f>ROUND(E193*N193,2)</f>
        <v>0.39</v>
      </c>
      <c r="P193" s="231">
        <v>0</v>
      </c>
      <c r="Q193" s="231">
        <f>ROUND(E193*P193,2)</f>
        <v>0</v>
      </c>
      <c r="R193" s="232"/>
      <c r="S193" s="232" t="s">
        <v>185</v>
      </c>
      <c r="T193" s="232" t="s">
        <v>185</v>
      </c>
      <c r="U193" s="232">
        <v>0.214</v>
      </c>
      <c r="V193" s="232">
        <f>ROUND(E193*U193,2)</f>
        <v>52.47</v>
      </c>
      <c r="W193" s="232"/>
      <c r="X193" s="232" t="s">
        <v>186</v>
      </c>
      <c r="Y193" s="232" t="s">
        <v>187</v>
      </c>
      <c r="Z193" s="212"/>
      <c r="AA193" s="212"/>
      <c r="AB193" s="212"/>
      <c r="AC193" s="212"/>
      <c r="AD193" s="212"/>
      <c r="AE193" s="212"/>
      <c r="AF193" s="212"/>
      <c r="AG193" s="212" t="s">
        <v>188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2" x14ac:dyDescent="0.2">
      <c r="A194" s="229"/>
      <c r="B194" s="230"/>
      <c r="C194" s="261" t="s">
        <v>411</v>
      </c>
      <c r="D194" s="234"/>
      <c r="E194" s="235">
        <v>212.61</v>
      </c>
      <c r="F194" s="232"/>
      <c r="G194" s="232"/>
      <c r="H194" s="232"/>
      <c r="I194" s="232"/>
      <c r="J194" s="232"/>
      <c r="K194" s="232"/>
      <c r="L194" s="232"/>
      <c r="M194" s="232"/>
      <c r="N194" s="231"/>
      <c r="O194" s="231"/>
      <c r="P194" s="231"/>
      <c r="Q194" s="231"/>
      <c r="R194" s="232"/>
      <c r="S194" s="232"/>
      <c r="T194" s="232"/>
      <c r="U194" s="232"/>
      <c r="V194" s="232"/>
      <c r="W194" s="232"/>
      <c r="X194" s="232"/>
      <c r="Y194" s="232"/>
      <c r="Z194" s="212"/>
      <c r="AA194" s="212"/>
      <c r="AB194" s="212"/>
      <c r="AC194" s="212"/>
      <c r="AD194" s="212"/>
      <c r="AE194" s="212"/>
      <c r="AF194" s="212"/>
      <c r="AG194" s="212" t="s">
        <v>190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">
      <c r="A195" s="229"/>
      <c r="B195" s="230"/>
      <c r="C195" s="261" t="s">
        <v>412</v>
      </c>
      <c r="D195" s="234"/>
      <c r="E195" s="235">
        <v>32.6</v>
      </c>
      <c r="F195" s="232"/>
      <c r="G195" s="232"/>
      <c r="H195" s="232"/>
      <c r="I195" s="232"/>
      <c r="J195" s="232"/>
      <c r="K195" s="232"/>
      <c r="L195" s="232"/>
      <c r="M195" s="232"/>
      <c r="N195" s="231"/>
      <c r="O195" s="231"/>
      <c r="P195" s="231"/>
      <c r="Q195" s="231"/>
      <c r="R195" s="232"/>
      <c r="S195" s="232"/>
      <c r="T195" s="232"/>
      <c r="U195" s="232"/>
      <c r="V195" s="232"/>
      <c r="W195" s="232"/>
      <c r="X195" s="232"/>
      <c r="Y195" s="232"/>
      <c r="Z195" s="212"/>
      <c r="AA195" s="212"/>
      <c r="AB195" s="212"/>
      <c r="AC195" s="212"/>
      <c r="AD195" s="212"/>
      <c r="AE195" s="212"/>
      <c r="AF195" s="212"/>
      <c r="AG195" s="212" t="s">
        <v>190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25.5" x14ac:dyDescent="0.2">
      <c r="A196" s="240" t="s">
        <v>180</v>
      </c>
      <c r="B196" s="241" t="s">
        <v>98</v>
      </c>
      <c r="C196" s="259" t="s">
        <v>99</v>
      </c>
      <c r="D196" s="242"/>
      <c r="E196" s="243"/>
      <c r="F196" s="244"/>
      <c r="G196" s="245">
        <f>SUMIF(AG197:AG202,"&lt;&gt;NOR",G197:G202)</f>
        <v>0</v>
      </c>
      <c r="H196" s="239"/>
      <c r="I196" s="239">
        <f>SUM(I197:I202)</f>
        <v>0</v>
      </c>
      <c r="J196" s="239"/>
      <c r="K196" s="239">
        <f>SUM(K197:K202)</f>
        <v>0</v>
      </c>
      <c r="L196" s="239"/>
      <c r="M196" s="239">
        <f>SUM(M197:M202)</f>
        <v>0</v>
      </c>
      <c r="N196" s="238"/>
      <c r="O196" s="238">
        <f>SUM(O197:O202)</f>
        <v>10.99</v>
      </c>
      <c r="P196" s="238"/>
      <c r="Q196" s="238">
        <f>SUM(Q197:Q202)</f>
        <v>0</v>
      </c>
      <c r="R196" s="239"/>
      <c r="S196" s="239"/>
      <c r="T196" s="239"/>
      <c r="U196" s="239"/>
      <c r="V196" s="239">
        <f>SUM(V197:V202)</f>
        <v>75.52</v>
      </c>
      <c r="W196" s="239"/>
      <c r="X196" s="239"/>
      <c r="Y196" s="239"/>
      <c r="AG196" t="s">
        <v>181</v>
      </c>
    </row>
    <row r="197" spans="1:60" ht="22.5" outlineLevel="1" x14ac:dyDescent="0.2">
      <c r="A197" s="247">
        <v>48</v>
      </c>
      <c r="B197" s="248" t="s">
        <v>413</v>
      </c>
      <c r="C197" s="260" t="s">
        <v>414</v>
      </c>
      <c r="D197" s="249" t="s">
        <v>212</v>
      </c>
      <c r="E197" s="250">
        <v>21.827999999999999</v>
      </c>
      <c r="F197" s="251"/>
      <c r="G197" s="252">
        <f>ROUND(E197*F197,2)</f>
        <v>0</v>
      </c>
      <c r="H197" s="233"/>
      <c r="I197" s="232">
        <f>ROUND(E197*H197,2)</f>
        <v>0</v>
      </c>
      <c r="J197" s="233"/>
      <c r="K197" s="232">
        <f>ROUND(E197*J197,2)</f>
        <v>0</v>
      </c>
      <c r="L197" s="232">
        <v>15</v>
      </c>
      <c r="M197" s="232">
        <f>G197*(1+L197/100)</f>
        <v>0</v>
      </c>
      <c r="N197" s="231">
        <v>0.50282000000000004</v>
      </c>
      <c r="O197" s="231">
        <f>ROUND(E197*N197,2)</f>
        <v>10.98</v>
      </c>
      <c r="P197" s="231">
        <v>0</v>
      </c>
      <c r="Q197" s="231">
        <f>ROUND(E197*P197,2)</f>
        <v>0</v>
      </c>
      <c r="R197" s="232"/>
      <c r="S197" s="232" t="s">
        <v>331</v>
      </c>
      <c r="T197" s="232" t="s">
        <v>332</v>
      </c>
      <c r="U197" s="232">
        <v>0</v>
      </c>
      <c r="V197" s="232">
        <f>ROUND(E197*U197,2)</f>
        <v>0</v>
      </c>
      <c r="W197" s="232"/>
      <c r="X197" s="232" t="s">
        <v>333</v>
      </c>
      <c r="Y197" s="232" t="s">
        <v>187</v>
      </c>
      <c r="Z197" s="212"/>
      <c r="AA197" s="212"/>
      <c r="AB197" s="212"/>
      <c r="AC197" s="212"/>
      <c r="AD197" s="212"/>
      <c r="AE197" s="212"/>
      <c r="AF197" s="212"/>
      <c r="AG197" s="212" t="s">
        <v>334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2" x14ac:dyDescent="0.2">
      <c r="A198" s="229"/>
      <c r="B198" s="230"/>
      <c r="C198" s="261" t="s">
        <v>415</v>
      </c>
      <c r="D198" s="234"/>
      <c r="E198" s="235">
        <v>5.2359999999999998</v>
      </c>
      <c r="F198" s="232"/>
      <c r="G198" s="232"/>
      <c r="H198" s="232"/>
      <c r="I198" s="232"/>
      <c r="J198" s="232"/>
      <c r="K198" s="232"/>
      <c r="L198" s="232"/>
      <c r="M198" s="232"/>
      <c r="N198" s="231"/>
      <c r="O198" s="231"/>
      <c r="P198" s="231"/>
      <c r="Q198" s="231"/>
      <c r="R198" s="232"/>
      <c r="S198" s="232"/>
      <c r="T198" s="232"/>
      <c r="U198" s="232"/>
      <c r="V198" s="232"/>
      <c r="W198" s="232"/>
      <c r="X198" s="232"/>
      <c r="Y198" s="232"/>
      <c r="Z198" s="212"/>
      <c r="AA198" s="212"/>
      <c r="AB198" s="212"/>
      <c r="AC198" s="212"/>
      <c r="AD198" s="212"/>
      <c r="AE198" s="212"/>
      <c r="AF198" s="212"/>
      <c r="AG198" s="212" t="s">
        <v>190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">
      <c r="A199" s="229"/>
      <c r="B199" s="230"/>
      <c r="C199" s="261" t="s">
        <v>416</v>
      </c>
      <c r="D199" s="234"/>
      <c r="E199" s="235">
        <v>16.591999999999999</v>
      </c>
      <c r="F199" s="232"/>
      <c r="G199" s="232"/>
      <c r="H199" s="232"/>
      <c r="I199" s="232"/>
      <c r="J199" s="232"/>
      <c r="K199" s="232"/>
      <c r="L199" s="232"/>
      <c r="M199" s="232"/>
      <c r="N199" s="231"/>
      <c r="O199" s="231"/>
      <c r="P199" s="231"/>
      <c r="Q199" s="231"/>
      <c r="R199" s="232"/>
      <c r="S199" s="232"/>
      <c r="T199" s="232"/>
      <c r="U199" s="232"/>
      <c r="V199" s="232"/>
      <c r="W199" s="232"/>
      <c r="X199" s="232"/>
      <c r="Y199" s="232"/>
      <c r="Z199" s="212"/>
      <c r="AA199" s="212"/>
      <c r="AB199" s="212"/>
      <c r="AC199" s="212"/>
      <c r="AD199" s="212"/>
      <c r="AE199" s="212"/>
      <c r="AF199" s="212"/>
      <c r="AG199" s="212" t="s">
        <v>190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47">
        <v>49</v>
      </c>
      <c r="B200" s="248" t="s">
        <v>417</v>
      </c>
      <c r="C200" s="260" t="s">
        <v>418</v>
      </c>
      <c r="D200" s="249" t="s">
        <v>212</v>
      </c>
      <c r="E200" s="250">
        <v>245.21</v>
      </c>
      <c r="F200" s="251"/>
      <c r="G200" s="252">
        <f>ROUND(E200*F200,2)</f>
        <v>0</v>
      </c>
      <c r="H200" s="233"/>
      <c r="I200" s="232">
        <f>ROUND(E200*H200,2)</f>
        <v>0</v>
      </c>
      <c r="J200" s="233"/>
      <c r="K200" s="232">
        <f>ROUND(E200*J200,2)</f>
        <v>0</v>
      </c>
      <c r="L200" s="232">
        <v>15</v>
      </c>
      <c r="M200" s="232">
        <f>G200*(1+L200/100)</f>
        <v>0</v>
      </c>
      <c r="N200" s="231">
        <v>4.0000000000000003E-5</v>
      </c>
      <c r="O200" s="231">
        <f>ROUND(E200*N200,2)</f>
        <v>0.01</v>
      </c>
      <c r="P200" s="231">
        <v>0</v>
      </c>
      <c r="Q200" s="231">
        <f>ROUND(E200*P200,2)</f>
        <v>0</v>
      </c>
      <c r="R200" s="232"/>
      <c r="S200" s="232" t="s">
        <v>185</v>
      </c>
      <c r="T200" s="232" t="s">
        <v>185</v>
      </c>
      <c r="U200" s="232">
        <v>0.308</v>
      </c>
      <c r="V200" s="232">
        <f>ROUND(E200*U200,2)</f>
        <v>75.52</v>
      </c>
      <c r="W200" s="232"/>
      <c r="X200" s="232" t="s">
        <v>186</v>
      </c>
      <c r="Y200" s="232" t="s">
        <v>187</v>
      </c>
      <c r="Z200" s="212"/>
      <c r="AA200" s="212"/>
      <c r="AB200" s="212"/>
      <c r="AC200" s="212"/>
      <c r="AD200" s="212"/>
      <c r="AE200" s="212"/>
      <c r="AF200" s="212"/>
      <c r="AG200" s="212" t="s">
        <v>188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2" x14ac:dyDescent="0.2">
      <c r="A201" s="229"/>
      <c r="B201" s="230"/>
      <c r="C201" s="261" t="s">
        <v>411</v>
      </c>
      <c r="D201" s="234"/>
      <c r="E201" s="235">
        <v>212.61</v>
      </c>
      <c r="F201" s="232"/>
      <c r="G201" s="232"/>
      <c r="H201" s="232"/>
      <c r="I201" s="232"/>
      <c r="J201" s="232"/>
      <c r="K201" s="232"/>
      <c r="L201" s="232"/>
      <c r="M201" s="232"/>
      <c r="N201" s="231"/>
      <c r="O201" s="231"/>
      <c r="P201" s="231"/>
      <c r="Q201" s="231"/>
      <c r="R201" s="232"/>
      <c r="S201" s="232"/>
      <c r="T201" s="232"/>
      <c r="U201" s="232"/>
      <c r="V201" s="232"/>
      <c r="W201" s="232"/>
      <c r="X201" s="232"/>
      <c r="Y201" s="232"/>
      <c r="Z201" s="212"/>
      <c r="AA201" s="212"/>
      <c r="AB201" s="212"/>
      <c r="AC201" s="212"/>
      <c r="AD201" s="212"/>
      <c r="AE201" s="212"/>
      <c r="AF201" s="212"/>
      <c r="AG201" s="212" t="s">
        <v>190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29"/>
      <c r="B202" s="230"/>
      <c r="C202" s="261" t="s">
        <v>412</v>
      </c>
      <c r="D202" s="234"/>
      <c r="E202" s="235">
        <v>32.6</v>
      </c>
      <c r="F202" s="232"/>
      <c r="G202" s="232"/>
      <c r="H202" s="232"/>
      <c r="I202" s="232"/>
      <c r="J202" s="232"/>
      <c r="K202" s="232"/>
      <c r="L202" s="232"/>
      <c r="M202" s="232"/>
      <c r="N202" s="231"/>
      <c r="O202" s="231"/>
      <c r="P202" s="231"/>
      <c r="Q202" s="231"/>
      <c r="R202" s="232"/>
      <c r="S202" s="232"/>
      <c r="T202" s="232"/>
      <c r="U202" s="232"/>
      <c r="V202" s="232"/>
      <c r="W202" s="232"/>
      <c r="X202" s="232"/>
      <c r="Y202" s="232"/>
      <c r="Z202" s="212"/>
      <c r="AA202" s="212"/>
      <c r="AB202" s="212"/>
      <c r="AC202" s="212"/>
      <c r="AD202" s="212"/>
      <c r="AE202" s="212"/>
      <c r="AF202" s="212"/>
      <c r="AG202" s="212" t="s">
        <v>190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x14ac:dyDescent="0.2">
      <c r="A203" s="240" t="s">
        <v>180</v>
      </c>
      <c r="B203" s="241" t="s">
        <v>100</v>
      </c>
      <c r="C203" s="259" t="s">
        <v>101</v>
      </c>
      <c r="D203" s="242"/>
      <c r="E203" s="243"/>
      <c r="F203" s="244"/>
      <c r="G203" s="245">
        <f>SUMIF(AG204:AG245,"&lt;&gt;NOR",G204:G245)</f>
        <v>0</v>
      </c>
      <c r="H203" s="239"/>
      <c r="I203" s="239">
        <f>SUM(I204:I245)</f>
        <v>0</v>
      </c>
      <c r="J203" s="239"/>
      <c r="K203" s="239">
        <f>SUM(K204:K245)</f>
        <v>0</v>
      </c>
      <c r="L203" s="239"/>
      <c r="M203" s="239">
        <f>SUM(M204:M245)</f>
        <v>0</v>
      </c>
      <c r="N203" s="238"/>
      <c r="O203" s="238">
        <f>SUM(O204:O245)</f>
        <v>1.69</v>
      </c>
      <c r="P203" s="238"/>
      <c r="Q203" s="238">
        <f>SUM(Q204:Q245)</f>
        <v>40.659999999999997</v>
      </c>
      <c r="R203" s="239"/>
      <c r="S203" s="239"/>
      <c r="T203" s="239"/>
      <c r="U203" s="239"/>
      <c r="V203" s="239">
        <f>SUM(V204:V245)</f>
        <v>247.13</v>
      </c>
      <c r="W203" s="239"/>
      <c r="X203" s="239"/>
      <c r="Y203" s="239"/>
      <c r="AG203" t="s">
        <v>181</v>
      </c>
    </row>
    <row r="204" spans="1:60" ht="22.5" outlineLevel="1" x14ac:dyDescent="0.2">
      <c r="A204" s="247">
        <v>50</v>
      </c>
      <c r="B204" s="248" t="s">
        <v>419</v>
      </c>
      <c r="C204" s="260" t="s">
        <v>420</v>
      </c>
      <c r="D204" s="249" t="s">
        <v>226</v>
      </c>
      <c r="E204" s="250">
        <v>62</v>
      </c>
      <c r="F204" s="251"/>
      <c r="G204" s="252">
        <f>ROUND(E204*F204,2)</f>
        <v>0</v>
      </c>
      <c r="H204" s="233"/>
      <c r="I204" s="232">
        <f>ROUND(E204*H204,2)</f>
        <v>0</v>
      </c>
      <c r="J204" s="233"/>
      <c r="K204" s="232">
        <f>ROUND(E204*J204,2)</f>
        <v>0</v>
      </c>
      <c r="L204" s="232">
        <v>15</v>
      </c>
      <c r="M204" s="232">
        <f>G204*(1+L204/100)</f>
        <v>0</v>
      </c>
      <c r="N204" s="231">
        <v>0</v>
      </c>
      <c r="O204" s="231">
        <f>ROUND(E204*N204,2)</f>
        <v>0</v>
      </c>
      <c r="P204" s="231">
        <v>0</v>
      </c>
      <c r="Q204" s="231">
        <f>ROUND(E204*P204,2)</f>
        <v>0</v>
      </c>
      <c r="R204" s="232"/>
      <c r="S204" s="232" t="s">
        <v>185</v>
      </c>
      <c r="T204" s="232" t="s">
        <v>185</v>
      </c>
      <c r="U204" s="232">
        <v>0.03</v>
      </c>
      <c r="V204" s="232">
        <f>ROUND(E204*U204,2)</f>
        <v>1.86</v>
      </c>
      <c r="W204" s="232"/>
      <c r="X204" s="232" t="s">
        <v>186</v>
      </c>
      <c r="Y204" s="232" t="s">
        <v>187</v>
      </c>
      <c r="Z204" s="212"/>
      <c r="AA204" s="212"/>
      <c r="AB204" s="212"/>
      <c r="AC204" s="212"/>
      <c r="AD204" s="212"/>
      <c r="AE204" s="212"/>
      <c r="AF204" s="212"/>
      <c r="AG204" s="212" t="s">
        <v>188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2" x14ac:dyDescent="0.2">
      <c r="A205" s="229"/>
      <c r="B205" s="230"/>
      <c r="C205" s="261" t="s">
        <v>421</v>
      </c>
      <c r="D205" s="234"/>
      <c r="E205" s="235">
        <v>54</v>
      </c>
      <c r="F205" s="232"/>
      <c r="G205" s="232"/>
      <c r="H205" s="232"/>
      <c r="I205" s="232"/>
      <c r="J205" s="232"/>
      <c r="K205" s="232"/>
      <c r="L205" s="232"/>
      <c r="M205" s="232"/>
      <c r="N205" s="231"/>
      <c r="O205" s="231"/>
      <c r="P205" s="231"/>
      <c r="Q205" s="231"/>
      <c r="R205" s="232"/>
      <c r="S205" s="232"/>
      <c r="T205" s="232"/>
      <c r="U205" s="232"/>
      <c r="V205" s="232"/>
      <c r="W205" s="232"/>
      <c r="X205" s="232"/>
      <c r="Y205" s="232"/>
      <c r="Z205" s="212"/>
      <c r="AA205" s="212"/>
      <c r="AB205" s="212"/>
      <c r="AC205" s="212"/>
      <c r="AD205" s="212"/>
      <c r="AE205" s="212"/>
      <c r="AF205" s="212"/>
      <c r="AG205" s="212" t="s">
        <v>190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29"/>
      <c r="B206" s="230"/>
      <c r="C206" s="261" t="s">
        <v>297</v>
      </c>
      <c r="D206" s="234"/>
      <c r="E206" s="235">
        <v>8</v>
      </c>
      <c r="F206" s="232"/>
      <c r="G206" s="232"/>
      <c r="H206" s="232"/>
      <c r="I206" s="232"/>
      <c r="J206" s="232"/>
      <c r="K206" s="232"/>
      <c r="L206" s="232"/>
      <c r="M206" s="232"/>
      <c r="N206" s="231"/>
      <c r="O206" s="231"/>
      <c r="P206" s="231"/>
      <c r="Q206" s="231"/>
      <c r="R206" s="232"/>
      <c r="S206" s="232"/>
      <c r="T206" s="232"/>
      <c r="U206" s="232"/>
      <c r="V206" s="232"/>
      <c r="W206" s="232"/>
      <c r="X206" s="232"/>
      <c r="Y206" s="232"/>
      <c r="Z206" s="212"/>
      <c r="AA206" s="212"/>
      <c r="AB206" s="212"/>
      <c r="AC206" s="212"/>
      <c r="AD206" s="212"/>
      <c r="AE206" s="212"/>
      <c r="AF206" s="212"/>
      <c r="AG206" s="212" t="s">
        <v>190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47">
        <v>51</v>
      </c>
      <c r="B207" s="248" t="s">
        <v>422</v>
      </c>
      <c r="C207" s="260" t="s">
        <v>423</v>
      </c>
      <c r="D207" s="249" t="s">
        <v>212</v>
      </c>
      <c r="E207" s="250">
        <v>21.486899999999999</v>
      </c>
      <c r="F207" s="251"/>
      <c r="G207" s="252">
        <f>ROUND(E207*F207,2)</f>
        <v>0</v>
      </c>
      <c r="H207" s="233"/>
      <c r="I207" s="232">
        <f>ROUND(E207*H207,2)</f>
        <v>0</v>
      </c>
      <c r="J207" s="233"/>
      <c r="K207" s="232">
        <f>ROUND(E207*J207,2)</f>
        <v>0</v>
      </c>
      <c r="L207" s="232">
        <v>15</v>
      </c>
      <c r="M207" s="232">
        <f>G207*(1+L207/100)</f>
        <v>0</v>
      </c>
      <c r="N207" s="231">
        <v>9.2000000000000003E-4</v>
      </c>
      <c r="O207" s="231">
        <f>ROUND(E207*N207,2)</f>
        <v>0.02</v>
      </c>
      <c r="P207" s="231">
        <v>5.3999999999999999E-2</v>
      </c>
      <c r="Q207" s="231">
        <f>ROUND(E207*P207,2)</f>
        <v>1.1599999999999999</v>
      </c>
      <c r="R207" s="232"/>
      <c r="S207" s="232" t="s">
        <v>185</v>
      </c>
      <c r="T207" s="232" t="s">
        <v>185</v>
      </c>
      <c r="U207" s="232">
        <v>0.46500000000000002</v>
      </c>
      <c r="V207" s="232">
        <f>ROUND(E207*U207,2)</f>
        <v>9.99</v>
      </c>
      <c r="W207" s="232"/>
      <c r="X207" s="232" t="s">
        <v>186</v>
      </c>
      <c r="Y207" s="232" t="s">
        <v>187</v>
      </c>
      <c r="Z207" s="212"/>
      <c r="AA207" s="212"/>
      <c r="AB207" s="212"/>
      <c r="AC207" s="212"/>
      <c r="AD207" s="212"/>
      <c r="AE207" s="212"/>
      <c r="AF207" s="212"/>
      <c r="AG207" s="212" t="s">
        <v>188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2" x14ac:dyDescent="0.2">
      <c r="A208" s="229"/>
      <c r="B208" s="230"/>
      <c r="C208" s="261" t="s">
        <v>424</v>
      </c>
      <c r="D208" s="234"/>
      <c r="E208" s="235">
        <v>13.455</v>
      </c>
      <c r="F208" s="232"/>
      <c r="G208" s="232"/>
      <c r="H208" s="232"/>
      <c r="I208" s="232"/>
      <c r="J208" s="232"/>
      <c r="K208" s="232"/>
      <c r="L208" s="232"/>
      <c r="M208" s="232"/>
      <c r="N208" s="231"/>
      <c r="O208" s="231"/>
      <c r="P208" s="231"/>
      <c r="Q208" s="231"/>
      <c r="R208" s="232"/>
      <c r="S208" s="232"/>
      <c r="T208" s="232"/>
      <c r="U208" s="232"/>
      <c r="V208" s="232"/>
      <c r="W208" s="232"/>
      <c r="X208" s="232"/>
      <c r="Y208" s="232"/>
      <c r="Z208" s="212"/>
      <c r="AA208" s="212"/>
      <c r="AB208" s="212"/>
      <c r="AC208" s="212"/>
      <c r="AD208" s="212"/>
      <c r="AE208" s="212"/>
      <c r="AF208" s="212"/>
      <c r="AG208" s="212" t="s">
        <v>190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29"/>
      <c r="B209" s="230"/>
      <c r="C209" s="261" t="s">
        <v>425</v>
      </c>
      <c r="D209" s="234"/>
      <c r="E209" s="235">
        <v>1.95</v>
      </c>
      <c r="F209" s="232"/>
      <c r="G209" s="232"/>
      <c r="H209" s="232"/>
      <c r="I209" s="232"/>
      <c r="J209" s="232"/>
      <c r="K209" s="232"/>
      <c r="L209" s="232"/>
      <c r="M209" s="232"/>
      <c r="N209" s="231"/>
      <c r="O209" s="231"/>
      <c r="P209" s="231"/>
      <c r="Q209" s="231"/>
      <c r="R209" s="232"/>
      <c r="S209" s="232"/>
      <c r="T209" s="232"/>
      <c r="U209" s="232"/>
      <c r="V209" s="232"/>
      <c r="W209" s="232"/>
      <c r="X209" s="232"/>
      <c r="Y209" s="232"/>
      <c r="Z209" s="212"/>
      <c r="AA209" s="212"/>
      <c r="AB209" s="212"/>
      <c r="AC209" s="212"/>
      <c r="AD209" s="212"/>
      <c r="AE209" s="212"/>
      <c r="AF209" s="212"/>
      <c r="AG209" s="212" t="s">
        <v>190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29"/>
      <c r="B210" s="230"/>
      <c r="C210" s="261" t="s">
        <v>426</v>
      </c>
      <c r="D210" s="234"/>
      <c r="E210" s="235">
        <v>2.1659999999999999</v>
      </c>
      <c r="F210" s="232"/>
      <c r="G210" s="232"/>
      <c r="H210" s="232"/>
      <c r="I210" s="232"/>
      <c r="J210" s="232"/>
      <c r="K210" s="232"/>
      <c r="L210" s="232"/>
      <c r="M210" s="232"/>
      <c r="N210" s="231"/>
      <c r="O210" s="231"/>
      <c r="P210" s="231"/>
      <c r="Q210" s="231"/>
      <c r="R210" s="232"/>
      <c r="S210" s="232"/>
      <c r="T210" s="232"/>
      <c r="U210" s="232"/>
      <c r="V210" s="232"/>
      <c r="W210" s="232"/>
      <c r="X210" s="232"/>
      <c r="Y210" s="232"/>
      <c r="Z210" s="212"/>
      <c r="AA210" s="212"/>
      <c r="AB210" s="212"/>
      <c r="AC210" s="212"/>
      <c r="AD210" s="212"/>
      <c r="AE210" s="212"/>
      <c r="AF210" s="212"/>
      <c r="AG210" s="212" t="s">
        <v>190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">
      <c r="A211" s="229"/>
      <c r="B211" s="230"/>
      <c r="C211" s="261" t="s">
        <v>427</v>
      </c>
      <c r="D211" s="234"/>
      <c r="E211" s="235">
        <v>1.7289000000000001</v>
      </c>
      <c r="F211" s="232"/>
      <c r="G211" s="232"/>
      <c r="H211" s="232"/>
      <c r="I211" s="232"/>
      <c r="J211" s="232"/>
      <c r="K211" s="232"/>
      <c r="L211" s="232"/>
      <c r="M211" s="232"/>
      <c r="N211" s="231"/>
      <c r="O211" s="231"/>
      <c r="P211" s="231"/>
      <c r="Q211" s="231"/>
      <c r="R211" s="232"/>
      <c r="S211" s="232"/>
      <c r="T211" s="232"/>
      <c r="U211" s="232"/>
      <c r="V211" s="232"/>
      <c r="W211" s="232"/>
      <c r="X211" s="232"/>
      <c r="Y211" s="232"/>
      <c r="Z211" s="212"/>
      <c r="AA211" s="212"/>
      <c r="AB211" s="212"/>
      <c r="AC211" s="212"/>
      <c r="AD211" s="212"/>
      <c r="AE211" s="212"/>
      <c r="AF211" s="212"/>
      <c r="AG211" s="212" t="s">
        <v>190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">
      <c r="A212" s="229"/>
      <c r="B212" s="230"/>
      <c r="C212" s="261" t="s">
        <v>428</v>
      </c>
      <c r="D212" s="234"/>
      <c r="E212" s="235">
        <v>2.1869999999999998</v>
      </c>
      <c r="F212" s="232"/>
      <c r="G212" s="232"/>
      <c r="H212" s="232"/>
      <c r="I212" s="232"/>
      <c r="J212" s="232"/>
      <c r="K212" s="232"/>
      <c r="L212" s="232"/>
      <c r="M212" s="232"/>
      <c r="N212" s="231"/>
      <c r="O212" s="231"/>
      <c r="P212" s="231"/>
      <c r="Q212" s="231"/>
      <c r="R212" s="232"/>
      <c r="S212" s="232"/>
      <c r="T212" s="232"/>
      <c r="U212" s="232"/>
      <c r="V212" s="232"/>
      <c r="W212" s="232"/>
      <c r="X212" s="232"/>
      <c r="Y212" s="232"/>
      <c r="Z212" s="212"/>
      <c r="AA212" s="212"/>
      <c r="AB212" s="212"/>
      <c r="AC212" s="212"/>
      <c r="AD212" s="212"/>
      <c r="AE212" s="212"/>
      <c r="AF212" s="212"/>
      <c r="AG212" s="212" t="s">
        <v>190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47">
        <v>52</v>
      </c>
      <c r="B213" s="248" t="s">
        <v>429</v>
      </c>
      <c r="C213" s="260" t="s">
        <v>430</v>
      </c>
      <c r="D213" s="249" t="s">
        <v>212</v>
      </c>
      <c r="E213" s="250">
        <v>2.8475999999999999</v>
      </c>
      <c r="F213" s="251"/>
      <c r="G213" s="252">
        <f>ROUND(E213*F213,2)</f>
        <v>0</v>
      </c>
      <c r="H213" s="233"/>
      <c r="I213" s="232">
        <f>ROUND(E213*H213,2)</f>
        <v>0</v>
      </c>
      <c r="J213" s="233"/>
      <c r="K213" s="232">
        <f>ROUND(E213*J213,2)</f>
        <v>0</v>
      </c>
      <c r="L213" s="232">
        <v>15</v>
      </c>
      <c r="M213" s="232">
        <f>G213*(1+L213/100)</f>
        <v>0</v>
      </c>
      <c r="N213" s="231">
        <v>1E-3</v>
      </c>
      <c r="O213" s="231">
        <f>ROUND(E213*N213,2)</f>
        <v>0</v>
      </c>
      <c r="P213" s="231">
        <v>6.7000000000000004E-2</v>
      </c>
      <c r="Q213" s="231">
        <f>ROUND(E213*P213,2)</f>
        <v>0.19</v>
      </c>
      <c r="R213" s="232"/>
      <c r="S213" s="232" t="s">
        <v>185</v>
      </c>
      <c r="T213" s="232" t="s">
        <v>185</v>
      </c>
      <c r="U213" s="232">
        <v>0.53300000000000003</v>
      </c>
      <c r="V213" s="232">
        <f>ROUND(E213*U213,2)</f>
        <v>1.52</v>
      </c>
      <c r="W213" s="232"/>
      <c r="X213" s="232" t="s">
        <v>186</v>
      </c>
      <c r="Y213" s="232" t="s">
        <v>187</v>
      </c>
      <c r="Z213" s="212"/>
      <c r="AA213" s="212"/>
      <c r="AB213" s="212"/>
      <c r="AC213" s="212"/>
      <c r="AD213" s="212"/>
      <c r="AE213" s="212"/>
      <c r="AF213" s="212"/>
      <c r="AG213" s="212" t="s">
        <v>188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2" x14ac:dyDescent="0.2">
      <c r="A214" s="229"/>
      <c r="B214" s="230"/>
      <c r="C214" s="261" t="s">
        <v>431</v>
      </c>
      <c r="D214" s="234"/>
      <c r="E214" s="235">
        <v>2.8475999999999999</v>
      </c>
      <c r="F214" s="232"/>
      <c r="G214" s="232"/>
      <c r="H214" s="232"/>
      <c r="I214" s="232"/>
      <c r="J214" s="232"/>
      <c r="K214" s="232"/>
      <c r="L214" s="232"/>
      <c r="M214" s="232"/>
      <c r="N214" s="231"/>
      <c r="O214" s="231"/>
      <c r="P214" s="231"/>
      <c r="Q214" s="231"/>
      <c r="R214" s="232"/>
      <c r="S214" s="232"/>
      <c r="T214" s="232"/>
      <c r="U214" s="232"/>
      <c r="V214" s="232"/>
      <c r="W214" s="232"/>
      <c r="X214" s="232"/>
      <c r="Y214" s="232"/>
      <c r="Z214" s="212"/>
      <c r="AA214" s="212"/>
      <c r="AB214" s="212"/>
      <c r="AC214" s="212"/>
      <c r="AD214" s="212"/>
      <c r="AE214" s="212"/>
      <c r="AF214" s="212"/>
      <c r="AG214" s="212" t="s">
        <v>190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47">
        <v>53</v>
      </c>
      <c r="B215" s="248" t="s">
        <v>432</v>
      </c>
      <c r="C215" s="260" t="s">
        <v>433</v>
      </c>
      <c r="D215" s="249" t="s">
        <v>212</v>
      </c>
      <c r="E215" s="250">
        <v>3</v>
      </c>
      <c r="F215" s="251"/>
      <c r="G215" s="252">
        <f>ROUND(E215*F215,2)</f>
        <v>0</v>
      </c>
      <c r="H215" s="233"/>
      <c r="I215" s="232">
        <f>ROUND(E215*H215,2)</f>
        <v>0</v>
      </c>
      <c r="J215" s="233"/>
      <c r="K215" s="232">
        <f>ROUND(E215*J215,2)</f>
        <v>0</v>
      </c>
      <c r="L215" s="232">
        <v>15</v>
      </c>
      <c r="M215" s="232">
        <f>G215*(1+L215/100)</f>
        <v>0</v>
      </c>
      <c r="N215" s="231">
        <v>1.17E-3</v>
      </c>
      <c r="O215" s="231">
        <f>ROUND(E215*N215,2)</f>
        <v>0</v>
      </c>
      <c r="P215" s="231">
        <v>7.5999999999999998E-2</v>
      </c>
      <c r="Q215" s="231">
        <f>ROUND(E215*P215,2)</f>
        <v>0.23</v>
      </c>
      <c r="R215" s="232"/>
      <c r="S215" s="232" t="s">
        <v>185</v>
      </c>
      <c r="T215" s="232" t="s">
        <v>185</v>
      </c>
      <c r="U215" s="232">
        <v>0.93899999999999995</v>
      </c>
      <c r="V215" s="232">
        <f>ROUND(E215*U215,2)</f>
        <v>2.82</v>
      </c>
      <c r="W215" s="232"/>
      <c r="X215" s="232" t="s">
        <v>186</v>
      </c>
      <c r="Y215" s="232" t="s">
        <v>187</v>
      </c>
      <c r="Z215" s="212"/>
      <c r="AA215" s="212"/>
      <c r="AB215" s="212"/>
      <c r="AC215" s="212"/>
      <c r="AD215" s="212"/>
      <c r="AE215" s="212"/>
      <c r="AF215" s="212"/>
      <c r="AG215" s="212" t="s">
        <v>188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2" x14ac:dyDescent="0.2">
      <c r="A216" s="229"/>
      <c r="B216" s="230"/>
      <c r="C216" s="261" t="s">
        <v>434</v>
      </c>
      <c r="D216" s="234"/>
      <c r="E216" s="235">
        <v>1.8180000000000001</v>
      </c>
      <c r="F216" s="232"/>
      <c r="G216" s="232"/>
      <c r="H216" s="232"/>
      <c r="I216" s="232"/>
      <c r="J216" s="232"/>
      <c r="K216" s="232"/>
      <c r="L216" s="232"/>
      <c r="M216" s="232"/>
      <c r="N216" s="231"/>
      <c r="O216" s="231"/>
      <c r="P216" s="231"/>
      <c r="Q216" s="231"/>
      <c r="R216" s="232"/>
      <c r="S216" s="232"/>
      <c r="T216" s="232"/>
      <c r="U216" s="232"/>
      <c r="V216" s="232"/>
      <c r="W216" s="232"/>
      <c r="X216" s="232"/>
      <c r="Y216" s="232"/>
      <c r="Z216" s="212"/>
      <c r="AA216" s="212"/>
      <c r="AB216" s="212"/>
      <c r="AC216" s="212"/>
      <c r="AD216" s="212"/>
      <c r="AE216" s="212"/>
      <c r="AF216" s="212"/>
      <c r="AG216" s="212" t="s">
        <v>190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">
      <c r="A217" s="229"/>
      <c r="B217" s="230"/>
      <c r="C217" s="261" t="s">
        <v>435</v>
      </c>
      <c r="D217" s="234"/>
      <c r="E217" s="235">
        <v>1.1819999999999999</v>
      </c>
      <c r="F217" s="232"/>
      <c r="G217" s="232"/>
      <c r="H217" s="232"/>
      <c r="I217" s="232"/>
      <c r="J217" s="232"/>
      <c r="K217" s="232"/>
      <c r="L217" s="232"/>
      <c r="M217" s="232"/>
      <c r="N217" s="231"/>
      <c r="O217" s="231"/>
      <c r="P217" s="231"/>
      <c r="Q217" s="231"/>
      <c r="R217" s="232"/>
      <c r="S217" s="232"/>
      <c r="T217" s="232"/>
      <c r="U217" s="232"/>
      <c r="V217" s="232"/>
      <c r="W217" s="232"/>
      <c r="X217" s="232"/>
      <c r="Y217" s="232"/>
      <c r="Z217" s="212"/>
      <c r="AA217" s="212"/>
      <c r="AB217" s="212"/>
      <c r="AC217" s="212"/>
      <c r="AD217" s="212"/>
      <c r="AE217" s="212"/>
      <c r="AF217" s="212"/>
      <c r="AG217" s="212" t="s">
        <v>190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47">
        <v>54</v>
      </c>
      <c r="B218" s="248" t="s">
        <v>436</v>
      </c>
      <c r="C218" s="260" t="s">
        <v>437</v>
      </c>
      <c r="D218" s="249" t="s">
        <v>247</v>
      </c>
      <c r="E218" s="250">
        <v>13.05</v>
      </c>
      <c r="F218" s="251"/>
      <c r="G218" s="252">
        <f>ROUND(E218*F218,2)</f>
        <v>0</v>
      </c>
      <c r="H218" s="233"/>
      <c r="I218" s="232">
        <f>ROUND(E218*H218,2)</f>
        <v>0</v>
      </c>
      <c r="J218" s="233"/>
      <c r="K218" s="232">
        <f>ROUND(E218*J218,2)</f>
        <v>0</v>
      </c>
      <c r="L218" s="232">
        <v>15</v>
      </c>
      <c r="M218" s="232">
        <f>G218*(1+L218/100)</f>
        <v>0</v>
      </c>
      <c r="N218" s="231">
        <v>0</v>
      </c>
      <c r="O218" s="231">
        <f>ROUND(E218*N218,2)</f>
        <v>0</v>
      </c>
      <c r="P218" s="231">
        <v>1.507E-2</v>
      </c>
      <c r="Q218" s="231">
        <f>ROUND(E218*P218,2)</f>
        <v>0.2</v>
      </c>
      <c r="R218" s="232"/>
      <c r="S218" s="232" t="s">
        <v>185</v>
      </c>
      <c r="T218" s="232" t="s">
        <v>185</v>
      </c>
      <c r="U218" s="232">
        <v>0.11</v>
      </c>
      <c r="V218" s="232">
        <f>ROUND(E218*U218,2)</f>
        <v>1.44</v>
      </c>
      <c r="W218" s="232"/>
      <c r="X218" s="232" t="s">
        <v>186</v>
      </c>
      <c r="Y218" s="232" t="s">
        <v>187</v>
      </c>
      <c r="Z218" s="212"/>
      <c r="AA218" s="212"/>
      <c r="AB218" s="212"/>
      <c r="AC218" s="212"/>
      <c r="AD218" s="212"/>
      <c r="AE218" s="212"/>
      <c r="AF218" s="212"/>
      <c r="AG218" s="212" t="s">
        <v>188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2" x14ac:dyDescent="0.2">
      <c r="A219" s="229"/>
      <c r="B219" s="230"/>
      <c r="C219" s="261" t="s">
        <v>438</v>
      </c>
      <c r="D219" s="234"/>
      <c r="E219" s="235">
        <v>6.9</v>
      </c>
      <c r="F219" s="232"/>
      <c r="G219" s="232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2"/>
      <c r="AA219" s="212"/>
      <c r="AB219" s="212"/>
      <c r="AC219" s="212"/>
      <c r="AD219" s="212"/>
      <c r="AE219" s="212"/>
      <c r="AF219" s="212"/>
      <c r="AG219" s="212" t="s">
        <v>190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29"/>
      <c r="B220" s="230"/>
      <c r="C220" s="261" t="s">
        <v>244</v>
      </c>
      <c r="D220" s="234"/>
      <c r="E220" s="235">
        <v>1</v>
      </c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2"/>
      <c r="AA220" s="212"/>
      <c r="AB220" s="212"/>
      <c r="AC220" s="212"/>
      <c r="AD220" s="212"/>
      <c r="AE220" s="212"/>
      <c r="AF220" s="212"/>
      <c r="AG220" s="212" t="s">
        <v>190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29"/>
      <c r="B221" s="230"/>
      <c r="C221" s="261" t="s">
        <v>439</v>
      </c>
      <c r="D221" s="234"/>
      <c r="E221" s="235">
        <v>1.1399999999999999</v>
      </c>
      <c r="F221" s="232"/>
      <c r="G221" s="232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2"/>
      <c r="AA221" s="212"/>
      <c r="AB221" s="212"/>
      <c r="AC221" s="212"/>
      <c r="AD221" s="212"/>
      <c r="AE221" s="212"/>
      <c r="AF221" s="212"/>
      <c r="AG221" s="212" t="s">
        <v>190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">
      <c r="A222" s="229"/>
      <c r="B222" s="230"/>
      <c r="C222" s="261" t="s">
        <v>440</v>
      </c>
      <c r="D222" s="234"/>
      <c r="E222" s="235">
        <v>1.53</v>
      </c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2"/>
      <c r="AA222" s="212"/>
      <c r="AB222" s="212"/>
      <c r="AC222" s="212"/>
      <c r="AD222" s="212"/>
      <c r="AE222" s="212"/>
      <c r="AF222" s="212"/>
      <c r="AG222" s="212" t="s">
        <v>190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29"/>
      <c r="B223" s="230"/>
      <c r="C223" s="261" t="s">
        <v>441</v>
      </c>
      <c r="D223" s="234"/>
      <c r="E223" s="235">
        <v>2.48</v>
      </c>
      <c r="F223" s="232"/>
      <c r="G223" s="23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2"/>
      <c r="AA223" s="212"/>
      <c r="AB223" s="212"/>
      <c r="AC223" s="212"/>
      <c r="AD223" s="212"/>
      <c r="AE223" s="212"/>
      <c r="AF223" s="212"/>
      <c r="AG223" s="212" t="s">
        <v>190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47">
        <v>55</v>
      </c>
      <c r="B224" s="248" t="s">
        <v>442</v>
      </c>
      <c r="C224" s="260" t="s">
        <v>443</v>
      </c>
      <c r="D224" s="249" t="s">
        <v>184</v>
      </c>
      <c r="E224" s="250">
        <v>1.56975</v>
      </c>
      <c r="F224" s="251"/>
      <c r="G224" s="252">
        <f>ROUND(E224*F224,2)</f>
        <v>0</v>
      </c>
      <c r="H224" s="233"/>
      <c r="I224" s="232">
        <f>ROUND(E224*H224,2)</f>
        <v>0</v>
      </c>
      <c r="J224" s="233"/>
      <c r="K224" s="232">
        <f>ROUND(E224*J224,2)</f>
        <v>0</v>
      </c>
      <c r="L224" s="232">
        <v>15</v>
      </c>
      <c r="M224" s="232">
        <f>G224*(1+L224/100)</f>
        <v>0</v>
      </c>
      <c r="N224" s="231">
        <v>1.2800000000000001E-3</v>
      </c>
      <c r="O224" s="231">
        <f>ROUND(E224*N224,2)</f>
        <v>0</v>
      </c>
      <c r="P224" s="231">
        <v>1.8</v>
      </c>
      <c r="Q224" s="231">
        <f>ROUND(E224*P224,2)</f>
        <v>2.83</v>
      </c>
      <c r="R224" s="232"/>
      <c r="S224" s="232" t="s">
        <v>185</v>
      </c>
      <c r="T224" s="232" t="s">
        <v>185</v>
      </c>
      <c r="U224" s="232">
        <v>1.52</v>
      </c>
      <c r="V224" s="232">
        <f>ROUND(E224*U224,2)</f>
        <v>2.39</v>
      </c>
      <c r="W224" s="232"/>
      <c r="X224" s="232" t="s">
        <v>186</v>
      </c>
      <c r="Y224" s="232" t="s">
        <v>187</v>
      </c>
      <c r="Z224" s="212"/>
      <c r="AA224" s="212"/>
      <c r="AB224" s="212"/>
      <c r="AC224" s="212"/>
      <c r="AD224" s="212"/>
      <c r="AE224" s="212"/>
      <c r="AF224" s="212"/>
      <c r="AG224" s="212" t="s">
        <v>188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2" x14ac:dyDescent="0.2">
      <c r="A225" s="229"/>
      <c r="B225" s="230"/>
      <c r="C225" s="261" t="s">
        <v>444</v>
      </c>
      <c r="D225" s="234"/>
      <c r="E225" s="235">
        <v>1.56975</v>
      </c>
      <c r="F225" s="232"/>
      <c r="G225" s="232"/>
      <c r="H225" s="232"/>
      <c r="I225" s="232"/>
      <c r="J225" s="232"/>
      <c r="K225" s="232"/>
      <c r="L225" s="232"/>
      <c r="M225" s="232"/>
      <c r="N225" s="231"/>
      <c r="O225" s="231"/>
      <c r="P225" s="231"/>
      <c r="Q225" s="231"/>
      <c r="R225" s="232"/>
      <c r="S225" s="232"/>
      <c r="T225" s="232"/>
      <c r="U225" s="232"/>
      <c r="V225" s="232"/>
      <c r="W225" s="232"/>
      <c r="X225" s="232"/>
      <c r="Y225" s="232"/>
      <c r="Z225" s="212"/>
      <c r="AA225" s="212"/>
      <c r="AB225" s="212"/>
      <c r="AC225" s="212"/>
      <c r="AD225" s="212"/>
      <c r="AE225" s="212"/>
      <c r="AF225" s="212"/>
      <c r="AG225" s="212" t="s">
        <v>190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47">
        <v>56</v>
      </c>
      <c r="B226" s="248" t="s">
        <v>445</v>
      </c>
      <c r="C226" s="260" t="s">
        <v>446</v>
      </c>
      <c r="D226" s="249" t="s">
        <v>184</v>
      </c>
      <c r="E226" s="250">
        <v>18.976489999999998</v>
      </c>
      <c r="F226" s="251"/>
      <c r="G226" s="252">
        <f>ROUND(E226*F226,2)</f>
        <v>0</v>
      </c>
      <c r="H226" s="233"/>
      <c r="I226" s="232">
        <f>ROUND(E226*H226,2)</f>
        <v>0</v>
      </c>
      <c r="J226" s="233"/>
      <c r="K226" s="232">
        <f>ROUND(E226*J226,2)</f>
        <v>0</v>
      </c>
      <c r="L226" s="232">
        <v>15</v>
      </c>
      <c r="M226" s="232">
        <f>G226*(1+L226/100)</f>
        <v>0</v>
      </c>
      <c r="N226" s="231">
        <v>1.82E-3</v>
      </c>
      <c r="O226" s="231">
        <f>ROUND(E226*N226,2)</f>
        <v>0.03</v>
      </c>
      <c r="P226" s="231">
        <v>1.8</v>
      </c>
      <c r="Q226" s="231">
        <f>ROUND(E226*P226,2)</f>
        <v>34.159999999999997</v>
      </c>
      <c r="R226" s="232"/>
      <c r="S226" s="232" t="s">
        <v>185</v>
      </c>
      <c r="T226" s="232" t="s">
        <v>185</v>
      </c>
      <c r="U226" s="232">
        <v>3.6080000000000001</v>
      </c>
      <c r="V226" s="232">
        <f>ROUND(E226*U226,2)</f>
        <v>68.47</v>
      </c>
      <c r="W226" s="232"/>
      <c r="X226" s="232" t="s">
        <v>186</v>
      </c>
      <c r="Y226" s="232" t="s">
        <v>187</v>
      </c>
      <c r="Z226" s="212"/>
      <c r="AA226" s="212"/>
      <c r="AB226" s="212"/>
      <c r="AC226" s="212"/>
      <c r="AD226" s="212"/>
      <c r="AE226" s="212"/>
      <c r="AF226" s="212"/>
      <c r="AG226" s="212" t="s">
        <v>188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2" x14ac:dyDescent="0.2">
      <c r="A227" s="229"/>
      <c r="B227" s="230"/>
      <c r="C227" s="261" t="s">
        <v>447</v>
      </c>
      <c r="D227" s="234"/>
      <c r="E227" s="235">
        <v>0.2145</v>
      </c>
      <c r="F227" s="232"/>
      <c r="G227" s="232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2"/>
      <c r="AA227" s="212"/>
      <c r="AB227" s="212"/>
      <c r="AC227" s="212"/>
      <c r="AD227" s="212"/>
      <c r="AE227" s="212"/>
      <c r="AF227" s="212"/>
      <c r="AG227" s="212" t="s">
        <v>190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29"/>
      <c r="B228" s="230"/>
      <c r="C228" s="261" t="s">
        <v>448</v>
      </c>
      <c r="D228" s="234"/>
      <c r="E228" s="235">
        <v>1.2749999999999999</v>
      </c>
      <c r="F228" s="232"/>
      <c r="G228" s="232"/>
      <c r="H228" s="232"/>
      <c r="I228" s="232"/>
      <c r="J228" s="232"/>
      <c r="K228" s="232"/>
      <c r="L228" s="232"/>
      <c r="M228" s="232"/>
      <c r="N228" s="231"/>
      <c r="O228" s="231"/>
      <c r="P228" s="231"/>
      <c r="Q228" s="231"/>
      <c r="R228" s="232"/>
      <c r="S228" s="232"/>
      <c r="T228" s="232"/>
      <c r="U228" s="232"/>
      <c r="V228" s="232"/>
      <c r="W228" s="232"/>
      <c r="X228" s="232"/>
      <c r="Y228" s="232"/>
      <c r="Z228" s="212"/>
      <c r="AA228" s="212"/>
      <c r="AB228" s="212"/>
      <c r="AC228" s="212"/>
      <c r="AD228" s="212"/>
      <c r="AE228" s="212"/>
      <c r="AF228" s="212"/>
      <c r="AG228" s="212" t="s">
        <v>190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">
      <c r="A229" s="229"/>
      <c r="B229" s="230"/>
      <c r="C229" s="261" t="s">
        <v>448</v>
      </c>
      <c r="D229" s="234"/>
      <c r="E229" s="235">
        <v>1.2749999999999999</v>
      </c>
      <c r="F229" s="232"/>
      <c r="G229" s="232"/>
      <c r="H229" s="232"/>
      <c r="I229" s="232"/>
      <c r="J229" s="232"/>
      <c r="K229" s="232"/>
      <c r="L229" s="232"/>
      <c r="M229" s="232"/>
      <c r="N229" s="231"/>
      <c r="O229" s="231"/>
      <c r="P229" s="231"/>
      <c r="Q229" s="231"/>
      <c r="R229" s="232"/>
      <c r="S229" s="232"/>
      <c r="T229" s="232"/>
      <c r="U229" s="232"/>
      <c r="V229" s="232"/>
      <c r="W229" s="232"/>
      <c r="X229" s="232"/>
      <c r="Y229" s="232"/>
      <c r="Z229" s="212"/>
      <c r="AA229" s="212"/>
      <c r="AB229" s="212"/>
      <c r="AC229" s="212"/>
      <c r="AD229" s="212"/>
      <c r="AE229" s="212"/>
      <c r="AF229" s="212"/>
      <c r="AG229" s="212" t="s">
        <v>190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29"/>
      <c r="B230" s="230"/>
      <c r="C230" s="261" t="s">
        <v>449</v>
      </c>
      <c r="D230" s="234"/>
      <c r="E230" s="235">
        <v>1.0455000000000001</v>
      </c>
      <c r="F230" s="232"/>
      <c r="G230" s="232"/>
      <c r="H230" s="232"/>
      <c r="I230" s="232"/>
      <c r="J230" s="232"/>
      <c r="K230" s="232"/>
      <c r="L230" s="232"/>
      <c r="M230" s="232"/>
      <c r="N230" s="231"/>
      <c r="O230" s="231"/>
      <c r="P230" s="231"/>
      <c r="Q230" s="231"/>
      <c r="R230" s="232"/>
      <c r="S230" s="232"/>
      <c r="T230" s="232"/>
      <c r="U230" s="232"/>
      <c r="V230" s="232"/>
      <c r="W230" s="232"/>
      <c r="X230" s="232"/>
      <c r="Y230" s="232"/>
      <c r="Z230" s="212"/>
      <c r="AA230" s="212"/>
      <c r="AB230" s="212"/>
      <c r="AC230" s="212"/>
      <c r="AD230" s="212"/>
      <c r="AE230" s="212"/>
      <c r="AF230" s="212"/>
      <c r="AG230" s="212" t="s">
        <v>190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29"/>
      <c r="B231" s="230"/>
      <c r="C231" s="261" t="s">
        <v>450</v>
      </c>
      <c r="D231" s="234"/>
      <c r="E231" s="235">
        <v>5.33</v>
      </c>
      <c r="F231" s="232"/>
      <c r="G231" s="232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2"/>
      <c r="AA231" s="212"/>
      <c r="AB231" s="212"/>
      <c r="AC231" s="212"/>
      <c r="AD231" s="212"/>
      <c r="AE231" s="212"/>
      <c r="AF231" s="212"/>
      <c r="AG231" s="212" t="s">
        <v>190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">
      <c r="A232" s="229"/>
      <c r="B232" s="230"/>
      <c r="C232" s="261" t="s">
        <v>451</v>
      </c>
      <c r="D232" s="234"/>
      <c r="E232" s="235">
        <v>3.06</v>
      </c>
      <c r="F232" s="232"/>
      <c r="G232" s="232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2"/>
      <c r="AA232" s="212"/>
      <c r="AB232" s="212"/>
      <c r="AC232" s="212"/>
      <c r="AD232" s="212"/>
      <c r="AE232" s="212"/>
      <c r="AF232" s="212"/>
      <c r="AG232" s="212" t="s">
        <v>190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">
      <c r="A233" s="229"/>
      <c r="B233" s="230"/>
      <c r="C233" s="261" t="s">
        <v>452</v>
      </c>
      <c r="D233" s="234"/>
      <c r="E233" s="235">
        <v>1.1399999999999999</v>
      </c>
      <c r="F233" s="232"/>
      <c r="G233" s="232"/>
      <c r="H233" s="232"/>
      <c r="I233" s="232"/>
      <c r="J233" s="232"/>
      <c r="K233" s="232"/>
      <c r="L233" s="232"/>
      <c r="M233" s="232"/>
      <c r="N233" s="231"/>
      <c r="O233" s="231"/>
      <c r="P233" s="231"/>
      <c r="Q233" s="231"/>
      <c r="R233" s="232"/>
      <c r="S233" s="232"/>
      <c r="T233" s="232"/>
      <c r="U233" s="232"/>
      <c r="V233" s="232"/>
      <c r="W233" s="232"/>
      <c r="X233" s="232"/>
      <c r="Y233" s="232"/>
      <c r="Z233" s="212"/>
      <c r="AA233" s="212"/>
      <c r="AB233" s="212"/>
      <c r="AC233" s="212"/>
      <c r="AD233" s="212"/>
      <c r="AE233" s="212"/>
      <c r="AF233" s="212"/>
      <c r="AG233" s="212" t="s">
        <v>190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">
      <c r="A234" s="229"/>
      <c r="B234" s="230"/>
      <c r="C234" s="261" t="s">
        <v>453</v>
      </c>
      <c r="D234" s="234"/>
      <c r="E234" s="235">
        <v>0.50829999999999997</v>
      </c>
      <c r="F234" s="232"/>
      <c r="G234" s="232"/>
      <c r="H234" s="232"/>
      <c r="I234" s="232"/>
      <c r="J234" s="232"/>
      <c r="K234" s="232"/>
      <c r="L234" s="232"/>
      <c r="M234" s="232"/>
      <c r="N234" s="231"/>
      <c r="O234" s="231"/>
      <c r="P234" s="231"/>
      <c r="Q234" s="231"/>
      <c r="R234" s="232"/>
      <c r="S234" s="232"/>
      <c r="T234" s="232"/>
      <c r="U234" s="232"/>
      <c r="V234" s="232"/>
      <c r="W234" s="232"/>
      <c r="X234" s="232"/>
      <c r="Y234" s="232"/>
      <c r="Z234" s="212"/>
      <c r="AA234" s="212"/>
      <c r="AB234" s="212"/>
      <c r="AC234" s="212"/>
      <c r="AD234" s="212"/>
      <c r="AE234" s="212"/>
      <c r="AF234" s="212"/>
      <c r="AG234" s="212" t="s">
        <v>190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29"/>
      <c r="B235" s="230"/>
      <c r="C235" s="261" t="s">
        <v>454</v>
      </c>
      <c r="D235" s="234"/>
      <c r="E235" s="235">
        <v>0.90568000000000004</v>
      </c>
      <c r="F235" s="232"/>
      <c r="G235" s="232"/>
      <c r="H235" s="232"/>
      <c r="I235" s="232"/>
      <c r="J235" s="232"/>
      <c r="K235" s="232"/>
      <c r="L235" s="232"/>
      <c r="M235" s="232"/>
      <c r="N235" s="231"/>
      <c r="O235" s="231"/>
      <c r="P235" s="231"/>
      <c r="Q235" s="231"/>
      <c r="R235" s="232"/>
      <c r="S235" s="232"/>
      <c r="T235" s="232"/>
      <c r="U235" s="232"/>
      <c r="V235" s="232"/>
      <c r="W235" s="232"/>
      <c r="X235" s="232"/>
      <c r="Y235" s="232"/>
      <c r="Z235" s="212"/>
      <c r="AA235" s="212"/>
      <c r="AB235" s="212"/>
      <c r="AC235" s="212"/>
      <c r="AD235" s="212"/>
      <c r="AE235" s="212"/>
      <c r="AF235" s="212"/>
      <c r="AG235" s="212" t="s">
        <v>190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29"/>
      <c r="B236" s="230"/>
      <c r="C236" s="261" t="s">
        <v>455</v>
      </c>
      <c r="D236" s="234"/>
      <c r="E236" s="235">
        <v>1.5287500000000001</v>
      </c>
      <c r="F236" s="232"/>
      <c r="G236" s="232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2"/>
      <c r="AA236" s="212"/>
      <c r="AB236" s="212"/>
      <c r="AC236" s="212"/>
      <c r="AD236" s="212"/>
      <c r="AE236" s="212"/>
      <c r="AF236" s="212"/>
      <c r="AG236" s="212" t="s">
        <v>190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29"/>
      <c r="B237" s="230"/>
      <c r="C237" s="261" t="s">
        <v>456</v>
      </c>
      <c r="D237" s="234"/>
      <c r="E237" s="235">
        <v>1.8009599999999999</v>
      </c>
      <c r="F237" s="232"/>
      <c r="G237" s="232"/>
      <c r="H237" s="232"/>
      <c r="I237" s="232"/>
      <c r="J237" s="232"/>
      <c r="K237" s="232"/>
      <c r="L237" s="232"/>
      <c r="M237" s="232"/>
      <c r="N237" s="231"/>
      <c r="O237" s="231"/>
      <c r="P237" s="231"/>
      <c r="Q237" s="231"/>
      <c r="R237" s="232"/>
      <c r="S237" s="232"/>
      <c r="T237" s="232"/>
      <c r="U237" s="232"/>
      <c r="V237" s="232"/>
      <c r="W237" s="232"/>
      <c r="X237" s="232"/>
      <c r="Y237" s="232"/>
      <c r="Z237" s="212"/>
      <c r="AA237" s="212"/>
      <c r="AB237" s="212"/>
      <c r="AC237" s="212"/>
      <c r="AD237" s="212"/>
      <c r="AE237" s="212"/>
      <c r="AF237" s="212"/>
      <c r="AG237" s="212" t="s">
        <v>190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">
      <c r="A238" s="229"/>
      <c r="B238" s="230"/>
      <c r="C238" s="261" t="s">
        <v>457</v>
      </c>
      <c r="D238" s="234"/>
      <c r="E238" s="235">
        <v>0.89280000000000004</v>
      </c>
      <c r="F238" s="232"/>
      <c r="G238" s="232"/>
      <c r="H238" s="232"/>
      <c r="I238" s="232"/>
      <c r="J238" s="232"/>
      <c r="K238" s="232"/>
      <c r="L238" s="232"/>
      <c r="M238" s="232"/>
      <c r="N238" s="231"/>
      <c r="O238" s="231"/>
      <c r="P238" s="231"/>
      <c r="Q238" s="231"/>
      <c r="R238" s="232"/>
      <c r="S238" s="232"/>
      <c r="T238" s="232"/>
      <c r="U238" s="232"/>
      <c r="V238" s="232"/>
      <c r="W238" s="232"/>
      <c r="X238" s="232"/>
      <c r="Y238" s="232"/>
      <c r="Z238" s="212"/>
      <c r="AA238" s="212"/>
      <c r="AB238" s="212"/>
      <c r="AC238" s="212"/>
      <c r="AD238" s="212"/>
      <c r="AE238" s="212"/>
      <c r="AF238" s="212"/>
      <c r="AG238" s="212" t="s">
        <v>190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47">
        <v>57</v>
      </c>
      <c r="B239" s="248" t="s">
        <v>458</v>
      </c>
      <c r="C239" s="260" t="s">
        <v>459</v>
      </c>
      <c r="D239" s="249" t="s">
        <v>247</v>
      </c>
      <c r="E239" s="250">
        <v>4.5</v>
      </c>
      <c r="F239" s="251"/>
      <c r="G239" s="252">
        <f>ROUND(E239*F239,2)</f>
        <v>0</v>
      </c>
      <c r="H239" s="233"/>
      <c r="I239" s="232">
        <f>ROUND(E239*H239,2)</f>
        <v>0</v>
      </c>
      <c r="J239" s="233"/>
      <c r="K239" s="232">
        <f>ROUND(E239*J239,2)</f>
        <v>0</v>
      </c>
      <c r="L239" s="232">
        <v>15</v>
      </c>
      <c r="M239" s="232">
        <f>G239*(1+L239/100)</f>
        <v>0</v>
      </c>
      <c r="N239" s="231">
        <v>4.9570000000000003E-2</v>
      </c>
      <c r="O239" s="231">
        <f>ROUND(E239*N239,2)</f>
        <v>0.22</v>
      </c>
      <c r="P239" s="231">
        <v>0</v>
      </c>
      <c r="Q239" s="231">
        <f>ROUND(E239*P239,2)</f>
        <v>0</v>
      </c>
      <c r="R239" s="232"/>
      <c r="S239" s="232" t="s">
        <v>185</v>
      </c>
      <c r="T239" s="232" t="s">
        <v>185</v>
      </c>
      <c r="U239" s="232">
        <v>3.468</v>
      </c>
      <c r="V239" s="232">
        <f>ROUND(E239*U239,2)</f>
        <v>15.61</v>
      </c>
      <c r="W239" s="232"/>
      <c r="X239" s="232" t="s">
        <v>186</v>
      </c>
      <c r="Y239" s="232" t="s">
        <v>187</v>
      </c>
      <c r="Z239" s="212"/>
      <c r="AA239" s="212"/>
      <c r="AB239" s="212"/>
      <c r="AC239" s="212"/>
      <c r="AD239" s="212"/>
      <c r="AE239" s="212"/>
      <c r="AF239" s="212"/>
      <c r="AG239" s="212" t="s">
        <v>188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2" x14ac:dyDescent="0.2">
      <c r="A240" s="229"/>
      <c r="B240" s="230"/>
      <c r="C240" s="261" t="s">
        <v>460</v>
      </c>
      <c r="D240" s="234"/>
      <c r="E240" s="235">
        <v>4.5</v>
      </c>
      <c r="F240" s="232"/>
      <c r="G240" s="232"/>
      <c r="H240" s="232"/>
      <c r="I240" s="232"/>
      <c r="J240" s="232"/>
      <c r="K240" s="232"/>
      <c r="L240" s="232"/>
      <c r="M240" s="232"/>
      <c r="N240" s="231"/>
      <c r="O240" s="231"/>
      <c r="P240" s="231"/>
      <c r="Q240" s="231"/>
      <c r="R240" s="232"/>
      <c r="S240" s="232"/>
      <c r="T240" s="232"/>
      <c r="U240" s="232"/>
      <c r="V240" s="232"/>
      <c r="W240" s="232"/>
      <c r="X240" s="232"/>
      <c r="Y240" s="232"/>
      <c r="Z240" s="212"/>
      <c r="AA240" s="212"/>
      <c r="AB240" s="212"/>
      <c r="AC240" s="212"/>
      <c r="AD240" s="212"/>
      <c r="AE240" s="212"/>
      <c r="AF240" s="212"/>
      <c r="AG240" s="212" t="s">
        <v>190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47">
        <v>58</v>
      </c>
      <c r="B241" s="248" t="s">
        <v>461</v>
      </c>
      <c r="C241" s="260" t="s">
        <v>462</v>
      </c>
      <c r="D241" s="249" t="s">
        <v>247</v>
      </c>
      <c r="E241" s="250">
        <v>20.97</v>
      </c>
      <c r="F241" s="251"/>
      <c r="G241" s="252">
        <f>ROUND(E241*F241,2)</f>
        <v>0</v>
      </c>
      <c r="H241" s="233"/>
      <c r="I241" s="232">
        <f>ROUND(E241*H241,2)</f>
        <v>0</v>
      </c>
      <c r="J241" s="233"/>
      <c r="K241" s="232">
        <f>ROUND(E241*J241,2)</f>
        <v>0</v>
      </c>
      <c r="L241" s="232">
        <v>15</v>
      </c>
      <c r="M241" s="232">
        <f>G241*(1+L241/100)</f>
        <v>0</v>
      </c>
      <c r="N241" s="231">
        <v>6.6360000000000002E-2</v>
      </c>
      <c r="O241" s="231">
        <f>ROUND(E241*N241,2)</f>
        <v>1.39</v>
      </c>
      <c r="P241" s="231">
        <v>0</v>
      </c>
      <c r="Q241" s="231">
        <f>ROUND(E241*P241,2)</f>
        <v>0</v>
      </c>
      <c r="R241" s="232"/>
      <c r="S241" s="232" t="s">
        <v>185</v>
      </c>
      <c r="T241" s="232" t="s">
        <v>185</v>
      </c>
      <c r="U241" s="232">
        <v>4.5750000000000002</v>
      </c>
      <c r="V241" s="232">
        <f>ROUND(E241*U241,2)</f>
        <v>95.94</v>
      </c>
      <c r="W241" s="232"/>
      <c r="X241" s="232" t="s">
        <v>186</v>
      </c>
      <c r="Y241" s="232" t="s">
        <v>187</v>
      </c>
      <c r="Z241" s="212"/>
      <c r="AA241" s="212"/>
      <c r="AB241" s="212"/>
      <c r="AC241" s="212"/>
      <c r="AD241" s="212"/>
      <c r="AE241" s="212"/>
      <c r="AF241" s="212"/>
      <c r="AG241" s="212" t="s">
        <v>188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2" x14ac:dyDescent="0.2">
      <c r="A242" s="229"/>
      <c r="B242" s="230"/>
      <c r="C242" s="261" t="s">
        <v>463</v>
      </c>
      <c r="D242" s="234"/>
      <c r="E242" s="235">
        <v>13.45</v>
      </c>
      <c r="F242" s="232"/>
      <c r="G242" s="232"/>
      <c r="H242" s="232"/>
      <c r="I242" s="232"/>
      <c r="J242" s="232"/>
      <c r="K242" s="232"/>
      <c r="L242" s="232"/>
      <c r="M242" s="232"/>
      <c r="N242" s="231"/>
      <c r="O242" s="231"/>
      <c r="P242" s="231"/>
      <c r="Q242" s="231"/>
      <c r="R242" s="232"/>
      <c r="S242" s="232"/>
      <c r="T242" s="232"/>
      <c r="U242" s="232"/>
      <c r="V242" s="232"/>
      <c r="W242" s="232"/>
      <c r="X242" s="232"/>
      <c r="Y242" s="232"/>
      <c r="Z242" s="212"/>
      <c r="AA242" s="212"/>
      <c r="AB242" s="212"/>
      <c r="AC242" s="212"/>
      <c r="AD242" s="212"/>
      <c r="AE242" s="212"/>
      <c r="AF242" s="212"/>
      <c r="AG242" s="212" t="s">
        <v>190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29"/>
      <c r="B243" s="230"/>
      <c r="C243" s="261" t="s">
        <v>464</v>
      </c>
      <c r="D243" s="234"/>
      <c r="E243" s="235">
        <v>7.52</v>
      </c>
      <c r="F243" s="232"/>
      <c r="G243" s="232"/>
      <c r="H243" s="232"/>
      <c r="I243" s="232"/>
      <c r="J243" s="232"/>
      <c r="K243" s="232"/>
      <c r="L243" s="232"/>
      <c r="M243" s="232"/>
      <c r="N243" s="231"/>
      <c r="O243" s="231"/>
      <c r="P243" s="231"/>
      <c r="Q243" s="231"/>
      <c r="R243" s="232"/>
      <c r="S243" s="232"/>
      <c r="T243" s="232"/>
      <c r="U243" s="232"/>
      <c r="V243" s="232"/>
      <c r="W243" s="232"/>
      <c r="X243" s="232"/>
      <c r="Y243" s="232"/>
      <c r="Z243" s="212"/>
      <c r="AA243" s="212"/>
      <c r="AB243" s="212"/>
      <c r="AC243" s="212"/>
      <c r="AD243" s="212"/>
      <c r="AE243" s="212"/>
      <c r="AF243" s="212"/>
      <c r="AG243" s="212" t="s">
        <v>190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47">
        <v>59</v>
      </c>
      <c r="B244" s="248" t="s">
        <v>465</v>
      </c>
      <c r="C244" s="260" t="s">
        <v>466</v>
      </c>
      <c r="D244" s="249" t="s">
        <v>226</v>
      </c>
      <c r="E244" s="250">
        <v>61</v>
      </c>
      <c r="F244" s="251"/>
      <c r="G244" s="252">
        <f>ROUND(E244*F244,2)</f>
        <v>0</v>
      </c>
      <c r="H244" s="233"/>
      <c r="I244" s="232">
        <f>ROUND(E244*H244,2)</f>
        <v>0</v>
      </c>
      <c r="J244" s="233"/>
      <c r="K244" s="232">
        <f>ROUND(E244*J244,2)</f>
        <v>0</v>
      </c>
      <c r="L244" s="232">
        <v>15</v>
      </c>
      <c r="M244" s="232">
        <f>G244*(1+L244/100)</f>
        <v>0</v>
      </c>
      <c r="N244" s="231">
        <v>4.8999999999999998E-4</v>
      </c>
      <c r="O244" s="231">
        <f>ROUND(E244*N244,2)</f>
        <v>0.03</v>
      </c>
      <c r="P244" s="231">
        <v>3.1E-2</v>
      </c>
      <c r="Q244" s="231">
        <f>ROUND(E244*P244,2)</f>
        <v>1.89</v>
      </c>
      <c r="R244" s="232"/>
      <c r="S244" s="232" t="s">
        <v>185</v>
      </c>
      <c r="T244" s="232" t="s">
        <v>185</v>
      </c>
      <c r="U244" s="232">
        <v>0.77200000000000002</v>
      </c>
      <c r="V244" s="232">
        <f>ROUND(E244*U244,2)</f>
        <v>47.09</v>
      </c>
      <c r="W244" s="232"/>
      <c r="X244" s="232" t="s">
        <v>186</v>
      </c>
      <c r="Y244" s="232" t="s">
        <v>187</v>
      </c>
      <c r="Z244" s="212"/>
      <c r="AA244" s="212"/>
      <c r="AB244" s="212"/>
      <c r="AC244" s="212"/>
      <c r="AD244" s="212"/>
      <c r="AE244" s="212"/>
      <c r="AF244" s="212"/>
      <c r="AG244" s="212" t="s">
        <v>188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2" x14ac:dyDescent="0.2">
      <c r="A245" s="229"/>
      <c r="B245" s="230"/>
      <c r="C245" s="261" t="s">
        <v>88</v>
      </c>
      <c r="D245" s="234"/>
      <c r="E245" s="235">
        <v>61</v>
      </c>
      <c r="F245" s="232"/>
      <c r="G245" s="232"/>
      <c r="H245" s="232"/>
      <c r="I245" s="232"/>
      <c r="J245" s="232"/>
      <c r="K245" s="232"/>
      <c r="L245" s="232"/>
      <c r="M245" s="232"/>
      <c r="N245" s="231"/>
      <c r="O245" s="231"/>
      <c r="P245" s="231"/>
      <c r="Q245" s="231"/>
      <c r="R245" s="232"/>
      <c r="S245" s="232"/>
      <c r="T245" s="232"/>
      <c r="U245" s="232"/>
      <c r="V245" s="232"/>
      <c r="W245" s="232"/>
      <c r="X245" s="232"/>
      <c r="Y245" s="232"/>
      <c r="Z245" s="212"/>
      <c r="AA245" s="212"/>
      <c r="AB245" s="212"/>
      <c r="AC245" s="212"/>
      <c r="AD245" s="212"/>
      <c r="AE245" s="212"/>
      <c r="AF245" s="212"/>
      <c r="AG245" s="212" t="s">
        <v>190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x14ac:dyDescent="0.2">
      <c r="A246" s="240" t="s">
        <v>180</v>
      </c>
      <c r="B246" s="241" t="s">
        <v>102</v>
      </c>
      <c r="C246" s="259" t="s">
        <v>103</v>
      </c>
      <c r="D246" s="242"/>
      <c r="E246" s="243"/>
      <c r="F246" s="244"/>
      <c r="G246" s="245">
        <f>SUMIF(AG247:AG247,"&lt;&gt;NOR",G247:G247)</f>
        <v>0</v>
      </c>
      <c r="H246" s="239"/>
      <c r="I246" s="239">
        <f>SUM(I247:I247)</f>
        <v>0</v>
      </c>
      <c r="J246" s="239"/>
      <c r="K246" s="239">
        <f>SUM(K247:K247)</f>
        <v>0</v>
      </c>
      <c r="L246" s="239"/>
      <c r="M246" s="239">
        <f>SUM(M247:M247)</f>
        <v>0</v>
      </c>
      <c r="N246" s="238"/>
      <c r="O246" s="238">
        <f>SUM(O247:O247)</f>
        <v>0</v>
      </c>
      <c r="P246" s="238"/>
      <c r="Q246" s="238">
        <f>SUM(Q247:Q247)</f>
        <v>0</v>
      </c>
      <c r="R246" s="239"/>
      <c r="S246" s="239"/>
      <c r="T246" s="239"/>
      <c r="U246" s="239"/>
      <c r="V246" s="239">
        <f>SUM(V247:V247)</f>
        <v>159.84</v>
      </c>
      <c r="W246" s="239"/>
      <c r="X246" s="239"/>
      <c r="Y246" s="239"/>
      <c r="AG246" t="s">
        <v>181</v>
      </c>
    </row>
    <row r="247" spans="1:60" outlineLevel="1" x14ac:dyDescent="0.2">
      <c r="A247" s="253">
        <v>60</v>
      </c>
      <c r="B247" s="254" t="s">
        <v>467</v>
      </c>
      <c r="C247" s="263" t="s">
        <v>468</v>
      </c>
      <c r="D247" s="255" t="s">
        <v>196</v>
      </c>
      <c r="E247" s="256">
        <v>170.30932999999999</v>
      </c>
      <c r="F247" s="257"/>
      <c r="G247" s="258">
        <f>ROUND(E247*F247,2)</f>
        <v>0</v>
      </c>
      <c r="H247" s="233"/>
      <c r="I247" s="232">
        <f>ROUND(E247*H247,2)</f>
        <v>0</v>
      </c>
      <c r="J247" s="233"/>
      <c r="K247" s="232">
        <f>ROUND(E247*J247,2)</f>
        <v>0</v>
      </c>
      <c r="L247" s="232">
        <v>15</v>
      </c>
      <c r="M247" s="232">
        <f>G247*(1+L247/100)</f>
        <v>0</v>
      </c>
      <c r="N247" s="231">
        <v>0</v>
      </c>
      <c r="O247" s="231">
        <f>ROUND(E247*N247,2)</f>
        <v>0</v>
      </c>
      <c r="P247" s="231">
        <v>0</v>
      </c>
      <c r="Q247" s="231">
        <f>ROUND(E247*P247,2)</f>
        <v>0</v>
      </c>
      <c r="R247" s="232"/>
      <c r="S247" s="232" t="s">
        <v>185</v>
      </c>
      <c r="T247" s="232" t="s">
        <v>185</v>
      </c>
      <c r="U247" s="232">
        <v>0.9385</v>
      </c>
      <c r="V247" s="232">
        <f>ROUND(E247*U247,2)</f>
        <v>159.84</v>
      </c>
      <c r="W247" s="232"/>
      <c r="X247" s="232" t="s">
        <v>469</v>
      </c>
      <c r="Y247" s="232" t="s">
        <v>187</v>
      </c>
      <c r="Z247" s="212"/>
      <c r="AA247" s="212"/>
      <c r="AB247" s="212"/>
      <c r="AC247" s="212"/>
      <c r="AD247" s="212"/>
      <c r="AE247" s="212"/>
      <c r="AF247" s="212"/>
      <c r="AG247" s="212" t="s">
        <v>470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x14ac:dyDescent="0.2">
      <c r="A248" s="240" t="s">
        <v>180</v>
      </c>
      <c r="B248" s="241" t="s">
        <v>104</v>
      </c>
      <c r="C248" s="259" t="s">
        <v>105</v>
      </c>
      <c r="D248" s="242"/>
      <c r="E248" s="243"/>
      <c r="F248" s="244"/>
      <c r="G248" s="245">
        <f>SUMIF(AG249:AG269,"&lt;&gt;NOR",G249:G269)</f>
        <v>0</v>
      </c>
      <c r="H248" s="239"/>
      <c r="I248" s="239">
        <f>SUM(I249:I269)</f>
        <v>0</v>
      </c>
      <c r="J248" s="239"/>
      <c r="K248" s="239">
        <f>SUM(K249:K269)</f>
        <v>0</v>
      </c>
      <c r="L248" s="239"/>
      <c r="M248" s="239">
        <f>SUM(M249:M269)</f>
        <v>0</v>
      </c>
      <c r="N248" s="238"/>
      <c r="O248" s="238">
        <f>SUM(O249:O269)</f>
        <v>0.51000000000000012</v>
      </c>
      <c r="P248" s="238"/>
      <c r="Q248" s="238">
        <f>SUM(Q249:Q269)</f>
        <v>0</v>
      </c>
      <c r="R248" s="239"/>
      <c r="S248" s="239"/>
      <c r="T248" s="239"/>
      <c r="U248" s="239"/>
      <c r="V248" s="239">
        <f>SUM(V249:V269)</f>
        <v>75.06</v>
      </c>
      <c r="W248" s="239"/>
      <c r="X248" s="239"/>
      <c r="Y248" s="239"/>
      <c r="AG248" t="s">
        <v>181</v>
      </c>
    </row>
    <row r="249" spans="1:60" ht="33.75" outlineLevel="1" x14ac:dyDescent="0.2">
      <c r="A249" s="247">
        <v>61</v>
      </c>
      <c r="B249" s="248" t="s">
        <v>471</v>
      </c>
      <c r="C249" s="260" t="s">
        <v>472</v>
      </c>
      <c r="D249" s="249" t="s">
        <v>212</v>
      </c>
      <c r="E249" s="250">
        <v>23.6</v>
      </c>
      <c r="F249" s="251"/>
      <c r="G249" s="252">
        <f>ROUND(E249*F249,2)</f>
        <v>0</v>
      </c>
      <c r="H249" s="233"/>
      <c r="I249" s="232">
        <f>ROUND(E249*H249,2)</f>
        <v>0</v>
      </c>
      <c r="J249" s="233"/>
      <c r="K249" s="232">
        <f>ROUND(E249*J249,2)</f>
        <v>0</v>
      </c>
      <c r="L249" s="232">
        <v>15</v>
      </c>
      <c r="M249" s="232">
        <f>G249*(1+L249/100)</f>
        <v>0</v>
      </c>
      <c r="N249" s="231">
        <v>3.3E-4</v>
      </c>
      <c r="O249" s="231">
        <f>ROUND(E249*N249,2)</f>
        <v>0.01</v>
      </c>
      <c r="P249" s="231">
        <v>0</v>
      </c>
      <c r="Q249" s="231">
        <f>ROUND(E249*P249,2)</f>
        <v>0</v>
      </c>
      <c r="R249" s="232"/>
      <c r="S249" s="232" t="s">
        <v>185</v>
      </c>
      <c r="T249" s="232" t="s">
        <v>185</v>
      </c>
      <c r="U249" s="232">
        <v>2.75E-2</v>
      </c>
      <c r="V249" s="232">
        <f>ROUND(E249*U249,2)</f>
        <v>0.65</v>
      </c>
      <c r="W249" s="232"/>
      <c r="X249" s="232" t="s">
        <v>186</v>
      </c>
      <c r="Y249" s="232" t="s">
        <v>187</v>
      </c>
      <c r="Z249" s="212"/>
      <c r="AA249" s="212"/>
      <c r="AB249" s="212"/>
      <c r="AC249" s="212"/>
      <c r="AD249" s="212"/>
      <c r="AE249" s="212"/>
      <c r="AF249" s="212"/>
      <c r="AG249" s="212" t="s">
        <v>188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2" x14ac:dyDescent="0.2">
      <c r="A250" s="229"/>
      <c r="B250" s="230"/>
      <c r="C250" s="261" t="s">
        <v>406</v>
      </c>
      <c r="D250" s="234"/>
      <c r="E250" s="235">
        <v>23.6</v>
      </c>
      <c r="F250" s="232"/>
      <c r="G250" s="232"/>
      <c r="H250" s="232"/>
      <c r="I250" s="232"/>
      <c r="J250" s="232"/>
      <c r="K250" s="232"/>
      <c r="L250" s="232"/>
      <c r="M250" s="232"/>
      <c r="N250" s="231"/>
      <c r="O250" s="231"/>
      <c r="P250" s="231"/>
      <c r="Q250" s="231"/>
      <c r="R250" s="232"/>
      <c r="S250" s="232"/>
      <c r="T250" s="232"/>
      <c r="U250" s="232"/>
      <c r="V250" s="232"/>
      <c r="W250" s="232"/>
      <c r="X250" s="232"/>
      <c r="Y250" s="232"/>
      <c r="Z250" s="212"/>
      <c r="AA250" s="212"/>
      <c r="AB250" s="212"/>
      <c r="AC250" s="212"/>
      <c r="AD250" s="212"/>
      <c r="AE250" s="212"/>
      <c r="AF250" s="212"/>
      <c r="AG250" s="212" t="s">
        <v>190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ht="33.75" outlineLevel="1" x14ac:dyDescent="0.2">
      <c r="A251" s="247">
        <v>62</v>
      </c>
      <c r="B251" s="248" t="s">
        <v>473</v>
      </c>
      <c r="C251" s="260" t="s">
        <v>474</v>
      </c>
      <c r="D251" s="249" t="s">
        <v>212</v>
      </c>
      <c r="E251" s="250">
        <v>28.32</v>
      </c>
      <c r="F251" s="251"/>
      <c r="G251" s="252">
        <f>ROUND(E251*F251,2)</f>
        <v>0</v>
      </c>
      <c r="H251" s="233"/>
      <c r="I251" s="232">
        <f>ROUND(E251*H251,2)</f>
        <v>0</v>
      </c>
      <c r="J251" s="233"/>
      <c r="K251" s="232">
        <f>ROUND(E251*J251,2)</f>
        <v>0</v>
      </c>
      <c r="L251" s="232">
        <v>15</v>
      </c>
      <c r="M251" s="232">
        <f>G251*(1+L251/100)</f>
        <v>0</v>
      </c>
      <c r="N251" s="231">
        <v>5.5900000000000004E-3</v>
      </c>
      <c r="O251" s="231">
        <f>ROUND(E251*N251,2)</f>
        <v>0.16</v>
      </c>
      <c r="P251" s="231">
        <v>0</v>
      </c>
      <c r="Q251" s="231">
        <f>ROUND(E251*P251,2)</f>
        <v>0</v>
      </c>
      <c r="R251" s="232"/>
      <c r="S251" s="232" t="s">
        <v>185</v>
      </c>
      <c r="T251" s="232" t="s">
        <v>185</v>
      </c>
      <c r="U251" s="232">
        <v>0.22991</v>
      </c>
      <c r="V251" s="232">
        <f>ROUND(E251*U251,2)</f>
        <v>6.51</v>
      </c>
      <c r="W251" s="232"/>
      <c r="X251" s="232" t="s">
        <v>186</v>
      </c>
      <c r="Y251" s="232" t="s">
        <v>187</v>
      </c>
      <c r="Z251" s="212"/>
      <c r="AA251" s="212"/>
      <c r="AB251" s="212"/>
      <c r="AC251" s="212"/>
      <c r="AD251" s="212"/>
      <c r="AE251" s="212"/>
      <c r="AF251" s="212"/>
      <c r="AG251" s="212" t="s">
        <v>188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2" x14ac:dyDescent="0.2">
      <c r="A252" s="229"/>
      <c r="B252" s="230"/>
      <c r="C252" s="261" t="s">
        <v>475</v>
      </c>
      <c r="D252" s="234"/>
      <c r="E252" s="235">
        <v>28.32</v>
      </c>
      <c r="F252" s="232"/>
      <c r="G252" s="232"/>
      <c r="H252" s="232"/>
      <c r="I252" s="232"/>
      <c r="J252" s="232"/>
      <c r="K252" s="232"/>
      <c r="L252" s="232"/>
      <c r="M252" s="232"/>
      <c r="N252" s="231"/>
      <c r="O252" s="231"/>
      <c r="P252" s="231"/>
      <c r="Q252" s="231"/>
      <c r="R252" s="232"/>
      <c r="S252" s="232"/>
      <c r="T252" s="232"/>
      <c r="U252" s="232"/>
      <c r="V252" s="232"/>
      <c r="W252" s="232"/>
      <c r="X252" s="232"/>
      <c r="Y252" s="232"/>
      <c r="Z252" s="212"/>
      <c r="AA252" s="212"/>
      <c r="AB252" s="212"/>
      <c r="AC252" s="212"/>
      <c r="AD252" s="212"/>
      <c r="AE252" s="212"/>
      <c r="AF252" s="212"/>
      <c r="AG252" s="212" t="s">
        <v>190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ht="22.5" outlineLevel="1" x14ac:dyDescent="0.2">
      <c r="A253" s="247">
        <v>63</v>
      </c>
      <c r="B253" s="248" t="s">
        <v>476</v>
      </c>
      <c r="C253" s="260" t="s">
        <v>477</v>
      </c>
      <c r="D253" s="249" t="s">
        <v>212</v>
      </c>
      <c r="E253" s="250">
        <v>70.974000000000004</v>
      </c>
      <c r="F253" s="251"/>
      <c r="G253" s="252">
        <f>ROUND(E253*F253,2)</f>
        <v>0</v>
      </c>
      <c r="H253" s="233"/>
      <c r="I253" s="232">
        <f>ROUND(E253*H253,2)</f>
        <v>0</v>
      </c>
      <c r="J253" s="233"/>
      <c r="K253" s="232">
        <f>ROUND(E253*J253,2)</f>
        <v>0</v>
      </c>
      <c r="L253" s="232">
        <v>15</v>
      </c>
      <c r="M253" s="232">
        <f>G253*(1+L253/100)</f>
        <v>0</v>
      </c>
      <c r="N253" s="231">
        <v>2.1000000000000001E-4</v>
      </c>
      <c r="O253" s="231">
        <f>ROUND(E253*N253,2)</f>
        <v>0.01</v>
      </c>
      <c r="P253" s="231">
        <v>0</v>
      </c>
      <c r="Q253" s="231">
        <f>ROUND(E253*P253,2)</f>
        <v>0</v>
      </c>
      <c r="R253" s="232"/>
      <c r="S253" s="232" t="s">
        <v>185</v>
      </c>
      <c r="T253" s="232" t="s">
        <v>185</v>
      </c>
      <c r="U253" s="232">
        <v>9.5000000000000001E-2</v>
      </c>
      <c r="V253" s="232">
        <f>ROUND(E253*U253,2)</f>
        <v>6.74</v>
      </c>
      <c r="W253" s="232"/>
      <c r="X253" s="232" t="s">
        <v>186</v>
      </c>
      <c r="Y253" s="232" t="s">
        <v>187</v>
      </c>
      <c r="Z253" s="212"/>
      <c r="AA253" s="212"/>
      <c r="AB253" s="212"/>
      <c r="AC253" s="212"/>
      <c r="AD253" s="212"/>
      <c r="AE253" s="212"/>
      <c r="AF253" s="212"/>
      <c r="AG253" s="212" t="s">
        <v>188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2" x14ac:dyDescent="0.2">
      <c r="A254" s="229"/>
      <c r="B254" s="230"/>
      <c r="C254" s="261" t="s">
        <v>478</v>
      </c>
      <c r="D254" s="234"/>
      <c r="E254" s="235">
        <v>18.757999999999999</v>
      </c>
      <c r="F254" s="232"/>
      <c r="G254" s="232"/>
      <c r="H254" s="232"/>
      <c r="I254" s="232"/>
      <c r="J254" s="232"/>
      <c r="K254" s="232"/>
      <c r="L254" s="232"/>
      <c r="M254" s="232"/>
      <c r="N254" s="231"/>
      <c r="O254" s="231"/>
      <c r="P254" s="231"/>
      <c r="Q254" s="231"/>
      <c r="R254" s="232"/>
      <c r="S254" s="232"/>
      <c r="T254" s="232"/>
      <c r="U254" s="232"/>
      <c r="V254" s="232"/>
      <c r="W254" s="232"/>
      <c r="X254" s="232"/>
      <c r="Y254" s="232"/>
      <c r="Z254" s="212"/>
      <c r="AA254" s="212"/>
      <c r="AB254" s="212"/>
      <c r="AC254" s="212"/>
      <c r="AD254" s="212"/>
      <c r="AE254" s="212"/>
      <c r="AF254" s="212"/>
      <c r="AG254" s="212" t="s">
        <v>190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">
      <c r="A255" s="229"/>
      <c r="B255" s="230"/>
      <c r="C255" s="261" t="s">
        <v>479</v>
      </c>
      <c r="D255" s="234"/>
      <c r="E255" s="235">
        <v>13.696</v>
      </c>
      <c r="F255" s="232"/>
      <c r="G255" s="232"/>
      <c r="H255" s="232"/>
      <c r="I255" s="232"/>
      <c r="J255" s="232"/>
      <c r="K255" s="232"/>
      <c r="L255" s="232"/>
      <c r="M255" s="232"/>
      <c r="N255" s="231"/>
      <c r="O255" s="231"/>
      <c r="P255" s="231"/>
      <c r="Q255" s="231"/>
      <c r="R255" s="232"/>
      <c r="S255" s="232"/>
      <c r="T255" s="232"/>
      <c r="U255" s="232"/>
      <c r="V255" s="232"/>
      <c r="W255" s="232"/>
      <c r="X255" s="232"/>
      <c r="Y255" s="232"/>
      <c r="Z255" s="212"/>
      <c r="AA255" s="212"/>
      <c r="AB255" s="212"/>
      <c r="AC255" s="212"/>
      <c r="AD255" s="212"/>
      <c r="AE255" s="212"/>
      <c r="AF255" s="212"/>
      <c r="AG255" s="212" t="s">
        <v>190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">
      <c r="A256" s="229"/>
      <c r="B256" s="230"/>
      <c r="C256" s="261" t="s">
        <v>480</v>
      </c>
      <c r="D256" s="234"/>
      <c r="E256" s="235">
        <v>18.77</v>
      </c>
      <c r="F256" s="232"/>
      <c r="G256" s="232"/>
      <c r="H256" s="232"/>
      <c r="I256" s="232"/>
      <c r="J256" s="232"/>
      <c r="K256" s="232"/>
      <c r="L256" s="232"/>
      <c r="M256" s="232"/>
      <c r="N256" s="231"/>
      <c r="O256" s="231"/>
      <c r="P256" s="231"/>
      <c r="Q256" s="231"/>
      <c r="R256" s="232"/>
      <c r="S256" s="232"/>
      <c r="T256" s="232"/>
      <c r="U256" s="232"/>
      <c r="V256" s="232"/>
      <c r="W256" s="232"/>
      <c r="X256" s="232"/>
      <c r="Y256" s="232"/>
      <c r="Z256" s="212"/>
      <c r="AA256" s="212"/>
      <c r="AB256" s="212"/>
      <c r="AC256" s="212"/>
      <c r="AD256" s="212"/>
      <c r="AE256" s="212"/>
      <c r="AF256" s="212"/>
      <c r="AG256" s="212" t="s">
        <v>190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29"/>
      <c r="B257" s="230"/>
      <c r="C257" s="261" t="s">
        <v>481</v>
      </c>
      <c r="D257" s="234"/>
      <c r="E257" s="235">
        <v>13.8</v>
      </c>
      <c r="F257" s="232"/>
      <c r="G257" s="232"/>
      <c r="H257" s="232"/>
      <c r="I257" s="232"/>
      <c r="J257" s="232"/>
      <c r="K257" s="232"/>
      <c r="L257" s="232"/>
      <c r="M257" s="232"/>
      <c r="N257" s="231"/>
      <c r="O257" s="231"/>
      <c r="P257" s="231"/>
      <c r="Q257" s="231"/>
      <c r="R257" s="232"/>
      <c r="S257" s="232"/>
      <c r="T257" s="232"/>
      <c r="U257" s="232"/>
      <c r="V257" s="232"/>
      <c r="W257" s="232"/>
      <c r="X257" s="232"/>
      <c r="Y257" s="232"/>
      <c r="Z257" s="212"/>
      <c r="AA257" s="212"/>
      <c r="AB257" s="212"/>
      <c r="AC257" s="212"/>
      <c r="AD257" s="212"/>
      <c r="AE257" s="212"/>
      <c r="AF257" s="212"/>
      <c r="AG257" s="212" t="s">
        <v>190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">
      <c r="A258" s="229"/>
      <c r="B258" s="230"/>
      <c r="C258" s="261" t="s">
        <v>482</v>
      </c>
      <c r="D258" s="234"/>
      <c r="E258" s="235">
        <v>5.95</v>
      </c>
      <c r="F258" s="232"/>
      <c r="G258" s="232"/>
      <c r="H258" s="232"/>
      <c r="I258" s="232"/>
      <c r="J258" s="232"/>
      <c r="K258" s="232"/>
      <c r="L258" s="232"/>
      <c r="M258" s="232"/>
      <c r="N258" s="231"/>
      <c r="O258" s="231"/>
      <c r="P258" s="231"/>
      <c r="Q258" s="231"/>
      <c r="R258" s="232"/>
      <c r="S258" s="232"/>
      <c r="T258" s="232"/>
      <c r="U258" s="232"/>
      <c r="V258" s="232"/>
      <c r="W258" s="232"/>
      <c r="X258" s="232"/>
      <c r="Y258" s="232"/>
      <c r="Z258" s="212"/>
      <c r="AA258" s="212"/>
      <c r="AB258" s="212"/>
      <c r="AC258" s="212"/>
      <c r="AD258" s="212"/>
      <c r="AE258" s="212"/>
      <c r="AF258" s="212"/>
      <c r="AG258" s="212" t="s">
        <v>190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22.5" outlineLevel="1" x14ac:dyDescent="0.2">
      <c r="A259" s="247">
        <v>64</v>
      </c>
      <c r="B259" s="248" t="s">
        <v>483</v>
      </c>
      <c r="C259" s="260" t="s">
        <v>484</v>
      </c>
      <c r="D259" s="249" t="s">
        <v>212</v>
      </c>
      <c r="E259" s="250">
        <v>78.071399999999997</v>
      </c>
      <c r="F259" s="251"/>
      <c r="G259" s="252">
        <f>ROUND(E259*F259,2)</f>
        <v>0</v>
      </c>
      <c r="H259" s="233"/>
      <c r="I259" s="232">
        <f>ROUND(E259*H259,2)</f>
        <v>0</v>
      </c>
      <c r="J259" s="233"/>
      <c r="K259" s="232">
        <f>ROUND(E259*J259,2)</f>
        <v>0</v>
      </c>
      <c r="L259" s="232">
        <v>15</v>
      </c>
      <c r="M259" s="232">
        <f>G259*(1+L259/100)</f>
        <v>0</v>
      </c>
      <c r="N259" s="231">
        <v>3.5799999999999998E-3</v>
      </c>
      <c r="O259" s="231">
        <f>ROUND(E259*N259,2)</f>
        <v>0.28000000000000003</v>
      </c>
      <c r="P259" s="231">
        <v>0</v>
      </c>
      <c r="Q259" s="231">
        <f>ROUND(E259*P259,2)</f>
        <v>0</v>
      </c>
      <c r="R259" s="232"/>
      <c r="S259" s="232" t="s">
        <v>185</v>
      </c>
      <c r="T259" s="232" t="s">
        <v>185</v>
      </c>
      <c r="U259" s="232">
        <v>0.498</v>
      </c>
      <c r="V259" s="232">
        <f>ROUND(E259*U259,2)</f>
        <v>38.880000000000003</v>
      </c>
      <c r="W259" s="232"/>
      <c r="X259" s="232" t="s">
        <v>186</v>
      </c>
      <c r="Y259" s="232" t="s">
        <v>187</v>
      </c>
      <c r="Z259" s="212"/>
      <c r="AA259" s="212"/>
      <c r="AB259" s="212"/>
      <c r="AC259" s="212"/>
      <c r="AD259" s="212"/>
      <c r="AE259" s="212"/>
      <c r="AF259" s="212"/>
      <c r="AG259" s="212" t="s">
        <v>188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2" x14ac:dyDescent="0.2">
      <c r="A260" s="229"/>
      <c r="B260" s="230"/>
      <c r="C260" s="261" t="s">
        <v>478</v>
      </c>
      <c r="D260" s="234"/>
      <c r="E260" s="235">
        <v>18.757999999999999</v>
      </c>
      <c r="F260" s="232"/>
      <c r="G260" s="232"/>
      <c r="H260" s="232"/>
      <c r="I260" s="232"/>
      <c r="J260" s="232"/>
      <c r="K260" s="232"/>
      <c r="L260" s="232"/>
      <c r="M260" s="232"/>
      <c r="N260" s="231"/>
      <c r="O260" s="231"/>
      <c r="P260" s="231"/>
      <c r="Q260" s="231"/>
      <c r="R260" s="232"/>
      <c r="S260" s="232"/>
      <c r="T260" s="232"/>
      <c r="U260" s="232"/>
      <c r="V260" s="232"/>
      <c r="W260" s="232"/>
      <c r="X260" s="232"/>
      <c r="Y260" s="232"/>
      <c r="Z260" s="212"/>
      <c r="AA260" s="212"/>
      <c r="AB260" s="212"/>
      <c r="AC260" s="212"/>
      <c r="AD260" s="212"/>
      <c r="AE260" s="212"/>
      <c r="AF260" s="212"/>
      <c r="AG260" s="212" t="s">
        <v>190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">
      <c r="A261" s="229"/>
      <c r="B261" s="230"/>
      <c r="C261" s="261" t="s">
        <v>479</v>
      </c>
      <c r="D261" s="234"/>
      <c r="E261" s="235">
        <v>13.696</v>
      </c>
      <c r="F261" s="232"/>
      <c r="G261" s="232"/>
      <c r="H261" s="232"/>
      <c r="I261" s="232"/>
      <c r="J261" s="232"/>
      <c r="K261" s="232"/>
      <c r="L261" s="232"/>
      <c r="M261" s="232"/>
      <c r="N261" s="231"/>
      <c r="O261" s="231"/>
      <c r="P261" s="231"/>
      <c r="Q261" s="231"/>
      <c r="R261" s="232"/>
      <c r="S261" s="232"/>
      <c r="T261" s="232"/>
      <c r="U261" s="232"/>
      <c r="V261" s="232"/>
      <c r="W261" s="232"/>
      <c r="X261" s="232"/>
      <c r="Y261" s="232"/>
      <c r="Z261" s="212"/>
      <c r="AA261" s="212"/>
      <c r="AB261" s="212"/>
      <c r="AC261" s="212"/>
      <c r="AD261" s="212"/>
      <c r="AE261" s="212"/>
      <c r="AF261" s="212"/>
      <c r="AG261" s="212" t="s">
        <v>190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">
      <c r="A262" s="229"/>
      <c r="B262" s="230"/>
      <c r="C262" s="261" t="s">
        <v>480</v>
      </c>
      <c r="D262" s="234"/>
      <c r="E262" s="235">
        <v>18.77</v>
      </c>
      <c r="F262" s="232"/>
      <c r="G262" s="232"/>
      <c r="H262" s="232"/>
      <c r="I262" s="232"/>
      <c r="J262" s="232"/>
      <c r="K262" s="232"/>
      <c r="L262" s="232"/>
      <c r="M262" s="232"/>
      <c r="N262" s="231"/>
      <c r="O262" s="231"/>
      <c r="P262" s="231"/>
      <c r="Q262" s="231"/>
      <c r="R262" s="232"/>
      <c r="S262" s="232"/>
      <c r="T262" s="232"/>
      <c r="U262" s="232"/>
      <c r="V262" s="232"/>
      <c r="W262" s="232"/>
      <c r="X262" s="232"/>
      <c r="Y262" s="232"/>
      <c r="Z262" s="212"/>
      <c r="AA262" s="212"/>
      <c r="AB262" s="212"/>
      <c r="AC262" s="212"/>
      <c r="AD262" s="212"/>
      <c r="AE262" s="212"/>
      <c r="AF262" s="212"/>
      <c r="AG262" s="212" t="s">
        <v>190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">
      <c r="A263" s="229"/>
      <c r="B263" s="230"/>
      <c r="C263" s="261" t="s">
        <v>481</v>
      </c>
      <c r="D263" s="234"/>
      <c r="E263" s="235">
        <v>13.8</v>
      </c>
      <c r="F263" s="232"/>
      <c r="G263" s="232"/>
      <c r="H263" s="232"/>
      <c r="I263" s="232"/>
      <c r="J263" s="232"/>
      <c r="K263" s="232"/>
      <c r="L263" s="232"/>
      <c r="M263" s="232"/>
      <c r="N263" s="231"/>
      <c r="O263" s="231"/>
      <c r="P263" s="231"/>
      <c r="Q263" s="231"/>
      <c r="R263" s="232"/>
      <c r="S263" s="232"/>
      <c r="T263" s="232"/>
      <c r="U263" s="232"/>
      <c r="V263" s="232"/>
      <c r="W263" s="232"/>
      <c r="X263" s="232"/>
      <c r="Y263" s="232"/>
      <c r="Z263" s="212"/>
      <c r="AA263" s="212"/>
      <c r="AB263" s="212"/>
      <c r="AC263" s="212"/>
      <c r="AD263" s="212"/>
      <c r="AE263" s="212"/>
      <c r="AF263" s="212"/>
      <c r="AG263" s="212" t="s">
        <v>190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">
      <c r="A264" s="229"/>
      <c r="B264" s="230"/>
      <c r="C264" s="261" t="s">
        <v>482</v>
      </c>
      <c r="D264" s="234"/>
      <c r="E264" s="235">
        <v>5.95</v>
      </c>
      <c r="F264" s="232"/>
      <c r="G264" s="232"/>
      <c r="H264" s="232"/>
      <c r="I264" s="232"/>
      <c r="J264" s="232"/>
      <c r="K264" s="232"/>
      <c r="L264" s="232"/>
      <c r="M264" s="232"/>
      <c r="N264" s="231"/>
      <c r="O264" s="231"/>
      <c r="P264" s="231"/>
      <c r="Q264" s="231"/>
      <c r="R264" s="232"/>
      <c r="S264" s="232"/>
      <c r="T264" s="232"/>
      <c r="U264" s="232"/>
      <c r="V264" s="232"/>
      <c r="W264" s="232"/>
      <c r="X264" s="232"/>
      <c r="Y264" s="232"/>
      <c r="Z264" s="212"/>
      <c r="AA264" s="212"/>
      <c r="AB264" s="212"/>
      <c r="AC264" s="212"/>
      <c r="AD264" s="212"/>
      <c r="AE264" s="212"/>
      <c r="AF264" s="212"/>
      <c r="AG264" s="212" t="s">
        <v>190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">
      <c r="A265" s="229"/>
      <c r="B265" s="230"/>
      <c r="C265" s="262" t="s">
        <v>485</v>
      </c>
      <c r="D265" s="236"/>
      <c r="E265" s="237">
        <v>7.0974000000000004</v>
      </c>
      <c r="F265" s="232"/>
      <c r="G265" s="232"/>
      <c r="H265" s="232"/>
      <c r="I265" s="232"/>
      <c r="J265" s="232"/>
      <c r="K265" s="232"/>
      <c r="L265" s="232"/>
      <c r="M265" s="232"/>
      <c r="N265" s="231"/>
      <c r="O265" s="231"/>
      <c r="P265" s="231"/>
      <c r="Q265" s="231"/>
      <c r="R265" s="232"/>
      <c r="S265" s="232"/>
      <c r="T265" s="232"/>
      <c r="U265" s="232"/>
      <c r="V265" s="232"/>
      <c r="W265" s="232"/>
      <c r="X265" s="232"/>
      <c r="Y265" s="232"/>
      <c r="Z265" s="212"/>
      <c r="AA265" s="212"/>
      <c r="AB265" s="212"/>
      <c r="AC265" s="212"/>
      <c r="AD265" s="212"/>
      <c r="AE265" s="212"/>
      <c r="AF265" s="212"/>
      <c r="AG265" s="212" t="s">
        <v>190</v>
      </c>
      <c r="AH265" s="212">
        <v>4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22.5" outlineLevel="1" x14ac:dyDescent="0.2">
      <c r="A266" s="247">
        <v>65</v>
      </c>
      <c r="B266" s="248" t="s">
        <v>486</v>
      </c>
      <c r="C266" s="260" t="s">
        <v>487</v>
      </c>
      <c r="D266" s="249" t="s">
        <v>212</v>
      </c>
      <c r="E266" s="250">
        <v>238.7</v>
      </c>
      <c r="F266" s="251"/>
      <c r="G266" s="252">
        <f>ROUND(E266*F266,2)</f>
        <v>0</v>
      </c>
      <c r="H266" s="233"/>
      <c r="I266" s="232">
        <f>ROUND(E266*H266,2)</f>
        <v>0</v>
      </c>
      <c r="J266" s="233"/>
      <c r="K266" s="232">
        <f>ROUND(E266*J266,2)</f>
        <v>0</v>
      </c>
      <c r="L266" s="232">
        <v>15</v>
      </c>
      <c r="M266" s="232">
        <f>G266*(1+L266/100)</f>
        <v>0</v>
      </c>
      <c r="N266" s="231">
        <v>2.0000000000000001E-4</v>
      </c>
      <c r="O266" s="231">
        <f>ROUND(E266*N266,2)</f>
        <v>0.05</v>
      </c>
      <c r="P266" s="231">
        <v>0</v>
      </c>
      <c r="Q266" s="231">
        <f>ROUND(E266*P266,2)</f>
        <v>0</v>
      </c>
      <c r="R266" s="232"/>
      <c r="S266" s="232" t="s">
        <v>185</v>
      </c>
      <c r="T266" s="232" t="s">
        <v>185</v>
      </c>
      <c r="U266" s="232">
        <v>0.09</v>
      </c>
      <c r="V266" s="232">
        <f>ROUND(E266*U266,2)</f>
        <v>21.48</v>
      </c>
      <c r="W266" s="232"/>
      <c r="X266" s="232" t="s">
        <v>186</v>
      </c>
      <c r="Y266" s="232" t="s">
        <v>187</v>
      </c>
      <c r="Z266" s="212"/>
      <c r="AA266" s="212"/>
      <c r="AB266" s="212"/>
      <c r="AC266" s="212"/>
      <c r="AD266" s="212"/>
      <c r="AE266" s="212"/>
      <c r="AF266" s="212"/>
      <c r="AG266" s="212" t="s">
        <v>188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2" x14ac:dyDescent="0.2">
      <c r="A267" s="229"/>
      <c r="B267" s="230"/>
      <c r="C267" s="261" t="s">
        <v>488</v>
      </c>
      <c r="D267" s="234"/>
      <c r="E267" s="235">
        <v>217</v>
      </c>
      <c r="F267" s="232"/>
      <c r="G267" s="232"/>
      <c r="H267" s="232"/>
      <c r="I267" s="232"/>
      <c r="J267" s="232"/>
      <c r="K267" s="232"/>
      <c r="L267" s="232"/>
      <c r="M267" s="232"/>
      <c r="N267" s="231"/>
      <c r="O267" s="231"/>
      <c r="P267" s="231"/>
      <c r="Q267" s="231"/>
      <c r="R267" s="232"/>
      <c r="S267" s="232"/>
      <c r="T267" s="232"/>
      <c r="U267" s="232"/>
      <c r="V267" s="232"/>
      <c r="W267" s="232"/>
      <c r="X267" s="232"/>
      <c r="Y267" s="232"/>
      <c r="Z267" s="212"/>
      <c r="AA267" s="212"/>
      <c r="AB267" s="212"/>
      <c r="AC267" s="212"/>
      <c r="AD267" s="212"/>
      <c r="AE267" s="212"/>
      <c r="AF267" s="212"/>
      <c r="AG267" s="212" t="s">
        <v>190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">
      <c r="A268" s="229"/>
      <c r="B268" s="230"/>
      <c r="C268" s="262" t="s">
        <v>485</v>
      </c>
      <c r="D268" s="236"/>
      <c r="E268" s="237">
        <v>21.7</v>
      </c>
      <c r="F268" s="232"/>
      <c r="G268" s="232"/>
      <c r="H268" s="232"/>
      <c r="I268" s="232"/>
      <c r="J268" s="232"/>
      <c r="K268" s="232"/>
      <c r="L268" s="232"/>
      <c r="M268" s="232"/>
      <c r="N268" s="231"/>
      <c r="O268" s="231"/>
      <c r="P268" s="231"/>
      <c r="Q268" s="231"/>
      <c r="R268" s="232"/>
      <c r="S268" s="232"/>
      <c r="T268" s="232"/>
      <c r="U268" s="232"/>
      <c r="V268" s="232"/>
      <c r="W268" s="232"/>
      <c r="X268" s="232"/>
      <c r="Y268" s="232"/>
      <c r="Z268" s="212"/>
      <c r="AA268" s="212"/>
      <c r="AB268" s="212"/>
      <c r="AC268" s="212"/>
      <c r="AD268" s="212"/>
      <c r="AE268" s="212"/>
      <c r="AF268" s="212"/>
      <c r="AG268" s="212" t="s">
        <v>190</v>
      </c>
      <c r="AH268" s="212">
        <v>4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53">
        <v>66</v>
      </c>
      <c r="B269" s="254" t="s">
        <v>489</v>
      </c>
      <c r="C269" s="263" t="s">
        <v>490</v>
      </c>
      <c r="D269" s="255" t="s">
        <v>196</v>
      </c>
      <c r="E269" s="256">
        <v>0.50824000000000003</v>
      </c>
      <c r="F269" s="257"/>
      <c r="G269" s="258">
        <f>ROUND(E269*F269,2)</f>
        <v>0</v>
      </c>
      <c r="H269" s="233"/>
      <c r="I269" s="232">
        <f>ROUND(E269*H269,2)</f>
        <v>0</v>
      </c>
      <c r="J269" s="233"/>
      <c r="K269" s="232">
        <f>ROUND(E269*J269,2)</f>
        <v>0</v>
      </c>
      <c r="L269" s="232">
        <v>15</v>
      </c>
      <c r="M269" s="232">
        <f>G269*(1+L269/100)</f>
        <v>0</v>
      </c>
      <c r="N269" s="231">
        <v>0</v>
      </c>
      <c r="O269" s="231">
        <f>ROUND(E269*N269,2)</f>
        <v>0</v>
      </c>
      <c r="P269" s="231">
        <v>0</v>
      </c>
      <c r="Q269" s="231">
        <f>ROUND(E269*P269,2)</f>
        <v>0</v>
      </c>
      <c r="R269" s="232"/>
      <c r="S269" s="232" t="s">
        <v>185</v>
      </c>
      <c r="T269" s="232" t="s">
        <v>185</v>
      </c>
      <c r="U269" s="232">
        <v>1.5669999999999999</v>
      </c>
      <c r="V269" s="232">
        <f>ROUND(E269*U269,2)</f>
        <v>0.8</v>
      </c>
      <c r="W269" s="232"/>
      <c r="X269" s="232" t="s">
        <v>469</v>
      </c>
      <c r="Y269" s="232" t="s">
        <v>187</v>
      </c>
      <c r="Z269" s="212"/>
      <c r="AA269" s="212"/>
      <c r="AB269" s="212"/>
      <c r="AC269" s="212"/>
      <c r="AD269" s="212"/>
      <c r="AE269" s="212"/>
      <c r="AF269" s="212"/>
      <c r="AG269" s="212" t="s">
        <v>470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x14ac:dyDescent="0.2">
      <c r="A270" s="240" t="s">
        <v>180</v>
      </c>
      <c r="B270" s="241" t="s">
        <v>106</v>
      </c>
      <c r="C270" s="259" t="s">
        <v>107</v>
      </c>
      <c r="D270" s="242"/>
      <c r="E270" s="243"/>
      <c r="F270" s="244"/>
      <c r="G270" s="245">
        <f>SUMIF(AG271:AG306,"&lt;&gt;NOR",G271:G306)</f>
        <v>0</v>
      </c>
      <c r="H270" s="239"/>
      <c r="I270" s="239">
        <f>SUM(I271:I306)</f>
        <v>0</v>
      </c>
      <c r="J270" s="239"/>
      <c r="K270" s="239">
        <f>SUM(K271:K306)</f>
        <v>0</v>
      </c>
      <c r="L270" s="239"/>
      <c r="M270" s="239">
        <f>SUM(M271:M306)</f>
        <v>0</v>
      </c>
      <c r="N270" s="238"/>
      <c r="O270" s="238">
        <f>SUM(O271:O306)</f>
        <v>2.4900000000000002</v>
      </c>
      <c r="P270" s="238"/>
      <c r="Q270" s="238">
        <f>SUM(Q271:Q306)</f>
        <v>0</v>
      </c>
      <c r="R270" s="239"/>
      <c r="S270" s="239"/>
      <c r="T270" s="239"/>
      <c r="U270" s="239"/>
      <c r="V270" s="239">
        <f>SUM(V271:V306)</f>
        <v>88.55</v>
      </c>
      <c r="W270" s="239"/>
      <c r="X270" s="239"/>
      <c r="Y270" s="239"/>
      <c r="AG270" t="s">
        <v>181</v>
      </c>
    </row>
    <row r="271" spans="1:60" outlineLevel="1" x14ac:dyDescent="0.2">
      <c r="A271" s="247">
        <v>67</v>
      </c>
      <c r="B271" s="248" t="s">
        <v>491</v>
      </c>
      <c r="C271" s="260" t="s">
        <v>492</v>
      </c>
      <c r="D271" s="249" t="s">
        <v>212</v>
      </c>
      <c r="E271" s="250">
        <v>23.6</v>
      </c>
      <c r="F271" s="251"/>
      <c r="G271" s="252">
        <f>ROUND(E271*F271,2)</f>
        <v>0</v>
      </c>
      <c r="H271" s="233"/>
      <c r="I271" s="232">
        <f>ROUND(E271*H271,2)</f>
        <v>0</v>
      </c>
      <c r="J271" s="233"/>
      <c r="K271" s="232">
        <f>ROUND(E271*J271,2)</f>
        <v>0</v>
      </c>
      <c r="L271" s="232">
        <v>15</v>
      </c>
      <c r="M271" s="232">
        <f>G271*(1+L271/100)</f>
        <v>0</v>
      </c>
      <c r="N271" s="231">
        <v>0</v>
      </c>
      <c r="O271" s="231">
        <f>ROUND(E271*N271,2)</f>
        <v>0</v>
      </c>
      <c r="P271" s="231">
        <v>0</v>
      </c>
      <c r="Q271" s="231">
        <f>ROUND(E271*P271,2)</f>
        <v>0</v>
      </c>
      <c r="R271" s="232"/>
      <c r="S271" s="232" t="s">
        <v>185</v>
      </c>
      <c r="T271" s="232" t="s">
        <v>185</v>
      </c>
      <c r="U271" s="232">
        <v>0.15</v>
      </c>
      <c r="V271" s="232">
        <f>ROUND(E271*U271,2)</f>
        <v>3.54</v>
      </c>
      <c r="W271" s="232"/>
      <c r="X271" s="232" t="s">
        <v>186</v>
      </c>
      <c r="Y271" s="232" t="s">
        <v>187</v>
      </c>
      <c r="Z271" s="212"/>
      <c r="AA271" s="212"/>
      <c r="AB271" s="212"/>
      <c r="AC271" s="212"/>
      <c r="AD271" s="212"/>
      <c r="AE271" s="212"/>
      <c r="AF271" s="212"/>
      <c r="AG271" s="212" t="s">
        <v>188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2" x14ac:dyDescent="0.2">
      <c r="A272" s="229"/>
      <c r="B272" s="230"/>
      <c r="C272" s="261" t="s">
        <v>406</v>
      </c>
      <c r="D272" s="234"/>
      <c r="E272" s="235">
        <v>23.6</v>
      </c>
      <c r="F272" s="232"/>
      <c r="G272" s="232"/>
      <c r="H272" s="232"/>
      <c r="I272" s="232"/>
      <c r="J272" s="232"/>
      <c r="K272" s="232"/>
      <c r="L272" s="232"/>
      <c r="M272" s="232"/>
      <c r="N272" s="231"/>
      <c r="O272" s="231"/>
      <c r="P272" s="231"/>
      <c r="Q272" s="231"/>
      <c r="R272" s="232"/>
      <c r="S272" s="232"/>
      <c r="T272" s="232"/>
      <c r="U272" s="232"/>
      <c r="V272" s="232"/>
      <c r="W272" s="232"/>
      <c r="X272" s="232"/>
      <c r="Y272" s="232"/>
      <c r="Z272" s="212"/>
      <c r="AA272" s="212"/>
      <c r="AB272" s="212"/>
      <c r="AC272" s="212"/>
      <c r="AD272" s="212"/>
      <c r="AE272" s="212"/>
      <c r="AF272" s="212"/>
      <c r="AG272" s="212" t="s">
        <v>190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47">
        <v>68</v>
      </c>
      <c r="B273" s="248" t="s">
        <v>493</v>
      </c>
      <c r="C273" s="260" t="s">
        <v>494</v>
      </c>
      <c r="D273" s="249" t="s">
        <v>184</v>
      </c>
      <c r="E273" s="250">
        <v>2.9735999999999998</v>
      </c>
      <c r="F273" s="251"/>
      <c r="G273" s="252">
        <f>ROUND(E273*F273,2)</f>
        <v>0</v>
      </c>
      <c r="H273" s="233"/>
      <c r="I273" s="232">
        <f>ROUND(E273*H273,2)</f>
        <v>0</v>
      </c>
      <c r="J273" s="233"/>
      <c r="K273" s="232">
        <f>ROUND(E273*J273,2)</f>
        <v>0</v>
      </c>
      <c r="L273" s="232">
        <v>15</v>
      </c>
      <c r="M273" s="232">
        <f>G273*(1+L273/100)</f>
        <v>0</v>
      </c>
      <c r="N273" s="231">
        <v>2.5000000000000001E-2</v>
      </c>
      <c r="O273" s="231">
        <f>ROUND(E273*N273,2)</f>
        <v>7.0000000000000007E-2</v>
      </c>
      <c r="P273" s="231">
        <v>0</v>
      </c>
      <c r="Q273" s="231">
        <f>ROUND(E273*P273,2)</f>
        <v>0</v>
      </c>
      <c r="R273" s="232" t="s">
        <v>262</v>
      </c>
      <c r="S273" s="232" t="s">
        <v>495</v>
      </c>
      <c r="T273" s="232" t="s">
        <v>495</v>
      </c>
      <c r="U273" s="232">
        <v>0</v>
      </c>
      <c r="V273" s="232">
        <f>ROUND(E273*U273,2)</f>
        <v>0</v>
      </c>
      <c r="W273" s="232"/>
      <c r="X273" s="232" t="s">
        <v>263</v>
      </c>
      <c r="Y273" s="232" t="s">
        <v>187</v>
      </c>
      <c r="Z273" s="212"/>
      <c r="AA273" s="212"/>
      <c r="AB273" s="212"/>
      <c r="AC273" s="212"/>
      <c r="AD273" s="212"/>
      <c r="AE273" s="212"/>
      <c r="AF273" s="212"/>
      <c r="AG273" s="212" t="s">
        <v>264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2" x14ac:dyDescent="0.2">
      <c r="A274" s="229"/>
      <c r="B274" s="230"/>
      <c r="C274" s="261" t="s">
        <v>496</v>
      </c>
      <c r="D274" s="234"/>
      <c r="E274" s="235">
        <v>2.9735999999999998</v>
      </c>
      <c r="F274" s="232"/>
      <c r="G274" s="232"/>
      <c r="H274" s="232"/>
      <c r="I274" s="232"/>
      <c r="J274" s="232"/>
      <c r="K274" s="232"/>
      <c r="L274" s="232"/>
      <c r="M274" s="232"/>
      <c r="N274" s="231"/>
      <c r="O274" s="231"/>
      <c r="P274" s="231"/>
      <c r="Q274" s="231"/>
      <c r="R274" s="232"/>
      <c r="S274" s="232"/>
      <c r="T274" s="232"/>
      <c r="U274" s="232"/>
      <c r="V274" s="232"/>
      <c r="W274" s="232"/>
      <c r="X274" s="232"/>
      <c r="Y274" s="232"/>
      <c r="Z274" s="212"/>
      <c r="AA274" s="212"/>
      <c r="AB274" s="212"/>
      <c r="AC274" s="212"/>
      <c r="AD274" s="212"/>
      <c r="AE274" s="212"/>
      <c r="AF274" s="212"/>
      <c r="AG274" s="212" t="s">
        <v>190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ht="22.5" outlineLevel="1" x14ac:dyDescent="0.2">
      <c r="A275" s="247">
        <v>69</v>
      </c>
      <c r="B275" s="248" t="s">
        <v>497</v>
      </c>
      <c r="C275" s="260" t="s">
        <v>498</v>
      </c>
      <c r="D275" s="249" t="s">
        <v>212</v>
      </c>
      <c r="E275" s="250">
        <v>201.33</v>
      </c>
      <c r="F275" s="251"/>
      <c r="G275" s="252">
        <f>ROUND(E275*F275,2)</f>
        <v>0</v>
      </c>
      <c r="H275" s="233"/>
      <c r="I275" s="232">
        <f>ROUND(E275*H275,2)</f>
        <v>0</v>
      </c>
      <c r="J275" s="233"/>
      <c r="K275" s="232">
        <f>ROUND(E275*J275,2)</f>
        <v>0</v>
      </c>
      <c r="L275" s="232">
        <v>15</v>
      </c>
      <c r="M275" s="232">
        <f>G275*(1+L275/100)</f>
        <v>0</v>
      </c>
      <c r="N275" s="231">
        <v>0</v>
      </c>
      <c r="O275" s="231">
        <f>ROUND(E275*N275,2)</f>
        <v>0</v>
      </c>
      <c r="P275" s="231">
        <v>0</v>
      </c>
      <c r="Q275" s="231">
        <f>ROUND(E275*P275,2)</f>
        <v>0</v>
      </c>
      <c r="R275" s="232"/>
      <c r="S275" s="232" t="s">
        <v>185</v>
      </c>
      <c r="T275" s="232" t="s">
        <v>185</v>
      </c>
      <c r="U275" s="232">
        <v>0.08</v>
      </c>
      <c r="V275" s="232">
        <f>ROUND(E275*U275,2)</f>
        <v>16.11</v>
      </c>
      <c r="W275" s="232"/>
      <c r="X275" s="232" t="s">
        <v>186</v>
      </c>
      <c r="Y275" s="232" t="s">
        <v>187</v>
      </c>
      <c r="Z275" s="212"/>
      <c r="AA275" s="212"/>
      <c r="AB275" s="212"/>
      <c r="AC275" s="212"/>
      <c r="AD275" s="212"/>
      <c r="AE275" s="212"/>
      <c r="AF275" s="212"/>
      <c r="AG275" s="212" t="s">
        <v>188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2" x14ac:dyDescent="0.2">
      <c r="A276" s="229"/>
      <c r="B276" s="230"/>
      <c r="C276" s="261" t="s">
        <v>402</v>
      </c>
      <c r="D276" s="234"/>
      <c r="E276" s="235">
        <v>46.59</v>
      </c>
      <c r="F276" s="232"/>
      <c r="G276" s="232"/>
      <c r="H276" s="232"/>
      <c r="I276" s="232"/>
      <c r="J276" s="232"/>
      <c r="K276" s="232"/>
      <c r="L276" s="232"/>
      <c r="M276" s="232"/>
      <c r="N276" s="231"/>
      <c r="O276" s="231"/>
      <c r="P276" s="231"/>
      <c r="Q276" s="231"/>
      <c r="R276" s="232"/>
      <c r="S276" s="232"/>
      <c r="T276" s="232"/>
      <c r="U276" s="232"/>
      <c r="V276" s="232"/>
      <c r="W276" s="232"/>
      <c r="X276" s="232"/>
      <c r="Y276" s="232"/>
      <c r="Z276" s="212"/>
      <c r="AA276" s="212"/>
      <c r="AB276" s="212"/>
      <c r="AC276" s="212"/>
      <c r="AD276" s="212"/>
      <c r="AE276" s="212"/>
      <c r="AF276" s="212"/>
      <c r="AG276" s="212" t="s">
        <v>190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 x14ac:dyDescent="0.2">
      <c r="A277" s="229"/>
      <c r="B277" s="230"/>
      <c r="C277" s="261" t="s">
        <v>403</v>
      </c>
      <c r="D277" s="234"/>
      <c r="E277" s="235">
        <v>6.4</v>
      </c>
      <c r="F277" s="232"/>
      <c r="G277" s="232"/>
      <c r="H277" s="232"/>
      <c r="I277" s="232"/>
      <c r="J277" s="232"/>
      <c r="K277" s="232"/>
      <c r="L277" s="232"/>
      <c r="M277" s="232"/>
      <c r="N277" s="231"/>
      <c r="O277" s="231"/>
      <c r="P277" s="231"/>
      <c r="Q277" s="231"/>
      <c r="R277" s="232"/>
      <c r="S277" s="232"/>
      <c r="T277" s="232"/>
      <c r="U277" s="232"/>
      <c r="V277" s="232"/>
      <c r="W277" s="232"/>
      <c r="X277" s="232"/>
      <c r="Y277" s="232"/>
      <c r="Z277" s="212"/>
      <c r="AA277" s="212"/>
      <c r="AB277" s="212"/>
      <c r="AC277" s="212"/>
      <c r="AD277" s="212"/>
      <c r="AE277" s="212"/>
      <c r="AF277" s="212"/>
      <c r="AG277" s="212" t="s">
        <v>190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">
      <c r="A278" s="229"/>
      <c r="B278" s="230"/>
      <c r="C278" s="261" t="s">
        <v>404</v>
      </c>
      <c r="D278" s="234"/>
      <c r="E278" s="235">
        <v>19.420000000000002</v>
      </c>
      <c r="F278" s="232"/>
      <c r="G278" s="232"/>
      <c r="H278" s="232"/>
      <c r="I278" s="232"/>
      <c r="J278" s="232"/>
      <c r="K278" s="232"/>
      <c r="L278" s="232"/>
      <c r="M278" s="232"/>
      <c r="N278" s="231"/>
      <c r="O278" s="231"/>
      <c r="P278" s="231"/>
      <c r="Q278" s="231"/>
      <c r="R278" s="232"/>
      <c r="S278" s="232"/>
      <c r="T278" s="232"/>
      <c r="U278" s="232"/>
      <c r="V278" s="232"/>
      <c r="W278" s="232"/>
      <c r="X278" s="232"/>
      <c r="Y278" s="232"/>
      <c r="Z278" s="212"/>
      <c r="AA278" s="212"/>
      <c r="AB278" s="212"/>
      <c r="AC278" s="212"/>
      <c r="AD278" s="212"/>
      <c r="AE278" s="212"/>
      <c r="AF278" s="212"/>
      <c r="AG278" s="212" t="s">
        <v>190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">
      <c r="A279" s="229"/>
      <c r="B279" s="230"/>
      <c r="C279" s="261" t="s">
        <v>405</v>
      </c>
      <c r="D279" s="234"/>
      <c r="E279" s="235">
        <v>128.91999999999999</v>
      </c>
      <c r="F279" s="232"/>
      <c r="G279" s="232"/>
      <c r="H279" s="232"/>
      <c r="I279" s="232"/>
      <c r="J279" s="232"/>
      <c r="K279" s="232"/>
      <c r="L279" s="232"/>
      <c r="M279" s="232"/>
      <c r="N279" s="231"/>
      <c r="O279" s="231"/>
      <c r="P279" s="231"/>
      <c r="Q279" s="231"/>
      <c r="R279" s="232"/>
      <c r="S279" s="232"/>
      <c r="T279" s="232"/>
      <c r="U279" s="232"/>
      <c r="V279" s="232"/>
      <c r="W279" s="232"/>
      <c r="X279" s="232"/>
      <c r="Y279" s="232"/>
      <c r="Z279" s="212"/>
      <c r="AA279" s="212"/>
      <c r="AB279" s="212"/>
      <c r="AC279" s="212"/>
      <c r="AD279" s="212"/>
      <c r="AE279" s="212"/>
      <c r="AF279" s="212"/>
      <c r="AG279" s="212" t="s">
        <v>190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ht="22.5" outlineLevel="1" x14ac:dyDescent="0.2">
      <c r="A280" s="247">
        <v>70</v>
      </c>
      <c r="B280" s="248" t="s">
        <v>499</v>
      </c>
      <c r="C280" s="260" t="s">
        <v>500</v>
      </c>
      <c r="D280" s="249" t="s">
        <v>212</v>
      </c>
      <c r="E280" s="250">
        <v>211.3965</v>
      </c>
      <c r="F280" s="251"/>
      <c r="G280" s="252">
        <f>ROUND(E280*F280,2)</f>
        <v>0</v>
      </c>
      <c r="H280" s="233"/>
      <c r="I280" s="232">
        <f>ROUND(E280*H280,2)</f>
        <v>0</v>
      </c>
      <c r="J280" s="233"/>
      <c r="K280" s="232">
        <f>ROUND(E280*J280,2)</f>
        <v>0</v>
      </c>
      <c r="L280" s="232">
        <v>15</v>
      </c>
      <c r="M280" s="232">
        <f>G280*(1+L280/100)</f>
        <v>0</v>
      </c>
      <c r="N280" s="231">
        <v>5.0000000000000001E-4</v>
      </c>
      <c r="O280" s="231">
        <f>ROUND(E280*N280,2)</f>
        <v>0.11</v>
      </c>
      <c r="P280" s="231">
        <v>0</v>
      </c>
      <c r="Q280" s="231">
        <f>ROUND(E280*P280,2)</f>
        <v>0</v>
      </c>
      <c r="R280" s="232" t="s">
        <v>262</v>
      </c>
      <c r="S280" s="232" t="s">
        <v>185</v>
      </c>
      <c r="T280" s="232" t="s">
        <v>185</v>
      </c>
      <c r="U280" s="232">
        <v>0</v>
      </c>
      <c r="V280" s="232">
        <f>ROUND(E280*U280,2)</f>
        <v>0</v>
      </c>
      <c r="W280" s="232"/>
      <c r="X280" s="232" t="s">
        <v>263</v>
      </c>
      <c r="Y280" s="232" t="s">
        <v>187</v>
      </c>
      <c r="Z280" s="212"/>
      <c r="AA280" s="212"/>
      <c r="AB280" s="212"/>
      <c r="AC280" s="212"/>
      <c r="AD280" s="212"/>
      <c r="AE280" s="212"/>
      <c r="AF280" s="212"/>
      <c r="AG280" s="212" t="s">
        <v>264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2" x14ac:dyDescent="0.2">
      <c r="A281" s="229"/>
      <c r="B281" s="230"/>
      <c r="C281" s="261" t="s">
        <v>402</v>
      </c>
      <c r="D281" s="234"/>
      <c r="E281" s="235">
        <v>46.59</v>
      </c>
      <c r="F281" s="232"/>
      <c r="G281" s="232"/>
      <c r="H281" s="232"/>
      <c r="I281" s="232"/>
      <c r="J281" s="232"/>
      <c r="K281" s="232"/>
      <c r="L281" s="232"/>
      <c r="M281" s="232"/>
      <c r="N281" s="231"/>
      <c r="O281" s="231"/>
      <c r="P281" s="231"/>
      <c r="Q281" s="231"/>
      <c r="R281" s="232"/>
      <c r="S281" s="232"/>
      <c r="T281" s="232"/>
      <c r="U281" s="232"/>
      <c r="V281" s="232"/>
      <c r="W281" s="232"/>
      <c r="X281" s="232"/>
      <c r="Y281" s="232"/>
      <c r="Z281" s="212"/>
      <c r="AA281" s="212"/>
      <c r="AB281" s="212"/>
      <c r="AC281" s="212"/>
      <c r="AD281" s="212"/>
      <c r="AE281" s="212"/>
      <c r="AF281" s="212"/>
      <c r="AG281" s="212" t="s">
        <v>190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">
      <c r="A282" s="229"/>
      <c r="B282" s="230"/>
      <c r="C282" s="261" t="s">
        <v>403</v>
      </c>
      <c r="D282" s="234"/>
      <c r="E282" s="235">
        <v>6.4</v>
      </c>
      <c r="F282" s="232"/>
      <c r="G282" s="232"/>
      <c r="H282" s="232"/>
      <c r="I282" s="232"/>
      <c r="J282" s="232"/>
      <c r="K282" s="232"/>
      <c r="L282" s="232"/>
      <c r="M282" s="232"/>
      <c r="N282" s="231"/>
      <c r="O282" s="231"/>
      <c r="P282" s="231"/>
      <c r="Q282" s="231"/>
      <c r="R282" s="232"/>
      <c r="S282" s="232"/>
      <c r="T282" s="232"/>
      <c r="U282" s="232"/>
      <c r="V282" s="232"/>
      <c r="W282" s="232"/>
      <c r="X282" s="232"/>
      <c r="Y282" s="232"/>
      <c r="Z282" s="212"/>
      <c r="AA282" s="212"/>
      <c r="AB282" s="212"/>
      <c r="AC282" s="212"/>
      <c r="AD282" s="212"/>
      <c r="AE282" s="212"/>
      <c r="AF282" s="212"/>
      <c r="AG282" s="212" t="s">
        <v>190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">
      <c r="A283" s="229"/>
      <c r="B283" s="230"/>
      <c r="C283" s="261" t="s">
        <v>404</v>
      </c>
      <c r="D283" s="234"/>
      <c r="E283" s="235">
        <v>19.420000000000002</v>
      </c>
      <c r="F283" s="232"/>
      <c r="G283" s="232"/>
      <c r="H283" s="232"/>
      <c r="I283" s="232"/>
      <c r="J283" s="232"/>
      <c r="K283" s="232"/>
      <c r="L283" s="232"/>
      <c r="M283" s="232"/>
      <c r="N283" s="231"/>
      <c r="O283" s="231"/>
      <c r="P283" s="231"/>
      <c r="Q283" s="231"/>
      <c r="R283" s="232"/>
      <c r="S283" s="232"/>
      <c r="T283" s="232"/>
      <c r="U283" s="232"/>
      <c r="V283" s="232"/>
      <c r="W283" s="232"/>
      <c r="X283" s="232"/>
      <c r="Y283" s="232"/>
      <c r="Z283" s="212"/>
      <c r="AA283" s="212"/>
      <c r="AB283" s="212"/>
      <c r="AC283" s="212"/>
      <c r="AD283" s="212"/>
      <c r="AE283" s="212"/>
      <c r="AF283" s="212"/>
      <c r="AG283" s="212" t="s">
        <v>190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">
      <c r="A284" s="229"/>
      <c r="B284" s="230"/>
      <c r="C284" s="261" t="s">
        <v>405</v>
      </c>
      <c r="D284" s="234"/>
      <c r="E284" s="235">
        <v>128.91999999999999</v>
      </c>
      <c r="F284" s="232"/>
      <c r="G284" s="232"/>
      <c r="H284" s="232"/>
      <c r="I284" s="232"/>
      <c r="J284" s="232"/>
      <c r="K284" s="232"/>
      <c r="L284" s="232"/>
      <c r="M284" s="232"/>
      <c r="N284" s="231"/>
      <c r="O284" s="231"/>
      <c r="P284" s="231"/>
      <c r="Q284" s="231"/>
      <c r="R284" s="232"/>
      <c r="S284" s="232"/>
      <c r="T284" s="232"/>
      <c r="U284" s="232"/>
      <c r="V284" s="232"/>
      <c r="W284" s="232"/>
      <c r="X284" s="232"/>
      <c r="Y284" s="232"/>
      <c r="Z284" s="212"/>
      <c r="AA284" s="212"/>
      <c r="AB284" s="212"/>
      <c r="AC284" s="212"/>
      <c r="AD284" s="212"/>
      <c r="AE284" s="212"/>
      <c r="AF284" s="212"/>
      <c r="AG284" s="212" t="s">
        <v>190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">
      <c r="A285" s="229"/>
      <c r="B285" s="230"/>
      <c r="C285" s="262" t="s">
        <v>265</v>
      </c>
      <c r="D285" s="236"/>
      <c r="E285" s="237">
        <v>10.0665</v>
      </c>
      <c r="F285" s="232"/>
      <c r="G285" s="232"/>
      <c r="H285" s="232"/>
      <c r="I285" s="232"/>
      <c r="J285" s="232"/>
      <c r="K285" s="232"/>
      <c r="L285" s="232"/>
      <c r="M285" s="232"/>
      <c r="N285" s="231"/>
      <c r="O285" s="231"/>
      <c r="P285" s="231"/>
      <c r="Q285" s="231"/>
      <c r="R285" s="232"/>
      <c r="S285" s="232"/>
      <c r="T285" s="232"/>
      <c r="U285" s="232"/>
      <c r="V285" s="232"/>
      <c r="W285" s="232"/>
      <c r="X285" s="232"/>
      <c r="Y285" s="232"/>
      <c r="Z285" s="212"/>
      <c r="AA285" s="212"/>
      <c r="AB285" s="212"/>
      <c r="AC285" s="212"/>
      <c r="AD285" s="212"/>
      <c r="AE285" s="212"/>
      <c r="AF285" s="212"/>
      <c r="AG285" s="212" t="s">
        <v>190</v>
      </c>
      <c r="AH285" s="212">
        <v>4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47">
        <v>71</v>
      </c>
      <c r="B286" s="248" t="s">
        <v>501</v>
      </c>
      <c r="C286" s="260" t="s">
        <v>502</v>
      </c>
      <c r="D286" s="249" t="s">
        <v>212</v>
      </c>
      <c r="E286" s="250">
        <v>247.423</v>
      </c>
      <c r="F286" s="251"/>
      <c r="G286" s="252">
        <f>ROUND(E286*F286,2)</f>
        <v>0</v>
      </c>
      <c r="H286" s="233"/>
      <c r="I286" s="232">
        <f>ROUND(E286*H286,2)</f>
        <v>0</v>
      </c>
      <c r="J286" s="233"/>
      <c r="K286" s="232">
        <f>ROUND(E286*J286,2)</f>
        <v>0</v>
      </c>
      <c r="L286" s="232">
        <v>15</v>
      </c>
      <c r="M286" s="232">
        <f>G286*(1+L286/100)</f>
        <v>0</v>
      </c>
      <c r="N286" s="231">
        <v>1.0000000000000001E-5</v>
      </c>
      <c r="O286" s="231">
        <f>ROUND(E286*N286,2)</f>
        <v>0</v>
      </c>
      <c r="P286" s="231">
        <v>0</v>
      </c>
      <c r="Q286" s="231">
        <f>ROUND(E286*P286,2)</f>
        <v>0</v>
      </c>
      <c r="R286" s="232"/>
      <c r="S286" s="232" t="s">
        <v>185</v>
      </c>
      <c r="T286" s="232" t="s">
        <v>185</v>
      </c>
      <c r="U286" s="232">
        <v>7.0000000000000007E-2</v>
      </c>
      <c r="V286" s="232">
        <f>ROUND(E286*U286,2)</f>
        <v>17.32</v>
      </c>
      <c r="W286" s="232"/>
      <c r="X286" s="232" t="s">
        <v>186</v>
      </c>
      <c r="Y286" s="232" t="s">
        <v>187</v>
      </c>
      <c r="Z286" s="212"/>
      <c r="AA286" s="212"/>
      <c r="AB286" s="212"/>
      <c r="AC286" s="212"/>
      <c r="AD286" s="212"/>
      <c r="AE286" s="212"/>
      <c r="AF286" s="212"/>
      <c r="AG286" s="212" t="s">
        <v>188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2" x14ac:dyDescent="0.2">
      <c r="A287" s="229"/>
      <c r="B287" s="230"/>
      <c r="C287" s="261" t="s">
        <v>402</v>
      </c>
      <c r="D287" s="234"/>
      <c r="E287" s="235">
        <v>46.59</v>
      </c>
      <c r="F287" s="232"/>
      <c r="G287" s="232"/>
      <c r="H287" s="232"/>
      <c r="I287" s="232"/>
      <c r="J287" s="232"/>
      <c r="K287" s="232"/>
      <c r="L287" s="232"/>
      <c r="M287" s="232"/>
      <c r="N287" s="231"/>
      <c r="O287" s="231"/>
      <c r="P287" s="231"/>
      <c r="Q287" s="231"/>
      <c r="R287" s="232"/>
      <c r="S287" s="232"/>
      <c r="T287" s="232"/>
      <c r="U287" s="232"/>
      <c r="V287" s="232"/>
      <c r="W287" s="232"/>
      <c r="X287" s="232"/>
      <c r="Y287" s="232"/>
      <c r="Z287" s="212"/>
      <c r="AA287" s="212"/>
      <c r="AB287" s="212"/>
      <c r="AC287" s="212"/>
      <c r="AD287" s="212"/>
      <c r="AE287" s="212"/>
      <c r="AF287" s="212"/>
      <c r="AG287" s="212" t="s">
        <v>190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">
      <c r="A288" s="229"/>
      <c r="B288" s="230"/>
      <c r="C288" s="261" t="s">
        <v>403</v>
      </c>
      <c r="D288" s="234"/>
      <c r="E288" s="235">
        <v>6.4</v>
      </c>
      <c r="F288" s="232"/>
      <c r="G288" s="232"/>
      <c r="H288" s="232"/>
      <c r="I288" s="232"/>
      <c r="J288" s="232"/>
      <c r="K288" s="232"/>
      <c r="L288" s="232"/>
      <c r="M288" s="232"/>
      <c r="N288" s="231"/>
      <c r="O288" s="231"/>
      <c r="P288" s="231"/>
      <c r="Q288" s="231"/>
      <c r="R288" s="232"/>
      <c r="S288" s="232"/>
      <c r="T288" s="232"/>
      <c r="U288" s="232"/>
      <c r="V288" s="232"/>
      <c r="W288" s="232"/>
      <c r="X288" s="232"/>
      <c r="Y288" s="232"/>
      <c r="Z288" s="212"/>
      <c r="AA288" s="212"/>
      <c r="AB288" s="212"/>
      <c r="AC288" s="212"/>
      <c r="AD288" s="212"/>
      <c r="AE288" s="212"/>
      <c r="AF288" s="212"/>
      <c r="AG288" s="212" t="s">
        <v>190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">
      <c r="A289" s="229"/>
      <c r="B289" s="230"/>
      <c r="C289" s="261" t="s">
        <v>404</v>
      </c>
      <c r="D289" s="234"/>
      <c r="E289" s="235">
        <v>19.420000000000002</v>
      </c>
      <c r="F289" s="232"/>
      <c r="G289" s="232"/>
      <c r="H289" s="232"/>
      <c r="I289" s="232"/>
      <c r="J289" s="232"/>
      <c r="K289" s="232"/>
      <c r="L289" s="232"/>
      <c r="M289" s="232"/>
      <c r="N289" s="231"/>
      <c r="O289" s="231"/>
      <c r="P289" s="231"/>
      <c r="Q289" s="231"/>
      <c r="R289" s="232"/>
      <c r="S289" s="232"/>
      <c r="T289" s="232"/>
      <c r="U289" s="232"/>
      <c r="V289" s="232"/>
      <c r="W289" s="232"/>
      <c r="X289" s="232"/>
      <c r="Y289" s="232"/>
      <c r="Z289" s="212"/>
      <c r="AA289" s="212"/>
      <c r="AB289" s="212"/>
      <c r="AC289" s="212"/>
      <c r="AD289" s="212"/>
      <c r="AE289" s="212"/>
      <c r="AF289" s="212"/>
      <c r="AG289" s="212" t="s">
        <v>190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">
      <c r="A290" s="229"/>
      <c r="B290" s="230"/>
      <c r="C290" s="261" t="s">
        <v>405</v>
      </c>
      <c r="D290" s="234"/>
      <c r="E290" s="235">
        <v>128.91999999999999</v>
      </c>
      <c r="F290" s="232"/>
      <c r="G290" s="232"/>
      <c r="H290" s="232"/>
      <c r="I290" s="232"/>
      <c r="J290" s="232"/>
      <c r="K290" s="232"/>
      <c r="L290" s="232"/>
      <c r="M290" s="232"/>
      <c r="N290" s="231"/>
      <c r="O290" s="231"/>
      <c r="P290" s="231"/>
      <c r="Q290" s="231"/>
      <c r="R290" s="232"/>
      <c r="S290" s="232"/>
      <c r="T290" s="232"/>
      <c r="U290" s="232"/>
      <c r="V290" s="232"/>
      <c r="W290" s="232"/>
      <c r="X290" s="232"/>
      <c r="Y290" s="232"/>
      <c r="Z290" s="212"/>
      <c r="AA290" s="212"/>
      <c r="AB290" s="212"/>
      <c r="AC290" s="212"/>
      <c r="AD290" s="212"/>
      <c r="AE290" s="212"/>
      <c r="AF290" s="212"/>
      <c r="AG290" s="212" t="s">
        <v>190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">
      <c r="A291" s="229"/>
      <c r="B291" s="230"/>
      <c r="C291" s="261" t="s">
        <v>406</v>
      </c>
      <c r="D291" s="234"/>
      <c r="E291" s="235">
        <v>23.6</v>
      </c>
      <c r="F291" s="232"/>
      <c r="G291" s="232"/>
      <c r="H291" s="232"/>
      <c r="I291" s="232"/>
      <c r="J291" s="232"/>
      <c r="K291" s="232"/>
      <c r="L291" s="232"/>
      <c r="M291" s="232"/>
      <c r="N291" s="231"/>
      <c r="O291" s="231"/>
      <c r="P291" s="231"/>
      <c r="Q291" s="231"/>
      <c r="R291" s="232"/>
      <c r="S291" s="232"/>
      <c r="T291" s="232"/>
      <c r="U291" s="232"/>
      <c r="V291" s="232"/>
      <c r="W291" s="232"/>
      <c r="X291" s="232"/>
      <c r="Y291" s="232"/>
      <c r="Z291" s="212"/>
      <c r="AA291" s="212"/>
      <c r="AB291" s="212"/>
      <c r="AC291" s="212"/>
      <c r="AD291" s="212"/>
      <c r="AE291" s="212"/>
      <c r="AF291" s="212"/>
      <c r="AG291" s="212" t="s">
        <v>190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">
      <c r="A292" s="229"/>
      <c r="B292" s="230"/>
      <c r="C292" s="262" t="s">
        <v>485</v>
      </c>
      <c r="D292" s="236"/>
      <c r="E292" s="237">
        <v>22.492999999999999</v>
      </c>
      <c r="F292" s="232"/>
      <c r="G292" s="232"/>
      <c r="H292" s="232"/>
      <c r="I292" s="232"/>
      <c r="J292" s="232"/>
      <c r="K292" s="232"/>
      <c r="L292" s="232"/>
      <c r="M292" s="232"/>
      <c r="N292" s="231"/>
      <c r="O292" s="231"/>
      <c r="P292" s="231"/>
      <c r="Q292" s="231"/>
      <c r="R292" s="232"/>
      <c r="S292" s="232"/>
      <c r="T292" s="232"/>
      <c r="U292" s="232"/>
      <c r="V292" s="232"/>
      <c r="W292" s="232"/>
      <c r="X292" s="232"/>
      <c r="Y292" s="232"/>
      <c r="Z292" s="212"/>
      <c r="AA292" s="212"/>
      <c r="AB292" s="212"/>
      <c r="AC292" s="212"/>
      <c r="AD292" s="212"/>
      <c r="AE292" s="212"/>
      <c r="AF292" s="212"/>
      <c r="AG292" s="212" t="s">
        <v>190</v>
      </c>
      <c r="AH292" s="212">
        <v>4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47">
        <v>72</v>
      </c>
      <c r="B293" s="248" t="s">
        <v>503</v>
      </c>
      <c r="C293" s="260" t="s">
        <v>504</v>
      </c>
      <c r="D293" s="249" t="s">
        <v>212</v>
      </c>
      <c r="E293" s="250">
        <v>0.625</v>
      </c>
      <c r="F293" s="251"/>
      <c r="G293" s="252">
        <f>ROUND(E293*F293,2)</f>
        <v>0</v>
      </c>
      <c r="H293" s="233"/>
      <c r="I293" s="232">
        <f>ROUND(E293*H293,2)</f>
        <v>0</v>
      </c>
      <c r="J293" s="233"/>
      <c r="K293" s="232">
        <f>ROUND(E293*J293,2)</f>
        <v>0</v>
      </c>
      <c r="L293" s="232">
        <v>15</v>
      </c>
      <c r="M293" s="232">
        <f>G293*(1+L293/100)</f>
        <v>0</v>
      </c>
      <c r="N293" s="231">
        <v>3.0000000000000001E-3</v>
      </c>
      <c r="O293" s="231">
        <f>ROUND(E293*N293,2)</f>
        <v>0</v>
      </c>
      <c r="P293" s="231">
        <v>0</v>
      </c>
      <c r="Q293" s="231">
        <f>ROUND(E293*P293,2)</f>
        <v>0</v>
      </c>
      <c r="R293" s="232"/>
      <c r="S293" s="232" t="s">
        <v>185</v>
      </c>
      <c r="T293" s="232" t="s">
        <v>185</v>
      </c>
      <c r="U293" s="232">
        <v>0.28000000000000003</v>
      </c>
      <c r="V293" s="232">
        <f>ROUND(E293*U293,2)</f>
        <v>0.18</v>
      </c>
      <c r="W293" s="232"/>
      <c r="X293" s="232" t="s">
        <v>186</v>
      </c>
      <c r="Y293" s="232" t="s">
        <v>187</v>
      </c>
      <c r="Z293" s="212"/>
      <c r="AA293" s="212"/>
      <c r="AB293" s="212"/>
      <c r="AC293" s="212"/>
      <c r="AD293" s="212"/>
      <c r="AE293" s="212"/>
      <c r="AF293" s="212"/>
      <c r="AG293" s="212" t="s">
        <v>188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2" x14ac:dyDescent="0.2">
      <c r="A294" s="229"/>
      <c r="B294" s="230"/>
      <c r="C294" s="261" t="s">
        <v>505</v>
      </c>
      <c r="D294" s="234"/>
      <c r="E294" s="235">
        <v>0.625</v>
      </c>
      <c r="F294" s="232"/>
      <c r="G294" s="232"/>
      <c r="H294" s="232"/>
      <c r="I294" s="232"/>
      <c r="J294" s="232"/>
      <c r="K294" s="232"/>
      <c r="L294" s="232"/>
      <c r="M294" s="232"/>
      <c r="N294" s="231"/>
      <c r="O294" s="231"/>
      <c r="P294" s="231"/>
      <c r="Q294" s="231"/>
      <c r="R294" s="232"/>
      <c r="S294" s="232"/>
      <c r="T294" s="232"/>
      <c r="U294" s="232"/>
      <c r="V294" s="232"/>
      <c r="W294" s="232"/>
      <c r="X294" s="232"/>
      <c r="Y294" s="232"/>
      <c r="Z294" s="212"/>
      <c r="AA294" s="212"/>
      <c r="AB294" s="212"/>
      <c r="AC294" s="212"/>
      <c r="AD294" s="212"/>
      <c r="AE294" s="212"/>
      <c r="AF294" s="212"/>
      <c r="AG294" s="212" t="s">
        <v>190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47">
        <v>73</v>
      </c>
      <c r="B295" s="248" t="s">
        <v>506</v>
      </c>
      <c r="C295" s="260" t="s">
        <v>507</v>
      </c>
      <c r="D295" s="249" t="s">
        <v>184</v>
      </c>
      <c r="E295" s="250">
        <v>3.125E-2</v>
      </c>
      <c r="F295" s="251"/>
      <c r="G295" s="252">
        <f>ROUND(E295*F295,2)</f>
        <v>0</v>
      </c>
      <c r="H295" s="233"/>
      <c r="I295" s="232">
        <f>ROUND(E295*H295,2)</f>
        <v>0</v>
      </c>
      <c r="J295" s="233"/>
      <c r="K295" s="232">
        <f>ROUND(E295*J295,2)</f>
        <v>0</v>
      </c>
      <c r="L295" s="232">
        <v>15</v>
      </c>
      <c r="M295" s="232">
        <f>G295*(1+L295/100)</f>
        <v>0</v>
      </c>
      <c r="N295" s="231">
        <v>3.5000000000000003E-2</v>
      </c>
      <c r="O295" s="231">
        <f>ROUND(E295*N295,2)</f>
        <v>0</v>
      </c>
      <c r="P295" s="231">
        <v>0</v>
      </c>
      <c r="Q295" s="231">
        <f>ROUND(E295*P295,2)</f>
        <v>0</v>
      </c>
      <c r="R295" s="232" t="s">
        <v>262</v>
      </c>
      <c r="S295" s="232" t="s">
        <v>495</v>
      </c>
      <c r="T295" s="232" t="s">
        <v>495</v>
      </c>
      <c r="U295" s="232">
        <v>0</v>
      </c>
      <c r="V295" s="232">
        <f>ROUND(E295*U295,2)</f>
        <v>0</v>
      </c>
      <c r="W295" s="232"/>
      <c r="X295" s="232" t="s">
        <v>263</v>
      </c>
      <c r="Y295" s="232" t="s">
        <v>187</v>
      </c>
      <c r="Z295" s="212"/>
      <c r="AA295" s="212"/>
      <c r="AB295" s="212"/>
      <c r="AC295" s="212"/>
      <c r="AD295" s="212"/>
      <c r="AE295" s="212"/>
      <c r="AF295" s="212"/>
      <c r="AG295" s="212" t="s">
        <v>264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2" x14ac:dyDescent="0.2">
      <c r="A296" s="229"/>
      <c r="B296" s="230"/>
      <c r="C296" s="261" t="s">
        <v>508</v>
      </c>
      <c r="D296" s="234"/>
      <c r="E296" s="235">
        <v>3.125E-2</v>
      </c>
      <c r="F296" s="232"/>
      <c r="G296" s="232"/>
      <c r="H296" s="232"/>
      <c r="I296" s="232"/>
      <c r="J296" s="232"/>
      <c r="K296" s="232"/>
      <c r="L296" s="232"/>
      <c r="M296" s="232"/>
      <c r="N296" s="231"/>
      <c r="O296" s="231"/>
      <c r="P296" s="231"/>
      <c r="Q296" s="231"/>
      <c r="R296" s="232"/>
      <c r="S296" s="232"/>
      <c r="T296" s="232"/>
      <c r="U296" s="232"/>
      <c r="V296" s="232"/>
      <c r="W296" s="232"/>
      <c r="X296" s="232"/>
      <c r="Y296" s="232"/>
      <c r="Z296" s="212"/>
      <c r="AA296" s="212"/>
      <c r="AB296" s="212"/>
      <c r="AC296" s="212"/>
      <c r="AD296" s="212"/>
      <c r="AE296" s="212"/>
      <c r="AF296" s="212"/>
      <c r="AG296" s="212" t="s">
        <v>190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ht="22.5" outlineLevel="1" x14ac:dyDescent="0.2">
      <c r="A297" s="253">
        <v>74</v>
      </c>
      <c r="B297" s="254" t="s">
        <v>509</v>
      </c>
      <c r="C297" s="263" t="s">
        <v>510</v>
      </c>
      <c r="D297" s="255" t="s">
        <v>247</v>
      </c>
      <c r="E297" s="256">
        <v>309.36</v>
      </c>
      <c r="F297" s="257"/>
      <c r="G297" s="258">
        <f>ROUND(E297*F297,2)</f>
        <v>0</v>
      </c>
      <c r="H297" s="233"/>
      <c r="I297" s="232">
        <f>ROUND(E297*H297,2)</f>
        <v>0</v>
      </c>
      <c r="J297" s="233"/>
      <c r="K297" s="232">
        <f>ROUND(E297*J297,2)</f>
        <v>0</v>
      </c>
      <c r="L297" s="232">
        <v>15</v>
      </c>
      <c r="M297" s="232">
        <f>G297*(1+L297/100)</f>
        <v>0</v>
      </c>
      <c r="N297" s="231">
        <v>3.2000000000000003E-4</v>
      </c>
      <c r="O297" s="231">
        <f>ROUND(E297*N297,2)</f>
        <v>0.1</v>
      </c>
      <c r="P297" s="231">
        <v>0</v>
      </c>
      <c r="Q297" s="231">
        <f>ROUND(E297*P297,2)</f>
        <v>0</v>
      </c>
      <c r="R297" s="232"/>
      <c r="S297" s="232" t="s">
        <v>185</v>
      </c>
      <c r="T297" s="232" t="s">
        <v>185</v>
      </c>
      <c r="U297" s="232">
        <v>0.05</v>
      </c>
      <c r="V297" s="232">
        <f>ROUND(E297*U297,2)</f>
        <v>15.47</v>
      </c>
      <c r="W297" s="232"/>
      <c r="X297" s="232" t="s">
        <v>186</v>
      </c>
      <c r="Y297" s="232" t="s">
        <v>187</v>
      </c>
      <c r="Z297" s="212"/>
      <c r="AA297" s="212"/>
      <c r="AB297" s="212"/>
      <c r="AC297" s="212"/>
      <c r="AD297" s="212"/>
      <c r="AE297" s="212"/>
      <c r="AF297" s="212"/>
      <c r="AG297" s="212" t="s">
        <v>188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ht="22.5" outlineLevel="1" x14ac:dyDescent="0.2">
      <c r="A298" s="247">
        <v>75</v>
      </c>
      <c r="B298" s="248" t="s">
        <v>511</v>
      </c>
      <c r="C298" s="260" t="s">
        <v>512</v>
      </c>
      <c r="D298" s="249" t="s">
        <v>212</v>
      </c>
      <c r="E298" s="250">
        <v>175.51</v>
      </c>
      <c r="F298" s="251"/>
      <c r="G298" s="252">
        <f>ROUND(E298*F298,2)</f>
        <v>0</v>
      </c>
      <c r="H298" s="233"/>
      <c r="I298" s="232">
        <f>ROUND(E298*H298,2)</f>
        <v>0</v>
      </c>
      <c r="J298" s="233"/>
      <c r="K298" s="232">
        <f>ROUND(E298*J298,2)</f>
        <v>0</v>
      </c>
      <c r="L298" s="232">
        <v>15</v>
      </c>
      <c r="M298" s="232">
        <f>G298*(1+L298/100)</f>
        <v>0</v>
      </c>
      <c r="N298" s="231">
        <v>0</v>
      </c>
      <c r="O298" s="231">
        <f>ROUND(E298*N298,2)</f>
        <v>0</v>
      </c>
      <c r="P298" s="231">
        <v>0</v>
      </c>
      <c r="Q298" s="231">
        <f>ROUND(E298*P298,2)</f>
        <v>0</v>
      </c>
      <c r="R298" s="232"/>
      <c r="S298" s="232" t="s">
        <v>185</v>
      </c>
      <c r="T298" s="232" t="s">
        <v>185</v>
      </c>
      <c r="U298" s="232">
        <v>0.18</v>
      </c>
      <c r="V298" s="232">
        <f>ROUND(E298*U298,2)</f>
        <v>31.59</v>
      </c>
      <c r="W298" s="232"/>
      <c r="X298" s="232" t="s">
        <v>186</v>
      </c>
      <c r="Y298" s="232" t="s">
        <v>187</v>
      </c>
      <c r="Z298" s="212"/>
      <c r="AA298" s="212"/>
      <c r="AB298" s="212"/>
      <c r="AC298" s="212"/>
      <c r="AD298" s="212"/>
      <c r="AE298" s="212"/>
      <c r="AF298" s="212"/>
      <c r="AG298" s="212" t="s">
        <v>188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2" x14ac:dyDescent="0.2">
      <c r="A299" s="229"/>
      <c r="B299" s="230"/>
      <c r="C299" s="261" t="s">
        <v>513</v>
      </c>
      <c r="D299" s="234"/>
      <c r="E299" s="235">
        <v>175.51</v>
      </c>
      <c r="F299" s="232"/>
      <c r="G299" s="232"/>
      <c r="H299" s="232"/>
      <c r="I299" s="232"/>
      <c r="J299" s="232"/>
      <c r="K299" s="232"/>
      <c r="L299" s="232"/>
      <c r="M299" s="232"/>
      <c r="N299" s="231"/>
      <c r="O299" s="231"/>
      <c r="P299" s="231"/>
      <c r="Q299" s="231"/>
      <c r="R299" s="232"/>
      <c r="S299" s="232"/>
      <c r="T299" s="232"/>
      <c r="U299" s="232"/>
      <c r="V299" s="232"/>
      <c r="W299" s="232"/>
      <c r="X299" s="232"/>
      <c r="Y299" s="232"/>
      <c r="Z299" s="212"/>
      <c r="AA299" s="212"/>
      <c r="AB299" s="212"/>
      <c r="AC299" s="212"/>
      <c r="AD299" s="212"/>
      <c r="AE299" s="212"/>
      <c r="AF299" s="212"/>
      <c r="AG299" s="212" t="s">
        <v>190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">
      <c r="A300" s="247">
        <v>76</v>
      </c>
      <c r="B300" s="248" t="s">
        <v>514</v>
      </c>
      <c r="C300" s="260" t="s">
        <v>515</v>
      </c>
      <c r="D300" s="249" t="s">
        <v>212</v>
      </c>
      <c r="E300" s="250">
        <v>184.28550000000001</v>
      </c>
      <c r="F300" s="251"/>
      <c r="G300" s="252">
        <f>ROUND(E300*F300,2)</f>
        <v>0</v>
      </c>
      <c r="H300" s="233"/>
      <c r="I300" s="232">
        <f>ROUND(E300*H300,2)</f>
        <v>0</v>
      </c>
      <c r="J300" s="233"/>
      <c r="K300" s="232">
        <f>ROUND(E300*J300,2)</f>
        <v>0</v>
      </c>
      <c r="L300" s="232">
        <v>15</v>
      </c>
      <c r="M300" s="232">
        <f>G300*(1+L300/100)</f>
        <v>0</v>
      </c>
      <c r="N300" s="231">
        <v>4.0000000000000001E-3</v>
      </c>
      <c r="O300" s="231">
        <f>ROUND(E300*N300,2)</f>
        <v>0.74</v>
      </c>
      <c r="P300" s="231">
        <v>0</v>
      </c>
      <c r="Q300" s="231">
        <f>ROUND(E300*P300,2)</f>
        <v>0</v>
      </c>
      <c r="R300" s="232" t="s">
        <v>262</v>
      </c>
      <c r="S300" s="232" t="s">
        <v>185</v>
      </c>
      <c r="T300" s="232" t="s">
        <v>185</v>
      </c>
      <c r="U300" s="232">
        <v>0</v>
      </c>
      <c r="V300" s="232">
        <f>ROUND(E300*U300,2)</f>
        <v>0</v>
      </c>
      <c r="W300" s="232"/>
      <c r="X300" s="232" t="s">
        <v>263</v>
      </c>
      <c r="Y300" s="232" t="s">
        <v>187</v>
      </c>
      <c r="Z300" s="212"/>
      <c r="AA300" s="212"/>
      <c r="AB300" s="212"/>
      <c r="AC300" s="212"/>
      <c r="AD300" s="212"/>
      <c r="AE300" s="212"/>
      <c r="AF300" s="212"/>
      <c r="AG300" s="212" t="s">
        <v>264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2" x14ac:dyDescent="0.2">
      <c r="A301" s="229"/>
      <c r="B301" s="230"/>
      <c r="C301" s="261" t="s">
        <v>513</v>
      </c>
      <c r="D301" s="234"/>
      <c r="E301" s="235">
        <v>175.51</v>
      </c>
      <c r="F301" s="232"/>
      <c r="G301" s="232"/>
      <c r="H301" s="232"/>
      <c r="I301" s="232"/>
      <c r="J301" s="232"/>
      <c r="K301" s="232"/>
      <c r="L301" s="232"/>
      <c r="M301" s="232"/>
      <c r="N301" s="231"/>
      <c r="O301" s="231"/>
      <c r="P301" s="231"/>
      <c r="Q301" s="231"/>
      <c r="R301" s="232"/>
      <c r="S301" s="232"/>
      <c r="T301" s="232"/>
      <c r="U301" s="232"/>
      <c r="V301" s="232"/>
      <c r="W301" s="232"/>
      <c r="X301" s="232"/>
      <c r="Y301" s="232"/>
      <c r="Z301" s="212"/>
      <c r="AA301" s="212"/>
      <c r="AB301" s="212"/>
      <c r="AC301" s="212"/>
      <c r="AD301" s="212"/>
      <c r="AE301" s="212"/>
      <c r="AF301" s="212"/>
      <c r="AG301" s="212" t="s">
        <v>190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">
      <c r="A302" s="229"/>
      <c r="B302" s="230"/>
      <c r="C302" s="262" t="s">
        <v>265</v>
      </c>
      <c r="D302" s="236"/>
      <c r="E302" s="237">
        <v>8.7754999999999992</v>
      </c>
      <c r="F302" s="232"/>
      <c r="G302" s="232"/>
      <c r="H302" s="232"/>
      <c r="I302" s="232"/>
      <c r="J302" s="232"/>
      <c r="K302" s="232"/>
      <c r="L302" s="232"/>
      <c r="M302" s="232"/>
      <c r="N302" s="231"/>
      <c r="O302" s="231"/>
      <c r="P302" s="231"/>
      <c r="Q302" s="231"/>
      <c r="R302" s="232"/>
      <c r="S302" s="232"/>
      <c r="T302" s="232"/>
      <c r="U302" s="232"/>
      <c r="V302" s="232"/>
      <c r="W302" s="232"/>
      <c r="X302" s="232"/>
      <c r="Y302" s="232"/>
      <c r="Z302" s="212"/>
      <c r="AA302" s="212"/>
      <c r="AB302" s="212"/>
      <c r="AC302" s="212"/>
      <c r="AD302" s="212"/>
      <c r="AE302" s="212"/>
      <c r="AF302" s="212"/>
      <c r="AG302" s="212" t="s">
        <v>190</v>
      </c>
      <c r="AH302" s="212">
        <v>4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47">
        <v>77</v>
      </c>
      <c r="B303" s="248" t="s">
        <v>516</v>
      </c>
      <c r="C303" s="260" t="s">
        <v>517</v>
      </c>
      <c r="D303" s="249" t="s">
        <v>212</v>
      </c>
      <c r="E303" s="250">
        <v>184.28550000000001</v>
      </c>
      <c r="F303" s="251"/>
      <c r="G303" s="252">
        <f>ROUND(E303*F303,2)</f>
        <v>0</v>
      </c>
      <c r="H303" s="233"/>
      <c r="I303" s="232">
        <f>ROUND(E303*H303,2)</f>
        <v>0</v>
      </c>
      <c r="J303" s="233"/>
      <c r="K303" s="232">
        <f>ROUND(E303*J303,2)</f>
        <v>0</v>
      </c>
      <c r="L303" s="232">
        <v>15</v>
      </c>
      <c r="M303" s="232">
        <f>G303*(1+L303/100)</f>
        <v>0</v>
      </c>
      <c r="N303" s="231">
        <v>8.0000000000000002E-3</v>
      </c>
      <c r="O303" s="231">
        <f>ROUND(E303*N303,2)</f>
        <v>1.47</v>
      </c>
      <c r="P303" s="231">
        <v>0</v>
      </c>
      <c r="Q303" s="231">
        <f>ROUND(E303*P303,2)</f>
        <v>0</v>
      </c>
      <c r="R303" s="232" t="s">
        <v>262</v>
      </c>
      <c r="S303" s="232" t="s">
        <v>185</v>
      </c>
      <c r="T303" s="232" t="s">
        <v>185</v>
      </c>
      <c r="U303" s="232">
        <v>0</v>
      </c>
      <c r="V303" s="232">
        <f>ROUND(E303*U303,2)</f>
        <v>0</v>
      </c>
      <c r="W303" s="232"/>
      <c r="X303" s="232" t="s">
        <v>263</v>
      </c>
      <c r="Y303" s="232" t="s">
        <v>187</v>
      </c>
      <c r="Z303" s="212"/>
      <c r="AA303" s="212"/>
      <c r="AB303" s="212"/>
      <c r="AC303" s="212"/>
      <c r="AD303" s="212"/>
      <c r="AE303" s="212"/>
      <c r="AF303" s="212"/>
      <c r="AG303" s="212" t="s">
        <v>264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2" x14ac:dyDescent="0.2">
      <c r="A304" s="229"/>
      <c r="B304" s="230"/>
      <c r="C304" s="261" t="s">
        <v>513</v>
      </c>
      <c r="D304" s="234"/>
      <c r="E304" s="235">
        <v>175.51</v>
      </c>
      <c r="F304" s="232"/>
      <c r="G304" s="232"/>
      <c r="H304" s="232"/>
      <c r="I304" s="232"/>
      <c r="J304" s="232"/>
      <c r="K304" s="232"/>
      <c r="L304" s="232"/>
      <c r="M304" s="232"/>
      <c r="N304" s="231"/>
      <c r="O304" s="231"/>
      <c r="P304" s="231"/>
      <c r="Q304" s="231"/>
      <c r="R304" s="232"/>
      <c r="S304" s="232"/>
      <c r="T304" s="232"/>
      <c r="U304" s="232"/>
      <c r="V304" s="232"/>
      <c r="W304" s="232"/>
      <c r="X304" s="232"/>
      <c r="Y304" s="232"/>
      <c r="Z304" s="212"/>
      <c r="AA304" s="212"/>
      <c r="AB304" s="212"/>
      <c r="AC304" s="212"/>
      <c r="AD304" s="212"/>
      <c r="AE304" s="212"/>
      <c r="AF304" s="212"/>
      <c r="AG304" s="212" t="s">
        <v>190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">
      <c r="A305" s="229"/>
      <c r="B305" s="230"/>
      <c r="C305" s="262" t="s">
        <v>265</v>
      </c>
      <c r="D305" s="236"/>
      <c r="E305" s="237">
        <v>8.7754999999999992</v>
      </c>
      <c r="F305" s="232"/>
      <c r="G305" s="232"/>
      <c r="H305" s="232"/>
      <c r="I305" s="232"/>
      <c r="J305" s="232"/>
      <c r="K305" s="232"/>
      <c r="L305" s="232"/>
      <c r="M305" s="232"/>
      <c r="N305" s="231"/>
      <c r="O305" s="231"/>
      <c r="P305" s="231"/>
      <c r="Q305" s="231"/>
      <c r="R305" s="232"/>
      <c r="S305" s="232"/>
      <c r="T305" s="232"/>
      <c r="U305" s="232"/>
      <c r="V305" s="232"/>
      <c r="W305" s="232"/>
      <c r="X305" s="232"/>
      <c r="Y305" s="232"/>
      <c r="Z305" s="212"/>
      <c r="AA305" s="212"/>
      <c r="AB305" s="212"/>
      <c r="AC305" s="212"/>
      <c r="AD305" s="212"/>
      <c r="AE305" s="212"/>
      <c r="AF305" s="212"/>
      <c r="AG305" s="212" t="s">
        <v>190</v>
      </c>
      <c r="AH305" s="212">
        <v>4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53">
        <v>78</v>
      </c>
      <c r="B306" s="254" t="s">
        <v>518</v>
      </c>
      <c r="C306" s="263" t="s">
        <v>519</v>
      </c>
      <c r="D306" s="255" t="s">
        <v>196</v>
      </c>
      <c r="E306" s="256">
        <v>2.4958999999999998</v>
      </c>
      <c r="F306" s="257"/>
      <c r="G306" s="258">
        <f>ROUND(E306*F306,2)</f>
        <v>0</v>
      </c>
      <c r="H306" s="233"/>
      <c r="I306" s="232">
        <f>ROUND(E306*H306,2)</f>
        <v>0</v>
      </c>
      <c r="J306" s="233"/>
      <c r="K306" s="232">
        <f>ROUND(E306*J306,2)</f>
        <v>0</v>
      </c>
      <c r="L306" s="232">
        <v>15</v>
      </c>
      <c r="M306" s="232">
        <f>G306*(1+L306/100)</f>
        <v>0</v>
      </c>
      <c r="N306" s="231">
        <v>0</v>
      </c>
      <c r="O306" s="231">
        <f>ROUND(E306*N306,2)</f>
        <v>0</v>
      </c>
      <c r="P306" s="231">
        <v>0</v>
      </c>
      <c r="Q306" s="231">
        <f>ROUND(E306*P306,2)</f>
        <v>0</v>
      </c>
      <c r="R306" s="232"/>
      <c r="S306" s="232" t="s">
        <v>185</v>
      </c>
      <c r="T306" s="232" t="s">
        <v>185</v>
      </c>
      <c r="U306" s="232">
        <v>1.74</v>
      </c>
      <c r="V306" s="232">
        <f>ROUND(E306*U306,2)</f>
        <v>4.34</v>
      </c>
      <c r="W306" s="232"/>
      <c r="X306" s="232" t="s">
        <v>469</v>
      </c>
      <c r="Y306" s="232" t="s">
        <v>187</v>
      </c>
      <c r="Z306" s="212"/>
      <c r="AA306" s="212"/>
      <c r="AB306" s="212"/>
      <c r="AC306" s="212"/>
      <c r="AD306" s="212"/>
      <c r="AE306" s="212"/>
      <c r="AF306" s="212"/>
      <c r="AG306" s="212" t="s">
        <v>470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x14ac:dyDescent="0.2">
      <c r="A307" s="240" t="s">
        <v>180</v>
      </c>
      <c r="B307" s="241" t="s">
        <v>125</v>
      </c>
      <c r="C307" s="259" t="s">
        <v>126</v>
      </c>
      <c r="D307" s="242"/>
      <c r="E307" s="243"/>
      <c r="F307" s="244"/>
      <c r="G307" s="245">
        <f>SUMIF(AG308:AG328,"&lt;&gt;NOR",G308:G328)</f>
        <v>0</v>
      </c>
      <c r="H307" s="239"/>
      <c r="I307" s="239">
        <f>SUM(I308:I328)</f>
        <v>0</v>
      </c>
      <c r="J307" s="239"/>
      <c r="K307" s="239">
        <f>SUM(K308:K328)</f>
        <v>0</v>
      </c>
      <c r="L307" s="239"/>
      <c r="M307" s="239">
        <f>SUM(M308:M328)</f>
        <v>0</v>
      </c>
      <c r="N307" s="238"/>
      <c r="O307" s="238">
        <f>SUM(O308:O328)</f>
        <v>7.7299999999999995</v>
      </c>
      <c r="P307" s="238"/>
      <c r="Q307" s="238">
        <f>SUM(Q308:Q328)</f>
        <v>0</v>
      </c>
      <c r="R307" s="239"/>
      <c r="S307" s="239"/>
      <c r="T307" s="239"/>
      <c r="U307" s="239"/>
      <c r="V307" s="239">
        <f>SUM(V308:V328)</f>
        <v>154.81</v>
      </c>
      <c r="W307" s="239"/>
      <c r="X307" s="239"/>
      <c r="Y307" s="239"/>
      <c r="AG307" t="s">
        <v>181</v>
      </c>
    </row>
    <row r="308" spans="1:60" ht="22.5" outlineLevel="1" x14ac:dyDescent="0.2">
      <c r="A308" s="247">
        <v>79</v>
      </c>
      <c r="B308" s="248" t="s">
        <v>520</v>
      </c>
      <c r="C308" s="260" t="s">
        <v>521</v>
      </c>
      <c r="D308" s="249" t="s">
        <v>212</v>
      </c>
      <c r="E308" s="250">
        <v>175.51</v>
      </c>
      <c r="F308" s="251"/>
      <c r="G308" s="252">
        <f>ROUND(E308*F308,2)</f>
        <v>0</v>
      </c>
      <c r="H308" s="233"/>
      <c r="I308" s="232">
        <f>ROUND(E308*H308,2)</f>
        <v>0</v>
      </c>
      <c r="J308" s="233"/>
      <c r="K308" s="232">
        <f>ROUND(E308*J308,2)</f>
        <v>0</v>
      </c>
      <c r="L308" s="232">
        <v>15</v>
      </c>
      <c r="M308" s="232">
        <f>G308*(1+L308/100)</f>
        <v>0</v>
      </c>
      <c r="N308" s="231">
        <v>6.9999999999999994E-5</v>
      </c>
      <c r="O308" s="231">
        <f>ROUND(E308*N308,2)</f>
        <v>0.01</v>
      </c>
      <c r="P308" s="231">
        <v>0</v>
      </c>
      <c r="Q308" s="231">
        <f>ROUND(E308*P308,2)</f>
        <v>0</v>
      </c>
      <c r="R308" s="232"/>
      <c r="S308" s="232" t="s">
        <v>185</v>
      </c>
      <c r="T308" s="232" t="s">
        <v>185</v>
      </c>
      <c r="U308" s="232">
        <v>0.28999999999999998</v>
      </c>
      <c r="V308" s="232">
        <f>ROUND(E308*U308,2)</f>
        <v>50.9</v>
      </c>
      <c r="W308" s="232"/>
      <c r="X308" s="232" t="s">
        <v>186</v>
      </c>
      <c r="Y308" s="232" t="s">
        <v>187</v>
      </c>
      <c r="Z308" s="212"/>
      <c r="AA308" s="212"/>
      <c r="AB308" s="212"/>
      <c r="AC308" s="212"/>
      <c r="AD308" s="212"/>
      <c r="AE308" s="212"/>
      <c r="AF308" s="212"/>
      <c r="AG308" s="212" t="s">
        <v>188</v>
      </c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2" x14ac:dyDescent="0.2">
      <c r="A309" s="229"/>
      <c r="B309" s="230"/>
      <c r="C309" s="261" t="s">
        <v>513</v>
      </c>
      <c r="D309" s="234"/>
      <c r="E309" s="235">
        <v>175.51</v>
      </c>
      <c r="F309" s="232"/>
      <c r="G309" s="232"/>
      <c r="H309" s="232"/>
      <c r="I309" s="232"/>
      <c r="J309" s="232"/>
      <c r="K309" s="232"/>
      <c r="L309" s="232"/>
      <c r="M309" s="232"/>
      <c r="N309" s="231"/>
      <c r="O309" s="231"/>
      <c r="P309" s="231"/>
      <c r="Q309" s="231"/>
      <c r="R309" s="232"/>
      <c r="S309" s="232"/>
      <c r="T309" s="232"/>
      <c r="U309" s="232"/>
      <c r="V309" s="232"/>
      <c r="W309" s="232"/>
      <c r="X309" s="232"/>
      <c r="Y309" s="232"/>
      <c r="Z309" s="212"/>
      <c r="AA309" s="212"/>
      <c r="AB309" s="212"/>
      <c r="AC309" s="212"/>
      <c r="AD309" s="212"/>
      <c r="AE309" s="212"/>
      <c r="AF309" s="212"/>
      <c r="AG309" s="212" t="s">
        <v>190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47">
        <v>80</v>
      </c>
      <c r="B310" s="248" t="s">
        <v>522</v>
      </c>
      <c r="C310" s="260" t="s">
        <v>523</v>
      </c>
      <c r="D310" s="249" t="s">
        <v>212</v>
      </c>
      <c r="E310" s="250">
        <v>193.06100000000001</v>
      </c>
      <c r="F310" s="251"/>
      <c r="G310" s="252">
        <f>ROUND(E310*F310,2)</f>
        <v>0</v>
      </c>
      <c r="H310" s="233"/>
      <c r="I310" s="232">
        <f>ROUND(E310*H310,2)</f>
        <v>0</v>
      </c>
      <c r="J310" s="233"/>
      <c r="K310" s="232">
        <f>ROUND(E310*J310,2)</f>
        <v>0</v>
      </c>
      <c r="L310" s="232">
        <v>15</v>
      </c>
      <c r="M310" s="232">
        <f>G310*(1+L310/100)</f>
        <v>0</v>
      </c>
      <c r="N310" s="231">
        <v>9.4999999999999998E-3</v>
      </c>
      <c r="O310" s="231">
        <f>ROUND(E310*N310,2)</f>
        <v>1.83</v>
      </c>
      <c r="P310" s="231">
        <v>0</v>
      </c>
      <c r="Q310" s="231">
        <f>ROUND(E310*P310,2)</f>
        <v>0</v>
      </c>
      <c r="R310" s="232" t="s">
        <v>262</v>
      </c>
      <c r="S310" s="232" t="s">
        <v>185</v>
      </c>
      <c r="T310" s="232" t="s">
        <v>185</v>
      </c>
      <c r="U310" s="232">
        <v>0</v>
      </c>
      <c r="V310" s="232">
        <f>ROUND(E310*U310,2)</f>
        <v>0</v>
      </c>
      <c r="W310" s="232"/>
      <c r="X310" s="232" t="s">
        <v>263</v>
      </c>
      <c r="Y310" s="232" t="s">
        <v>187</v>
      </c>
      <c r="Z310" s="212"/>
      <c r="AA310" s="212"/>
      <c r="AB310" s="212"/>
      <c r="AC310" s="212"/>
      <c r="AD310" s="212"/>
      <c r="AE310" s="212"/>
      <c r="AF310" s="212"/>
      <c r="AG310" s="212" t="s">
        <v>264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2" x14ac:dyDescent="0.2">
      <c r="A311" s="229"/>
      <c r="B311" s="230"/>
      <c r="C311" s="261" t="s">
        <v>513</v>
      </c>
      <c r="D311" s="234"/>
      <c r="E311" s="235">
        <v>175.51</v>
      </c>
      <c r="F311" s="232"/>
      <c r="G311" s="232"/>
      <c r="H311" s="232"/>
      <c r="I311" s="232"/>
      <c r="J311" s="232"/>
      <c r="K311" s="232"/>
      <c r="L311" s="232"/>
      <c r="M311" s="232"/>
      <c r="N311" s="231"/>
      <c r="O311" s="231"/>
      <c r="P311" s="231"/>
      <c r="Q311" s="231"/>
      <c r="R311" s="232"/>
      <c r="S311" s="232"/>
      <c r="T311" s="232"/>
      <c r="U311" s="232"/>
      <c r="V311" s="232"/>
      <c r="W311" s="232"/>
      <c r="X311" s="232"/>
      <c r="Y311" s="232"/>
      <c r="Z311" s="212"/>
      <c r="AA311" s="212"/>
      <c r="AB311" s="212"/>
      <c r="AC311" s="212"/>
      <c r="AD311" s="212"/>
      <c r="AE311" s="212"/>
      <c r="AF311" s="212"/>
      <c r="AG311" s="212" t="s">
        <v>190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">
      <c r="A312" s="229"/>
      <c r="B312" s="230"/>
      <c r="C312" s="262" t="s">
        <v>485</v>
      </c>
      <c r="D312" s="236"/>
      <c r="E312" s="237">
        <v>17.550999999999998</v>
      </c>
      <c r="F312" s="232"/>
      <c r="G312" s="232"/>
      <c r="H312" s="232"/>
      <c r="I312" s="232"/>
      <c r="J312" s="232"/>
      <c r="K312" s="232"/>
      <c r="L312" s="232"/>
      <c r="M312" s="232"/>
      <c r="N312" s="231"/>
      <c r="O312" s="231"/>
      <c r="P312" s="231"/>
      <c r="Q312" s="231"/>
      <c r="R312" s="232"/>
      <c r="S312" s="232"/>
      <c r="T312" s="232"/>
      <c r="U312" s="232"/>
      <c r="V312" s="232"/>
      <c r="W312" s="232"/>
      <c r="X312" s="232"/>
      <c r="Y312" s="232"/>
      <c r="Z312" s="212"/>
      <c r="AA312" s="212"/>
      <c r="AB312" s="212"/>
      <c r="AC312" s="212"/>
      <c r="AD312" s="212"/>
      <c r="AE312" s="212"/>
      <c r="AF312" s="212"/>
      <c r="AG312" s="212" t="s">
        <v>190</v>
      </c>
      <c r="AH312" s="212">
        <v>4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47">
        <v>81</v>
      </c>
      <c r="B313" s="248" t="s">
        <v>524</v>
      </c>
      <c r="C313" s="260" t="s">
        <v>525</v>
      </c>
      <c r="D313" s="249" t="s">
        <v>247</v>
      </c>
      <c r="E313" s="250">
        <v>181.35</v>
      </c>
      <c r="F313" s="251"/>
      <c r="G313" s="252">
        <f>ROUND(E313*F313,2)</f>
        <v>0</v>
      </c>
      <c r="H313" s="233"/>
      <c r="I313" s="232">
        <f>ROUND(E313*H313,2)</f>
        <v>0</v>
      </c>
      <c r="J313" s="233"/>
      <c r="K313" s="232">
        <f>ROUND(E313*J313,2)</f>
        <v>0</v>
      </c>
      <c r="L313" s="232">
        <v>15</v>
      </c>
      <c r="M313" s="232">
        <f>G313*(1+L313/100)</f>
        <v>0</v>
      </c>
      <c r="N313" s="231">
        <v>1.6000000000000001E-4</v>
      </c>
      <c r="O313" s="231">
        <f>ROUND(E313*N313,2)</f>
        <v>0.03</v>
      </c>
      <c r="P313" s="231">
        <v>0</v>
      </c>
      <c r="Q313" s="231">
        <f>ROUND(E313*P313,2)</f>
        <v>0</v>
      </c>
      <c r="R313" s="232"/>
      <c r="S313" s="232" t="s">
        <v>185</v>
      </c>
      <c r="T313" s="232" t="s">
        <v>185</v>
      </c>
      <c r="U313" s="232">
        <v>0.158</v>
      </c>
      <c r="V313" s="232">
        <f>ROUND(E313*U313,2)</f>
        <v>28.65</v>
      </c>
      <c r="W313" s="232"/>
      <c r="X313" s="232" t="s">
        <v>186</v>
      </c>
      <c r="Y313" s="232" t="s">
        <v>187</v>
      </c>
      <c r="Z313" s="212"/>
      <c r="AA313" s="212"/>
      <c r="AB313" s="212"/>
      <c r="AC313" s="212"/>
      <c r="AD313" s="212"/>
      <c r="AE313" s="212"/>
      <c r="AF313" s="212"/>
      <c r="AG313" s="212" t="s">
        <v>188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2" x14ac:dyDescent="0.2">
      <c r="A314" s="229"/>
      <c r="B314" s="230"/>
      <c r="C314" s="261" t="s">
        <v>526</v>
      </c>
      <c r="D314" s="234"/>
      <c r="E314" s="235">
        <v>86.2</v>
      </c>
      <c r="F314" s="232"/>
      <c r="G314" s="232"/>
      <c r="H314" s="232"/>
      <c r="I314" s="232"/>
      <c r="J314" s="232"/>
      <c r="K314" s="232"/>
      <c r="L314" s="232"/>
      <c r="M314" s="232"/>
      <c r="N314" s="231"/>
      <c r="O314" s="231"/>
      <c r="P314" s="231"/>
      <c r="Q314" s="231"/>
      <c r="R314" s="232"/>
      <c r="S314" s="232"/>
      <c r="T314" s="232"/>
      <c r="U314" s="232"/>
      <c r="V314" s="232"/>
      <c r="W314" s="232"/>
      <c r="X314" s="232"/>
      <c r="Y314" s="232"/>
      <c r="Z314" s="212"/>
      <c r="AA314" s="212"/>
      <c r="AB314" s="212"/>
      <c r="AC314" s="212"/>
      <c r="AD314" s="212"/>
      <c r="AE314" s="212"/>
      <c r="AF314" s="212"/>
      <c r="AG314" s="212" t="s">
        <v>190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 x14ac:dyDescent="0.2">
      <c r="A315" s="229"/>
      <c r="B315" s="230"/>
      <c r="C315" s="261" t="s">
        <v>527</v>
      </c>
      <c r="D315" s="234"/>
      <c r="E315" s="235">
        <v>95.15</v>
      </c>
      <c r="F315" s="232"/>
      <c r="G315" s="232"/>
      <c r="H315" s="232"/>
      <c r="I315" s="232"/>
      <c r="J315" s="232"/>
      <c r="K315" s="232"/>
      <c r="L315" s="232"/>
      <c r="M315" s="232"/>
      <c r="N315" s="231"/>
      <c r="O315" s="231"/>
      <c r="P315" s="231"/>
      <c r="Q315" s="231"/>
      <c r="R315" s="232"/>
      <c r="S315" s="232"/>
      <c r="T315" s="232"/>
      <c r="U315" s="232"/>
      <c r="V315" s="232"/>
      <c r="W315" s="232"/>
      <c r="X315" s="232"/>
      <c r="Y315" s="232"/>
      <c r="Z315" s="212"/>
      <c r="AA315" s="212"/>
      <c r="AB315" s="212"/>
      <c r="AC315" s="212"/>
      <c r="AD315" s="212"/>
      <c r="AE315" s="212"/>
      <c r="AF315" s="212"/>
      <c r="AG315" s="212" t="s">
        <v>190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47">
        <v>82</v>
      </c>
      <c r="B316" s="248" t="s">
        <v>528</v>
      </c>
      <c r="C316" s="260" t="s">
        <v>529</v>
      </c>
      <c r="D316" s="249" t="s">
        <v>247</v>
      </c>
      <c r="E316" s="250">
        <v>46.35</v>
      </c>
      <c r="F316" s="251"/>
      <c r="G316" s="252">
        <f>ROUND(E316*F316,2)</f>
        <v>0</v>
      </c>
      <c r="H316" s="233"/>
      <c r="I316" s="232">
        <f>ROUND(E316*H316,2)</f>
        <v>0</v>
      </c>
      <c r="J316" s="233"/>
      <c r="K316" s="232">
        <f>ROUND(E316*J316,2)</f>
        <v>0</v>
      </c>
      <c r="L316" s="232">
        <v>15</v>
      </c>
      <c r="M316" s="232">
        <f>G316*(1+L316/100)</f>
        <v>0</v>
      </c>
      <c r="N316" s="231">
        <v>1.6000000000000001E-4</v>
      </c>
      <c r="O316" s="231">
        <f>ROUND(E316*N316,2)</f>
        <v>0.01</v>
      </c>
      <c r="P316" s="231">
        <v>0</v>
      </c>
      <c r="Q316" s="231">
        <f>ROUND(E316*P316,2)</f>
        <v>0</v>
      </c>
      <c r="R316" s="232"/>
      <c r="S316" s="232" t="s">
        <v>185</v>
      </c>
      <c r="T316" s="232" t="s">
        <v>185</v>
      </c>
      <c r="U316" s="232">
        <v>0.24399999999999999</v>
      </c>
      <c r="V316" s="232">
        <f>ROUND(E316*U316,2)</f>
        <v>11.31</v>
      </c>
      <c r="W316" s="232"/>
      <c r="X316" s="232" t="s">
        <v>186</v>
      </c>
      <c r="Y316" s="232" t="s">
        <v>187</v>
      </c>
      <c r="Z316" s="212"/>
      <c r="AA316" s="212"/>
      <c r="AB316" s="212"/>
      <c r="AC316" s="212"/>
      <c r="AD316" s="212"/>
      <c r="AE316" s="212"/>
      <c r="AF316" s="212"/>
      <c r="AG316" s="212" t="s">
        <v>188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2" x14ac:dyDescent="0.2">
      <c r="A317" s="229"/>
      <c r="B317" s="230"/>
      <c r="C317" s="261" t="s">
        <v>530</v>
      </c>
      <c r="D317" s="234"/>
      <c r="E317" s="235">
        <v>46.35</v>
      </c>
      <c r="F317" s="232"/>
      <c r="G317" s="232"/>
      <c r="H317" s="232"/>
      <c r="I317" s="232"/>
      <c r="J317" s="232"/>
      <c r="K317" s="232"/>
      <c r="L317" s="232"/>
      <c r="M317" s="232"/>
      <c r="N317" s="231"/>
      <c r="O317" s="231"/>
      <c r="P317" s="231"/>
      <c r="Q317" s="231"/>
      <c r="R317" s="232"/>
      <c r="S317" s="232"/>
      <c r="T317" s="232"/>
      <c r="U317" s="232"/>
      <c r="V317" s="232"/>
      <c r="W317" s="232"/>
      <c r="X317" s="232"/>
      <c r="Y317" s="232"/>
      <c r="Z317" s="212"/>
      <c r="AA317" s="212"/>
      <c r="AB317" s="212"/>
      <c r="AC317" s="212"/>
      <c r="AD317" s="212"/>
      <c r="AE317" s="212"/>
      <c r="AF317" s="212"/>
      <c r="AG317" s="212" t="s">
        <v>190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47">
        <v>83</v>
      </c>
      <c r="B318" s="248" t="s">
        <v>531</v>
      </c>
      <c r="C318" s="260" t="s">
        <v>532</v>
      </c>
      <c r="D318" s="249" t="s">
        <v>184</v>
      </c>
      <c r="E318" s="250">
        <v>5.7653400000000001</v>
      </c>
      <c r="F318" s="251"/>
      <c r="G318" s="252">
        <f>ROUND(E318*F318,2)</f>
        <v>0</v>
      </c>
      <c r="H318" s="233"/>
      <c r="I318" s="232">
        <f>ROUND(E318*H318,2)</f>
        <v>0</v>
      </c>
      <c r="J318" s="233"/>
      <c r="K318" s="232">
        <f>ROUND(E318*J318,2)</f>
        <v>0</v>
      </c>
      <c r="L318" s="232">
        <v>15</v>
      </c>
      <c r="M318" s="232">
        <f>G318*(1+L318/100)</f>
        <v>0</v>
      </c>
      <c r="N318" s="231">
        <v>0.55000000000000004</v>
      </c>
      <c r="O318" s="231">
        <f>ROUND(E318*N318,2)</f>
        <v>3.17</v>
      </c>
      <c r="P318" s="231">
        <v>0</v>
      </c>
      <c r="Q318" s="231">
        <f>ROUND(E318*P318,2)</f>
        <v>0</v>
      </c>
      <c r="R318" s="232" t="s">
        <v>262</v>
      </c>
      <c r="S318" s="232" t="s">
        <v>185</v>
      </c>
      <c r="T318" s="232" t="s">
        <v>185</v>
      </c>
      <c r="U318" s="232">
        <v>0</v>
      </c>
      <c r="V318" s="232">
        <f>ROUND(E318*U318,2)</f>
        <v>0</v>
      </c>
      <c r="W318" s="232"/>
      <c r="X318" s="232" t="s">
        <v>263</v>
      </c>
      <c r="Y318" s="232" t="s">
        <v>187</v>
      </c>
      <c r="Z318" s="212"/>
      <c r="AA318" s="212"/>
      <c r="AB318" s="212"/>
      <c r="AC318" s="212"/>
      <c r="AD318" s="212"/>
      <c r="AE318" s="212"/>
      <c r="AF318" s="212"/>
      <c r="AG318" s="212" t="s">
        <v>264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2" x14ac:dyDescent="0.2">
      <c r="A319" s="229"/>
      <c r="B319" s="230"/>
      <c r="C319" s="261" t="s">
        <v>533</v>
      </c>
      <c r="D319" s="234"/>
      <c r="E319" s="235">
        <v>1.724</v>
      </c>
      <c r="F319" s="232"/>
      <c r="G319" s="232"/>
      <c r="H319" s="232"/>
      <c r="I319" s="232"/>
      <c r="J319" s="232"/>
      <c r="K319" s="232"/>
      <c r="L319" s="232"/>
      <c r="M319" s="232"/>
      <c r="N319" s="231"/>
      <c r="O319" s="231"/>
      <c r="P319" s="231"/>
      <c r="Q319" s="231"/>
      <c r="R319" s="232"/>
      <c r="S319" s="232"/>
      <c r="T319" s="232"/>
      <c r="U319" s="232"/>
      <c r="V319" s="232"/>
      <c r="W319" s="232"/>
      <c r="X319" s="232"/>
      <c r="Y319" s="232"/>
      <c r="Z319" s="212"/>
      <c r="AA319" s="212"/>
      <c r="AB319" s="212"/>
      <c r="AC319" s="212"/>
      <c r="AD319" s="212"/>
      <c r="AE319" s="212"/>
      <c r="AF319" s="212"/>
      <c r="AG319" s="212" t="s">
        <v>190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 x14ac:dyDescent="0.2">
      <c r="A320" s="229"/>
      <c r="B320" s="230"/>
      <c r="C320" s="261" t="s">
        <v>534</v>
      </c>
      <c r="D320" s="234"/>
      <c r="E320" s="235">
        <v>2.2835999999999999</v>
      </c>
      <c r="F320" s="232"/>
      <c r="G320" s="232"/>
      <c r="H320" s="232"/>
      <c r="I320" s="232"/>
      <c r="J320" s="232"/>
      <c r="K320" s="232"/>
      <c r="L320" s="232"/>
      <c r="M320" s="232"/>
      <c r="N320" s="231"/>
      <c r="O320" s="231"/>
      <c r="P320" s="231"/>
      <c r="Q320" s="231"/>
      <c r="R320" s="232"/>
      <c r="S320" s="232"/>
      <c r="T320" s="232"/>
      <c r="U320" s="232"/>
      <c r="V320" s="232"/>
      <c r="W320" s="232"/>
      <c r="X320" s="232"/>
      <c r="Y320" s="232"/>
      <c r="Z320" s="212"/>
      <c r="AA320" s="212"/>
      <c r="AB320" s="212"/>
      <c r="AC320" s="212"/>
      <c r="AD320" s="212"/>
      <c r="AE320" s="212"/>
      <c r="AF320" s="212"/>
      <c r="AG320" s="212" t="s">
        <v>190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">
      <c r="A321" s="229"/>
      <c r="B321" s="230"/>
      <c r="C321" s="261" t="s">
        <v>535</v>
      </c>
      <c r="D321" s="234"/>
      <c r="E321" s="235">
        <v>1.4832000000000001</v>
      </c>
      <c r="F321" s="232"/>
      <c r="G321" s="232"/>
      <c r="H321" s="232"/>
      <c r="I321" s="232"/>
      <c r="J321" s="232"/>
      <c r="K321" s="232"/>
      <c r="L321" s="232"/>
      <c r="M321" s="232"/>
      <c r="N321" s="231"/>
      <c r="O321" s="231"/>
      <c r="P321" s="231"/>
      <c r="Q321" s="231"/>
      <c r="R321" s="232"/>
      <c r="S321" s="232"/>
      <c r="T321" s="232"/>
      <c r="U321" s="232"/>
      <c r="V321" s="232"/>
      <c r="W321" s="232"/>
      <c r="X321" s="232"/>
      <c r="Y321" s="232"/>
      <c r="Z321" s="212"/>
      <c r="AA321" s="212"/>
      <c r="AB321" s="212"/>
      <c r="AC321" s="212"/>
      <c r="AD321" s="212"/>
      <c r="AE321" s="212"/>
      <c r="AF321" s="212"/>
      <c r="AG321" s="212" t="s">
        <v>190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">
      <c r="A322" s="229"/>
      <c r="B322" s="230"/>
      <c r="C322" s="262" t="s">
        <v>265</v>
      </c>
      <c r="D322" s="236"/>
      <c r="E322" s="237">
        <v>0.27454000000000001</v>
      </c>
      <c r="F322" s="232"/>
      <c r="G322" s="232"/>
      <c r="H322" s="232"/>
      <c r="I322" s="232"/>
      <c r="J322" s="232"/>
      <c r="K322" s="232"/>
      <c r="L322" s="232"/>
      <c r="M322" s="232"/>
      <c r="N322" s="231"/>
      <c r="O322" s="231"/>
      <c r="P322" s="231"/>
      <c r="Q322" s="231"/>
      <c r="R322" s="232"/>
      <c r="S322" s="232"/>
      <c r="T322" s="232"/>
      <c r="U322" s="232"/>
      <c r="V322" s="232"/>
      <c r="W322" s="232"/>
      <c r="X322" s="232"/>
      <c r="Y322" s="232"/>
      <c r="Z322" s="212"/>
      <c r="AA322" s="212"/>
      <c r="AB322" s="212"/>
      <c r="AC322" s="212"/>
      <c r="AD322" s="212"/>
      <c r="AE322" s="212"/>
      <c r="AF322" s="212"/>
      <c r="AG322" s="212" t="s">
        <v>190</v>
      </c>
      <c r="AH322" s="212">
        <v>4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53">
        <v>84</v>
      </c>
      <c r="B323" s="254" t="s">
        <v>536</v>
      </c>
      <c r="C323" s="263" t="s">
        <v>537</v>
      </c>
      <c r="D323" s="255" t="s">
        <v>184</v>
      </c>
      <c r="E323" s="256">
        <v>5.76</v>
      </c>
      <c r="F323" s="257"/>
      <c r="G323" s="258">
        <f>ROUND(E323*F323,2)</f>
        <v>0</v>
      </c>
      <c r="H323" s="233"/>
      <c r="I323" s="232">
        <f>ROUND(E323*H323,2)</f>
        <v>0</v>
      </c>
      <c r="J323" s="233"/>
      <c r="K323" s="232">
        <f>ROUND(E323*J323,2)</f>
        <v>0</v>
      </c>
      <c r="L323" s="232">
        <v>15</v>
      </c>
      <c r="M323" s="232">
        <f>G323*(1+L323/100)</f>
        <v>0</v>
      </c>
      <c r="N323" s="231">
        <v>1.6500000000000001E-2</v>
      </c>
      <c r="O323" s="231">
        <f>ROUND(E323*N323,2)</f>
        <v>0.1</v>
      </c>
      <c r="P323" s="231">
        <v>0</v>
      </c>
      <c r="Q323" s="231">
        <f>ROUND(E323*P323,2)</f>
        <v>0</v>
      </c>
      <c r="R323" s="232"/>
      <c r="S323" s="232" t="s">
        <v>185</v>
      </c>
      <c r="T323" s="232" t="s">
        <v>185</v>
      </c>
      <c r="U323" s="232">
        <v>0</v>
      </c>
      <c r="V323" s="232">
        <f>ROUND(E323*U323,2)</f>
        <v>0</v>
      </c>
      <c r="W323" s="232"/>
      <c r="X323" s="232" t="s">
        <v>186</v>
      </c>
      <c r="Y323" s="232" t="s">
        <v>187</v>
      </c>
      <c r="Z323" s="212"/>
      <c r="AA323" s="212"/>
      <c r="AB323" s="212"/>
      <c r="AC323" s="212"/>
      <c r="AD323" s="212"/>
      <c r="AE323" s="212"/>
      <c r="AF323" s="212"/>
      <c r="AG323" s="212" t="s">
        <v>188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ht="22.5" outlineLevel="1" x14ac:dyDescent="0.2">
      <c r="A324" s="247">
        <v>85</v>
      </c>
      <c r="B324" s="248" t="s">
        <v>538</v>
      </c>
      <c r="C324" s="260" t="s">
        <v>539</v>
      </c>
      <c r="D324" s="249" t="s">
        <v>212</v>
      </c>
      <c r="E324" s="250">
        <v>144</v>
      </c>
      <c r="F324" s="251"/>
      <c r="G324" s="252">
        <f>ROUND(E324*F324,2)</f>
        <v>0</v>
      </c>
      <c r="H324" s="233"/>
      <c r="I324" s="232">
        <f>ROUND(E324*H324,2)</f>
        <v>0</v>
      </c>
      <c r="J324" s="233"/>
      <c r="K324" s="232">
        <f>ROUND(E324*J324,2)</f>
        <v>0</v>
      </c>
      <c r="L324" s="232">
        <v>15</v>
      </c>
      <c r="M324" s="232">
        <f>G324*(1+L324/100)</f>
        <v>0</v>
      </c>
      <c r="N324" s="231">
        <v>1.426E-2</v>
      </c>
      <c r="O324" s="231">
        <f>ROUND(E324*N324,2)</f>
        <v>2.0499999999999998</v>
      </c>
      <c r="P324" s="231">
        <v>0</v>
      </c>
      <c r="Q324" s="231">
        <f>ROUND(E324*P324,2)</f>
        <v>0</v>
      </c>
      <c r="R324" s="232"/>
      <c r="S324" s="232" t="s">
        <v>185</v>
      </c>
      <c r="T324" s="232" t="s">
        <v>185</v>
      </c>
      <c r="U324" s="232">
        <v>0.16200000000000001</v>
      </c>
      <c r="V324" s="232">
        <f>ROUND(E324*U324,2)</f>
        <v>23.33</v>
      </c>
      <c r="W324" s="232"/>
      <c r="X324" s="232" t="s">
        <v>186</v>
      </c>
      <c r="Y324" s="232" t="s">
        <v>187</v>
      </c>
      <c r="Z324" s="212"/>
      <c r="AA324" s="212"/>
      <c r="AB324" s="212"/>
      <c r="AC324" s="212"/>
      <c r="AD324" s="212"/>
      <c r="AE324" s="212"/>
      <c r="AF324" s="212"/>
      <c r="AG324" s="212" t="s">
        <v>188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2" x14ac:dyDescent="0.2">
      <c r="A325" s="229"/>
      <c r="B325" s="230"/>
      <c r="C325" s="261" t="s">
        <v>540</v>
      </c>
      <c r="D325" s="234"/>
      <c r="E325" s="235">
        <v>144</v>
      </c>
      <c r="F325" s="232"/>
      <c r="G325" s="232"/>
      <c r="H325" s="232"/>
      <c r="I325" s="232"/>
      <c r="J325" s="232"/>
      <c r="K325" s="232"/>
      <c r="L325" s="232"/>
      <c r="M325" s="232"/>
      <c r="N325" s="231"/>
      <c r="O325" s="231"/>
      <c r="P325" s="231"/>
      <c r="Q325" s="231"/>
      <c r="R325" s="232"/>
      <c r="S325" s="232"/>
      <c r="T325" s="232"/>
      <c r="U325" s="232"/>
      <c r="V325" s="232"/>
      <c r="W325" s="232"/>
      <c r="X325" s="232"/>
      <c r="Y325" s="232"/>
      <c r="Z325" s="212"/>
      <c r="AA325" s="212"/>
      <c r="AB325" s="212"/>
      <c r="AC325" s="212"/>
      <c r="AD325" s="212"/>
      <c r="AE325" s="212"/>
      <c r="AF325" s="212"/>
      <c r="AG325" s="212" t="s">
        <v>190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ht="22.5" outlineLevel="1" x14ac:dyDescent="0.2">
      <c r="A326" s="247">
        <v>86</v>
      </c>
      <c r="B326" s="248" t="s">
        <v>541</v>
      </c>
      <c r="C326" s="260" t="s">
        <v>542</v>
      </c>
      <c r="D326" s="249" t="s">
        <v>212</v>
      </c>
      <c r="E326" s="250">
        <v>144</v>
      </c>
      <c r="F326" s="251"/>
      <c r="G326" s="252">
        <f>ROUND(E326*F326,2)</f>
        <v>0</v>
      </c>
      <c r="H326" s="233"/>
      <c r="I326" s="232">
        <f>ROUND(E326*H326,2)</f>
        <v>0</v>
      </c>
      <c r="J326" s="233"/>
      <c r="K326" s="232">
        <f>ROUND(E326*J326,2)</f>
        <v>0</v>
      </c>
      <c r="L326" s="232">
        <v>15</v>
      </c>
      <c r="M326" s="232">
        <f>G326*(1+L326/100)</f>
        <v>0</v>
      </c>
      <c r="N326" s="231">
        <v>3.7100000000000002E-3</v>
      </c>
      <c r="O326" s="231">
        <f>ROUND(E326*N326,2)</f>
        <v>0.53</v>
      </c>
      <c r="P326" s="231">
        <v>0</v>
      </c>
      <c r="Q326" s="231">
        <f>ROUND(E326*P326,2)</f>
        <v>0</v>
      </c>
      <c r="R326" s="232"/>
      <c r="S326" s="232" t="s">
        <v>185</v>
      </c>
      <c r="T326" s="232" t="s">
        <v>185</v>
      </c>
      <c r="U326" s="232">
        <v>0.188</v>
      </c>
      <c r="V326" s="232">
        <f>ROUND(E326*U326,2)</f>
        <v>27.07</v>
      </c>
      <c r="W326" s="232"/>
      <c r="X326" s="232" t="s">
        <v>186</v>
      </c>
      <c r="Y326" s="232" t="s">
        <v>187</v>
      </c>
      <c r="Z326" s="212"/>
      <c r="AA326" s="212"/>
      <c r="AB326" s="212"/>
      <c r="AC326" s="212"/>
      <c r="AD326" s="212"/>
      <c r="AE326" s="212"/>
      <c r="AF326" s="212"/>
      <c r="AG326" s="212" t="s">
        <v>188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2" x14ac:dyDescent="0.2">
      <c r="A327" s="229"/>
      <c r="B327" s="230"/>
      <c r="C327" s="261" t="s">
        <v>540</v>
      </c>
      <c r="D327" s="234"/>
      <c r="E327" s="235">
        <v>144</v>
      </c>
      <c r="F327" s="232"/>
      <c r="G327" s="232"/>
      <c r="H327" s="232"/>
      <c r="I327" s="232"/>
      <c r="J327" s="232"/>
      <c r="K327" s="232"/>
      <c r="L327" s="232"/>
      <c r="M327" s="232"/>
      <c r="N327" s="231"/>
      <c r="O327" s="231"/>
      <c r="P327" s="231"/>
      <c r="Q327" s="231"/>
      <c r="R327" s="232"/>
      <c r="S327" s="232"/>
      <c r="T327" s="232"/>
      <c r="U327" s="232"/>
      <c r="V327" s="232"/>
      <c r="W327" s="232"/>
      <c r="X327" s="232"/>
      <c r="Y327" s="232"/>
      <c r="Z327" s="212"/>
      <c r="AA327" s="212"/>
      <c r="AB327" s="212"/>
      <c r="AC327" s="212"/>
      <c r="AD327" s="212"/>
      <c r="AE327" s="212"/>
      <c r="AF327" s="212"/>
      <c r="AG327" s="212" t="s">
        <v>190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ht="22.5" outlineLevel="1" x14ac:dyDescent="0.2">
      <c r="A328" s="253">
        <v>87</v>
      </c>
      <c r="B328" s="254" t="s">
        <v>543</v>
      </c>
      <c r="C328" s="263" t="s">
        <v>544</v>
      </c>
      <c r="D328" s="255" t="s">
        <v>196</v>
      </c>
      <c r="E328" s="256">
        <v>7.7364499999999996</v>
      </c>
      <c r="F328" s="257"/>
      <c r="G328" s="258">
        <f>ROUND(E328*F328,2)</f>
        <v>0</v>
      </c>
      <c r="H328" s="233"/>
      <c r="I328" s="232">
        <f>ROUND(E328*H328,2)</f>
        <v>0</v>
      </c>
      <c r="J328" s="233"/>
      <c r="K328" s="232">
        <f>ROUND(E328*J328,2)</f>
        <v>0</v>
      </c>
      <c r="L328" s="232">
        <v>15</v>
      </c>
      <c r="M328" s="232">
        <f>G328*(1+L328/100)</f>
        <v>0</v>
      </c>
      <c r="N328" s="231">
        <v>0</v>
      </c>
      <c r="O328" s="231">
        <f>ROUND(E328*N328,2)</f>
        <v>0</v>
      </c>
      <c r="P328" s="231">
        <v>0</v>
      </c>
      <c r="Q328" s="231">
        <f>ROUND(E328*P328,2)</f>
        <v>0</v>
      </c>
      <c r="R328" s="232"/>
      <c r="S328" s="232" t="s">
        <v>185</v>
      </c>
      <c r="T328" s="232" t="s">
        <v>185</v>
      </c>
      <c r="U328" s="232">
        <v>1.7509999999999999</v>
      </c>
      <c r="V328" s="232">
        <f>ROUND(E328*U328,2)</f>
        <v>13.55</v>
      </c>
      <c r="W328" s="232"/>
      <c r="X328" s="232" t="s">
        <v>469</v>
      </c>
      <c r="Y328" s="232" t="s">
        <v>187</v>
      </c>
      <c r="Z328" s="212"/>
      <c r="AA328" s="212"/>
      <c r="AB328" s="212"/>
      <c r="AC328" s="212"/>
      <c r="AD328" s="212"/>
      <c r="AE328" s="212"/>
      <c r="AF328" s="212"/>
      <c r="AG328" s="212" t="s">
        <v>470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x14ac:dyDescent="0.2">
      <c r="A329" s="240" t="s">
        <v>180</v>
      </c>
      <c r="B329" s="241" t="s">
        <v>127</v>
      </c>
      <c r="C329" s="259" t="s">
        <v>128</v>
      </c>
      <c r="D329" s="242"/>
      <c r="E329" s="243"/>
      <c r="F329" s="244"/>
      <c r="G329" s="245">
        <f>SUMIF(AG330:AG335,"&lt;&gt;NOR",G330:G335)</f>
        <v>0</v>
      </c>
      <c r="H329" s="239"/>
      <c r="I329" s="239">
        <f>SUM(I330:I335)</f>
        <v>0</v>
      </c>
      <c r="J329" s="239"/>
      <c r="K329" s="239">
        <f>SUM(K330:K335)</f>
        <v>0</v>
      </c>
      <c r="L329" s="239"/>
      <c r="M329" s="239">
        <f>SUM(M330:M335)</f>
        <v>0</v>
      </c>
      <c r="N329" s="238"/>
      <c r="O329" s="238">
        <f>SUM(O330:O335)</f>
        <v>0</v>
      </c>
      <c r="P329" s="238"/>
      <c r="Q329" s="238">
        <f>SUM(Q330:Q335)</f>
        <v>0.04</v>
      </c>
      <c r="R329" s="239"/>
      <c r="S329" s="239"/>
      <c r="T329" s="239"/>
      <c r="U329" s="239"/>
      <c r="V329" s="239">
        <f>SUM(V330:V335)</f>
        <v>1.35</v>
      </c>
      <c r="W329" s="239"/>
      <c r="X329" s="239"/>
      <c r="Y329" s="239"/>
      <c r="AG329" t="s">
        <v>181</v>
      </c>
    </row>
    <row r="330" spans="1:60" outlineLevel="1" x14ac:dyDescent="0.2">
      <c r="A330" s="247">
        <v>88</v>
      </c>
      <c r="B330" s="248" t="s">
        <v>545</v>
      </c>
      <c r="C330" s="260" t="s">
        <v>546</v>
      </c>
      <c r="D330" s="249" t="s">
        <v>247</v>
      </c>
      <c r="E330" s="250">
        <v>13.05</v>
      </c>
      <c r="F330" s="251"/>
      <c r="G330" s="252">
        <f>ROUND(E330*F330,2)</f>
        <v>0</v>
      </c>
      <c r="H330" s="233"/>
      <c r="I330" s="232">
        <f>ROUND(E330*H330,2)</f>
        <v>0</v>
      </c>
      <c r="J330" s="233"/>
      <c r="K330" s="232">
        <f>ROUND(E330*J330,2)</f>
        <v>0</v>
      </c>
      <c r="L330" s="232">
        <v>15</v>
      </c>
      <c r="M330" s="232">
        <f>G330*(1+L330/100)</f>
        <v>0</v>
      </c>
      <c r="N330" s="231">
        <v>0</v>
      </c>
      <c r="O330" s="231">
        <f>ROUND(E330*N330,2)</f>
        <v>0</v>
      </c>
      <c r="P330" s="231">
        <v>2.8700000000000002E-3</v>
      </c>
      <c r="Q330" s="231">
        <f>ROUND(E330*P330,2)</f>
        <v>0.04</v>
      </c>
      <c r="R330" s="232"/>
      <c r="S330" s="232" t="s">
        <v>185</v>
      </c>
      <c r="T330" s="232" t="s">
        <v>185</v>
      </c>
      <c r="U330" s="232">
        <v>0.10349999999999999</v>
      </c>
      <c r="V330" s="232">
        <f>ROUND(E330*U330,2)</f>
        <v>1.35</v>
      </c>
      <c r="W330" s="232"/>
      <c r="X330" s="232" t="s">
        <v>186</v>
      </c>
      <c r="Y330" s="232" t="s">
        <v>187</v>
      </c>
      <c r="Z330" s="212"/>
      <c r="AA330" s="212"/>
      <c r="AB330" s="212"/>
      <c r="AC330" s="212"/>
      <c r="AD330" s="212"/>
      <c r="AE330" s="212"/>
      <c r="AF330" s="212"/>
      <c r="AG330" s="212" t="s">
        <v>188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2" x14ac:dyDescent="0.2">
      <c r="A331" s="229"/>
      <c r="B331" s="230"/>
      <c r="C331" s="261" t="s">
        <v>438</v>
      </c>
      <c r="D331" s="234"/>
      <c r="E331" s="235">
        <v>6.9</v>
      </c>
      <c r="F331" s="232"/>
      <c r="G331" s="232"/>
      <c r="H331" s="232"/>
      <c r="I331" s="232"/>
      <c r="J331" s="232"/>
      <c r="K331" s="232"/>
      <c r="L331" s="232"/>
      <c r="M331" s="232"/>
      <c r="N331" s="231"/>
      <c r="O331" s="231"/>
      <c r="P331" s="231"/>
      <c r="Q331" s="231"/>
      <c r="R331" s="232"/>
      <c r="S331" s="232"/>
      <c r="T331" s="232"/>
      <c r="U331" s="232"/>
      <c r="V331" s="232"/>
      <c r="W331" s="232"/>
      <c r="X331" s="232"/>
      <c r="Y331" s="232"/>
      <c r="Z331" s="212"/>
      <c r="AA331" s="212"/>
      <c r="AB331" s="212"/>
      <c r="AC331" s="212"/>
      <c r="AD331" s="212"/>
      <c r="AE331" s="212"/>
      <c r="AF331" s="212"/>
      <c r="AG331" s="212" t="s">
        <v>190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3" x14ac:dyDescent="0.2">
      <c r="A332" s="229"/>
      <c r="B332" s="230"/>
      <c r="C332" s="261" t="s">
        <v>244</v>
      </c>
      <c r="D332" s="234"/>
      <c r="E332" s="235">
        <v>1</v>
      </c>
      <c r="F332" s="232"/>
      <c r="G332" s="232"/>
      <c r="H332" s="232"/>
      <c r="I332" s="232"/>
      <c r="J332" s="232"/>
      <c r="K332" s="232"/>
      <c r="L332" s="232"/>
      <c r="M332" s="232"/>
      <c r="N332" s="231"/>
      <c r="O332" s="231"/>
      <c r="P332" s="231"/>
      <c r="Q332" s="231"/>
      <c r="R332" s="232"/>
      <c r="S332" s="232"/>
      <c r="T332" s="232"/>
      <c r="U332" s="232"/>
      <c r="V332" s="232"/>
      <c r="W332" s="232"/>
      <c r="X332" s="232"/>
      <c r="Y332" s="232"/>
      <c r="Z332" s="212"/>
      <c r="AA332" s="212"/>
      <c r="AB332" s="212"/>
      <c r="AC332" s="212"/>
      <c r="AD332" s="212"/>
      <c r="AE332" s="212"/>
      <c r="AF332" s="212"/>
      <c r="AG332" s="212" t="s">
        <v>190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">
      <c r="A333" s="229"/>
      <c r="B333" s="230"/>
      <c r="C333" s="261" t="s">
        <v>439</v>
      </c>
      <c r="D333" s="234"/>
      <c r="E333" s="235">
        <v>1.1399999999999999</v>
      </c>
      <c r="F333" s="232"/>
      <c r="G333" s="232"/>
      <c r="H333" s="232"/>
      <c r="I333" s="232"/>
      <c r="J333" s="232"/>
      <c r="K333" s="232"/>
      <c r="L333" s="232"/>
      <c r="M333" s="232"/>
      <c r="N333" s="231"/>
      <c r="O333" s="231"/>
      <c r="P333" s="231"/>
      <c r="Q333" s="231"/>
      <c r="R333" s="232"/>
      <c r="S333" s="232"/>
      <c r="T333" s="232"/>
      <c r="U333" s="232"/>
      <c r="V333" s="232"/>
      <c r="W333" s="232"/>
      <c r="X333" s="232"/>
      <c r="Y333" s="232"/>
      <c r="Z333" s="212"/>
      <c r="AA333" s="212"/>
      <c r="AB333" s="212"/>
      <c r="AC333" s="212"/>
      <c r="AD333" s="212"/>
      <c r="AE333" s="212"/>
      <c r="AF333" s="212"/>
      <c r="AG333" s="212" t="s">
        <v>190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 x14ac:dyDescent="0.2">
      <c r="A334" s="229"/>
      <c r="B334" s="230"/>
      <c r="C334" s="261" t="s">
        <v>440</v>
      </c>
      <c r="D334" s="234"/>
      <c r="E334" s="235">
        <v>1.53</v>
      </c>
      <c r="F334" s="232"/>
      <c r="G334" s="232"/>
      <c r="H334" s="232"/>
      <c r="I334" s="232"/>
      <c r="J334" s="232"/>
      <c r="K334" s="232"/>
      <c r="L334" s="232"/>
      <c r="M334" s="232"/>
      <c r="N334" s="231"/>
      <c r="O334" s="231"/>
      <c r="P334" s="231"/>
      <c r="Q334" s="231"/>
      <c r="R334" s="232"/>
      <c r="S334" s="232"/>
      <c r="T334" s="232"/>
      <c r="U334" s="232"/>
      <c r="V334" s="232"/>
      <c r="W334" s="232"/>
      <c r="X334" s="232"/>
      <c r="Y334" s="232"/>
      <c r="Z334" s="212"/>
      <c r="AA334" s="212"/>
      <c r="AB334" s="212"/>
      <c r="AC334" s="212"/>
      <c r="AD334" s="212"/>
      <c r="AE334" s="212"/>
      <c r="AF334" s="212"/>
      <c r="AG334" s="212" t="s">
        <v>190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">
      <c r="A335" s="229"/>
      <c r="B335" s="230"/>
      <c r="C335" s="261" t="s">
        <v>441</v>
      </c>
      <c r="D335" s="234"/>
      <c r="E335" s="235">
        <v>2.48</v>
      </c>
      <c r="F335" s="232"/>
      <c r="G335" s="232"/>
      <c r="H335" s="232"/>
      <c r="I335" s="232"/>
      <c r="J335" s="232"/>
      <c r="K335" s="232"/>
      <c r="L335" s="232"/>
      <c r="M335" s="232"/>
      <c r="N335" s="231"/>
      <c r="O335" s="231"/>
      <c r="P335" s="231"/>
      <c r="Q335" s="231"/>
      <c r="R335" s="232"/>
      <c r="S335" s="232"/>
      <c r="T335" s="232"/>
      <c r="U335" s="232"/>
      <c r="V335" s="232"/>
      <c r="W335" s="232"/>
      <c r="X335" s="232"/>
      <c r="Y335" s="232"/>
      <c r="Z335" s="212"/>
      <c r="AA335" s="212"/>
      <c r="AB335" s="212"/>
      <c r="AC335" s="212"/>
      <c r="AD335" s="212"/>
      <c r="AE335" s="212"/>
      <c r="AF335" s="212"/>
      <c r="AG335" s="212" t="s">
        <v>190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x14ac:dyDescent="0.2">
      <c r="A336" s="240" t="s">
        <v>180</v>
      </c>
      <c r="B336" s="241" t="s">
        <v>129</v>
      </c>
      <c r="C336" s="259" t="s">
        <v>130</v>
      </c>
      <c r="D336" s="242"/>
      <c r="E336" s="243"/>
      <c r="F336" s="244"/>
      <c r="G336" s="245">
        <f>SUMIF(AG337:AG363,"&lt;&gt;NOR",G337:G363)</f>
        <v>0</v>
      </c>
      <c r="H336" s="239"/>
      <c r="I336" s="239">
        <f>SUM(I337:I363)</f>
        <v>0</v>
      </c>
      <c r="J336" s="239"/>
      <c r="K336" s="239">
        <f>SUM(K337:K363)</f>
        <v>0</v>
      </c>
      <c r="L336" s="239"/>
      <c r="M336" s="239">
        <f>SUM(M337:M363)</f>
        <v>0</v>
      </c>
      <c r="N336" s="238"/>
      <c r="O336" s="238">
        <f>SUM(O337:O363)</f>
        <v>3.9499999999999997</v>
      </c>
      <c r="P336" s="238"/>
      <c r="Q336" s="238">
        <f>SUM(Q337:Q363)</f>
        <v>0</v>
      </c>
      <c r="R336" s="239"/>
      <c r="S336" s="239"/>
      <c r="T336" s="239"/>
      <c r="U336" s="239"/>
      <c r="V336" s="239">
        <f>SUM(V337:V363)</f>
        <v>74.73</v>
      </c>
      <c r="W336" s="239"/>
      <c r="X336" s="239"/>
      <c r="Y336" s="239"/>
      <c r="AG336" t="s">
        <v>181</v>
      </c>
    </row>
    <row r="337" spans="1:60" ht="22.5" outlineLevel="1" x14ac:dyDescent="0.2">
      <c r="A337" s="253">
        <v>89</v>
      </c>
      <c r="B337" s="254" t="s">
        <v>547</v>
      </c>
      <c r="C337" s="263" t="s">
        <v>548</v>
      </c>
      <c r="D337" s="255" t="s">
        <v>226</v>
      </c>
      <c r="E337" s="256">
        <v>9</v>
      </c>
      <c r="F337" s="257"/>
      <c r="G337" s="258">
        <f>ROUND(E337*F337,2)</f>
        <v>0</v>
      </c>
      <c r="H337" s="233"/>
      <c r="I337" s="232">
        <f>ROUND(E337*H337,2)</f>
        <v>0</v>
      </c>
      <c r="J337" s="233"/>
      <c r="K337" s="232">
        <f>ROUND(E337*J337,2)</f>
        <v>0</v>
      </c>
      <c r="L337" s="232">
        <v>15</v>
      </c>
      <c r="M337" s="232">
        <f>G337*(1+L337/100)</f>
        <v>0</v>
      </c>
      <c r="N337" s="231">
        <v>0.18010999999999999</v>
      </c>
      <c r="O337" s="231">
        <f>ROUND(E337*N337,2)</f>
        <v>1.62</v>
      </c>
      <c r="P337" s="231">
        <v>0</v>
      </c>
      <c r="Q337" s="231">
        <f>ROUND(E337*P337,2)</f>
        <v>0</v>
      </c>
      <c r="R337" s="232"/>
      <c r="S337" s="232" t="s">
        <v>185</v>
      </c>
      <c r="T337" s="232" t="s">
        <v>185</v>
      </c>
      <c r="U337" s="232">
        <v>0</v>
      </c>
      <c r="V337" s="232">
        <f>ROUND(E337*U337,2)</f>
        <v>0</v>
      </c>
      <c r="W337" s="232"/>
      <c r="X337" s="232" t="s">
        <v>333</v>
      </c>
      <c r="Y337" s="232" t="s">
        <v>187</v>
      </c>
      <c r="Z337" s="212"/>
      <c r="AA337" s="212"/>
      <c r="AB337" s="212"/>
      <c r="AC337" s="212"/>
      <c r="AD337" s="212"/>
      <c r="AE337" s="212"/>
      <c r="AF337" s="212"/>
      <c r="AG337" s="212" t="s">
        <v>334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ht="22.5" outlineLevel="1" x14ac:dyDescent="0.2">
      <c r="A338" s="253">
        <v>90</v>
      </c>
      <c r="B338" s="254" t="s">
        <v>549</v>
      </c>
      <c r="C338" s="263" t="s">
        <v>550</v>
      </c>
      <c r="D338" s="255" t="s">
        <v>226</v>
      </c>
      <c r="E338" s="256">
        <v>3</v>
      </c>
      <c r="F338" s="257"/>
      <c r="G338" s="258">
        <f>ROUND(E338*F338,2)</f>
        <v>0</v>
      </c>
      <c r="H338" s="233"/>
      <c r="I338" s="232">
        <f>ROUND(E338*H338,2)</f>
        <v>0</v>
      </c>
      <c r="J338" s="233"/>
      <c r="K338" s="232">
        <f>ROUND(E338*J338,2)</f>
        <v>0</v>
      </c>
      <c r="L338" s="232">
        <v>15</v>
      </c>
      <c r="M338" s="232">
        <f>G338*(1+L338/100)</f>
        <v>0</v>
      </c>
      <c r="N338" s="231">
        <v>0.18293999999999999</v>
      </c>
      <c r="O338" s="231">
        <f>ROUND(E338*N338,2)</f>
        <v>0.55000000000000004</v>
      </c>
      <c r="P338" s="231">
        <v>0</v>
      </c>
      <c r="Q338" s="231">
        <f>ROUND(E338*P338,2)</f>
        <v>0</v>
      </c>
      <c r="R338" s="232"/>
      <c r="S338" s="232" t="s">
        <v>185</v>
      </c>
      <c r="T338" s="232" t="s">
        <v>185</v>
      </c>
      <c r="U338" s="232">
        <v>0</v>
      </c>
      <c r="V338" s="232">
        <f>ROUND(E338*U338,2)</f>
        <v>0</v>
      </c>
      <c r="W338" s="232"/>
      <c r="X338" s="232" t="s">
        <v>333</v>
      </c>
      <c r="Y338" s="232" t="s">
        <v>187</v>
      </c>
      <c r="Z338" s="212"/>
      <c r="AA338" s="212"/>
      <c r="AB338" s="212"/>
      <c r="AC338" s="212"/>
      <c r="AD338" s="212"/>
      <c r="AE338" s="212"/>
      <c r="AF338" s="212"/>
      <c r="AG338" s="212" t="s">
        <v>334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ht="22.5" outlineLevel="1" x14ac:dyDescent="0.2">
      <c r="A339" s="253">
        <v>91</v>
      </c>
      <c r="B339" s="254" t="s">
        <v>551</v>
      </c>
      <c r="C339" s="263" t="s">
        <v>552</v>
      </c>
      <c r="D339" s="255" t="s">
        <v>226</v>
      </c>
      <c r="E339" s="256">
        <v>3</v>
      </c>
      <c r="F339" s="257"/>
      <c r="G339" s="258">
        <f>ROUND(E339*F339,2)</f>
        <v>0</v>
      </c>
      <c r="H339" s="233"/>
      <c r="I339" s="232">
        <f>ROUND(E339*H339,2)</f>
        <v>0</v>
      </c>
      <c r="J339" s="233"/>
      <c r="K339" s="232">
        <f>ROUND(E339*J339,2)</f>
        <v>0</v>
      </c>
      <c r="L339" s="232">
        <v>15</v>
      </c>
      <c r="M339" s="232">
        <f>G339*(1+L339/100)</f>
        <v>0</v>
      </c>
      <c r="N339" s="231">
        <v>0.18528</v>
      </c>
      <c r="O339" s="231">
        <f>ROUND(E339*N339,2)</f>
        <v>0.56000000000000005</v>
      </c>
      <c r="P339" s="231">
        <v>0</v>
      </c>
      <c r="Q339" s="231">
        <f>ROUND(E339*P339,2)</f>
        <v>0</v>
      </c>
      <c r="R339" s="232"/>
      <c r="S339" s="232" t="s">
        <v>185</v>
      </c>
      <c r="T339" s="232" t="s">
        <v>185</v>
      </c>
      <c r="U339" s="232">
        <v>0</v>
      </c>
      <c r="V339" s="232">
        <f>ROUND(E339*U339,2)</f>
        <v>0</v>
      </c>
      <c r="W339" s="232"/>
      <c r="X339" s="232" t="s">
        <v>333</v>
      </c>
      <c r="Y339" s="232" t="s">
        <v>187</v>
      </c>
      <c r="Z339" s="212"/>
      <c r="AA339" s="212"/>
      <c r="AB339" s="212"/>
      <c r="AC339" s="212"/>
      <c r="AD339" s="212"/>
      <c r="AE339" s="212"/>
      <c r="AF339" s="212"/>
      <c r="AG339" s="212" t="s">
        <v>334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53">
        <v>92</v>
      </c>
      <c r="B340" s="254" t="s">
        <v>553</v>
      </c>
      <c r="C340" s="263" t="s">
        <v>554</v>
      </c>
      <c r="D340" s="255" t="s">
        <v>226</v>
      </c>
      <c r="E340" s="256">
        <v>1</v>
      </c>
      <c r="F340" s="257"/>
      <c r="G340" s="258">
        <f>ROUND(E340*F340,2)</f>
        <v>0</v>
      </c>
      <c r="H340" s="233"/>
      <c r="I340" s="232">
        <f>ROUND(E340*H340,2)</f>
        <v>0</v>
      </c>
      <c r="J340" s="233"/>
      <c r="K340" s="232">
        <f>ROUND(E340*J340,2)</f>
        <v>0</v>
      </c>
      <c r="L340" s="232">
        <v>15</v>
      </c>
      <c r="M340" s="232">
        <f>G340*(1+L340/100)</f>
        <v>0</v>
      </c>
      <c r="N340" s="231">
        <v>0.18028</v>
      </c>
      <c r="O340" s="231">
        <f>ROUND(E340*N340,2)</f>
        <v>0.18</v>
      </c>
      <c r="P340" s="231">
        <v>0</v>
      </c>
      <c r="Q340" s="231">
        <f>ROUND(E340*P340,2)</f>
        <v>0</v>
      </c>
      <c r="R340" s="232"/>
      <c r="S340" s="232" t="s">
        <v>185</v>
      </c>
      <c r="T340" s="232" t="s">
        <v>185</v>
      </c>
      <c r="U340" s="232">
        <v>0</v>
      </c>
      <c r="V340" s="232">
        <f>ROUND(E340*U340,2)</f>
        <v>0</v>
      </c>
      <c r="W340" s="232"/>
      <c r="X340" s="232" t="s">
        <v>333</v>
      </c>
      <c r="Y340" s="232" t="s">
        <v>187</v>
      </c>
      <c r="Z340" s="212"/>
      <c r="AA340" s="212"/>
      <c r="AB340" s="212"/>
      <c r="AC340" s="212"/>
      <c r="AD340" s="212"/>
      <c r="AE340" s="212"/>
      <c r="AF340" s="212"/>
      <c r="AG340" s="212" t="s">
        <v>334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53">
        <v>93</v>
      </c>
      <c r="B341" s="254" t="s">
        <v>555</v>
      </c>
      <c r="C341" s="263" t="s">
        <v>556</v>
      </c>
      <c r="D341" s="255" t="s">
        <v>226</v>
      </c>
      <c r="E341" s="256">
        <v>6</v>
      </c>
      <c r="F341" s="257"/>
      <c r="G341" s="258">
        <f>ROUND(E341*F341,2)</f>
        <v>0</v>
      </c>
      <c r="H341" s="233"/>
      <c r="I341" s="232">
        <f>ROUND(E341*H341,2)</f>
        <v>0</v>
      </c>
      <c r="J341" s="233"/>
      <c r="K341" s="232">
        <f>ROUND(E341*J341,2)</f>
        <v>0</v>
      </c>
      <c r="L341" s="232">
        <v>15</v>
      </c>
      <c r="M341" s="232">
        <f>G341*(1+L341/100)</f>
        <v>0</v>
      </c>
      <c r="N341" s="231">
        <v>1.6800000000000001E-3</v>
      </c>
      <c r="O341" s="231">
        <f>ROUND(E341*N341,2)</f>
        <v>0.01</v>
      </c>
      <c r="P341" s="231">
        <v>0</v>
      </c>
      <c r="Q341" s="231">
        <f>ROUND(E341*P341,2)</f>
        <v>0</v>
      </c>
      <c r="R341" s="232"/>
      <c r="S341" s="232" t="s">
        <v>185</v>
      </c>
      <c r="T341" s="232" t="s">
        <v>185</v>
      </c>
      <c r="U341" s="232">
        <v>3.1</v>
      </c>
      <c r="V341" s="232">
        <f>ROUND(E341*U341,2)</f>
        <v>18.600000000000001</v>
      </c>
      <c r="W341" s="232"/>
      <c r="X341" s="232" t="s">
        <v>186</v>
      </c>
      <c r="Y341" s="232" t="s">
        <v>187</v>
      </c>
      <c r="Z341" s="212"/>
      <c r="AA341" s="212"/>
      <c r="AB341" s="212"/>
      <c r="AC341" s="212"/>
      <c r="AD341" s="212"/>
      <c r="AE341" s="212"/>
      <c r="AF341" s="212"/>
      <c r="AG341" s="212" t="s">
        <v>188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53">
        <v>94</v>
      </c>
      <c r="B342" s="254" t="s">
        <v>557</v>
      </c>
      <c r="C342" s="263" t="s">
        <v>558</v>
      </c>
      <c r="D342" s="255" t="s">
        <v>226</v>
      </c>
      <c r="E342" s="256">
        <v>1</v>
      </c>
      <c r="F342" s="257"/>
      <c r="G342" s="258">
        <f>ROUND(E342*F342,2)</f>
        <v>0</v>
      </c>
      <c r="H342" s="233"/>
      <c r="I342" s="232">
        <f>ROUND(E342*H342,2)</f>
        <v>0</v>
      </c>
      <c r="J342" s="233"/>
      <c r="K342" s="232">
        <f>ROUND(E342*J342,2)</f>
        <v>0</v>
      </c>
      <c r="L342" s="232">
        <v>15</v>
      </c>
      <c r="M342" s="232">
        <f>G342*(1+L342/100)</f>
        <v>0</v>
      </c>
      <c r="N342" s="231">
        <v>6.6000000000000003E-2</v>
      </c>
      <c r="O342" s="231">
        <f>ROUND(E342*N342,2)</f>
        <v>7.0000000000000007E-2</v>
      </c>
      <c r="P342" s="231">
        <v>0</v>
      </c>
      <c r="Q342" s="231">
        <f>ROUND(E342*P342,2)</f>
        <v>0</v>
      </c>
      <c r="R342" s="232" t="s">
        <v>262</v>
      </c>
      <c r="S342" s="232" t="s">
        <v>185</v>
      </c>
      <c r="T342" s="232" t="s">
        <v>185</v>
      </c>
      <c r="U342" s="232">
        <v>0</v>
      </c>
      <c r="V342" s="232">
        <f>ROUND(E342*U342,2)</f>
        <v>0</v>
      </c>
      <c r="W342" s="232"/>
      <c r="X342" s="232" t="s">
        <v>263</v>
      </c>
      <c r="Y342" s="232" t="s">
        <v>187</v>
      </c>
      <c r="Z342" s="212"/>
      <c r="AA342" s="212"/>
      <c r="AB342" s="212"/>
      <c r="AC342" s="212"/>
      <c r="AD342" s="212"/>
      <c r="AE342" s="212"/>
      <c r="AF342" s="212"/>
      <c r="AG342" s="212" t="s">
        <v>264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53">
        <v>95</v>
      </c>
      <c r="B343" s="254" t="s">
        <v>559</v>
      </c>
      <c r="C343" s="263" t="s">
        <v>560</v>
      </c>
      <c r="D343" s="255" t="s">
        <v>226</v>
      </c>
      <c r="E343" s="256">
        <v>4</v>
      </c>
      <c r="F343" s="257"/>
      <c r="G343" s="258">
        <f>ROUND(E343*F343,2)</f>
        <v>0</v>
      </c>
      <c r="H343" s="233"/>
      <c r="I343" s="232">
        <f>ROUND(E343*H343,2)</f>
        <v>0</v>
      </c>
      <c r="J343" s="233"/>
      <c r="K343" s="232">
        <f>ROUND(E343*J343,2)</f>
        <v>0</v>
      </c>
      <c r="L343" s="232">
        <v>15</v>
      </c>
      <c r="M343" s="232">
        <f>G343*(1+L343/100)</f>
        <v>0</v>
      </c>
      <c r="N343" s="231">
        <v>3.5999999999999997E-2</v>
      </c>
      <c r="O343" s="231">
        <f>ROUND(E343*N343,2)</f>
        <v>0.14000000000000001</v>
      </c>
      <c r="P343" s="231">
        <v>0</v>
      </c>
      <c r="Q343" s="231">
        <f>ROUND(E343*P343,2)</f>
        <v>0</v>
      </c>
      <c r="R343" s="232" t="s">
        <v>262</v>
      </c>
      <c r="S343" s="232" t="s">
        <v>185</v>
      </c>
      <c r="T343" s="232" t="s">
        <v>185</v>
      </c>
      <c r="U343" s="232">
        <v>0</v>
      </c>
      <c r="V343" s="232">
        <f>ROUND(E343*U343,2)</f>
        <v>0</v>
      </c>
      <c r="W343" s="232"/>
      <c r="X343" s="232" t="s">
        <v>263</v>
      </c>
      <c r="Y343" s="232" t="s">
        <v>187</v>
      </c>
      <c r="Z343" s="212"/>
      <c r="AA343" s="212"/>
      <c r="AB343" s="212"/>
      <c r="AC343" s="212"/>
      <c r="AD343" s="212"/>
      <c r="AE343" s="212"/>
      <c r="AF343" s="212"/>
      <c r="AG343" s="212" t="s">
        <v>264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53">
        <v>96</v>
      </c>
      <c r="B344" s="254" t="s">
        <v>561</v>
      </c>
      <c r="C344" s="263" t="s">
        <v>562</v>
      </c>
      <c r="D344" s="255" t="s">
        <v>226</v>
      </c>
      <c r="E344" s="256">
        <v>1</v>
      </c>
      <c r="F344" s="257"/>
      <c r="G344" s="258">
        <f>ROUND(E344*F344,2)</f>
        <v>0</v>
      </c>
      <c r="H344" s="233"/>
      <c r="I344" s="232">
        <f>ROUND(E344*H344,2)</f>
        <v>0</v>
      </c>
      <c r="J344" s="233"/>
      <c r="K344" s="232">
        <f>ROUND(E344*J344,2)</f>
        <v>0</v>
      </c>
      <c r="L344" s="232">
        <v>15</v>
      </c>
      <c r="M344" s="232">
        <f>G344*(1+L344/100)</f>
        <v>0</v>
      </c>
      <c r="N344" s="231">
        <v>3.3000000000000002E-2</v>
      </c>
      <c r="O344" s="231">
        <f>ROUND(E344*N344,2)</f>
        <v>0.03</v>
      </c>
      <c r="P344" s="231">
        <v>0</v>
      </c>
      <c r="Q344" s="231">
        <f>ROUND(E344*P344,2)</f>
        <v>0</v>
      </c>
      <c r="R344" s="232" t="s">
        <v>262</v>
      </c>
      <c r="S344" s="232" t="s">
        <v>185</v>
      </c>
      <c r="T344" s="232" t="s">
        <v>185</v>
      </c>
      <c r="U344" s="232">
        <v>0</v>
      </c>
      <c r="V344" s="232">
        <f>ROUND(E344*U344,2)</f>
        <v>0</v>
      </c>
      <c r="W344" s="232"/>
      <c r="X344" s="232" t="s">
        <v>263</v>
      </c>
      <c r="Y344" s="232" t="s">
        <v>187</v>
      </c>
      <c r="Z344" s="212"/>
      <c r="AA344" s="212"/>
      <c r="AB344" s="212"/>
      <c r="AC344" s="212"/>
      <c r="AD344" s="212"/>
      <c r="AE344" s="212"/>
      <c r="AF344" s="212"/>
      <c r="AG344" s="212" t="s">
        <v>264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47">
        <v>97</v>
      </c>
      <c r="B345" s="248" t="s">
        <v>563</v>
      </c>
      <c r="C345" s="260" t="s">
        <v>564</v>
      </c>
      <c r="D345" s="249" t="s">
        <v>247</v>
      </c>
      <c r="E345" s="250">
        <v>114.9</v>
      </c>
      <c r="F345" s="251"/>
      <c r="G345" s="252">
        <f>ROUND(E345*F345,2)</f>
        <v>0</v>
      </c>
      <c r="H345" s="233"/>
      <c r="I345" s="232">
        <f>ROUND(E345*H345,2)</f>
        <v>0</v>
      </c>
      <c r="J345" s="233"/>
      <c r="K345" s="232">
        <f>ROUND(E345*J345,2)</f>
        <v>0</v>
      </c>
      <c r="L345" s="232">
        <v>15</v>
      </c>
      <c r="M345" s="232">
        <f>G345*(1+L345/100)</f>
        <v>0</v>
      </c>
      <c r="N345" s="231">
        <v>2.0000000000000002E-5</v>
      </c>
      <c r="O345" s="231">
        <f>ROUND(E345*N345,2)</f>
        <v>0</v>
      </c>
      <c r="P345" s="231">
        <v>0</v>
      </c>
      <c r="Q345" s="231">
        <f>ROUND(E345*P345,2)</f>
        <v>0</v>
      </c>
      <c r="R345" s="232"/>
      <c r="S345" s="232" t="s">
        <v>185</v>
      </c>
      <c r="T345" s="232" t="s">
        <v>185</v>
      </c>
      <c r="U345" s="232">
        <v>0.46800000000000003</v>
      </c>
      <c r="V345" s="232">
        <f>ROUND(E345*U345,2)</f>
        <v>53.77</v>
      </c>
      <c r="W345" s="232"/>
      <c r="X345" s="232" t="s">
        <v>186</v>
      </c>
      <c r="Y345" s="232" t="s">
        <v>187</v>
      </c>
      <c r="Z345" s="212"/>
      <c r="AA345" s="212"/>
      <c r="AB345" s="212"/>
      <c r="AC345" s="212"/>
      <c r="AD345" s="212"/>
      <c r="AE345" s="212"/>
      <c r="AF345" s="212"/>
      <c r="AG345" s="212" t="s">
        <v>188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2" x14ac:dyDescent="0.2">
      <c r="A346" s="229"/>
      <c r="B346" s="230"/>
      <c r="C346" s="261" t="s">
        <v>565</v>
      </c>
      <c r="D346" s="234"/>
      <c r="E346" s="235">
        <v>19.5</v>
      </c>
      <c r="F346" s="232"/>
      <c r="G346" s="232"/>
      <c r="H346" s="232"/>
      <c r="I346" s="232"/>
      <c r="J346" s="232"/>
      <c r="K346" s="232"/>
      <c r="L346" s="232"/>
      <c r="M346" s="232"/>
      <c r="N346" s="231"/>
      <c r="O346" s="231"/>
      <c r="P346" s="231"/>
      <c r="Q346" s="231"/>
      <c r="R346" s="232"/>
      <c r="S346" s="232"/>
      <c r="T346" s="232"/>
      <c r="U346" s="232"/>
      <c r="V346" s="232"/>
      <c r="W346" s="232"/>
      <c r="X346" s="232"/>
      <c r="Y346" s="232"/>
      <c r="Z346" s="212"/>
      <c r="AA346" s="212"/>
      <c r="AB346" s="212"/>
      <c r="AC346" s="212"/>
      <c r="AD346" s="212"/>
      <c r="AE346" s="212"/>
      <c r="AF346" s="212"/>
      <c r="AG346" s="212" t="s">
        <v>190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">
      <c r="A347" s="229"/>
      <c r="B347" s="230"/>
      <c r="C347" s="261" t="s">
        <v>566</v>
      </c>
      <c r="D347" s="234"/>
      <c r="E347" s="235">
        <v>17.399999999999999</v>
      </c>
      <c r="F347" s="232"/>
      <c r="G347" s="232"/>
      <c r="H347" s="232"/>
      <c r="I347" s="232"/>
      <c r="J347" s="232"/>
      <c r="K347" s="232"/>
      <c r="L347" s="232"/>
      <c r="M347" s="232"/>
      <c r="N347" s="231"/>
      <c r="O347" s="231"/>
      <c r="P347" s="231"/>
      <c r="Q347" s="231"/>
      <c r="R347" s="232"/>
      <c r="S347" s="232"/>
      <c r="T347" s="232"/>
      <c r="U347" s="232"/>
      <c r="V347" s="232"/>
      <c r="W347" s="232"/>
      <c r="X347" s="232"/>
      <c r="Y347" s="232"/>
      <c r="Z347" s="212"/>
      <c r="AA347" s="212"/>
      <c r="AB347" s="212"/>
      <c r="AC347" s="212"/>
      <c r="AD347" s="212"/>
      <c r="AE347" s="212"/>
      <c r="AF347" s="212"/>
      <c r="AG347" s="212" t="s">
        <v>190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29"/>
      <c r="B348" s="230"/>
      <c r="C348" s="261" t="s">
        <v>567</v>
      </c>
      <c r="D348" s="234"/>
      <c r="E348" s="235">
        <v>22.8</v>
      </c>
      <c r="F348" s="232"/>
      <c r="G348" s="232"/>
      <c r="H348" s="232"/>
      <c r="I348" s="232"/>
      <c r="J348" s="232"/>
      <c r="K348" s="232"/>
      <c r="L348" s="232"/>
      <c r="M348" s="232"/>
      <c r="N348" s="231"/>
      <c r="O348" s="231"/>
      <c r="P348" s="231"/>
      <c r="Q348" s="231"/>
      <c r="R348" s="232"/>
      <c r="S348" s="232"/>
      <c r="T348" s="232"/>
      <c r="U348" s="232"/>
      <c r="V348" s="232"/>
      <c r="W348" s="232"/>
      <c r="X348" s="232"/>
      <c r="Y348" s="232"/>
      <c r="Z348" s="212"/>
      <c r="AA348" s="212"/>
      <c r="AB348" s="212"/>
      <c r="AC348" s="212"/>
      <c r="AD348" s="212"/>
      <c r="AE348" s="212"/>
      <c r="AF348" s="212"/>
      <c r="AG348" s="212" t="s">
        <v>190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">
      <c r="A349" s="229"/>
      <c r="B349" s="230"/>
      <c r="C349" s="261" t="s">
        <v>568</v>
      </c>
      <c r="D349" s="234"/>
      <c r="E349" s="235">
        <v>4.5999999999999996</v>
      </c>
      <c r="F349" s="232"/>
      <c r="G349" s="232"/>
      <c r="H349" s="232"/>
      <c r="I349" s="232"/>
      <c r="J349" s="232"/>
      <c r="K349" s="232"/>
      <c r="L349" s="232"/>
      <c r="M349" s="232"/>
      <c r="N349" s="231"/>
      <c r="O349" s="231"/>
      <c r="P349" s="231"/>
      <c r="Q349" s="231"/>
      <c r="R349" s="232"/>
      <c r="S349" s="232"/>
      <c r="T349" s="232"/>
      <c r="U349" s="232"/>
      <c r="V349" s="232"/>
      <c r="W349" s="232"/>
      <c r="X349" s="232"/>
      <c r="Y349" s="232"/>
      <c r="Z349" s="212"/>
      <c r="AA349" s="212"/>
      <c r="AB349" s="212"/>
      <c r="AC349" s="212"/>
      <c r="AD349" s="212"/>
      <c r="AE349" s="212"/>
      <c r="AF349" s="212"/>
      <c r="AG349" s="212" t="s">
        <v>190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 x14ac:dyDescent="0.2">
      <c r="A350" s="229"/>
      <c r="B350" s="230"/>
      <c r="C350" s="261" t="s">
        <v>569</v>
      </c>
      <c r="D350" s="234"/>
      <c r="E350" s="235">
        <v>5.5</v>
      </c>
      <c r="F350" s="232"/>
      <c r="G350" s="232"/>
      <c r="H350" s="232"/>
      <c r="I350" s="232"/>
      <c r="J350" s="232"/>
      <c r="K350" s="232"/>
      <c r="L350" s="232"/>
      <c r="M350" s="232"/>
      <c r="N350" s="231"/>
      <c r="O350" s="231"/>
      <c r="P350" s="231"/>
      <c r="Q350" s="231"/>
      <c r="R350" s="232"/>
      <c r="S350" s="232"/>
      <c r="T350" s="232"/>
      <c r="U350" s="232"/>
      <c r="V350" s="232"/>
      <c r="W350" s="232"/>
      <c r="X350" s="232"/>
      <c r="Y350" s="232"/>
      <c r="Z350" s="212"/>
      <c r="AA350" s="212"/>
      <c r="AB350" s="212"/>
      <c r="AC350" s="212"/>
      <c r="AD350" s="212"/>
      <c r="AE350" s="212"/>
      <c r="AF350" s="212"/>
      <c r="AG350" s="212" t="s">
        <v>190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3" x14ac:dyDescent="0.2">
      <c r="A351" s="229"/>
      <c r="B351" s="230"/>
      <c r="C351" s="261" t="s">
        <v>570</v>
      </c>
      <c r="D351" s="234"/>
      <c r="E351" s="235">
        <v>13</v>
      </c>
      <c r="F351" s="232"/>
      <c r="G351" s="232"/>
      <c r="H351" s="232"/>
      <c r="I351" s="232"/>
      <c r="J351" s="232"/>
      <c r="K351" s="232"/>
      <c r="L351" s="232"/>
      <c r="M351" s="232"/>
      <c r="N351" s="231"/>
      <c r="O351" s="231"/>
      <c r="P351" s="231"/>
      <c r="Q351" s="231"/>
      <c r="R351" s="232"/>
      <c r="S351" s="232"/>
      <c r="T351" s="232"/>
      <c r="U351" s="232"/>
      <c r="V351" s="232"/>
      <c r="W351" s="232"/>
      <c r="X351" s="232"/>
      <c r="Y351" s="232"/>
      <c r="Z351" s="212"/>
      <c r="AA351" s="212"/>
      <c r="AB351" s="212"/>
      <c r="AC351" s="212"/>
      <c r="AD351" s="212"/>
      <c r="AE351" s="212"/>
      <c r="AF351" s="212"/>
      <c r="AG351" s="212" t="s">
        <v>190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">
      <c r="A352" s="229"/>
      <c r="B352" s="230"/>
      <c r="C352" s="261" t="s">
        <v>571</v>
      </c>
      <c r="D352" s="234"/>
      <c r="E352" s="235">
        <v>27.5</v>
      </c>
      <c r="F352" s="232"/>
      <c r="G352" s="232"/>
      <c r="H352" s="232"/>
      <c r="I352" s="232"/>
      <c r="J352" s="232"/>
      <c r="K352" s="232"/>
      <c r="L352" s="232"/>
      <c r="M352" s="232"/>
      <c r="N352" s="231"/>
      <c r="O352" s="231"/>
      <c r="P352" s="231"/>
      <c r="Q352" s="231"/>
      <c r="R352" s="232"/>
      <c r="S352" s="232"/>
      <c r="T352" s="232"/>
      <c r="U352" s="232"/>
      <c r="V352" s="232"/>
      <c r="W352" s="232"/>
      <c r="X352" s="232"/>
      <c r="Y352" s="232"/>
      <c r="Z352" s="212"/>
      <c r="AA352" s="212"/>
      <c r="AB352" s="212"/>
      <c r="AC352" s="212"/>
      <c r="AD352" s="212"/>
      <c r="AE352" s="212"/>
      <c r="AF352" s="212"/>
      <c r="AG352" s="212" t="s">
        <v>190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">
      <c r="A353" s="229"/>
      <c r="B353" s="230"/>
      <c r="C353" s="261" t="s">
        <v>572</v>
      </c>
      <c r="D353" s="234"/>
      <c r="E353" s="235">
        <v>4.5999999999999996</v>
      </c>
      <c r="F353" s="232"/>
      <c r="G353" s="232"/>
      <c r="H353" s="232"/>
      <c r="I353" s="232"/>
      <c r="J353" s="232"/>
      <c r="K353" s="232"/>
      <c r="L353" s="232"/>
      <c r="M353" s="232"/>
      <c r="N353" s="231"/>
      <c r="O353" s="231"/>
      <c r="P353" s="231"/>
      <c r="Q353" s="231"/>
      <c r="R353" s="232"/>
      <c r="S353" s="232"/>
      <c r="T353" s="232"/>
      <c r="U353" s="232"/>
      <c r="V353" s="232"/>
      <c r="W353" s="232"/>
      <c r="X353" s="232"/>
      <c r="Y353" s="232"/>
      <c r="Z353" s="212"/>
      <c r="AA353" s="212"/>
      <c r="AB353" s="212"/>
      <c r="AC353" s="212"/>
      <c r="AD353" s="212"/>
      <c r="AE353" s="212"/>
      <c r="AF353" s="212"/>
      <c r="AG353" s="212" t="s">
        <v>190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ht="22.5" outlineLevel="1" x14ac:dyDescent="0.2">
      <c r="A354" s="247">
        <v>98</v>
      </c>
      <c r="B354" s="248" t="s">
        <v>573</v>
      </c>
      <c r="C354" s="260" t="s">
        <v>574</v>
      </c>
      <c r="D354" s="249" t="s">
        <v>212</v>
      </c>
      <c r="E354" s="250">
        <v>39.575000000000003</v>
      </c>
      <c r="F354" s="251"/>
      <c r="G354" s="252">
        <f>ROUND(E354*F354,2)</f>
        <v>0</v>
      </c>
      <c r="H354" s="233"/>
      <c r="I354" s="232">
        <f>ROUND(E354*H354,2)</f>
        <v>0</v>
      </c>
      <c r="J354" s="233"/>
      <c r="K354" s="232">
        <f>ROUND(E354*J354,2)</f>
        <v>0</v>
      </c>
      <c r="L354" s="232">
        <v>15</v>
      </c>
      <c r="M354" s="232">
        <f>G354*(1+L354/100)</f>
        <v>0</v>
      </c>
      <c r="N354" s="231">
        <v>0.02</v>
      </c>
      <c r="O354" s="231">
        <f>ROUND(E354*N354,2)</f>
        <v>0.79</v>
      </c>
      <c r="P354" s="231">
        <v>0</v>
      </c>
      <c r="Q354" s="231">
        <f>ROUND(E354*P354,2)</f>
        <v>0</v>
      </c>
      <c r="R354" s="232" t="s">
        <v>262</v>
      </c>
      <c r="S354" s="232" t="s">
        <v>575</v>
      </c>
      <c r="T354" s="232" t="s">
        <v>575</v>
      </c>
      <c r="U354" s="232">
        <v>0</v>
      </c>
      <c r="V354" s="232">
        <f>ROUND(E354*U354,2)</f>
        <v>0</v>
      </c>
      <c r="W354" s="232"/>
      <c r="X354" s="232" t="s">
        <v>263</v>
      </c>
      <c r="Y354" s="232" t="s">
        <v>187</v>
      </c>
      <c r="Z354" s="212"/>
      <c r="AA354" s="212"/>
      <c r="AB354" s="212"/>
      <c r="AC354" s="212"/>
      <c r="AD354" s="212"/>
      <c r="AE354" s="212"/>
      <c r="AF354" s="212"/>
      <c r="AG354" s="212" t="s">
        <v>264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2" x14ac:dyDescent="0.2">
      <c r="A355" s="229"/>
      <c r="B355" s="230"/>
      <c r="C355" s="261" t="s">
        <v>338</v>
      </c>
      <c r="D355" s="234"/>
      <c r="E355" s="235">
        <v>6.75</v>
      </c>
      <c r="F355" s="232"/>
      <c r="G355" s="232"/>
      <c r="H355" s="232"/>
      <c r="I355" s="232"/>
      <c r="J355" s="232"/>
      <c r="K355" s="232"/>
      <c r="L355" s="232"/>
      <c r="M355" s="232"/>
      <c r="N355" s="231"/>
      <c r="O355" s="231"/>
      <c r="P355" s="231"/>
      <c r="Q355" s="231"/>
      <c r="R355" s="232"/>
      <c r="S355" s="232"/>
      <c r="T355" s="232"/>
      <c r="U355" s="232"/>
      <c r="V355" s="232"/>
      <c r="W355" s="232"/>
      <c r="X355" s="232"/>
      <c r="Y355" s="232"/>
      <c r="Z355" s="212"/>
      <c r="AA355" s="212"/>
      <c r="AB355" s="212"/>
      <c r="AC355" s="212"/>
      <c r="AD355" s="212"/>
      <c r="AE355" s="212"/>
      <c r="AF355" s="212"/>
      <c r="AG355" s="212" t="s">
        <v>190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">
      <c r="A356" s="229"/>
      <c r="B356" s="230"/>
      <c r="C356" s="261" t="s">
        <v>339</v>
      </c>
      <c r="D356" s="234"/>
      <c r="E356" s="235">
        <v>6.0374999999999996</v>
      </c>
      <c r="F356" s="232"/>
      <c r="G356" s="232"/>
      <c r="H356" s="232"/>
      <c r="I356" s="232"/>
      <c r="J356" s="232"/>
      <c r="K356" s="232"/>
      <c r="L356" s="232"/>
      <c r="M356" s="232"/>
      <c r="N356" s="231"/>
      <c r="O356" s="231"/>
      <c r="P356" s="231"/>
      <c r="Q356" s="231"/>
      <c r="R356" s="232"/>
      <c r="S356" s="232"/>
      <c r="T356" s="232"/>
      <c r="U356" s="232"/>
      <c r="V356" s="232"/>
      <c r="W356" s="232"/>
      <c r="X356" s="232"/>
      <c r="Y356" s="232"/>
      <c r="Z356" s="212"/>
      <c r="AA356" s="212"/>
      <c r="AB356" s="212"/>
      <c r="AC356" s="212"/>
      <c r="AD356" s="212"/>
      <c r="AE356" s="212"/>
      <c r="AF356" s="212"/>
      <c r="AG356" s="212" t="s">
        <v>190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">
      <c r="A357" s="229"/>
      <c r="B357" s="230"/>
      <c r="C357" s="261" t="s">
        <v>340</v>
      </c>
      <c r="D357" s="234"/>
      <c r="E357" s="235">
        <v>9.1425000000000001</v>
      </c>
      <c r="F357" s="232"/>
      <c r="G357" s="232"/>
      <c r="H357" s="232"/>
      <c r="I357" s="232"/>
      <c r="J357" s="232"/>
      <c r="K357" s="232"/>
      <c r="L357" s="232"/>
      <c r="M357" s="232"/>
      <c r="N357" s="231"/>
      <c r="O357" s="231"/>
      <c r="P357" s="231"/>
      <c r="Q357" s="231"/>
      <c r="R357" s="232"/>
      <c r="S357" s="232"/>
      <c r="T357" s="232"/>
      <c r="U357" s="232"/>
      <c r="V357" s="232"/>
      <c r="W357" s="232"/>
      <c r="X357" s="232"/>
      <c r="Y357" s="232"/>
      <c r="Z357" s="212"/>
      <c r="AA357" s="212"/>
      <c r="AB357" s="212"/>
      <c r="AC357" s="212"/>
      <c r="AD357" s="212"/>
      <c r="AE357" s="212"/>
      <c r="AF357" s="212"/>
      <c r="AG357" s="212" t="s">
        <v>190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3" x14ac:dyDescent="0.2">
      <c r="A358" s="229"/>
      <c r="B358" s="230"/>
      <c r="C358" s="261" t="s">
        <v>341</v>
      </c>
      <c r="D358" s="234"/>
      <c r="E358" s="235">
        <v>1.3225</v>
      </c>
      <c r="F358" s="232"/>
      <c r="G358" s="232"/>
      <c r="H358" s="232"/>
      <c r="I358" s="232"/>
      <c r="J358" s="232"/>
      <c r="K358" s="232"/>
      <c r="L358" s="232"/>
      <c r="M358" s="232"/>
      <c r="N358" s="231"/>
      <c r="O358" s="231"/>
      <c r="P358" s="231"/>
      <c r="Q358" s="231"/>
      <c r="R358" s="232"/>
      <c r="S358" s="232"/>
      <c r="T358" s="232"/>
      <c r="U358" s="232"/>
      <c r="V358" s="232"/>
      <c r="W358" s="232"/>
      <c r="X358" s="232"/>
      <c r="Y358" s="232"/>
      <c r="Z358" s="212"/>
      <c r="AA358" s="212"/>
      <c r="AB358" s="212"/>
      <c r="AC358" s="212"/>
      <c r="AD358" s="212"/>
      <c r="AE358" s="212"/>
      <c r="AF358" s="212"/>
      <c r="AG358" s="212" t="s">
        <v>190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3" x14ac:dyDescent="0.2">
      <c r="A359" s="229"/>
      <c r="B359" s="230"/>
      <c r="C359" s="261" t="s">
        <v>342</v>
      </c>
      <c r="D359" s="234"/>
      <c r="E359" s="235">
        <v>1.75</v>
      </c>
      <c r="F359" s="232"/>
      <c r="G359" s="232"/>
      <c r="H359" s="232"/>
      <c r="I359" s="232"/>
      <c r="J359" s="232"/>
      <c r="K359" s="232"/>
      <c r="L359" s="232"/>
      <c r="M359" s="232"/>
      <c r="N359" s="231"/>
      <c r="O359" s="231"/>
      <c r="P359" s="231"/>
      <c r="Q359" s="231"/>
      <c r="R359" s="232"/>
      <c r="S359" s="232"/>
      <c r="T359" s="232"/>
      <c r="U359" s="232"/>
      <c r="V359" s="232"/>
      <c r="W359" s="232"/>
      <c r="X359" s="232"/>
      <c r="Y359" s="232"/>
      <c r="Z359" s="212"/>
      <c r="AA359" s="212"/>
      <c r="AB359" s="212"/>
      <c r="AC359" s="212"/>
      <c r="AD359" s="212"/>
      <c r="AE359" s="212"/>
      <c r="AF359" s="212"/>
      <c r="AG359" s="212" t="s">
        <v>190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">
      <c r="A360" s="229"/>
      <c r="B360" s="230"/>
      <c r="C360" s="261" t="s">
        <v>343</v>
      </c>
      <c r="D360" s="234"/>
      <c r="E360" s="235">
        <v>4.5</v>
      </c>
      <c r="F360" s="232"/>
      <c r="G360" s="232"/>
      <c r="H360" s="232"/>
      <c r="I360" s="232"/>
      <c r="J360" s="232"/>
      <c r="K360" s="232"/>
      <c r="L360" s="232"/>
      <c r="M360" s="232"/>
      <c r="N360" s="231"/>
      <c r="O360" s="231"/>
      <c r="P360" s="231"/>
      <c r="Q360" s="231"/>
      <c r="R360" s="232"/>
      <c r="S360" s="232"/>
      <c r="T360" s="232"/>
      <c r="U360" s="232"/>
      <c r="V360" s="232"/>
      <c r="W360" s="232"/>
      <c r="X360" s="232"/>
      <c r="Y360" s="232"/>
      <c r="Z360" s="212"/>
      <c r="AA360" s="212"/>
      <c r="AB360" s="212"/>
      <c r="AC360" s="212"/>
      <c r="AD360" s="212"/>
      <c r="AE360" s="212"/>
      <c r="AF360" s="212"/>
      <c r="AG360" s="212" t="s">
        <v>190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">
      <c r="A361" s="229"/>
      <c r="B361" s="230"/>
      <c r="C361" s="261" t="s">
        <v>344</v>
      </c>
      <c r="D361" s="234"/>
      <c r="E361" s="235">
        <v>8.75</v>
      </c>
      <c r="F361" s="232"/>
      <c r="G361" s="232"/>
      <c r="H361" s="232"/>
      <c r="I361" s="232"/>
      <c r="J361" s="232"/>
      <c r="K361" s="232"/>
      <c r="L361" s="232"/>
      <c r="M361" s="232"/>
      <c r="N361" s="231"/>
      <c r="O361" s="231"/>
      <c r="P361" s="231"/>
      <c r="Q361" s="231"/>
      <c r="R361" s="232"/>
      <c r="S361" s="232"/>
      <c r="T361" s="232"/>
      <c r="U361" s="232"/>
      <c r="V361" s="232"/>
      <c r="W361" s="232"/>
      <c r="X361" s="232"/>
      <c r="Y361" s="232"/>
      <c r="Z361" s="212"/>
      <c r="AA361" s="212"/>
      <c r="AB361" s="212"/>
      <c r="AC361" s="212"/>
      <c r="AD361" s="212"/>
      <c r="AE361" s="212"/>
      <c r="AF361" s="212"/>
      <c r="AG361" s="212" t="s">
        <v>190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">
      <c r="A362" s="229"/>
      <c r="B362" s="230"/>
      <c r="C362" s="261" t="s">
        <v>341</v>
      </c>
      <c r="D362" s="234"/>
      <c r="E362" s="235">
        <v>1.3225</v>
      </c>
      <c r="F362" s="232"/>
      <c r="G362" s="232"/>
      <c r="H362" s="232"/>
      <c r="I362" s="232"/>
      <c r="J362" s="232"/>
      <c r="K362" s="232"/>
      <c r="L362" s="232"/>
      <c r="M362" s="232"/>
      <c r="N362" s="231"/>
      <c r="O362" s="231"/>
      <c r="P362" s="231"/>
      <c r="Q362" s="231"/>
      <c r="R362" s="232"/>
      <c r="S362" s="232"/>
      <c r="T362" s="232"/>
      <c r="U362" s="232"/>
      <c r="V362" s="232"/>
      <c r="W362" s="232"/>
      <c r="X362" s="232"/>
      <c r="Y362" s="232"/>
      <c r="Z362" s="212"/>
      <c r="AA362" s="212"/>
      <c r="AB362" s="212"/>
      <c r="AC362" s="212"/>
      <c r="AD362" s="212"/>
      <c r="AE362" s="212"/>
      <c r="AF362" s="212"/>
      <c r="AG362" s="212" t="s">
        <v>190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53">
        <v>99</v>
      </c>
      <c r="B363" s="254" t="s">
        <v>576</v>
      </c>
      <c r="C363" s="263" t="s">
        <v>577</v>
      </c>
      <c r="D363" s="255" t="s">
        <v>196</v>
      </c>
      <c r="E363" s="256">
        <v>1.04688</v>
      </c>
      <c r="F363" s="257"/>
      <c r="G363" s="258">
        <f>ROUND(E363*F363,2)</f>
        <v>0</v>
      </c>
      <c r="H363" s="233"/>
      <c r="I363" s="232">
        <f>ROUND(E363*H363,2)</f>
        <v>0</v>
      </c>
      <c r="J363" s="233"/>
      <c r="K363" s="232">
        <f>ROUND(E363*J363,2)</f>
        <v>0</v>
      </c>
      <c r="L363" s="232">
        <v>15</v>
      </c>
      <c r="M363" s="232">
        <f>G363*(1+L363/100)</f>
        <v>0</v>
      </c>
      <c r="N363" s="231">
        <v>0</v>
      </c>
      <c r="O363" s="231">
        <f>ROUND(E363*N363,2)</f>
        <v>0</v>
      </c>
      <c r="P363" s="231">
        <v>0</v>
      </c>
      <c r="Q363" s="231">
        <f>ROUND(E363*P363,2)</f>
        <v>0</v>
      </c>
      <c r="R363" s="232"/>
      <c r="S363" s="232" t="s">
        <v>185</v>
      </c>
      <c r="T363" s="232" t="s">
        <v>185</v>
      </c>
      <c r="U363" s="232">
        <v>2.2549999999999999</v>
      </c>
      <c r="V363" s="232">
        <f>ROUND(E363*U363,2)</f>
        <v>2.36</v>
      </c>
      <c r="W363" s="232"/>
      <c r="X363" s="232" t="s">
        <v>469</v>
      </c>
      <c r="Y363" s="232" t="s">
        <v>187</v>
      </c>
      <c r="Z363" s="212"/>
      <c r="AA363" s="212"/>
      <c r="AB363" s="212"/>
      <c r="AC363" s="212"/>
      <c r="AD363" s="212"/>
      <c r="AE363" s="212"/>
      <c r="AF363" s="212"/>
      <c r="AG363" s="212" t="s">
        <v>470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x14ac:dyDescent="0.2">
      <c r="A364" s="240" t="s">
        <v>180</v>
      </c>
      <c r="B364" s="241" t="s">
        <v>131</v>
      </c>
      <c r="C364" s="259" t="s">
        <v>132</v>
      </c>
      <c r="D364" s="242"/>
      <c r="E364" s="243"/>
      <c r="F364" s="244"/>
      <c r="G364" s="245">
        <f>SUMIF(AG365:AG397,"&lt;&gt;NOR",G365:G397)</f>
        <v>0</v>
      </c>
      <c r="H364" s="239"/>
      <c r="I364" s="239">
        <f>SUM(I365:I397)</f>
        <v>0</v>
      </c>
      <c r="J364" s="239"/>
      <c r="K364" s="239">
        <f>SUM(K365:K397)</f>
        <v>0</v>
      </c>
      <c r="L364" s="239"/>
      <c r="M364" s="239">
        <f>SUM(M365:M397)</f>
        <v>0</v>
      </c>
      <c r="N364" s="238"/>
      <c r="O364" s="238">
        <f>SUM(O365:O397)</f>
        <v>2.71</v>
      </c>
      <c r="P364" s="238"/>
      <c r="Q364" s="238">
        <f>SUM(Q365:Q397)</f>
        <v>0</v>
      </c>
      <c r="R364" s="239"/>
      <c r="S364" s="239"/>
      <c r="T364" s="239"/>
      <c r="U364" s="239"/>
      <c r="V364" s="239">
        <f>SUM(V365:V397)</f>
        <v>165.48</v>
      </c>
      <c r="W364" s="239"/>
      <c r="X364" s="239"/>
      <c r="Y364" s="239"/>
      <c r="AG364" t="s">
        <v>181</v>
      </c>
    </row>
    <row r="365" spans="1:60" ht="22.5" outlineLevel="1" x14ac:dyDescent="0.2">
      <c r="A365" s="247">
        <v>100</v>
      </c>
      <c r="B365" s="248" t="s">
        <v>578</v>
      </c>
      <c r="C365" s="260" t="s">
        <v>579</v>
      </c>
      <c r="D365" s="249" t="s">
        <v>212</v>
      </c>
      <c r="E365" s="250">
        <v>96.01</v>
      </c>
      <c r="F365" s="251"/>
      <c r="G365" s="252">
        <f>ROUND(E365*F365,2)</f>
        <v>0</v>
      </c>
      <c r="H365" s="233"/>
      <c r="I365" s="232">
        <f>ROUND(E365*H365,2)</f>
        <v>0</v>
      </c>
      <c r="J365" s="233"/>
      <c r="K365" s="232">
        <f>ROUND(E365*J365,2)</f>
        <v>0</v>
      </c>
      <c r="L365" s="232">
        <v>15</v>
      </c>
      <c r="M365" s="232">
        <f>G365*(1+L365/100)</f>
        <v>0</v>
      </c>
      <c r="N365" s="231">
        <v>0</v>
      </c>
      <c r="O365" s="231">
        <f>ROUND(E365*N365,2)</f>
        <v>0</v>
      </c>
      <c r="P365" s="231">
        <v>0</v>
      </c>
      <c r="Q365" s="231">
        <f>ROUND(E365*P365,2)</f>
        <v>0</v>
      </c>
      <c r="R365" s="232"/>
      <c r="S365" s="232" t="s">
        <v>185</v>
      </c>
      <c r="T365" s="232" t="s">
        <v>185</v>
      </c>
      <c r="U365" s="232">
        <v>1.6E-2</v>
      </c>
      <c r="V365" s="232">
        <f>ROUND(E365*U365,2)</f>
        <v>1.54</v>
      </c>
      <c r="W365" s="232"/>
      <c r="X365" s="232" t="s">
        <v>186</v>
      </c>
      <c r="Y365" s="232" t="s">
        <v>187</v>
      </c>
      <c r="Z365" s="212"/>
      <c r="AA365" s="212"/>
      <c r="AB365" s="212"/>
      <c r="AC365" s="212"/>
      <c r="AD365" s="212"/>
      <c r="AE365" s="212"/>
      <c r="AF365" s="212"/>
      <c r="AG365" s="212" t="s">
        <v>188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2" x14ac:dyDescent="0.2">
      <c r="A366" s="229"/>
      <c r="B366" s="230"/>
      <c r="C366" s="261" t="s">
        <v>402</v>
      </c>
      <c r="D366" s="234"/>
      <c r="E366" s="235">
        <v>46.59</v>
      </c>
      <c r="F366" s="232"/>
      <c r="G366" s="232"/>
      <c r="H366" s="232"/>
      <c r="I366" s="232"/>
      <c r="J366" s="232"/>
      <c r="K366" s="232"/>
      <c r="L366" s="232"/>
      <c r="M366" s="232"/>
      <c r="N366" s="231"/>
      <c r="O366" s="231"/>
      <c r="P366" s="231"/>
      <c r="Q366" s="231"/>
      <c r="R366" s="232"/>
      <c r="S366" s="232"/>
      <c r="T366" s="232"/>
      <c r="U366" s="232"/>
      <c r="V366" s="232"/>
      <c r="W366" s="232"/>
      <c r="X366" s="232"/>
      <c r="Y366" s="232"/>
      <c r="Z366" s="212"/>
      <c r="AA366" s="212"/>
      <c r="AB366" s="212"/>
      <c r="AC366" s="212"/>
      <c r="AD366" s="212"/>
      <c r="AE366" s="212"/>
      <c r="AF366" s="212"/>
      <c r="AG366" s="212" t="s">
        <v>190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3" x14ac:dyDescent="0.2">
      <c r="A367" s="229"/>
      <c r="B367" s="230"/>
      <c r="C367" s="261" t="s">
        <v>403</v>
      </c>
      <c r="D367" s="234"/>
      <c r="E367" s="235">
        <v>6.4</v>
      </c>
      <c r="F367" s="232"/>
      <c r="G367" s="232"/>
      <c r="H367" s="232"/>
      <c r="I367" s="232"/>
      <c r="J367" s="232"/>
      <c r="K367" s="232"/>
      <c r="L367" s="232"/>
      <c r="M367" s="232"/>
      <c r="N367" s="231"/>
      <c r="O367" s="231"/>
      <c r="P367" s="231"/>
      <c r="Q367" s="231"/>
      <c r="R367" s="232"/>
      <c r="S367" s="232"/>
      <c r="T367" s="232"/>
      <c r="U367" s="232"/>
      <c r="V367" s="232"/>
      <c r="W367" s="232"/>
      <c r="X367" s="232"/>
      <c r="Y367" s="232"/>
      <c r="Z367" s="212"/>
      <c r="AA367" s="212"/>
      <c r="AB367" s="212"/>
      <c r="AC367" s="212"/>
      <c r="AD367" s="212"/>
      <c r="AE367" s="212"/>
      <c r="AF367" s="212"/>
      <c r="AG367" s="212" t="s">
        <v>190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3" x14ac:dyDescent="0.2">
      <c r="A368" s="229"/>
      <c r="B368" s="230"/>
      <c r="C368" s="261" t="s">
        <v>404</v>
      </c>
      <c r="D368" s="234"/>
      <c r="E368" s="235">
        <v>19.420000000000002</v>
      </c>
      <c r="F368" s="232"/>
      <c r="G368" s="232"/>
      <c r="H368" s="232"/>
      <c r="I368" s="232"/>
      <c r="J368" s="232"/>
      <c r="K368" s="232"/>
      <c r="L368" s="232"/>
      <c r="M368" s="232"/>
      <c r="N368" s="231"/>
      <c r="O368" s="231"/>
      <c r="P368" s="231"/>
      <c r="Q368" s="231"/>
      <c r="R368" s="232"/>
      <c r="S368" s="232"/>
      <c r="T368" s="232"/>
      <c r="U368" s="232"/>
      <c r="V368" s="232"/>
      <c r="W368" s="232"/>
      <c r="X368" s="232"/>
      <c r="Y368" s="232"/>
      <c r="Z368" s="212"/>
      <c r="AA368" s="212"/>
      <c r="AB368" s="212"/>
      <c r="AC368" s="212"/>
      <c r="AD368" s="212"/>
      <c r="AE368" s="212"/>
      <c r="AF368" s="212"/>
      <c r="AG368" s="212" t="s">
        <v>190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 x14ac:dyDescent="0.2">
      <c r="A369" s="229"/>
      <c r="B369" s="230"/>
      <c r="C369" s="261" t="s">
        <v>406</v>
      </c>
      <c r="D369" s="234"/>
      <c r="E369" s="235">
        <v>23.6</v>
      </c>
      <c r="F369" s="232"/>
      <c r="G369" s="232"/>
      <c r="H369" s="232"/>
      <c r="I369" s="232"/>
      <c r="J369" s="232"/>
      <c r="K369" s="232"/>
      <c r="L369" s="232"/>
      <c r="M369" s="232"/>
      <c r="N369" s="231"/>
      <c r="O369" s="231"/>
      <c r="P369" s="231"/>
      <c r="Q369" s="231"/>
      <c r="R369" s="232"/>
      <c r="S369" s="232"/>
      <c r="T369" s="232"/>
      <c r="U369" s="232"/>
      <c r="V369" s="232"/>
      <c r="W369" s="232"/>
      <c r="X369" s="232"/>
      <c r="Y369" s="232"/>
      <c r="Z369" s="212"/>
      <c r="AA369" s="212"/>
      <c r="AB369" s="212"/>
      <c r="AC369" s="212"/>
      <c r="AD369" s="212"/>
      <c r="AE369" s="212"/>
      <c r="AF369" s="212"/>
      <c r="AG369" s="212" t="s">
        <v>190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47">
        <v>101</v>
      </c>
      <c r="B370" s="248" t="s">
        <v>580</v>
      </c>
      <c r="C370" s="260" t="s">
        <v>581</v>
      </c>
      <c r="D370" s="249" t="s">
        <v>212</v>
      </c>
      <c r="E370" s="250">
        <v>96.01</v>
      </c>
      <c r="F370" s="251"/>
      <c r="G370" s="252">
        <f>ROUND(E370*F370,2)</f>
        <v>0</v>
      </c>
      <c r="H370" s="233"/>
      <c r="I370" s="232">
        <f>ROUND(E370*H370,2)</f>
        <v>0</v>
      </c>
      <c r="J370" s="233"/>
      <c r="K370" s="232">
        <f>ROUND(E370*J370,2)</f>
        <v>0</v>
      </c>
      <c r="L370" s="232">
        <v>15</v>
      </c>
      <c r="M370" s="232">
        <f>G370*(1+L370/100)</f>
        <v>0</v>
      </c>
      <c r="N370" s="231">
        <v>2.1000000000000001E-4</v>
      </c>
      <c r="O370" s="231">
        <f>ROUND(E370*N370,2)</f>
        <v>0.02</v>
      </c>
      <c r="P370" s="231">
        <v>0</v>
      </c>
      <c r="Q370" s="231">
        <f>ROUND(E370*P370,2)</f>
        <v>0</v>
      </c>
      <c r="R370" s="232"/>
      <c r="S370" s="232" t="s">
        <v>185</v>
      </c>
      <c r="T370" s="232" t="s">
        <v>185</v>
      </c>
      <c r="U370" s="232">
        <v>0.05</v>
      </c>
      <c r="V370" s="232">
        <f>ROUND(E370*U370,2)</f>
        <v>4.8</v>
      </c>
      <c r="W370" s="232"/>
      <c r="X370" s="232" t="s">
        <v>186</v>
      </c>
      <c r="Y370" s="232" t="s">
        <v>187</v>
      </c>
      <c r="Z370" s="212"/>
      <c r="AA370" s="212"/>
      <c r="AB370" s="212"/>
      <c r="AC370" s="212"/>
      <c r="AD370" s="212"/>
      <c r="AE370" s="212"/>
      <c r="AF370" s="212"/>
      <c r="AG370" s="212" t="s">
        <v>188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2" x14ac:dyDescent="0.2">
      <c r="A371" s="229"/>
      <c r="B371" s="230"/>
      <c r="C371" s="261" t="s">
        <v>402</v>
      </c>
      <c r="D371" s="234"/>
      <c r="E371" s="235">
        <v>46.59</v>
      </c>
      <c r="F371" s="232"/>
      <c r="G371" s="232"/>
      <c r="H371" s="232"/>
      <c r="I371" s="232"/>
      <c r="J371" s="232"/>
      <c r="K371" s="232"/>
      <c r="L371" s="232"/>
      <c r="M371" s="232"/>
      <c r="N371" s="231"/>
      <c r="O371" s="231"/>
      <c r="P371" s="231"/>
      <c r="Q371" s="231"/>
      <c r="R371" s="232"/>
      <c r="S371" s="232"/>
      <c r="T371" s="232"/>
      <c r="U371" s="232"/>
      <c r="V371" s="232"/>
      <c r="W371" s="232"/>
      <c r="X371" s="232"/>
      <c r="Y371" s="232"/>
      <c r="Z371" s="212"/>
      <c r="AA371" s="212"/>
      <c r="AB371" s="212"/>
      <c r="AC371" s="212"/>
      <c r="AD371" s="212"/>
      <c r="AE371" s="212"/>
      <c r="AF371" s="212"/>
      <c r="AG371" s="212" t="s">
        <v>190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">
      <c r="A372" s="229"/>
      <c r="B372" s="230"/>
      <c r="C372" s="261" t="s">
        <v>403</v>
      </c>
      <c r="D372" s="234"/>
      <c r="E372" s="235">
        <v>6.4</v>
      </c>
      <c r="F372" s="232"/>
      <c r="G372" s="232"/>
      <c r="H372" s="232"/>
      <c r="I372" s="232"/>
      <c r="J372" s="232"/>
      <c r="K372" s="232"/>
      <c r="L372" s="232"/>
      <c r="M372" s="232"/>
      <c r="N372" s="231"/>
      <c r="O372" s="231"/>
      <c r="P372" s="231"/>
      <c r="Q372" s="231"/>
      <c r="R372" s="232"/>
      <c r="S372" s="232"/>
      <c r="T372" s="232"/>
      <c r="U372" s="232"/>
      <c r="V372" s="232"/>
      <c r="W372" s="232"/>
      <c r="X372" s="232"/>
      <c r="Y372" s="232"/>
      <c r="Z372" s="212"/>
      <c r="AA372" s="212"/>
      <c r="AB372" s="212"/>
      <c r="AC372" s="212"/>
      <c r="AD372" s="212"/>
      <c r="AE372" s="212"/>
      <c r="AF372" s="212"/>
      <c r="AG372" s="212" t="s">
        <v>190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 x14ac:dyDescent="0.2">
      <c r="A373" s="229"/>
      <c r="B373" s="230"/>
      <c r="C373" s="261" t="s">
        <v>404</v>
      </c>
      <c r="D373" s="234"/>
      <c r="E373" s="235">
        <v>19.420000000000002</v>
      </c>
      <c r="F373" s="232"/>
      <c r="G373" s="232"/>
      <c r="H373" s="232"/>
      <c r="I373" s="232"/>
      <c r="J373" s="232"/>
      <c r="K373" s="232"/>
      <c r="L373" s="232"/>
      <c r="M373" s="232"/>
      <c r="N373" s="231"/>
      <c r="O373" s="231"/>
      <c r="P373" s="231"/>
      <c r="Q373" s="231"/>
      <c r="R373" s="232"/>
      <c r="S373" s="232"/>
      <c r="T373" s="232"/>
      <c r="U373" s="232"/>
      <c r="V373" s="232"/>
      <c r="W373" s="232"/>
      <c r="X373" s="232"/>
      <c r="Y373" s="232"/>
      <c r="Z373" s="212"/>
      <c r="AA373" s="212"/>
      <c r="AB373" s="212"/>
      <c r="AC373" s="212"/>
      <c r="AD373" s="212"/>
      <c r="AE373" s="212"/>
      <c r="AF373" s="212"/>
      <c r="AG373" s="212" t="s">
        <v>190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3" x14ac:dyDescent="0.2">
      <c r="A374" s="229"/>
      <c r="B374" s="230"/>
      <c r="C374" s="261" t="s">
        <v>406</v>
      </c>
      <c r="D374" s="234"/>
      <c r="E374" s="235">
        <v>23.6</v>
      </c>
      <c r="F374" s="232"/>
      <c r="G374" s="232"/>
      <c r="H374" s="232"/>
      <c r="I374" s="232"/>
      <c r="J374" s="232"/>
      <c r="K374" s="232"/>
      <c r="L374" s="232"/>
      <c r="M374" s="232"/>
      <c r="N374" s="231"/>
      <c r="O374" s="231"/>
      <c r="P374" s="231"/>
      <c r="Q374" s="231"/>
      <c r="R374" s="232"/>
      <c r="S374" s="232"/>
      <c r="T374" s="232"/>
      <c r="U374" s="232"/>
      <c r="V374" s="232"/>
      <c r="W374" s="232"/>
      <c r="X374" s="232"/>
      <c r="Y374" s="232"/>
      <c r="Z374" s="212"/>
      <c r="AA374" s="212"/>
      <c r="AB374" s="212"/>
      <c r="AC374" s="212"/>
      <c r="AD374" s="212"/>
      <c r="AE374" s="212"/>
      <c r="AF374" s="212"/>
      <c r="AG374" s="212" t="s">
        <v>190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ht="22.5" outlineLevel="1" x14ac:dyDescent="0.2">
      <c r="A375" s="247">
        <v>102</v>
      </c>
      <c r="B375" s="248" t="s">
        <v>582</v>
      </c>
      <c r="C375" s="260" t="s">
        <v>583</v>
      </c>
      <c r="D375" s="249" t="s">
        <v>212</v>
      </c>
      <c r="E375" s="250">
        <v>96.01</v>
      </c>
      <c r="F375" s="251"/>
      <c r="G375" s="252">
        <f>ROUND(E375*F375,2)</f>
        <v>0</v>
      </c>
      <c r="H375" s="233"/>
      <c r="I375" s="232">
        <f>ROUND(E375*H375,2)</f>
        <v>0</v>
      </c>
      <c r="J375" s="233"/>
      <c r="K375" s="232">
        <f>ROUND(E375*J375,2)</f>
        <v>0</v>
      </c>
      <c r="L375" s="232">
        <v>15</v>
      </c>
      <c r="M375" s="232">
        <f>G375*(1+L375/100)</f>
        <v>0</v>
      </c>
      <c r="N375" s="231">
        <v>4.1000000000000003E-3</v>
      </c>
      <c r="O375" s="231">
        <f>ROUND(E375*N375,2)</f>
        <v>0.39</v>
      </c>
      <c r="P375" s="231">
        <v>0</v>
      </c>
      <c r="Q375" s="231">
        <f>ROUND(E375*P375,2)</f>
        <v>0</v>
      </c>
      <c r="R375" s="232"/>
      <c r="S375" s="232" t="s">
        <v>185</v>
      </c>
      <c r="T375" s="232" t="s">
        <v>185</v>
      </c>
      <c r="U375" s="232">
        <v>1.04</v>
      </c>
      <c r="V375" s="232">
        <f>ROUND(E375*U375,2)</f>
        <v>99.85</v>
      </c>
      <c r="W375" s="232"/>
      <c r="X375" s="232" t="s">
        <v>186</v>
      </c>
      <c r="Y375" s="232" t="s">
        <v>187</v>
      </c>
      <c r="Z375" s="212"/>
      <c r="AA375" s="212"/>
      <c r="AB375" s="212"/>
      <c r="AC375" s="212"/>
      <c r="AD375" s="212"/>
      <c r="AE375" s="212"/>
      <c r="AF375" s="212"/>
      <c r="AG375" s="212" t="s">
        <v>188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2" x14ac:dyDescent="0.2">
      <c r="A376" s="229"/>
      <c r="B376" s="230"/>
      <c r="C376" s="261" t="s">
        <v>402</v>
      </c>
      <c r="D376" s="234"/>
      <c r="E376" s="235">
        <v>46.59</v>
      </c>
      <c r="F376" s="232"/>
      <c r="G376" s="232"/>
      <c r="H376" s="232"/>
      <c r="I376" s="232"/>
      <c r="J376" s="232"/>
      <c r="K376" s="232"/>
      <c r="L376" s="232"/>
      <c r="M376" s="232"/>
      <c r="N376" s="231"/>
      <c r="O376" s="231"/>
      <c r="P376" s="231"/>
      <c r="Q376" s="231"/>
      <c r="R376" s="232"/>
      <c r="S376" s="232"/>
      <c r="T376" s="232"/>
      <c r="U376" s="232"/>
      <c r="V376" s="232"/>
      <c r="W376" s="232"/>
      <c r="X376" s="232"/>
      <c r="Y376" s="232"/>
      <c r="Z376" s="212"/>
      <c r="AA376" s="212"/>
      <c r="AB376" s="212"/>
      <c r="AC376" s="212"/>
      <c r="AD376" s="212"/>
      <c r="AE376" s="212"/>
      <c r="AF376" s="212"/>
      <c r="AG376" s="212" t="s">
        <v>190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3" x14ac:dyDescent="0.2">
      <c r="A377" s="229"/>
      <c r="B377" s="230"/>
      <c r="C377" s="261" t="s">
        <v>403</v>
      </c>
      <c r="D377" s="234"/>
      <c r="E377" s="235">
        <v>6.4</v>
      </c>
      <c r="F377" s="232"/>
      <c r="G377" s="232"/>
      <c r="H377" s="232"/>
      <c r="I377" s="232"/>
      <c r="J377" s="232"/>
      <c r="K377" s="232"/>
      <c r="L377" s="232"/>
      <c r="M377" s="232"/>
      <c r="N377" s="231"/>
      <c r="O377" s="231"/>
      <c r="P377" s="231"/>
      <c r="Q377" s="231"/>
      <c r="R377" s="232"/>
      <c r="S377" s="232"/>
      <c r="T377" s="232"/>
      <c r="U377" s="232"/>
      <c r="V377" s="232"/>
      <c r="W377" s="232"/>
      <c r="X377" s="232"/>
      <c r="Y377" s="232"/>
      <c r="Z377" s="212"/>
      <c r="AA377" s="212"/>
      <c r="AB377" s="212"/>
      <c r="AC377" s="212"/>
      <c r="AD377" s="212"/>
      <c r="AE377" s="212"/>
      <c r="AF377" s="212"/>
      <c r="AG377" s="212" t="s">
        <v>190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3" x14ac:dyDescent="0.2">
      <c r="A378" s="229"/>
      <c r="B378" s="230"/>
      <c r="C378" s="261" t="s">
        <v>404</v>
      </c>
      <c r="D378" s="234"/>
      <c r="E378" s="235">
        <v>19.420000000000002</v>
      </c>
      <c r="F378" s="232"/>
      <c r="G378" s="232"/>
      <c r="H378" s="232"/>
      <c r="I378" s="232"/>
      <c r="J378" s="232"/>
      <c r="K378" s="232"/>
      <c r="L378" s="232"/>
      <c r="M378" s="232"/>
      <c r="N378" s="231"/>
      <c r="O378" s="231"/>
      <c r="P378" s="231"/>
      <c r="Q378" s="231"/>
      <c r="R378" s="232"/>
      <c r="S378" s="232"/>
      <c r="T378" s="232"/>
      <c r="U378" s="232"/>
      <c r="V378" s="232"/>
      <c r="W378" s="232"/>
      <c r="X378" s="232"/>
      <c r="Y378" s="232"/>
      <c r="Z378" s="212"/>
      <c r="AA378" s="212"/>
      <c r="AB378" s="212"/>
      <c r="AC378" s="212"/>
      <c r="AD378" s="212"/>
      <c r="AE378" s="212"/>
      <c r="AF378" s="212"/>
      <c r="AG378" s="212" t="s">
        <v>190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 x14ac:dyDescent="0.2">
      <c r="A379" s="229"/>
      <c r="B379" s="230"/>
      <c r="C379" s="261" t="s">
        <v>406</v>
      </c>
      <c r="D379" s="234"/>
      <c r="E379" s="235">
        <v>23.6</v>
      </c>
      <c r="F379" s="232"/>
      <c r="G379" s="232"/>
      <c r="H379" s="232"/>
      <c r="I379" s="232"/>
      <c r="J379" s="232"/>
      <c r="K379" s="232"/>
      <c r="L379" s="232"/>
      <c r="M379" s="232"/>
      <c r="N379" s="231"/>
      <c r="O379" s="231"/>
      <c r="P379" s="231"/>
      <c r="Q379" s="231"/>
      <c r="R379" s="232"/>
      <c r="S379" s="232"/>
      <c r="T379" s="232"/>
      <c r="U379" s="232"/>
      <c r="V379" s="232"/>
      <c r="W379" s="232"/>
      <c r="X379" s="232"/>
      <c r="Y379" s="232"/>
      <c r="Z379" s="212"/>
      <c r="AA379" s="212"/>
      <c r="AB379" s="212"/>
      <c r="AC379" s="212"/>
      <c r="AD379" s="212"/>
      <c r="AE379" s="212"/>
      <c r="AF379" s="212"/>
      <c r="AG379" s="212" t="s">
        <v>190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ht="22.5" outlineLevel="1" x14ac:dyDescent="0.2">
      <c r="A380" s="253">
        <v>103</v>
      </c>
      <c r="B380" s="254" t="s">
        <v>584</v>
      </c>
      <c r="C380" s="263" t="s">
        <v>585</v>
      </c>
      <c r="D380" s="255" t="s">
        <v>247</v>
      </c>
      <c r="E380" s="256">
        <v>105</v>
      </c>
      <c r="F380" s="257"/>
      <c r="G380" s="258">
        <f>ROUND(E380*F380,2)</f>
        <v>0</v>
      </c>
      <c r="H380" s="233"/>
      <c r="I380" s="232">
        <f>ROUND(E380*H380,2)</f>
        <v>0</v>
      </c>
      <c r="J380" s="233"/>
      <c r="K380" s="232">
        <f>ROUND(E380*J380,2)</f>
        <v>0</v>
      </c>
      <c r="L380" s="232">
        <v>15</v>
      </c>
      <c r="M380" s="232">
        <f>G380*(1+L380/100)</f>
        <v>0</v>
      </c>
      <c r="N380" s="231">
        <v>4.0999999999999999E-4</v>
      </c>
      <c r="O380" s="231">
        <f>ROUND(E380*N380,2)</f>
        <v>0.04</v>
      </c>
      <c r="P380" s="231">
        <v>0</v>
      </c>
      <c r="Q380" s="231">
        <f>ROUND(E380*P380,2)</f>
        <v>0</v>
      </c>
      <c r="R380" s="232"/>
      <c r="S380" s="232" t="s">
        <v>586</v>
      </c>
      <c r="T380" s="232" t="s">
        <v>586</v>
      </c>
      <c r="U380" s="232">
        <v>0.23599999999999999</v>
      </c>
      <c r="V380" s="232">
        <f>ROUND(E380*U380,2)</f>
        <v>24.78</v>
      </c>
      <c r="W380" s="232"/>
      <c r="X380" s="232" t="s">
        <v>186</v>
      </c>
      <c r="Y380" s="232" t="s">
        <v>187</v>
      </c>
      <c r="Z380" s="212"/>
      <c r="AA380" s="212"/>
      <c r="AB380" s="212"/>
      <c r="AC380" s="212"/>
      <c r="AD380" s="212"/>
      <c r="AE380" s="212"/>
      <c r="AF380" s="212"/>
      <c r="AG380" s="212" t="s">
        <v>188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53">
        <v>104</v>
      </c>
      <c r="B381" s="254" t="s">
        <v>587</v>
      </c>
      <c r="C381" s="263" t="s">
        <v>588</v>
      </c>
      <c r="D381" s="255" t="s">
        <v>247</v>
      </c>
      <c r="E381" s="256">
        <v>105</v>
      </c>
      <c r="F381" s="257"/>
      <c r="G381" s="258">
        <f>ROUND(E381*F381,2)</f>
        <v>0</v>
      </c>
      <c r="H381" s="233"/>
      <c r="I381" s="232">
        <f>ROUND(E381*H381,2)</f>
        <v>0</v>
      </c>
      <c r="J381" s="233"/>
      <c r="K381" s="232">
        <f>ROUND(E381*J381,2)</f>
        <v>0</v>
      </c>
      <c r="L381" s="232">
        <v>15</v>
      </c>
      <c r="M381" s="232">
        <f>G381*(1+L381/100)</f>
        <v>0</v>
      </c>
      <c r="N381" s="231">
        <v>0</v>
      </c>
      <c r="O381" s="231">
        <f>ROUND(E381*N381,2)</f>
        <v>0</v>
      </c>
      <c r="P381" s="231">
        <v>0</v>
      </c>
      <c r="Q381" s="231">
        <f>ROUND(E381*P381,2)</f>
        <v>0</v>
      </c>
      <c r="R381" s="232"/>
      <c r="S381" s="232" t="s">
        <v>185</v>
      </c>
      <c r="T381" s="232" t="s">
        <v>185</v>
      </c>
      <c r="U381" s="232">
        <v>0.154</v>
      </c>
      <c r="V381" s="232">
        <f>ROUND(E381*U381,2)</f>
        <v>16.170000000000002</v>
      </c>
      <c r="W381" s="232"/>
      <c r="X381" s="232" t="s">
        <v>186</v>
      </c>
      <c r="Y381" s="232" t="s">
        <v>187</v>
      </c>
      <c r="Z381" s="212"/>
      <c r="AA381" s="212"/>
      <c r="AB381" s="212"/>
      <c r="AC381" s="212"/>
      <c r="AD381" s="212"/>
      <c r="AE381" s="212"/>
      <c r="AF381" s="212"/>
      <c r="AG381" s="212" t="s">
        <v>188</v>
      </c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47">
        <v>105</v>
      </c>
      <c r="B382" s="248" t="s">
        <v>589</v>
      </c>
      <c r="C382" s="260" t="s">
        <v>590</v>
      </c>
      <c r="D382" s="249" t="s">
        <v>212</v>
      </c>
      <c r="E382" s="250">
        <v>117.161</v>
      </c>
      <c r="F382" s="251"/>
      <c r="G382" s="252">
        <f>ROUND(E382*F382,2)</f>
        <v>0</v>
      </c>
      <c r="H382" s="233"/>
      <c r="I382" s="232">
        <f>ROUND(E382*H382,2)</f>
        <v>0</v>
      </c>
      <c r="J382" s="233"/>
      <c r="K382" s="232">
        <f>ROUND(E382*J382,2)</f>
        <v>0</v>
      </c>
      <c r="L382" s="232">
        <v>15</v>
      </c>
      <c r="M382" s="232">
        <f>G382*(1+L382/100)</f>
        <v>0</v>
      </c>
      <c r="N382" s="231">
        <v>1.9199999999999998E-2</v>
      </c>
      <c r="O382" s="231">
        <f>ROUND(E382*N382,2)</f>
        <v>2.25</v>
      </c>
      <c r="P382" s="231">
        <v>0</v>
      </c>
      <c r="Q382" s="231">
        <f>ROUND(E382*P382,2)</f>
        <v>0</v>
      </c>
      <c r="R382" s="232" t="s">
        <v>262</v>
      </c>
      <c r="S382" s="232" t="s">
        <v>495</v>
      </c>
      <c r="T382" s="232" t="s">
        <v>495</v>
      </c>
      <c r="U382" s="232">
        <v>0</v>
      </c>
      <c r="V382" s="232">
        <f>ROUND(E382*U382,2)</f>
        <v>0</v>
      </c>
      <c r="W382" s="232"/>
      <c r="X382" s="232" t="s">
        <v>263</v>
      </c>
      <c r="Y382" s="232" t="s">
        <v>187</v>
      </c>
      <c r="Z382" s="212"/>
      <c r="AA382" s="212"/>
      <c r="AB382" s="212"/>
      <c r="AC382" s="212"/>
      <c r="AD382" s="212"/>
      <c r="AE382" s="212"/>
      <c r="AF382" s="212"/>
      <c r="AG382" s="212" t="s">
        <v>264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2" x14ac:dyDescent="0.2">
      <c r="A383" s="229"/>
      <c r="B383" s="230"/>
      <c r="C383" s="261" t="s">
        <v>402</v>
      </c>
      <c r="D383" s="234"/>
      <c r="E383" s="235">
        <v>46.59</v>
      </c>
      <c r="F383" s="232"/>
      <c r="G383" s="232"/>
      <c r="H383" s="232"/>
      <c r="I383" s="232"/>
      <c r="J383" s="232"/>
      <c r="K383" s="232"/>
      <c r="L383" s="232"/>
      <c r="M383" s="232"/>
      <c r="N383" s="231"/>
      <c r="O383" s="231"/>
      <c r="P383" s="231"/>
      <c r="Q383" s="231"/>
      <c r="R383" s="232"/>
      <c r="S383" s="232"/>
      <c r="T383" s="232"/>
      <c r="U383" s="232"/>
      <c r="V383" s="232"/>
      <c r="W383" s="232"/>
      <c r="X383" s="232"/>
      <c r="Y383" s="232"/>
      <c r="Z383" s="212"/>
      <c r="AA383" s="212"/>
      <c r="AB383" s="212"/>
      <c r="AC383" s="212"/>
      <c r="AD383" s="212"/>
      <c r="AE383" s="212"/>
      <c r="AF383" s="212"/>
      <c r="AG383" s="212" t="s">
        <v>190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 x14ac:dyDescent="0.2">
      <c r="A384" s="229"/>
      <c r="B384" s="230"/>
      <c r="C384" s="261" t="s">
        <v>403</v>
      </c>
      <c r="D384" s="234"/>
      <c r="E384" s="235">
        <v>6.4</v>
      </c>
      <c r="F384" s="232"/>
      <c r="G384" s="232"/>
      <c r="H384" s="232"/>
      <c r="I384" s="232"/>
      <c r="J384" s="232"/>
      <c r="K384" s="232"/>
      <c r="L384" s="232"/>
      <c r="M384" s="232"/>
      <c r="N384" s="231"/>
      <c r="O384" s="231"/>
      <c r="P384" s="231"/>
      <c r="Q384" s="231"/>
      <c r="R384" s="232"/>
      <c r="S384" s="232"/>
      <c r="T384" s="232"/>
      <c r="U384" s="232"/>
      <c r="V384" s="232"/>
      <c r="W384" s="232"/>
      <c r="X384" s="232"/>
      <c r="Y384" s="232"/>
      <c r="Z384" s="212"/>
      <c r="AA384" s="212"/>
      <c r="AB384" s="212"/>
      <c r="AC384" s="212"/>
      <c r="AD384" s="212"/>
      <c r="AE384" s="212"/>
      <c r="AF384" s="212"/>
      <c r="AG384" s="212" t="s">
        <v>190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3" x14ac:dyDescent="0.2">
      <c r="A385" s="229"/>
      <c r="B385" s="230"/>
      <c r="C385" s="261" t="s">
        <v>404</v>
      </c>
      <c r="D385" s="234"/>
      <c r="E385" s="235">
        <v>19.420000000000002</v>
      </c>
      <c r="F385" s="232"/>
      <c r="G385" s="232"/>
      <c r="H385" s="232"/>
      <c r="I385" s="232"/>
      <c r="J385" s="232"/>
      <c r="K385" s="232"/>
      <c r="L385" s="232"/>
      <c r="M385" s="232"/>
      <c r="N385" s="231"/>
      <c r="O385" s="231"/>
      <c r="P385" s="231"/>
      <c r="Q385" s="231"/>
      <c r="R385" s="232"/>
      <c r="S385" s="232"/>
      <c r="T385" s="232"/>
      <c r="U385" s="232"/>
      <c r="V385" s="232"/>
      <c r="W385" s="232"/>
      <c r="X385" s="232"/>
      <c r="Y385" s="232"/>
      <c r="Z385" s="212"/>
      <c r="AA385" s="212"/>
      <c r="AB385" s="212"/>
      <c r="AC385" s="212"/>
      <c r="AD385" s="212"/>
      <c r="AE385" s="212"/>
      <c r="AF385" s="212"/>
      <c r="AG385" s="212" t="s">
        <v>190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3" x14ac:dyDescent="0.2">
      <c r="A386" s="229"/>
      <c r="B386" s="230"/>
      <c r="C386" s="261" t="s">
        <v>406</v>
      </c>
      <c r="D386" s="234"/>
      <c r="E386" s="235">
        <v>23.6</v>
      </c>
      <c r="F386" s="232"/>
      <c r="G386" s="232"/>
      <c r="H386" s="232"/>
      <c r="I386" s="232"/>
      <c r="J386" s="232"/>
      <c r="K386" s="232"/>
      <c r="L386" s="232"/>
      <c r="M386" s="232"/>
      <c r="N386" s="231"/>
      <c r="O386" s="231"/>
      <c r="P386" s="231"/>
      <c r="Q386" s="231"/>
      <c r="R386" s="232"/>
      <c r="S386" s="232"/>
      <c r="T386" s="232"/>
      <c r="U386" s="232"/>
      <c r="V386" s="232"/>
      <c r="W386" s="232"/>
      <c r="X386" s="232"/>
      <c r="Y386" s="232"/>
      <c r="Z386" s="212"/>
      <c r="AA386" s="212"/>
      <c r="AB386" s="212"/>
      <c r="AC386" s="212"/>
      <c r="AD386" s="212"/>
      <c r="AE386" s="212"/>
      <c r="AF386" s="212"/>
      <c r="AG386" s="212" t="s">
        <v>190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3" x14ac:dyDescent="0.2">
      <c r="A387" s="229"/>
      <c r="B387" s="230"/>
      <c r="C387" s="261" t="s">
        <v>591</v>
      </c>
      <c r="D387" s="234"/>
      <c r="E387" s="235">
        <v>10.5</v>
      </c>
      <c r="F387" s="232"/>
      <c r="G387" s="232"/>
      <c r="H387" s="232"/>
      <c r="I387" s="232"/>
      <c r="J387" s="232"/>
      <c r="K387" s="232"/>
      <c r="L387" s="232"/>
      <c r="M387" s="232"/>
      <c r="N387" s="231"/>
      <c r="O387" s="231"/>
      <c r="P387" s="231"/>
      <c r="Q387" s="231"/>
      <c r="R387" s="232"/>
      <c r="S387" s="232"/>
      <c r="T387" s="232"/>
      <c r="U387" s="232"/>
      <c r="V387" s="232"/>
      <c r="W387" s="232"/>
      <c r="X387" s="232"/>
      <c r="Y387" s="232"/>
      <c r="Z387" s="212"/>
      <c r="AA387" s="212"/>
      <c r="AB387" s="212"/>
      <c r="AC387" s="212"/>
      <c r="AD387" s="212"/>
      <c r="AE387" s="212"/>
      <c r="AF387" s="212"/>
      <c r="AG387" s="212" t="s">
        <v>190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3" x14ac:dyDescent="0.2">
      <c r="A388" s="229"/>
      <c r="B388" s="230"/>
      <c r="C388" s="262" t="s">
        <v>485</v>
      </c>
      <c r="D388" s="236"/>
      <c r="E388" s="237">
        <v>10.651</v>
      </c>
      <c r="F388" s="232"/>
      <c r="G388" s="232"/>
      <c r="H388" s="232"/>
      <c r="I388" s="232"/>
      <c r="J388" s="232"/>
      <c r="K388" s="232"/>
      <c r="L388" s="232"/>
      <c r="M388" s="232"/>
      <c r="N388" s="231"/>
      <c r="O388" s="231"/>
      <c r="P388" s="231"/>
      <c r="Q388" s="231"/>
      <c r="R388" s="232"/>
      <c r="S388" s="232"/>
      <c r="T388" s="232"/>
      <c r="U388" s="232"/>
      <c r="V388" s="232"/>
      <c r="W388" s="232"/>
      <c r="X388" s="232"/>
      <c r="Y388" s="232"/>
      <c r="Z388" s="212"/>
      <c r="AA388" s="212"/>
      <c r="AB388" s="212"/>
      <c r="AC388" s="212"/>
      <c r="AD388" s="212"/>
      <c r="AE388" s="212"/>
      <c r="AF388" s="212"/>
      <c r="AG388" s="212" t="s">
        <v>190</v>
      </c>
      <c r="AH388" s="212">
        <v>4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">
      <c r="A389" s="247">
        <v>106</v>
      </c>
      <c r="B389" s="248" t="s">
        <v>592</v>
      </c>
      <c r="C389" s="260" t="s">
        <v>593</v>
      </c>
      <c r="D389" s="249" t="s">
        <v>212</v>
      </c>
      <c r="E389" s="250">
        <v>37.26</v>
      </c>
      <c r="F389" s="251"/>
      <c r="G389" s="252">
        <f>ROUND(E389*F389,2)</f>
        <v>0</v>
      </c>
      <c r="H389" s="233"/>
      <c r="I389" s="232">
        <f>ROUND(E389*H389,2)</f>
        <v>0</v>
      </c>
      <c r="J389" s="233"/>
      <c r="K389" s="232">
        <f>ROUND(E389*J389,2)</f>
        <v>0</v>
      </c>
      <c r="L389" s="232">
        <v>15</v>
      </c>
      <c r="M389" s="232">
        <f>G389*(1+L389/100)</f>
        <v>0</v>
      </c>
      <c r="N389" s="231">
        <v>0</v>
      </c>
      <c r="O389" s="231">
        <f>ROUND(E389*N389,2)</f>
        <v>0</v>
      </c>
      <c r="P389" s="231">
        <v>0</v>
      </c>
      <c r="Q389" s="231">
        <f>ROUND(E389*P389,2)</f>
        <v>0</v>
      </c>
      <c r="R389" s="232"/>
      <c r="S389" s="232" t="s">
        <v>185</v>
      </c>
      <c r="T389" s="232" t="s">
        <v>185</v>
      </c>
      <c r="U389" s="232">
        <v>0.03</v>
      </c>
      <c r="V389" s="232">
        <f>ROUND(E389*U389,2)</f>
        <v>1.1200000000000001</v>
      </c>
      <c r="W389" s="232"/>
      <c r="X389" s="232" t="s">
        <v>186</v>
      </c>
      <c r="Y389" s="232" t="s">
        <v>187</v>
      </c>
      <c r="Z389" s="212"/>
      <c r="AA389" s="212"/>
      <c r="AB389" s="212"/>
      <c r="AC389" s="212"/>
      <c r="AD389" s="212"/>
      <c r="AE389" s="212"/>
      <c r="AF389" s="212"/>
      <c r="AG389" s="212" t="s">
        <v>188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2" x14ac:dyDescent="0.2">
      <c r="A390" s="229"/>
      <c r="B390" s="230"/>
      <c r="C390" s="261" t="s">
        <v>317</v>
      </c>
      <c r="D390" s="234"/>
      <c r="E390" s="235">
        <v>13.66</v>
      </c>
      <c r="F390" s="232"/>
      <c r="G390" s="232"/>
      <c r="H390" s="232"/>
      <c r="I390" s="232"/>
      <c r="J390" s="232"/>
      <c r="K390" s="232"/>
      <c r="L390" s="232"/>
      <c r="M390" s="232"/>
      <c r="N390" s="231"/>
      <c r="O390" s="231"/>
      <c r="P390" s="231"/>
      <c r="Q390" s="231"/>
      <c r="R390" s="232"/>
      <c r="S390" s="232"/>
      <c r="T390" s="232"/>
      <c r="U390" s="232"/>
      <c r="V390" s="232"/>
      <c r="W390" s="232"/>
      <c r="X390" s="232"/>
      <c r="Y390" s="232"/>
      <c r="Z390" s="212"/>
      <c r="AA390" s="212"/>
      <c r="AB390" s="212"/>
      <c r="AC390" s="212"/>
      <c r="AD390" s="212"/>
      <c r="AE390" s="212"/>
      <c r="AF390" s="212"/>
      <c r="AG390" s="212" t="s">
        <v>190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3" x14ac:dyDescent="0.2">
      <c r="A391" s="229"/>
      <c r="B391" s="230"/>
      <c r="C391" s="261" t="s">
        <v>594</v>
      </c>
      <c r="D391" s="234"/>
      <c r="E391" s="235">
        <v>23.6</v>
      </c>
      <c r="F391" s="232"/>
      <c r="G391" s="232"/>
      <c r="H391" s="232"/>
      <c r="I391" s="232"/>
      <c r="J391" s="232"/>
      <c r="K391" s="232"/>
      <c r="L391" s="232"/>
      <c r="M391" s="232"/>
      <c r="N391" s="231"/>
      <c r="O391" s="231"/>
      <c r="P391" s="231"/>
      <c r="Q391" s="231"/>
      <c r="R391" s="232"/>
      <c r="S391" s="232"/>
      <c r="T391" s="232"/>
      <c r="U391" s="232"/>
      <c r="V391" s="232"/>
      <c r="W391" s="232"/>
      <c r="X391" s="232"/>
      <c r="Y391" s="232"/>
      <c r="Z391" s="212"/>
      <c r="AA391" s="212"/>
      <c r="AB391" s="212"/>
      <c r="AC391" s="212"/>
      <c r="AD391" s="212"/>
      <c r="AE391" s="212"/>
      <c r="AF391" s="212"/>
      <c r="AG391" s="212" t="s">
        <v>190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47">
        <v>107</v>
      </c>
      <c r="B392" s="248" t="s">
        <v>595</v>
      </c>
      <c r="C392" s="260" t="s">
        <v>596</v>
      </c>
      <c r="D392" s="249" t="s">
        <v>247</v>
      </c>
      <c r="E392" s="250">
        <v>13.5</v>
      </c>
      <c r="F392" s="251"/>
      <c r="G392" s="252">
        <f>ROUND(E392*F392,2)</f>
        <v>0</v>
      </c>
      <c r="H392" s="233"/>
      <c r="I392" s="232">
        <f>ROUND(E392*H392,2)</f>
        <v>0</v>
      </c>
      <c r="J392" s="233"/>
      <c r="K392" s="232">
        <f>ROUND(E392*J392,2)</f>
        <v>0</v>
      </c>
      <c r="L392" s="232">
        <v>15</v>
      </c>
      <c r="M392" s="232">
        <f>G392*(1+L392/100)</f>
        <v>0</v>
      </c>
      <c r="N392" s="231">
        <v>2.4000000000000001E-4</v>
      </c>
      <c r="O392" s="231">
        <f>ROUND(E392*N392,2)</f>
        <v>0</v>
      </c>
      <c r="P392" s="231">
        <v>0</v>
      </c>
      <c r="Q392" s="231">
        <f>ROUND(E392*P392,2)</f>
        <v>0</v>
      </c>
      <c r="R392" s="232"/>
      <c r="S392" s="232" t="s">
        <v>185</v>
      </c>
      <c r="T392" s="232" t="s">
        <v>185</v>
      </c>
      <c r="U392" s="232">
        <v>0.15</v>
      </c>
      <c r="V392" s="232">
        <f>ROUND(E392*U392,2)</f>
        <v>2.0299999999999998</v>
      </c>
      <c r="W392" s="232"/>
      <c r="X392" s="232" t="s">
        <v>186</v>
      </c>
      <c r="Y392" s="232" t="s">
        <v>187</v>
      </c>
      <c r="Z392" s="212"/>
      <c r="AA392" s="212"/>
      <c r="AB392" s="212"/>
      <c r="AC392" s="212"/>
      <c r="AD392" s="212"/>
      <c r="AE392" s="212"/>
      <c r="AF392" s="212"/>
      <c r="AG392" s="212" t="s">
        <v>188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2" x14ac:dyDescent="0.2">
      <c r="A393" s="229"/>
      <c r="B393" s="230"/>
      <c r="C393" s="261" t="s">
        <v>597</v>
      </c>
      <c r="D393" s="234"/>
      <c r="E393" s="235">
        <v>2.8</v>
      </c>
      <c r="F393" s="232"/>
      <c r="G393" s="232"/>
      <c r="H393" s="232"/>
      <c r="I393" s="232"/>
      <c r="J393" s="232"/>
      <c r="K393" s="232"/>
      <c r="L393" s="232"/>
      <c r="M393" s="232"/>
      <c r="N393" s="231"/>
      <c r="O393" s="231"/>
      <c r="P393" s="231"/>
      <c r="Q393" s="231"/>
      <c r="R393" s="232"/>
      <c r="S393" s="232"/>
      <c r="T393" s="232"/>
      <c r="U393" s="232"/>
      <c r="V393" s="232"/>
      <c r="W393" s="232"/>
      <c r="X393" s="232"/>
      <c r="Y393" s="232"/>
      <c r="Z393" s="212"/>
      <c r="AA393" s="212"/>
      <c r="AB393" s="212"/>
      <c r="AC393" s="212"/>
      <c r="AD393" s="212"/>
      <c r="AE393" s="212"/>
      <c r="AF393" s="212"/>
      <c r="AG393" s="212" t="s">
        <v>190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 x14ac:dyDescent="0.2">
      <c r="A394" s="229"/>
      <c r="B394" s="230"/>
      <c r="C394" s="261" t="s">
        <v>598</v>
      </c>
      <c r="D394" s="234"/>
      <c r="E394" s="235">
        <v>7.2</v>
      </c>
      <c r="F394" s="232"/>
      <c r="G394" s="232"/>
      <c r="H394" s="232"/>
      <c r="I394" s="232"/>
      <c r="J394" s="232"/>
      <c r="K394" s="232"/>
      <c r="L394" s="232"/>
      <c r="M394" s="232"/>
      <c r="N394" s="231"/>
      <c r="O394" s="231"/>
      <c r="P394" s="231"/>
      <c r="Q394" s="231"/>
      <c r="R394" s="232"/>
      <c r="S394" s="232"/>
      <c r="T394" s="232"/>
      <c r="U394" s="232"/>
      <c r="V394" s="232"/>
      <c r="W394" s="232"/>
      <c r="X394" s="232"/>
      <c r="Y394" s="232"/>
      <c r="Z394" s="212"/>
      <c r="AA394" s="212"/>
      <c r="AB394" s="212"/>
      <c r="AC394" s="212"/>
      <c r="AD394" s="212"/>
      <c r="AE394" s="212"/>
      <c r="AF394" s="212"/>
      <c r="AG394" s="212" t="s">
        <v>190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3" x14ac:dyDescent="0.2">
      <c r="A395" s="229"/>
      <c r="B395" s="230"/>
      <c r="C395" s="261" t="s">
        <v>599</v>
      </c>
      <c r="D395" s="234"/>
      <c r="E395" s="235">
        <v>3.5</v>
      </c>
      <c r="F395" s="232"/>
      <c r="G395" s="232"/>
      <c r="H395" s="232"/>
      <c r="I395" s="232"/>
      <c r="J395" s="232"/>
      <c r="K395" s="232"/>
      <c r="L395" s="232"/>
      <c r="M395" s="232"/>
      <c r="N395" s="231"/>
      <c r="O395" s="231"/>
      <c r="P395" s="231"/>
      <c r="Q395" s="231"/>
      <c r="R395" s="232"/>
      <c r="S395" s="232"/>
      <c r="T395" s="232"/>
      <c r="U395" s="232"/>
      <c r="V395" s="232"/>
      <c r="W395" s="232"/>
      <c r="X395" s="232"/>
      <c r="Y395" s="232"/>
      <c r="Z395" s="212"/>
      <c r="AA395" s="212"/>
      <c r="AB395" s="212"/>
      <c r="AC395" s="212"/>
      <c r="AD395" s="212"/>
      <c r="AE395" s="212"/>
      <c r="AF395" s="212"/>
      <c r="AG395" s="212" t="s">
        <v>190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53">
        <v>108</v>
      </c>
      <c r="B396" s="254" t="s">
        <v>600</v>
      </c>
      <c r="C396" s="263" t="s">
        <v>601</v>
      </c>
      <c r="D396" s="255" t="s">
        <v>247</v>
      </c>
      <c r="E396" s="256">
        <v>155</v>
      </c>
      <c r="F396" s="257"/>
      <c r="G396" s="258">
        <f>ROUND(E396*F396,2)</f>
        <v>0</v>
      </c>
      <c r="H396" s="233"/>
      <c r="I396" s="232">
        <f>ROUND(E396*H396,2)</f>
        <v>0</v>
      </c>
      <c r="J396" s="233"/>
      <c r="K396" s="232">
        <f>ROUND(E396*J396,2)</f>
        <v>0</v>
      </c>
      <c r="L396" s="232">
        <v>15</v>
      </c>
      <c r="M396" s="232">
        <f>G396*(1+L396/100)</f>
        <v>0</v>
      </c>
      <c r="N396" s="231">
        <v>4.0000000000000003E-5</v>
      </c>
      <c r="O396" s="231">
        <f>ROUND(E396*N396,2)</f>
        <v>0.01</v>
      </c>
      <c r="P396" s="231">
        <v>0</v>
      </c>
      <c r="Q396" s="231">
        <f>ROUND(E396*P396,2)</f>
        <v>0</v>
      </c>
      <c r="R396" s="232"/>
      <c r="S396" s="232" t="s">
        <v>185</v>
      </c>
      <c r="T396" s="232" t="s">
        <v>185</v>
      </c>
      <c r="U396" s="232">
        <v>7.0000000000000007E-2</v>
      </c>
      <c r="V396" s="232">
        <f>ROUND(E396*U396,2)</f>
        <v>10.85</v>
      </c>
      <c r="W396" s="232"/>
      <c r="X396" s="232" t="s">
        <v>186</v>
      </c>
      <c r="Y396" s="232" t="s">
        <v>187</v>
      </c>
      <c r="Z396" s="212"/>
      <c r="AA396" s="212"/>
      <c r="AB396" s="212"/>
      <c r="AC396" s="212"/>
      <c r="AD396" s="212"/>
      <c r="AE396" s="212"/>
      <c r="AF396" s="212"/>
      <c r="AG396" s="212" t="s">
        <v>188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53">
        <v>109</v>
      </c>
      <c r="B397" s="254" t="s">
        <v>602</v>
      </c>
      <c r="C397" s="263" t="s">
        <v>603</v>
      </c>
      <c r="D397" s="255" t="s">
        <v>196</v>
      </c>
      <c r="E397" s="256">
        <v>2.7157800000000001</v>
      </c>
      <c r="F397" s="257"/>
      <c r="G397" s="258">
        <f>ROUND(E397*F397,2)</f>
        <v>0</v>
      </c>
      <c r="H397" s="233"/>
      <c r="I397" s="232">
        <f>ROUND(E397*H397,2)</f>
        <v>0</v>
      </c>
      <c r="J397" s="233"/>
      <c r="K397" s="232">
        <f>ROUND(E397*J397,2)</f>
        <v>0</v>
      </c>
      <c r="L397" s="232">
        <v>15</v>
      </c>
      <c r="M397" s="232">
        <f>G397*(1+L397/100)</f>
        <v>0</v>
      </c>
      <c r="N397" s="231">
        <v>0</v>
      </c>
      <c r="O397" s="231">
        <f>ROUND(E397*N397,2)</f>
        <v>0</v>
      </c>
      <c r="P397" s="231">
        <v>0</v>
      </c>
      <c r="Q397" s="231">
        <f>ROUND(E397*P397,2)</f>
        <v>0</v>
      </c>
      <c r="R397" s="232"/>
      <c r="S397" s="232" t="s">
        <v>185</v>
      </c>
      <c r="T397" s="232" t="s">
        <v>185</v>
      </c>
      <c r="U397" s="232">
        <v>1.5980000000000001</v>
      </c>
      <c r="V397" s="232">
        <f>ROUND(E397*U397,2)</f>
        <v>4.34</v>
      </c>
      <c r="W397" s="232"/>
      <c r="X397" s="232" t="s">
        <v>469</v>
      </c>
      <c r="Y397" s="232" t="s">
        <v>187</v>
      </c>
      <c r="Z397" s="212"/>
      <c r="AA397" s="212"/>
      <c r="AB397" s="212"/>
      <c r="AC397" s="212"/>
      <c r="AD397" s="212"/>
      <c r="AE397" s="212"/>
      <c r="AF397" s="212"/>
      <c r="AG397" s="212" t="s">
        <v>470</v>
      </c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x14ac:dyDescent="0.2">
      <c r="A398" s="240" t="s">
        <v>180</v>
      </c>
      <c r="B398" s="241" t="s">
        <v>133</v>
      </c>
      <c r="C398" s="259" t="s">
        <v>134</v>
      </c>
      <c r="D398" s="242"/>
      <c r="E398" s="243"/>
      <c r="F398" s="244"/>
      <c r="G398" s="245">
        <f>SUMIF(AG399:AG406,"&lt;&gt;NOR",G399:G406)</f>
        <v>0</v>
      </c>
      <c r="H398" s="239"/>
      <c r="I398" s="239">
        <f>SUM(I399:I406)</f>
        <v>0</v>
      </c>
      <c r="J398" s="239"/>
      <c r="K398" s="239">
        <f>SUM(K399:K406)</f>
        <v>0</v>
      </c>
      <c r="L398" s="239"/>
      <c r="M398" s="239">
        <f>SUM(M399:M406)</f>
        <v>0</v>
      </c>
      <c r="N398" s="238"/>
      <c r="O398" s="238">
        <f>SUM(O399:O406)</f>
        <v>0.64</v>
      </c>
      <c r="P398" s="238"/>
      <c r="Q398" s="238">
        <f>SUM(Q399:Q406)</f>
        <v>0</v>
      </c>
      <c r="R398" s="239"/>
      <c r="S398" s="239"/>
      <c r="T398" s="239"/>
      <c r="U398" s="239"/>
      <c r="V398" s="239">
        <f>SUM(V399:V406)</f>
        <v>81.12</v>
      </c>
      <c r="W398" s="239"/>
      <c r="X398" s="239"/>
      <c r="Y398" s="239"/>
      <c r="AG398" t="s">
        <v>181</v>
      </c>
    </row>
    <row r="399" spans="1:60" ht="22.5" outlineLevel="1" x14ac:dyDescent="0.2">
      <c r="A399" s="247">
        <v>110</v>
      </c>
      <c r="B399" s="248" t="s">
        <v>604</v>
      </c>
      <c r="C399" s="260" t="s">
        <v>605</v>
      </c>
      <c r="D399" s="249" t="s">
        <v>212</v>
      </c>
      <c r="E399" s="250">
        <v>128.91999999999999</v>
      </c>
      <c r="F399" s="251"/>
      <c r="G399" s="252">
        <f>ROUND(E399*F399,2)</f>
        <v>0</v>
      </c>
      <c r="H399" s="233"/>
      <c r="I399" s="232">
        <f>ROUND(E399*H399,2)</f>
        <v>0</v>
      </c>
      <c r="J399" s="233"/>
      <c r="K399" s="232">
        <f>ROUND(E399*J399,2)</f>
        <v>0</v>
      </c>
      <c r="L399" s="232">
        <v>15</v>
      </c>
      <c r="M399" s="232">
        <f>G399*(1+L399/100)</f>
        <v>0</v>
      </c>
      <c r="N399" s="231">
        <v>0</v>
      </c>
      <c r="O399" s="231">
        <f>ROUND(E399*N399,2)</f>
        <v>0</v>
      </c>
      <c r="P399" s="231">
        <v>0</v>
      </c>
      <c r="Q399" s="231">
        <f>ROUND(E399*P399,2)</f>
        <v>0</v>
      </c>
      <c r="R399" s="232"/>
      <c r="S399" s="232" t="s">
        <v>185</v>
      </c>
      <c r="T399" s="232" t="s">
        <v>185</v>
      </c>
      <c r="U399" s="232">
        <v>1.6E-2</v>
      </c>
      <c r="V399" s="232">
        <f>ROUND(E399*U399,2)</f>
        <v>2.06</v>
      </c>
      <c r="W399" s="232"/>
      <c r="X399" s="232" t="s">
        <v>186</v>
      </c>
      <c r="Y399" s="232" t="s">
        <v>187</v>
      </c>
      <c r="Z399" s="212"/>
      <c r="AA399" s="212"/>
      <c r="AB399" s="212"/>
      <c r="AC399" s="212"/>
      <c r="AD399" s="212"/>
      <c r="AE399" s="212"/>
      <c r="AF399" s="212"/>
      <c r="AG399" s="212" t="s">
        <v>188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2" x14ac:dyDescent="0.2">
      <c r="A400" s="229"/>
      <c r="B400" s="230"/>
      <c r="C400" s="261" t="s">
        <v>405</v>
      </c>
      <c r="D400" s="234"/>
      <c r="E400" s="235">
        <v>128.91999999999999</v>
      </c>
      <c r="F400" s="232"/>
      <c r="G400" s="232"/>
      <c r="H400" s="232"/>
      <c r="I400" s="232"/>
      <c r="J400" s="232"/>
      <c r="K400" s="232"/>
      <c r="L400" s="232"/>
      <c r="M400" s="232"/>
      <c r="N400" s="231"/>
      <c r="O400" s="231"/>
      <c r="P400" s="231"/>
      <c r="Q400" s="231"/>
      <c r="R400" s="232"/>
      <c r="S400" s="232"/>
      <c r="T400" s="232"/>
      <c r="U400" s="232"/>
      <c r="V400" s="232"/>
      <c r="W400" s="232"/>
      <c r="X400" s="232"/>
      <c r="Y400" s="232"/>
      <c r="Z400" s="212"/>
      <c r="AA400" s="212"/>
      <c r="AB400" s="212"/>
      <c r="AC400" s="212"/>
      <c r="AD400" s="212"/>
      <c r="AE400" s="212"/>
      <c r="AF400" s="212"/>
      <c r="AG400" s="212" t="s">
        <v>190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 x14ac:dyDescent="0.2">
      <c r="A401" s="247">
        <v>111</v>
      </c>
      <c r="B401" s="248" t="s">
        <v>606</v>
      </c>
      <c r="C401" s="260" t="s">
        <v>607</v>
      </c>
      <c r="D401" s="249" t="s">
        <v>212</v>
      </c>
      <c r="E401" s="250">
        <v>128.91999999999999</v>
      </c>
      <c r="F401" s="251"/>
      <c r="G401" s="252">
        <f>ROUND(E401*F401,2)</f>
        <v>0</v>
      </c>
      <c r="H401" s="233"/>
      <c r="I401" s="232">
        <f>ROUND(E401*H401,2)</f>
        <v>0</v>
      </c>
      <c r="J401" s="233"/>
      <c r="K401" s="232">
        <f>ROUND(E401*J401,2)</f>
        <v>0</v>
      </c>
      <c r="L401" s="232">
        <v>15</v>
      </c>
      <c r="M401" s="232">
        <f>G401*(1+L401/100)</f>
        <v>0</v>
      </c>
      <c r="N401" s="231">
        <v>0</v>
      </c>
      <c r="O401" s="231">
        <f>ROUND(E401*N401,2)</f>
        <v>0</v>
      </c>
      <c r="P401" s="231">
        <v>0</v>
      </c>
      <c r="Q401" s="231">
        <f>ROUND(E401*P401,2)</f>
        <v>0</v>
      </c>
      <c r="R401" s="232"/>
      <c r="S401" s="232" t="s">
        <v>185</v>
      </c>
      <c r="T401" s="232" t="s">
        <v>185</v>
      </c>
      <c r="U401" s="232">
        <v>4.5999999999999999E-2</v>
      </c>
      <c r="V401" s="232">
        <f>ROUND(E401*U401,2)</f>
        <v>5.93</v>
      </c>
      <c r="W401" s="232"/>
      <c r="X401" s="232" t="s">
        <v>186</v>
      </c>
      <c r="Y401" s="232" t="s">
        <v>187</v>
      </c>
      <c r="Z401" s="212"/>
      <c r="AA401" s="212"/>
      <c r="AB401" s="212"/>
      <c r="AC401" s="212"/>
      <c r="AD401" s="212"/>
      <c r="AE401" s="212"/>
      <c r="AF401" s="212"/>
      <c r="AG401" s="212" t="s">
        <v>188</v>
      </c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2" x14ac:dyDescent="0.2">
      <c r="A402" s="229"/>
      <c r="B402" s="230"/>
      <c r="C402" s="261" t="s">
        <v>405</v>
      </c>
      <c r="D402" s="234"/>
      <c r="E402" s="235">
        <v>128.91999999999999</v>
      </c>
      <c r="F402" s="232"/>
      <c r="G402" s="232"/>
      <c r="H402" s="232"/>
      <c r="I402" s="232"/>
      <c r="J402" s="232"/>
      <c r="K402" s="232"/>
      <c r="L402" s="232"/>
      <c r="M402" s="232"/>
      <c r="N402" s="231"/>
      <c r="O402" s="231"/>
      <c r="P402" s="231"/>
      <c r="Q402" s="231"/>
      <c r="R402" s="232"/>
      <c r="S402" s="232"/>
      <c r="T402" s="232"/>
      <c r="U402" s="232"/>
      <c r="V402" s="232"/>
      <c r="W402" s="232"/>
      <c r="X402" s="232"/>
      <c r="Y402" s="232"/>
      <c r="Z402" s="212"/>
      <c r="AA402" s="212"/>
      <c r="AB402" s="212"/>
      <c r="AC402" s="212"/>
      <c r="AD402" s="212"/>
      <c r="AE402" s="212"/>
      <c r="AF402" s="212"/>
      <c r="AG402" s="212" t="s">
        <v>190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ht="22.5" outlineLevel="1" x14ac:dyDescent="0.2">
      <c r="A403" s="247">
        <v>112</v>
      </c>
      <c r="B403" s="248" t="s">
        <v>608</v>
      </c>
      <c r="C403" s="260" t="s">
        <v>609</v>
      </c>
      <c r="D403" s="249" t="s">
        <v>212</v>
      </c>
      <c r="E403" s="250">
        <v>128.91999999999999</v>
      </c>
      <c r="F403" s="251"/>
      <c r="G403" s="252">
        <f>ROUND(E403*F403,2)</f>
        <v>0</v>
      </c>
      <c r="H403" s="233"/>
      <c r="I403" s="232">
        <f>ROUND(E403*H403,2)</f>
        <v>0</v>
      </c>
      <c r="J403" s="233"/>
      <c r="K403" s="232">
        <f>ROUND(E403*J403,2)</f>
        <v>0</v>
      </c>
      <c r="L403" s="232">
        <v>15</v>
      </c>
      <c r="M403" s="232">
        <f>G403*(1+L403/100)</f>
        <v>0</v>
      </c>
      <c r="N403" s="231">
        <v>4.8500000000000001E-3</v>
      </c>
      <c r="O403" s="231">
        <f>ROUND(E403*N403,2)</f>
        <v>0.63</v>
      </c>
      <c r="P403" s="231">
        <v>0</v>
      </c>
      <c r="Q403" s="231">
        <f>ROUND(E403*P403,2)</f>
        <v>0</v>
      </c>
      <c r="R403" s="232"/>
      <c r="S403" s="232" t="s">
        <v>185</v>
      </c>
      <c r="T403" s="232" t="s">
        <v>185</v>
      </c>
      <c r="U403" s="232">
        <v>0.45</v>
      </c>
      <c r="V403" s="232">
        <f>ROUND(E403*U403,2)</f>
        <v>58.01</v>
      </c>
      <c r="W403" s="232"/>
      <c r="X403" s="232" t="s">
        <v>186</v>
      </c>
      <c r="Y403" s="232" t="s">
        <v>187</v>
      </c>
      <c r="Z403" s="212"/>
      <c r="AA403" s="212"/>
      <c r="AB403" s="212"/>
      <c r="AC403" s="212"/>
      <c r="AD403" s="212"/>
      <c r="AE403" s="212"/>
      <c r="AF403" s="212"/>
      <c r="AG403" s="212" t="s">
        <v>188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2" x14ac:dyDescent="0.2">
      <c r="A404" s="229"/>
      <c r="B404" s="230"/>
      <c r="C404" s="261" t="s">
        <v>405</v>
      </c>
      <c r="D404" s="234"/>
      <c r="E404" s="235">
        <v>128.91999999999999</v>
      </c>
      <c r="F404" s="232"/>
      <c r="G404" s="232"/>
      <c r="H404" s="232"/>
      <c r="I404" s="232"/>
      <c r="J404" s="232"/>
      <c r="K404" s="232"/>
      <c r="L404" s="232"/>
      <c r="M404" s="232"/>
      <c r="N404" s="231"/>
      <c r="O404" s="231"/>
      <c r="P404" s="231"/>
      <c r="Q404" s="231"/>
      <c r="R404" s="232"/>
      <c r="S404" s="232"/>
      <c r="T404" s="232"/>
      <c r="U404" s="232"/>
      <c r="V404" s="232"/>
      <c r="W404" s="232"/>
      <c r="X404" s="232"/>
      <c r="Y404" s="232"/>
      <c r="Z404" s="212"/>
      <c r="AA404" s="212"/>
      <c r="AB404" s="212"/>
      <c r="AC404" s="212"/>
      <c r="AD404" s="212"/>
      <c r="AE404" s="212"/>
      <c r="AF404" s="212"/>
      <c r="AG404" s="212" t="s">
        <v>190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ht="22.5" outlineLevel="1" x14ac:dyDescent="0.2">
      <c r="A405" s="253">
        <v>113</v>
      </c>
      <c r="B405" s="254" t="s">
        <v>610</v>
      </c>
      <c r="C405" s="263" t="s">
        <v>611</v>
      </c>
      <c r="D405" s="255" t="s">
        <v>247</v>
      </c>
      <c r="E405" s="256">
        <v>105.2</v>
      </c>
      <c r="F405" s="257"/>
      <c r="G405" s="258">
        <f>ROUND(E405*F405,2)</f>
        <v>0</v>
      </c>
      <c r="H405" s="233"/>
      <c r="I405" s="232">
        <f>ROUND(E405*H405,2)</f>
        <v>0</v>
      </c>
      <c r="J405" s="233"/>
      <c r="K405" s="232">
        <f>ROUND(E405*J405,2)</f>
        <v>0</v>
      </c>
      <c r="L405" s="232">
        <v>15</v>
      </c>
      <c r="M405" s="232">
        <f>G405*(1+L405/100)</f>
        <v>0</v>
      </c>
      <c r="N405" s="231">
        <v>8.0000000000000007E-5</v>
      </c>
      <c r="O405" s="231">
        <f>ROUND(E405*N405,2)</f>
        <v>0.01</v>
      </c>
      <c r="P405" s="231">
        <v>0</v>
      </c>
      <c r="Q405" s="231">
        <f>ROUND(E405*P405,2)</f>
        <v>0</v>
      </c>
      <c r="R405" s="232"/>
      <c r="S405" s="232" t="s">
        <v>185</v>
      </c>
      <c r="T405" s="232" t="s">
        <v>185</v>
      </c>
      <c r="U405" s="232">
        <v>0.13719999999999999</v>
      </c>
      <c r="V405" s="232">
        <f>ROUND(E405*U405,2)</f>
        <v>14.43</v>
      </c>
      <c r="W405" s="232"/>
      <c r="X405" s="232" t="s">
        <v>186</v>
      </c>
      <c r="Y405" s="232" t="s">
        <v>187</v>
      </c>
      <c r="Z405" s="212"/>
      <c r="AA405" s="212"/>
      <c r="AB405" s="212"/>
      <c r="AC405" s="212"/>
      <c r="AD405" s="212"/>
      <c r="AE405" s="212"/>
      <c r="AF405" s="212"/>
      <c r="AG405" s="212" t="s">
        <v>188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53">
        <v>114</v>
      </c>
      <c r="B406" s="254" t="s">
        <v>612</v>
      </c>
      <c r="C406" s="263" t="s">
        <v>613</v>
      </c>
      <c r="D406" s="255" t="s">
        <v>196</v>
      </c>
      <c r="E406" s="256">
        <v>0.63368000000000002</v>
      </c>
      <c r="F406" s="257"/>
      <c r="G406" s="258">
        <f>ROUND(E406*F406,2)</f>
        <v>0</v>
      </c>
      <c r="H406" s="233"/>
      <c r="I406" s="232">
        <f>ROUND(E406*H406,2)</f>
        <v>0</v>
      </c>
      <c r="J406" s="233"/>
      <c r="K406" s="232">
        <f>ROUND(E406*J406,2)</f>
        <v>0</v>
      </c>
      <c r="L406" s="232">
        <v>15</v>
      </c>
      <c r="M406" s="232">
        <f>G406*(1+L406/100)</f>
        <v>0</v>
      </c>
      <c r="N406" s="231">
        <v>0</v>
      </c>
      <c r="O406" s="231">
        <f>ROUND(E406*N406,2)</f>
        <v>0</v>
      </c>
      <c r="P406" s="231">
        <v>0</v>
      </c>
      <c r="Q406" s="231">
        <f>ROUND(E406*P406,2)</f>
        <v>0</v>
      </c>
      <c r="R406" s="232"/>
      <c r="S406" s="232" t="s">
        <v>185</v>
      </c>
      <c r="T406" s="232" t="s">
        <v>185</v>
      </c>
      <c r="U406" s="232">
        <v>1.091</v>
      </c>
      <c r="V406" s="232">
        <f>ROUND(E406*U406,2)</f>
        <v>0.69</v>
      </c>
      <c r="W406" s="232"/>
      <c r="X406" s="232" t="s">
        <v>469</v>
      </c>
      <c r="Y406" s="232" t="s">
        <v>187</v>
      </c>
      <c r="Z406" s="212"/>
      <c r="AA406" s="212"/>
      <c r="AB406" s="212"/>
      <c r="AC406" s="212"/>
      <c r="AD406" s="212"/>
      <c r="AE406" s="212"/>
      <c r="AF406" s="212"/>
      <c r="AG406" s="212" t="s">
        <v>470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x14ac:dyDescent="0.2">
      <c r="A407" s="240" t="s">
        <v>180</v>
      </c>
      <c r="B407" s="241" t="s">
        <v>135</v>
      </c>
      <c r="C407" s="259" t="s">
        <v>136</v>
      </c>
      <c r="D407" s="242"/>
      <c r="E407" s="243"/>
      <c r="F407" s="244"/>
      <c r="G407" s="245">
        <f>SUMIF(AG408:AG414,"&lt;&gt;NOR",G408:G414)</f>
        <v>0</v>
      </c>
      <c r="H407" s="239"/>
      <c r="I407" s="239">
        <f>SUM(I408:I414)</f>
        <v>0</v>
      </c>
      <c r="J407" s="239"/>
      <c r="K407" s="239">
        <f>SUM(K408:K414)</f>
        <v>0</v>
      </c>
      <c r="L407" s="239"/>
      <c r="M407" s="239">
        <f>SUM(M408:M414)</f>
        <v>0</v>
      </c>
      <c r="N407" s="238"/>
      <c r="O407" s="238">
        <f>SUM(O408:O414)</f>
        <v>2.2199999999999998</v>
      </c>
      <c r="P407" s="238"/>
      <c r="Q407" s="238">
        <f>SUM(Q408:Q414)</f>
        <v>0</v>
      </c>
      <c r="R407" s="239"/>
      <c r="S407" s="239"/>
      <c r="T407" s="239"/>
      <c r="U407" s="239"/>
      <c r="V407" s="239">
        <f>SUM(V408:V414)</f>
        <v>132.79000000000002</v>
      </c>
      <c r="W407" s="239"/>
      <c r="X407" s="239"/>
      <c r="Y407" s="239"/>
      <c r="AG407" t="s">
        <v>181</v>
      </c>
    </row>
    <row r="408" spans="1:60" outlineLevel="1" x14ac:dyDescent="0.2">
      <c r="A408" s="253">
        <v>115</v>
      </c>
      <c r="B408" s="254" t="s">
        <v>614</v>
      </c>
      <c r="C408" s="263" t="s">
        <v>615</v>
      </c>
      <c r="D408" s="255" t="s">
        <v>212</v>
      </c>
      <c r="E408" s="256">
        <v>89.42</v>
      </c>
      <c r="F408" s="257"/>
      <c r="G408" s="258">
        <f>ROUND(E408*F408,2)</f>
        <v>0</v>
      </c>
      <c r="H408" s="233"/>
      <c r="I408" s="232">
        <f>ROUND(E408*H408,2)</f>
        <v>0</v>
      </c>
      <c r="J408" s="233"/>
      <c r="K408" s="232">
        <f>ROUND(E408*J408,2)</f>
        <v>0</v>
      </c>
      <c r="L408" s="232">
        <v>15</v>
      </c>
      <c r="M408" s="232">
        <f>G408*(1+L408/100)</f>
        <v>0</v>
      </c>
      <c r="N408" s="231">
        <v>1.6000000000000001E-4</v>
      </c>
      <c r="O408" s="231">
        <f>ROUND(E408*N408,2)</f>
        <v>0.01</v>
      </c>
      <c r="P408" s="231">
        <v>0</v>
      </c>
      <c r="Q408" s="231">
        <f>ROUND(E408*P408,2)</f>
        <v>0</v>
      </c>
      <c r="R408" s="232"/>
      <c r="S408" s="232" t="s">
        <v>185</v>
      </c>
      <c r="T408" s="232" t="s">
        <v>185</v>
      </c>
      <c r="U408" s="232">
        <v>0.05</v>
      </c>
      <c r="V408" s="232">
        <f>ROUND(E408*U408,2)</f>
        <v>4.47</v>
      </c>
      <c r="W408" s="232"/>
      <c r="X408" s="232" t="s">
        <v>186</v>
      </c>
      <c r="Y408" s="232" t="s">
        <v>187</v>
      </c>
      <c r="Z408" s="212"/>
      <c r="AA408" s="212"/>
      <c r="AB408" s="212"/>
      <c r="AC408" s="212"/>
      <c r="AD408" s="212"/>
      <c r="AE408" s="212"/>
      <c r="AF408" s="212"/>
      <c r="AG408" s="212" t="s">
        <v>188</v>
      </c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ht="22.5" outlineLevel="1" x14ac:dyDescent="0.2">
      <c r="A409" s="253">
        <v>116</v>
      </c>
      <c r="B409" s="254" t="s">
        <v>616</v>
      </c>
      <c r="C409" s="263" t="s">
        <v>617</v>
      </c>
      <c r="D409" s="255" t="s">
        <v>212</v>
      </c>
      <c r="E409" s="256">
        <v>89.42</v>
      </c>
      <c r="F409" s="257"/>
      <c r="G409" s="258">
        <f>ROUND(E409*F409,2)</f>
        <v>0</v>
      </c>
      <c r="H409" s="233"/>
      <c r="I409" s="232">
        <f>ROUND(E409*H409,2)</f>
        <v>0</v>
      </c>
      <c r="J409" s="233"/>
      <c r="K409" s="232">
        <f>ROUND(E409*J409,2)</f>
        <v>0</v>
      </c>
      <c r="L409" s="232">
        <v>15</v>
      </c>
      <c r="M409" s="232">
        <f>G409*(1+L409/100)</f>
        <v>0</v>
      </c>
      <c r="N409" s="231">
        <v>3.2499999999999999E-3</v>
      </c>
      <c r="O409" s="231">
        <f>ROUND(E409*N409,2)</f>
        <v>0.28999999999999998</v>
      </c>
      <c r="P409" s="231">
        <v>0</v>
      </c>
      <c r="Q409" s="231">
        <f>ROUND(E409*P409,2)</f>
        <v>0</v>
      </c>
      <c r="R409" s="232"/>
      <c r="S409" s="232" t="s">
        <v>185</v>
      </c>
      <c r="T409" s="232" t="s">
        <v>185</v>
      </c>
      <c r="U409" s="232">
        <v>1.288</v>
      </c>
      <c r="V409" s="232">
        <f>ROUND(E409*U409,2)</f>
        <v>115.17</v>
      </c>
      <c r="W409" s="232"/>
      <c r="X409" s="232" t="s">
        <v>186</v>
      </c>
      <c r="Y409" s="232" t="s">
        <v>187</v>
      </c>
      <c r="Z409" s="212"/>
      <c r="AA409" s="212"/>
      <c r="AB409" s="212"/>
      <c r="AC409" s="212"/>
      <c r="AD409" s="212"/>
      <c r="AE409" s="212"/>
      <c r="AF409" s="212"/>
      <c r="AG409" s="212" t="s">
        <v>188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">
      <c r="A410" s="247">
        <v>117</v>
      </c>
      <c r="B410" s="248" t="s">
        <v>618</v>
      </c>
      <c r="C410" s="260" t="s">
        <v>619</v>
      </c>
      <c r="D410" s="249" t="s">
        <v>212</v>
      </c>
      <c r="E410" s="250">
        <v>98.361999999999995</v>
      </c>
      <c r="F410" s="251"/>
      <c r="G410" s="252">
        <f>ROUND(E410*F410,2)</f>
        <v>0</v>
      </c>
      <c r="H410" s="233"/>
      <c r="I410" s="232">
        <f>ROUND(E410*H410,2)</f>
        <v>0</v>
      </c>
      <c r="J410" s="233"/>
      <c r="K410" s="232">
        <f>ROUND(E410*J410,2)</f>
        <v>0</v>
      </c>
      <c r="L410" s="232">
        <v>15</v>
      </c>
      <c r="M410" s="232">
        <f>G410*(1+L410/100)</f>
        <v>0</v>
      </c>
      <c r="N410" s="231">
        <v>1.9429999999999999E-2</v>
      </c>
      <c r="O410" s="231">
        <f>ROUND(E410*N410,2)</f>
        <v>1.91</v>
      </c>
      <c r="P410" s="231">
        <v>0</v>
      </c>
      <c r="Q410" s="231">
        <f>ROUND(E410*P410,2)</f>
        <v>0</v>
      </c>
      <c r="R410" s="232" t="s">
        <v>262</v>
      </c>
      <c r="S410" s="232" t="s">
        <v>495</v>
      </c>
      <c r="T410" s="232" t="s">
        <v>495</v>
      </c>
      <c r="U410" s="232">
        <v>0</v>
      </c>
      <c r="V410" s="232">
        <f>ROUND(E410*U410,2)</f>
        <v>0</v>
      </c>
      <c r="W410" s="232"/>
      <c r="X410" s="232" t="s">
        <v>263</v>
      </c>
      <c r="Y410" s="232" t="s">
        <v>187</v>
      </c>
      <c r="Z410" s="212"/>
      <c r="AA410" s="212"/>
      <c r="AB410" s="212"/>
      <c r="AC410" s="212"/>
      <c r="AD410" s="212"/>
      <c r="AE410" s="212"/>
      <c r="AF410" s="212"/>
      <c r="AG410" s="212" t="s">
        <v>264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2" x14ac:dyDescent="0.2">
      <c r="A411" s="229"/>
      <c r="B411" s="230"/>
      <c r="C411" s="261" t="s">
        <v>620</v>
      </c>
      <c r="D411" s="234"/>
      <c r="E411" s="235">
        <v>98.361999999999995</v>
      </c>
      <c r="F411" s="232"/>
      <c r="G411" s="232"/>
      <c r="H411" s="232"/>
      <c r="I411" s="232"/>
      <c r="J411" s="232"/>
      <c r="K411" s="232"/>
      <c r="L411" s="232"/>
      <c r="M411" s="232"/>
      <c r="N411" s="231"/>
      <c r="O411" s="231"/>
      <c r="P411" s="231"/>
      <c r="Q411" s="231"/>
      <c r="R411" s="232"/>
      <c r="S411" s="232"/>
      <c r="T411" s="232"/>
      <c r="U411" s="232"/>
      <c r="V411" s="232"/>
      <c r="W411" s="232"/>
      <c r="X411" s="232"/>
      <c r="Y411" s="232"/>
      <c r="Z411" s="212"/>
      <c r="AA411" s="212"/>
      <c r="AB411" s="212"/>
      <c r="AC411" s="212"/>
      <c r="AD411" s="212"/>
      <c r="AE411" s="212"/>
      <c r="AF411" s="212"/>
      <c r="AG411" s="212" t="s">
        <v>190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47">
        <v>118</v>
      </c>
      <c r="B412" s="248" t="s">
        <v>621</v>
      </c>
      <c r="C412" s="260" t="s">
        <v>622</v>
      </c>
      <c r="D412" s="249" t="s">
        <v>247</v>
      </c>
      <c r="E412" s="250">
        <v>80</v>
      </c>
      <c r="F412" s="251"/>
      <c r="G412" s="252">
        <f>ROUND(E412*F412,2)</f>
        <v>0</v>
      </c>
      <c r="H412" s="233"/>
      <c r="I412" s="232">
        <f>ROUND(E412*H412,2)</f>
        <v>0</v>
      </c>
      <c r="J412" s="233"/>
      <c r="K412" s="232">
        <f>ROUND(E412*J412,2)</f>
        <v>0</v>
      </c>
      <c r="L412" s="232">
        <v>15</v>
      </c>
      <c r="M412" s="232">
        <f>G412*(1+L412/100)</f>
        <v>0</v>
      </c>
      <c r="N412" s="231">
        <v>1E-4</v>
      </c>
      <c r="O412" s="231">
        <f>ROUND(E412*N412,2)</f>
        <v>0.01</v>
      </c>
      <c r="P412" s="231">
        <v>0</v>
      </c>
      <c r="Q412" s="231">
        <f>ROUND(E412*P412,2)</f>
        <v>0</v>
      </c>
      <c r="R412" s="232"/>
      <c r="S412" s="232" t="s">
        <v>185</v>
      </c>
      <c r="T412" s="232" t="s">
        <v>185</v>
      </c>
      <c r="U412" s="232">
        <v>0.12</v>
      </c>
      <c r="V412" s="232">
        <f>ROUND(E412*U412,2)</f>
        <v>9.6</v>
      </c>
      <c r="W412" s="232"/>
      <c r="X412" s="232" t="s">
        <v>186</v>
      </c>
      <c r="Y412" s="232" t="s">
        <v>187</v>
      </c>
      <c r="Z412" s="212"/>
      <c r="AA412" s="212"/>
      <c r="AB412" s="212"/>
      <c r="AC412" s="212"/>
      <c r="AD412" s="212"/>
      <c r="AE412" s="212"/>
      <c r="AF412" s="212"/>
      <c r="AG412" s="212" t="s">
        <v>188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2" x14ac:dyDescent="0.2">
      <c r="A413" s="229"/>
      <c r="B413" s="230"/>
      <c r="C413" s="261" t="s">
        <v>623</v>
      </c>
      <c r="D413" s="234"/>
      <c r="E413" s="235">
        <v>80</v>
      </c>
      <c r="F413" s="232"/>
      <c r="G413" s="232"/>
      <c r="H413" s="232"/>
      <c r="I413" s="232"/>
      <c r="J413" s="232"/>
      <c r="K413" s="232"/>
      <c r="L413" s="232"/>
      <c r="M413" s="232"/>
      <c r="N413" s="231"/>
      <c r="O413" s="231"/>
      <c r="P413" s="231"/>
      <c r="Q413" s="231"/>
      <c r="R413" s="232"/>
      <c r="S413" s="232"/>
      <c r="T413" s="232"/>
      <c r="U413" s="232"/>
      <c r="V413" s="232"/>
      <c r="W413" s="232"/>
      <c r="X413" s="232"/>
      <c r="Y413" s="232"/>
      <c r="Z413" s="212"/>
      <c r="AA413" s="212"/>
      <c r="AB413" s="212"/>
      <c r="AC413" s="212"/>
      <c r="AD413" s="212"/>
      <c r="AE413" s="212"/>
      <c r="AF413" s="212"/>
      <c r="AG413" s="212" t="s">
        <v>190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 x14ac:dyDescent="0.2">
      <c r="A414" s="253">
        <v>119</v>
      </c>
      <c r="B414" s="254" t="s">
        <v>624</v>
      </c>
      <c r="C414" s="263" t="s">
        <v>625</v>
      </c>
      <c r="D414" s="255" t="s">
        <v>196</v>
      </c>
      <c r="E414" s="256">
        <v>2.2241</v>
      </c>
      <c r="F414" s="257"/>
      <c r="G414" s="258">
        <f>ROUND(E414*F414,2)</f>
        <v>0</v>
      </c>
      <c r="H414" s="233"/>
      <c r="I414" s="232">
        <f>ROUND(E414*H414,2)</f>
        <v>0</v>
      </c>
      <c r="J414" s="233"/>
      <c r="K414" s="232">
        <f>ROUND(E414*J414,2)</f>
        <v>0</v>
      </c>
      <c r="L414" s="232">
        <v>15</v>
      </c>
      <c r="M414" s="232">
        <f>G414*(1+L414/100)</f>
        <v>0</v>
      </c>
      <c r="N414" s="231">
        <v>0</v>
      </c>
      <c r="O414" s="231">
        <f>ROUND(E414*N414,2)</f>
        <v>0</v>
      </c>
      <c r="P414" s="231">
        <v>0</v>
      </c>
      <c r="Q414" s="231">
        <f>ROUND(E414*P414,2)</f>
        <v>0</v>
      </c>
      <c r="R414" s="232"/>
      <c r="S414" s="232" t="s">
        <v>185</v>
      </c>
      <c r="T414" s="232" t="s">
        <v>185</v>
      </c>
      <c r="U414" s="232">
        <v>1.5980000000000001</v>
      </c>
      <c r="V414" s="232">
        <f>ROUND(E414*U414,2)</f>
        <v>3.55</v>
      </c>
      <c r="W414" s="232"/>
      <c r="X414" s="232" t="s">
        <v>469</v>
      </c>
      <c r="Y414" s="232" t="s">
        <v>187</v>
      </c>
      <c r="Z414" s="212"/>
      <c r="AA414" s="212"/>
      <c r="AB414" s="212"/>
      <c r="AC414" s="212"/>
      <c r="AD414" s="212"/>
      <c r="AE414" s="212"/>
      <c r="AF414" s="212"/>
      <c r="AG414" s="212" t="s">
        <v>470</v>
      </c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x14ac:dyDescent="0.2">
      <c r="A415" s="240" t="s">
        <v>180</v>
      </c>
      <c r="B415" s="241" t="s">
        <v>139</v>
      </c>
      <c r="C415" s="259" t="s">
        <v>140</v>
      </c>
      <c r="D415" s="242"/>
      <c r="E415" s="243"/>
      <c r="F415" s="244"/>
      <c r="G415" s="245">
        <f>SUMIF(AG416:AG421,"&lt;&gt;NOR",G416:G421)</f>
        <v>0</v>
      </c>
      <c r="H415" s="239"/>
      <c r="I415" s="239">
        <f>SUM(I416:I421)</f>
        <v>0</v>
      </c>
      <c r="J415" s="239"/>
      <c r="K415" s="239">
        <f>SUM(K416:K421)</f>
        <v>0</v>
      </c>
      <c r="L415" s="239"/>
      <c r="M415" s="239">
        <f>SUM(M416:M421)</f>
        <v>0</v>
      </c>
      <c r="N415" s="238"/>
      <c r="O415" s="238">
        <f>SUM(O416:O421)</f>
        <v>0.47</v>
      </c>
      <c r="P415" s="238"/>
      <c r="Q415" s="238">
        <f>SUM(Q416:Q421)</f>
        <v>0</v>
      </c>
      <c r="R415" s="239"/>
      <c r="S415" s="239"/>
      <c r="T415" s="239"/>
      <c r="U415" s="239"/>
      <c r="V415" s="239">
        <f>SUM(V416:V421)</f>
        <v>161.54</v>
      </c>
      <c r="W415" s="239"/>
      <c r="X415" s="239"/>
      <c r="Y415" s="239"/>
      <c r="AG415" t="s">
        <v>181</v>
      </c>
    </row>
    <row r="416" spans="1:60" ht="22.5" outlineLevel="1" x14ac:dyDescent="0.2">
      <c r="A416" s="253">
        <v>120</v>
      </c>
      <c r="B416" s="254" t="s">
        <v>626</v>
      </c>
      <c r="C416" s="263" t="s">
        <v>627</v>
      </c>
      <c r="D416" s="255" t="s">
        <v>247</v>
      </c>
      <c r="E416" s="256">
        <v>350</v>
      </c>
      <c r="F416" s="257"/>
      <c r="G416" s="258">
        <f>ROUND(E416*F416,2)</f>
        <v>0</v>
      </c>
      <c r="H416" s="233"/>
      <c r="I416" s="232">
        <f>ROUND(E416*H416,2)</f>
        <v>0</v>
      </c>
      <c r="J416" s="233"/>
      <c r="K416" s="232">
        <f>ROUND(E416*J416,2)</f>
        <v>0</v>
      </c>
      <c r="L416" s="232">
        <v>15</v>
      </c>
      <c r="M416" s="232">
        <f>G416*(1+L416/100)</f>
        <v>0</v>
      </c>
      <c r="N416" s="231">
        <v>0</v>
      </c>
      <c r="O416" s="231">
        <f>ROUND(E416*N416,2)</f>
        <v>0</v>
      </c>
      <c r="P416" s="231">
        <v>0</v>
      </c>
      <c r="Q416" s="231">
        <f>ROUND(E416*P416,2)</f>
        <v>0</v>
      </c>
      <c r="R416" s="232"/>
      <c r="S416" s="232" t="s">
        <v>185</v>
      </c>
      <c r="T416" s="232" t="s">
        <v>185</v>
      </c>
      <c r="U416" s="232">
        <v>2.375E-2</v>
      </c>
      <c r="V416" s="232">
        <f>ROUND(E416*U416,2)</f>
        <v>8.31</v>
      </c>
      <c r="W416" s="232"/>
      <c r="X416" s="232" t="s">
        <v>186</v>
      </c>
      <c r="Y416" s="232" t="s">
        <v>187</v>
      </c>
      <c r="Z416" s="212"/>
      <c r="AA416" s="212"/>
      <c r="AB416" s="212"/>
      <c r="AC416" s="212"/>
      <c r="AD416" s="212"/>
      <c r="AE416" s="212"/>
      <c r="AF416" s="212"/>
      <c r="AG416" s="212" t="s">
        <v>188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ht="22.5" outlineLevel="1" x14ac:dyDescent="0.2">
      <c r="A417" s="253">
        <v>121</v>
      </c>
      <c r="B417" s="254" t="s">
        <v>628</v>
      </c>
      <c r="C417" s="263" t="s">
        <v>629</v>
      </c>
      <c r="D417" s="255" t="s">
        <v>212</v>
      </c>
      <c r="E417" s="256">
        <v>250</v>
      </c>
      <c r="F417" s="257"/>
      <c r="G417" s="258">
        <f>ROUND(E417*F417,2)</f>
        <v>0</v>
      </c>
      <c r="H417" s="233"/>
      <c r="I417" s="232">
        <f>ROUND(E417*H417,2)</f>
        <v>0</v>
      </c>
      <c r="J417" s="233"/>
      <c r="K417" s="232">
        <f>ROUND(E417*J417,2)</f>
        <v>0</v>
      </c>
      <c r="L417" s="232">
        <v>15</v>
      </c>
      <c r="M417" s="232">
        <f>G417*(1+L417/100)</f>
        <v>0</v>
      </c>
      <c r="N417" s="231">
        <v>2.0000000000000002E-5</v>
      </c>
      <c r="O417" s="231">
        <f>ROUND(E417*N417,2)</f>
        <v>0.01</v>
      </c>
      <c r="P417" s="231">
        <v>0</v>
      </c>
      <c r="Q417" s="231">
        <f>ROUND(E417*P417,2)</f>
        <v>0</v>
      </c>
      <c r="R417" s="232"/>
      <c r="S417" s="232" t="s">
        <v>185</v>
      </c>
      <c r="T417" s="232" t="s">
        <v>185</v>
      </c>
      <c r="U417" s="232">
        <v>2.9000000000000001E-2</v>
      </c>
      <c r="V417" s="232">
        <f>ROUND(E417*U417,2)</f>
        <v>7.25</v>
      </c>
      <c r="W417" s="232"/>
      <c r="X417" s="232" t="s">
        <v>186</v>
      </c>
      <c r="Y417" s="232" t="s">
        <v>187</v>
      </c>
      <c r="Z417" s="212"/>
      <c r="AA417" s="212"/>
      <c r="AB417" s="212"/>
      <c r="AC417" s="212"/>
      <c r="AD417" s="212"/>
      <c r="AE417" s="212"/>
      <c r="AF417" s="212"/>
      <c r="AG417" s="212" t="s">
        <v>188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ht="22.5" outlineLevel="1" x14ac:dyDescent="0.2">
      <c r="A418" s="253">
        <v>122</v>
      </c>
      <c r="B418" s="254" t="s">
        <v>630</v>
      </c>
      <c r="C418" s="263" t="s">
        <v>631</v>
      </c>
      <c r="D418" s="255" t="s">
        <v>212</v>
      </c>
      <c r="E418" s="256">
        <v>245.21</v>
      </c>
      <c r="F418" s="257"/>
      <c r="G418" s="258">
        <f>ROUND(E418*F418,2)</f>
        <v>0</v>
      </c>
      <c r="H418" s="233"/>
      <c r="I418" s="232">
        <f>ROUND(E418*H418,2)</f>
        <v>0</v>
      </c>
      <c r="J418" s="233"/>
      <c r="K418" s="232">
        <f>ROUND(E418*J418,2)</f>
        <v>0</v>
      </c>
      <c r="L418" s="232">
        <v>15</v>
      </c>
      <c r="M418" s="232">
        <f>G418*(1+L418/100)</f>
        <v>0</v>
      </c>
      <c r="N418" s="231">
        <v>3.5E-4</v>
      </c>
      <c r="O418" s="231">
        <f>ROUND(E418*N418,2)</f>
        <v>0.09</v>
      </c>
      <c r="P418" s="231">
        <v>0</v>
      </c>
      <c r="Q418" s="231">
        <f>ROUND(E418*P418,2)</f>
        <v>0</v>
      </c>
      <c r="R418" s="232"/>
      <c r="S418" s="232" t="s">
        <v>185</v>
      </c>
      <c r="T418" s="232" t="s">
        <v>185</v>
      </c>
      <c r="U418" s="232">
        <v>1.35E-2</v>
      </c>
      <c r="V418" s="232">
        <f>ROUND(E418*U418,2)</f>
        <v>3.31</v>
      </c>
      <c r="W418" s="232"/>
      <c r="X418" s="232" t="s">
        <v>186</v>
      </c>
      <c r="Y418" s="232" t="s">
        <v>187</v>
      </c>
      <c r="Z418" s="212"/>
      <c r="AA418" s="212"/>
      <c r="AB418" s="212"/>
      <c r="AC418" s="212"/>
      <c r="AD418" s="212"/>
      <c r="AE418" s="212"/>
      <c r="AF418" s="212"/>
      <c r="AG418" s="212" t="s">
        <v>188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">
      <c r="A419" s="253">
        <v>123</v>
      </c>
      <c r="B419" s="254" t="s">
        <v>632</v>
      </c>
      <c r="C419" s="263" t="s">
        <v>633</v>
      </c>
      <c r="D419" s="255" t="s">
        <v>212</v>
      </c>
      <c r="E419" s="256">
        <v>960.73</v>
      </c>
      <c r="F419" s="257"/>
      <c r="G419" s="258">
        <f>ROUND(E419*F419,2)</f>
        <v>0</v>
      </c>
      <c r="H419" s="233"/>
      <c r="I419" s="232">
        <f>ROUND(E419*H419,2)</f>
        <v>0</v>
      </c>
      <c r="J419" s="233"/>
      <c r="K419" s="232">
        <f>ROUND(E419*J419,2)</f>
        <v>0</v>
      </c>
      <c r="L419" s="232">
        <v>15</v>
      </c>
      <c r="M419" s="232">
        <f>G419*(1+L419/100)</f>
        <v>0</v>
      </c>
      <c r="N419" s="231">
        <v>0</v>
      </c>
      <c r="O419" s="231">
        <f>ROUND(E419*N419,2)</f>
        <v>0</v>
      </c>
      <c r="P419" s="231">
        <v>0</v>
      </c>
      <c r="Q419" s="231">
        <f>ROUND(E419*P419,2)</f>
        <v>0</v>
      </c>
      <c r="R419" s="232"/>
      <c r="S419" s="232" t="s">
        <v>185</v>
      </c>
      <c r="T419" s="232" t="s">
        <v>185</v>
      </c>
      <c r="U419" s="232">
        <v>7.0000000000000001E-3</v>
      </c>
      <c r="V419" s="232">
        <f>ROUND(E419*U419,2)</f>
        <v>6.73</v>
      </c>
      <c r="W419" s="232"/>
      <c r="X419" s="232" t="s">
        <v>186</v>
      </c>
      <c r="Y419" s="232" t="s">
        <v>187</v>
      </c>
      <c r="Z419" s="212"/>
      <c r="AA419" s="212"/>
      <c r="AB419" s="212"/>
      <c r="AC419" s="212"/>
      <c r="AD419" s="212"/>
      <c r="AE419" s="212"/>
      <c r="AF419" s="212"/>
      <c r="AG419" s="212" t="s">
        <v>188</v>
      </c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 x14ac:dyDescent="0.2">
      <c r="A420" s="253">
        <v>124</v>
      </c>
      <c r="B420" s="254" t="s">
        <v>634</v>
      </c>
      <c r="C420" s="263" t="s">
        <v>635</v>
      </c>
      <c r="D420" s="255" t="s">
        <v>212</v>
      </c>
      <c r="E420" s="256">
        <v>960.73</v>
      </c>
      <c r="F420" s="257"/>
      <c r="G420" s="258">
        <f>ROUND(E420*F420,2)</f>
        <v>0</v>
      </c>
      <c r="H420" s="233"/>
      <c r="I420" s="232">
        <f>ROUND(E420*H420,2)</f>
        <v>0</v>
      </c>
      <c r="J420" s="233"/>
      <c r="K420" s="232">
        <f>ROUND(E420*J420,2)</f>
        <v>0</v>
      </c>
      <c r="L420" s="232">
        <v>15</v>
      </c>
      <c r="M420" s="232">
        <f>G420*(1+L420/100)</f>
        <v>0</v>
      </c>
      <c r="N420" s="231">
        <v>6.9999999999999994E-5</v>
      </c>
      <c r="O420" s="231">
        <f>ROUND(E420*N420,2)</f>
        <v>7.0000000000000007E-2</v>
      </c>
      <c r="P420" s="231">
        <v>0</v>
      </c>
      <c r="Q420" s="231">
        <f>ROUND(E420*P420,2)</f>
        <v>0</v>
      </c>
      <c r="R420" s="232"/>
      <c r="S420" s="232" t="s">
        <v>185</v>
      </c>
      <c r="T420" s="232" t="s">
        <v>185</v>
      </c>
      <c r="U420" s="232">
        <v>3.2480000000000002E-2</v>
      </c>
      <c r="V420" s="232">
        <f>ROUND(E420*U420,2)</f>
        <v>31.2</v>
      </c>
      <c r="W420" s="232"/>
      <c r="X420" s="232" t="s">
        <v>186</v>
      </c>
      <c r="Y420" s="232" t="s">
        <v>187</v>
      </c>
      <c r="Z420" s="212"/>
      <c r="AA420" s="212"/>
      <c r="AB420" s="212"/>
      <c r="AC420" s="212"/>
      <c r="AD420" s="212"/>
      <c r="AE420" s="212"/>
      <c r="AF420" s="212"/>
      <c r="AG420" s="212" t="s">
        <v>188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">
      <c r="A421" s="253">
        <v>125</v>
      </c>
      <c r="B421" s="254" t="s">
        <v>636</v>
      </c>
      <c r="C421" s="263" t="s">
        <v>637</v>
      </c>
      <c r="D421" s="255" t="s">
        <v>212</v>
      </c>
      <c r="E421" s="256">
        <v>960.73</v>
      </c>
      <c r="F421" s="257"/>
      <c r="G421" s="258">
        <f>ROUND(E421*F421,2)</f>
        <v>0</v>
      </c>
      <c r="H421" s="233"/>
      <c r="I421" s="232">
        <f>ROUND(E421*H421,2)</f>
        <v>0</v>
      </c>
      <c r="J421" s="233"/>
      <c r="K421" s="232">
        <f>ROUND(E421*J421,2)</f>
        <v>0</v>
      </c>
      <c r="L421" s="232">
        <v>15</v>
      </c>
      <c r="M421" s="232">
        <f>G421*(1+L421/100)</f>
        <v>0</v>
      </c>
      <c r="N421" s="231">
        <v>3.1E-4</v>
      </c>
      <c r="O421" s="231">
        <f>ROUND(E421*N421,2)</f>
        <v>0.3</v>
      </c>
      <c r="P421" s="231">
        <v>0</v>
      </c>
      <c r="Q421" s="231">
        <f>ROUND(E421*P421,2)</f>
        <v>0</v>
      </c>
      <c r="R421" s="232"/>
      <c r="S421" s="232" t="s">
        <v>185</v>
      </c>
      <c r="T421" s="232" t="s">
        <v>185</v>
      </c>
      <c r="U421" s="232">
        <v>0.10902000000000001</v>
      </c>
      <c r="V421" s="232">
        <f>ROUND(E421*U421,2)</f>
        <v>104.74</v>
      </c>
      <c r="W421" s="232"/>
      <c r="X421" s="232" t="s">
        <v>186</v>
      </c>
      <c r="Y421" s="232" t="s">
        <v>187</v>
      </c>
      <c r="Z421" s="212"/>
      <c r="AA421" s="212"/>
      <c r="AB421" s="212"/>
      <c r="AC421" s="212"/>
      <c r="AD421" s="212"/>
      <c r="AE421" s="212"/>
      <c r="AF421" s="212"/>
      <c r="AG421" s="212" t="s">
        <v>188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x14ac:dyDescent="0.2">
      <c r="A422" s="240" t="s">
        <v>180</v>
      </c>
      <c r="B422" s="241" t="s">
        <v>141</v>
      </c>
      <c r="C422" s="259" t="s">
        <v>142</v>
      </c>
      <c r="D422" s="242"/>
      <c r="E422" s="243"/>
      <c r="F422" s="244"/>
      <c r="G422" s="245">
        <f>SUMIF(AG423:AG423,"&lt;&gt;NOR",G423:G423)</f>
        <v>0</v>
      </c>
      <c r="H422" s="239"/>
      <c r="I422" s="239">
        <f>SUM(I423:I423)</f>
        <v>0</v>
      </c>
      <c r="J422" s="239"/>
      <c r="K422" s="239">
        <f>SUM(K423:K423)</f>
        <v>0</v>
      </c>
      <c r="L422" s="239"/>
      <c r="M422" s="239">
        <f>SUM(M423:M423)</f>
        <v>0</v>
      </c>
      <c r="N422" s="238"/>
      <c r="O422" s="238">
        <f>SUM(O423:O423)</f>
        <v>0.08</v>
      </c>
      <c r="P422" s="238"/>
      <c r="Q422" s="238">
        <f>SUM(Q423:Q423)</f>
        <v>0</v>
      </c>
      <c r="R422" s="239"/>
      <c r="S422" s="239"/>
      <c r="T422" s="239"/>
      <c r="U422" s="239"/>
      <c r="V422" s="239">
        <f>SUM(V423:V423)</f>
        <v>0</v>
      </c>
      <c r="W422" s="239"/>
      <c r="X422" s="239"/>
      <c r="Y422" s="239"/>
      <c r="AG422" t="s">
        <v>181</v>
      </c>
    </row>
    <row r="423" spans="1:60" ht="22.5" outlineLevel="1" x14ac:dyDescent="0.2">
      <c r="A423" s="253">
        <v>126</v>
      </c>
      <c r="B423" s="254" t="s">
        <v>638</v>
      </c>
      <c r="C423" s="263" t="s">
        <v>639</v>
      </c>
      <c r="D423" s="255" t="s">
        <v>640</v>
      </c>
      <c r="E423" s="256">
        <v>4</v>
      </c>
      <c r="F423" s="257"/>
      <c r="G423" s="258">
        <f>ROUND(E423*F423,2)</f>
        <v>0</v>
      </c>
      <c r="H423" s="233"/>
      <c r="I423" s="232">
        <f>ROUND(E423*H423,2)</f>
        <v>0</v>
      </c>
      <c r="J423" s="233"/>
      <c r="K423" s="232">
        <f>ROUND(E423*J423,2)</f>
        <v>0</v>
      </c>
      <c r="L423" s="232">
        <v>15</v>
      </c>
      <c r="M423" s="232">
        <f>G423*(1+L423/100)</f>
        <v>0</v>
      </c>
      <c r="N423" s="231">
        <v>0.02</v>
      </c>
      <c r="O423" s="231">
        <f>ROUND(E423*N423,2)</f>
        <v>0.08</v>
      </c>
      <c r="P423" s="231">
        <v>0</v>
      </c>
      <c r="Q423" s="231">
        <f>ROUND(E423*P423,2)</f>
        <v>0</v>
      </c>
      <c r="R423" s="232"/>
      <c r="S423" s="232" t="s">
        <v>331</v>
      </c>
      <c r="T423" s="232" t="s">
        <v>332</v>
      </c>
      <c r="U423" s="232">
        <v>0</v>
      </c>
      <c r="V423" s="232">
        <f>ROUND(E423*U423,2)</f>
        <v>0</v>
      </c>
      <c r="W423" s="232"/>
      <c r="X423" s="232" t="s">
        <v>263</v>
      </c>
      <c r="Y423" s="232" t="s">
        <v>187</v>
      </c>
      <c r="Z423" s="212"/>
      <c r="AA423" s="212"/>
      <c r="AB423" s="212"/>
      <c r="AC423" s="212"/>
      <c r="AD423" s="212"/>
      <c r="AE423" s="212"/>
      <c r="AF423" s="212"/>
      <c r="AG423" s="212" t="s">
        <v>264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ht="25.5" x14ac:dyDescent="0.2">
      <c r="A424" s="240" t="s">
        <v>180</v>
      </c>
      <c r="B424" s="241" t="s">
        <v>147</v>
      </c>
      <c r="C424" s="259" t="s">
        <v>148</v>
      </c>
      <c r="D424" s="242"/>
      <c r="E424" s="243"/>
      <c r="F424" s="244"/>
      <c r="G424" s="245">
        <f>SUMIF(AG425:AG425,"&lt;&gt;NOR",G425:G425)</f>
        <v>0</v>
      </c>
      <c r="H424" s="239"/>
      <c r="I424" s="239">
        <f>SUM(I425:I425)</f>
        <v>0</v>
      </c>
      <c r="J424" s="239"/>
      <c r="K424" s="239">
        <f>SUM(K425:K425)</f>
        <v>0</v>
      </c>
      <c r="L424" s="239"/>
      <c r="M424" s="239">
        <f>SUM(M425:M425)</f>
        <v>0</v>
      </c>
      <c r="N424" s="238"/>
      <c r="O424" s="238">
        <f>SUM(O425:O425)</f>
        <v>0</v>
      </c>
      <c r="P424" s="238"/>
      <c r="Q424" s="238">
        <f>SUM(Q425:Q425)</f>
        <v>0</v>
      </c>
      <c r="R424" s="239"/>
      <c r="S424" s="239"/>
      <c r="T424" s="239"/>
      <c r="U424" s="239"/>
      <c r="V424" s="239">
        <f>SUM(V425:V425)</f>
        <v>0</v>
      </c>
      <c r="W424" s="239"/>
      <c r="X424" s="239"/>
      <c r="Y424" s="239"/>
      <c r="AG424" t="s">
        <v>181</v>
      </c>
    </row>
    <row r="425" spans="1:60" outlineLevel="1" x14ac:dyDescent="0.2">
      <c r="A425" s="253">
        <v>127</v>
      </c>
      <c r="B425" s="254" t="s">
        <v>641</v>
      </c>
      <c r="C425" s="263" t="s">
        <v>642</v>
      </c>
      <c r="D425" s="255" t="s">
        <v>640</v>
      </c>
      <c r="E425" s="256">
        <v>1</v>
      </c>
      <c r="F425" s="257"/>
      <c r="G425" s="258">
        <f>ROUND(E425*F425,2)</f>
        <v>0</v>
      </c>
      <c r="H425" s="233"/>
      <c r="I425" s="232">
        <f>ROUND(E425*H425,2)</f>
        <v>0</v>
      </c>
      <c r="J425" s="233"/>
      <c r="K425" s="232">
        <f>ROUND(E425*J425,2)</f>
        <v>0</v>
      </c>
      <c r="L425" s="232">
        <v>15</v>
      </c>
      <c r="M425" s="232">
        <f>G425*(1+L425/100)</f>
        <v>0</v>
      </c>
      <c r="N425" s="231">
        <v>0</v>
      </c>
      <c r="O425" s="231">
        <f>ROUND(E425*N425,2)</f>
        <v>0</v>
      </c>
      <c r="P425" s="231">
        <v>0</v>
      </c>
      <c r="Q425" s="231">
        <f>ROUND(E425*P425,2)</f>
        <v>0</v>
      </c>
      <c r="R425" s="232"/>
      <c r="S425" s="232" t="s">
        <v>331</v>
      </c>
      <c r="T425" s="232" t="s">
        <v>332</v>
      </c>
      <c r="U425" s="232">
        <v>0</v>
      </c>
      <c r="V425" s="232">
        <f>ROUND(E425*U425,2)</f>
        <v>0</v>
      </c>
      <c r="W425" s="232"/>
      <c r="X425" s="232" t="s">
        <v>186</v>
      </c>
      <c r="Y425" s="232" t="s">
        <v>187</v>
      </c>
      <c r="Z425" s="212"/>
      <c r="AA425" s="212"/>
      <c r="AB425" s="212"/>
      <c r="AC425" s="212"/>
      <c r="AD425" s="212"/>
      <c r="AE425" s="212"/>
      <c r="AF425" s="212"/>
      <c r="AG425" s="212" t="s">
        <v>188</v>
      </c>
      <c r="AH425" s="212"/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x14ac:dyDescent="0.2">
      <c r="A426" s="240" t="s">
        <v>180</v>
      </c>
      <c r="B426" s="241" t="s">
        <v>149</v>
      </c>
      <c r="C426" s="259" t="s">
        <v>150</v>
      </c>
      <c r="D426" s="242"/>
      <c r="E426" s="243"/>
      <c r="F426" s="244"/>
      <c r="G426" s="245">
        <f>SUMIF(AG427:AG439,"&lt;&gt;NOR",G427:G439)</f>
        <v>0</v>
      </c>
      <c r="H426" s="239"/>
      <c r="I426" s="239">
        <f>SUM(I427:I439)</f>
        <v>0</v>
      </c>
      <c r="J426" s="239"/>
      <c r="K426" s="239">
        <f>SUM(K427:K439)</f>
        <v>0</v>
      </c>
      <c r="L426" s="239"/>
      <c r="M426" s="239">
        <f>SUM(M427:M439)</f>
        <v>0</v>
      </c>
      <c r="N426" s="238"/>
      <c r="O426" s="238">
        <f>SUM(O427:O439)</f>
        <v>0</v>
      </c>
      <c r="P426" s="238"/>
      <c r="Q426" s="238">
        <f>SUM(Q427:Q439)</f>
        <v>0</v>
      </c>
      <c r="R426" s="239"/>
      <c r="S426" s="239"/>
      <c r="T426" s="239"/>
      <c r="U426" s="239"/>
      <c r="V426" s="239">
        <f>SUM(V427:V439)</f>
        <v>93.759999999999991</v>
      </c>
      <c r="W426" s="239"/>
      <c r="X426" s="239"/>
      <c r="Y426" s="239"/>
      <c r="AG426" t="s">
        <v>181</v>
      </c>
    </row>
    <row r="427" spans="1:60" outlineLevel="1" x14ac:dyDescent="0.2">
      <c r="A427" s="253">
        <v>128</v>
      </c>
      <c r="B427" s="254" t="s">
        <v>643</v>
      </c>
      <c r="C427" s="263" t="s">
        <v>644</v>
      </c>
      <c r="D427" s="255" t="s">
        <v>645</v>
      </c>
      <c r="E427" s="256">
        <v>60</v>
      </c>
      <c r="F427" s="257"/>
      <c r="G427" s="258">
        <f>ROUND(E427*F427,2)</f>
        <v>0</v>
      </c>
      <c r="H427" s="233"/>
      <c r="I427" s="232">
        <f>ROUND(E427*H427,2)</f>
        <v>0</v>
      </c>
      <c r="J427" s="233"/>
      <c r="K427" s="232">
        <f>ROUND(E427*J427,2)</f>
        <v>0</v>
      </c>
      <c r="L427" s="232">
        <v>15</v>
      </c>
      <c r="M427" s="232">
        <f>G427*(1+L427/100)</f>
        <v>0</v>
      </c>
      <c r="N427" s="231">
        <v>0</v>
      </c>
      <c r="O427" s="231">
        <f>ROUND(E427*N427,2)</f>
        <v>0</v>
      </c>
      <c r="P427" s="231">
        <v>0</v>
      </c>
      <c r="Q427" s="231">
        <f>ROUND(E427*P427,2)</f>
        <v>0</v>
      </c>
      <c r="R427" s="232"/>
      <c r="S427" s="232" t="s">
        <v>495</v>
      </c>
      <c r="T427" s="232" t="s">
        <v>495</v>
      </c>
      <c r="U427" s="232">
        <v>0</v>
      </c>
      <c r="V427" s="232">
        <f>ROUND(E427*U427,2)</f>
        <v>0</v>
      </c>
      <c r="W427" s="232"/>
      <c r="X427" s="232" t="s">
        <v>186</v>
      </c>
      <c r="Y427" s="232" t="s">
        <v>187</v>
      </c>
      <c r="Z427" s="212"/>
      <c r="AA427" s="212"/>
      <c r="AB427" s="212"/>
      <c r="AC427" s="212"/>
      <c r="AD427" s="212"/>
      <c r="AE427" s="212"/>
      <c r="AF427" s="212"/>
      <c r="AG427" s="212" t="s">
        <v>188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 x14ac:dyDescent="0.2">
      <c r="A428" s="253">
        <v>129</v>
      </c>
      <c r="B428" s="254" t="s">
        <v>646</v>
      </c>
      <c r="C428" s="263" t="s">
        <v>647</v>
      </c>
      <c r="D428" s="255" t="s">
        <v>226</v>
      </c>
      <c r="E428" s="256">
        <v>1</v>
      </c>
      <c r="F428" s="257"/>
      <c r="G428" s="258">
        <f>ROUND(E428*F428,2)</f>
        <v>0</v>
      </c>
      <c r="H428" s="233"/>
      <c r="I428" s="232">
        <f>ROUND(E428*H428,2)</f>
        <v>0</v>
      </c>
      <c r="J428" s="233"/>
      <c r="K428" s="232">
        <f>ROUND(E428*J428,2)</f>
        <v>0</v>
      </c>
      <c r="L428" s="232">
        <v>15</v>
      </c>
      <c r="M428" s="232">
        <f>G428*(1+L428/100)</f>
        <v>0</v>
      </c>
      <c r="N428" s="231">
        <v>0</v>
      </c>
      <c r="O428" s="231">
        <f>ROUND(E428*N428,2)</f>
        <v>0</v>
      </c>
      <c r="P428" s="231">
        <v>0</v>
      </c>
      <c r="Q428" s="231">
        <f>ROUND(E428*P428,2)</f>
        <v>0</v>
      </c>
      <c r="R428" s="232"/>
      <c r="S428" s="232" t="s">
        <v>185</v>
      </c>
      <c r="T428" s="232" t="s">
        <v>185</v>
      </c>
      <c r="U428" s="232">
        <v>8.84</v>
      </c>
      <c r="V428" s="232">
        <f>ROUND(E428*U428,2)</f>
        <v>8.84</v>
      </c>
      <c r="W428" s="232"/>
      <c r="X428" s="232" t="s">
        <v>186</v>
      </c>
      <c r="Y428" s="232" t="s">
        <v>187</v>
      </c>
      <c r="Z428" s="212"/>
      <c r="AA428" s="212"/>
      <c r="AB428" s="212"/>
      <c r="AC428" s="212"/>
      <c r="AD428" s="212"/>
      <c r="AE428" s="212"/>
      <c r="AF428" s="212"/>
      <c r="AG428" s="212" t="s">
        <v>188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 x14ac:dyDescent="0.2">
      <c r="A429" s="247">
        <v>130</v>
      </c>
      <c r="B429" s="248" t="s">
        <v>648</v>
      </c>
      <c r="C429" s="260" t="s">
        <v>649</v>
      </c>
      <c r="D429" s="249" t="s">
        <v>650</v>
      </c>
      <c r="E429" s="250">
        <v>240</v>
      </c>
      <c r="F429" s="251"/>
      <c r="G429" s="252">
        <f>ROUND(E429*F429,2)</f>
        <v>0</v>
      </c>
      <c r="H429" s="233"/>
      <c r="I429" s="232">
        <f>ROUND(E429*H429,2)</f>
        <v>0</v>
      </c>
      <c r="J429" s="233"/>
      <c r="K429" s="232">
        <f>ROUND(E429*J429,2)</f>
        <v>0</v>
      </c>
      <c r="L429" s="232">
        <v>15</v>
      </c>
      <c r="M429" s="232">
        <f>G429*(1+L429/100)</f>
        <v>0</v>
      </c>
      <c r="N429" s="231">
        <v>0</v>
      </c>
      <c r="O429" s="231">
        <f>ROUND(E429*N429,2)</f>
        <v>0</v>
      </c>
      <c r="P429" s="231">
        <v>0</v>
      </c>
      <c r="Q429" s="231">
        <f>ROUND(E429*P429,2)</f>
        <v>0</v>
      </c>
      <c r="R429" s="232"/>
      <c r="S429" s="232" t="s">
        <v>185</v>
      </c>
      <c r="T429" s="232" t="s">
        <v>185</v>
      </c>
      <c r="U429" s="232">
        <v>0</v>
      </c>
      <c r="V429" s="232">
        <f>ROUND(E429*U429,2)</f>
        <v>0</v>
      </c>
      <c r="W429" s="232"/>
      <c r="X429" s="232" t="s">
        <v>186</v>
      </c>
      <c r="Y429" s="232" t="s">
        <v>187</v>
      </c>
      <c r="Z429" s="212"/>
      <c r="AA429" s="212"/>
      <c r="AB429" s="212"/>
      <c r="AC429" s="212"/>
      <c r="AD429" s="212"/>
      <c r="AE429" s="212"/>
      <c r="AF429" s="212"/>
      <c r="AG429" s="212" t="s">
        <v>188</v>
      </c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2" x14ac:dyDescent="0.2">
      <c r="A430" s="229"/>
      <c r="B430" s="230"/>
      <c r="C430" s="261" t="s">
        <v>651</v>
      </c>
      <c r="D430" s="234"/>
      <c r="E430" s="235">
        <v>240</v>
      </c>
      <c r="F430" s="232"/>
      <c r="G430" s="232"/>
      <c r="H430" s="232"/>
      <c r="I430" s="232"/>
      <c r="J430" s="232"/>
      <c r="K430" s="232"/>
      <c r="L430" s="232"/>
      <c r="M430" s="232"/>
      <c r="N430" s="231"/>
      <c r="O430" s="231"/>
      <c r="P430" s="231"/>
      <c r="Q430" s="231"/>
      <c r="R430" s="232"/>
      <c r="S430" s="232"/>
      <c r="T430" s="232"/>
      <c r="U430" s="232"/>
      <c r="V430" s="232"/>
      <c r="W430" s="232"/>
      <c r="X430" s="232"/>
      <c r="Y430" s="232"/>
      <c r="Z430" s="212"/>
      <c r="AA430" s="212"/>
      <c r="AB430" s="212"/>
      <c r="AC430" s="212"/>
      <c r="AD430" s="212"/>
      <c r="AE430" s="212"/>
      <c r="AF430" s="212"/>
      <c r="AG430" s="212" t="s">
        <v>190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 x14ac:dyDescent="0.2">
      <c r="A431" s="253">
        <v>131</v>
      </c>
      <c r="B431" s="254" t="s">
        <v>652</v>
      </c>
      <c r="C431" s="263" t="s">
        <v>653</v>
      </c>
      <c r="D431" s="255" t="s">
        <v>650</v>
      </c>
      <c r="E431" s="256">
        <v>60</v>
      </c>
      <c r="F431" s="257"/>
      <c r="G431" s="258">
        <f>ROUND(E431*F431,2)</f>
        <v>0</v>
      </c>
      <c r="H431" s="233"/>
      <c r="I431" s="232">
        <f>ROUND(E431*H431,2)</f>
        <v>0</v>
      </c>
      <c r="J431" s="233"/>
      <c r="K431" s="232">
        <f>ROUND(E431*J431,2)</f>
        <v>0</v>
      </c>
      <c r="L431" s="232">
        <v>15</v>
      </c>
      <c r="M431" s="232">
        <f>G431*(1+L431/100)</f>
        <v>0</v>
      </c>
      <c r="N431" s="231">
        <v>0</v>
      </c>
      <c r="O431" s="231">
        <f>ROUND(E431*N431,2)</f>
        <v>0</v>
      </c>
      <c r="P431" s="231">
        <v>0</v>
      </c>
      <c r="Q431" s="231">
        <f>ROUND(E431*P431,2)</f>
        <v>0</v>
      </c>
      <c r="R431" s="232"/>
      <c r="S431" s="232" t="s">
        <v>185</v>
      </c>
      <c r="T431" s="232" t="s">
        <v>185</v>
      </c>
      <c r="U431" s="232">
        <v>0</v>
      </c>
      <c r="V431" s="232">
        <f>ROUND(E431*U431,2)</f>
        <v>0</v>
      </c>
      <c r="W431" s="232"/>
      <c r="X431" s="232" t="s">
        <v>186</v>
      </c>
      <c r="Y431" s="232" t="s">
        <v>187</v>
      </c>
      <c r="Z431" s="212"/>
      <c r="AA431" s="212"/>
      <c r="AB431" s="212"/>
      <c r="AC431" s="212"/>
      <c r="AD431" s="212"/>
      <c r="AE431" s="212"/>
      <c r="AF431" s="212"/>
      <c r="AG431" s="212" t="s">
        <v>188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">
      <c r="A432" s="253">
        <v>132</v>
      </c>
      <c r="B432" s="254" t="s">
        <v>654</v>
      </c>
      <c r="C432" s="263" t="s">
        <v>655</v>
      </c>
      <c r="D432" s="255" t="s">
        <v>196</v>
      </c>
      <c r="E432" s="256">
        <v>40.687429999999999</v>
      </c>
      <c r="F432" s="257"/>
      <c r="G432" s="258">
        <f>ROUND(E432*F432,2)</f>
        <v>0</v>
      </c>
      <c r="H432" s="233"/>
      <c r="I432" s="232">
        <f>ROUND(E432*H432,2)</f>
        <v>0</v>
      </c>
      <c r="J432" s="233"/>
      <c r="K432" s="232">
        <f>ROUND(E432*J432,2)</f>
        <v>0</v>
      </c>
      <c r="L432" s="232">
        <v>15</v>
      </c>
      <c r="M432" s="232">
        <f>G432*(1+L432/100)</f>
        <v>0</v>
      </c>
      <c r="N432" s="231">
        <v>0</v>
      </c>
      <c r="O432" s="231">
        <f>ROUND(E432*N432,2)</f>
        <v>0</v>
      </c>
      <c r="P432" s="231">
        <v>0</v>
      </c>
      <c r="Q432" s="231">
        <f>ROUND(E432*P432,2)</f>
        <v>0</v>
      </c>
      <c r="R432" s="232"/>
      <c r="S432" s="232" t="s">
        <v>185</v>
      </c>
      <c r="T432" s="232" t="s">
        <v>185</v>
      </c>
      <c r="U432" s="232">
        <v>0.55000000000000004</v>
      </c>
      <c r="V432" s="232">
        <f>ROUND(E432*U432,2)</f>
        <v>22.38</v>
      </c>
      <c r="W432" s="232"/>
      <c r="X432" s="232" t="s">
        <v>656</v>
      </c>
      <c r="Y432" s="232" t="s">
        <v>187</v>
      </c>
      <c r="Z432" s="212"/>
      <c r="AA432" s="212"/>
      <c r="AB432" s="212"/>
      <c r="AC432" s="212"/>
      <c r="AD432" s="212"/>
      <c r="AE432" s="212"/>
      <c r="AF432" s="212"/>
      <c r="AG432" s="212" t="s">
        <v>657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53">
        <v>133</v>
      </c>
      <c r="B433" s="254" t="s">
        <v>658</v>
      </c>
      <c r="C433" s="263" t="s">
        <v>659</v>
      </c>
      <c r="D433" s="255" t="s">
        <v>196</v>
      </c>
      <c r="E433" s="256">
        <v>40.687429999999999</v>
      </c>
      <c r="F433" s="257"/>
      <c r="G433" s="258">
        <f>ROUND(E433*F433,2)</f>
        <v>0</v>
      </c>
      <c r="H433" s="233"/>
      <c r="I433" s="232">
        <f>ROUND(E433*H433,2)</f>
        <v>0</v>
      </c>
      <c r="J433" s="233"/>
      <c r="K433" s="232">
        <f>ROUND(E433*J433,2)</f>
        <v>0</v>
      </c>
      <c r="L433" s="232">
        <v>15</v>
      </c>
      <c r="M433" s="232">
        <f>G433*(1+L433/100)</f>
        <v>0</v>
      </c>
      <c r="N433" s="231">
        <v>0</v>
      </c>
      <c r="O433" s="231">
        <f>ROUND(E433*N433,2)</f>
        <v>0</v>
      </c>
      <c r="P433" s="231">
        <v>0</v>
      </c>
      <c r="Q433" s="231">
        <f>ROUND(E433*P433,2)</f>
        <v>0</v>
      </c>
      <c r="R433" s="232"/>
      <c r="S433" s="232" t="s">
        <v>185</v>
      </c>
      <c r="T433" s="232" t="s">
        <v>185</v>
      </c>
      <c r="U433" s="232">
        <v>0.94199999999999995</v>
      </c>
      <c r="V433" s="232">
        <f>ROUND(E433*U433,2)</f>
        <v>38.33</v>
      </c>
      <c r="W433" s="232"/>
      <c r="X433" s="232" t="s">
        <v>656</v>
      </c>
      <c r="Y433" s="232" t="s">
        <v>187</v>
      </c>
      <c r="Z433" s="212"/>
      <c r="AA433" s="212"/>
      <c r="AB433" s="212"/>
      <c r="AC433" s="212"/>
      <c r="AD433" s="212"/>
      <c r="AE433" s="212"/>
      <c r="AF433" s="212"/>
      <c r="AG433" s="212" t="s">
        <v>657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 x14ac:dyDescent="0.2">
      <c r="A434" s="253">
        <v>134</v>
      </c>
      <c r="B434" s="254" t="s">
        <v>660</v>
      </c>
      <c r="C434" s="263" t="s">
        <v>661</v>
      </c>
      <c r="D434" s="255" t="s">
        <v>196</v>
      </c>
      <c r="E434" s="256">
        <v>40.687429999999999</v>
      </c>
      <c r="F434" s="257"/>
      <c r="G434" s="258">
        <f>ROUND(E434*F434,2)</f>
        <v>0</v>
      </c>
      <c r="H434" s="233"/>
      <c r="I434" s="232">
        <f>ROUND(E434*H434,2)</f>
        <v>0</v>
      </c>
      <c r="J434" s="233"/>
      <c r="K434" s="232">
        <f>ROUND(E434*J434,2)</f>
        <v>0</v>
      </c>
      <c r="L434" s="232">
        <v>15</v>
      </c>
      <c r="M434" s="232">
        <f>G434*(1+L434/100)</f>
        <v>0</v>
      </c>
      <c r="N434" s="231">
        <v>0</v>
      </c>
      <c r="O434" s="231">
        <f>ROUND(E434*N434,2)</f>
        <v>0</v>
      </c>
      <c r="P434" s="231">
        <v>0</v>
      </c>
      <c r="Q434" s="231">
        <f>ROUND(E434*P434,2)</f>
        <v>0</v>
      </c>
      <c r="R434" s="232"/>
      <c r="S434" s="232" t="s">
        <v>185</v>
      </c>
      <c r="T434" s="232" t="s">
        <v>185</v>
      </c>
      <c r="U434" s="232">
        <v>0.105</v>
      </c>
      <c r="V434" s="232">
        <f>ROUND(E434*U434,2)</f>
        <v>4.2699999999999996</v>
      </c>
      <c r="W434" s="232"/>
      <c r="X434" s="232" t="s">
        <v>656</v>
      </c>
      <c r="Y434" s="232" t="s">
        <v>187</v>
      </c>
      <c r="Z434" s="212"/>
      <c r="AA434" s="212"/>
      <c r="AB434" s="212"/>
      <c r="AC434" s="212"/>
      <c r="AD434" s="212"/>
      <c r="AE434" s="212"/>
      <c r="AF434" s="212"/>
      <c r="AG434" s="212" t="s">
        <v>657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 x14ac:dyDescent="0.2">
      <c r="A435" s="253">
        <v>135</v>
      </c>
      <c r="B435" s="254" t="s">
        <v>662</v>
      </c>
      <c r="C435" s="263" t="s">
        <v>663</v>
      </c>
      <c r="D435" s="255" t="s">
        <v>196</v>
      </c>
      <c r="E435" s="256">
        <v>40.687429999999999</v>
      </c>
      <c r="F435" s="257"/>
      <c r="G435" s="258">
        <f>ROUND(E435*F435,2)</f>
        <v>0</v>
      </c>
      <c r="H435" s="233"/>
      <c r="I435" s="232">
        <f>ROUND(E435*H435,2)</f>
        <v>0</v>
      </c>
      <c r="J435" s="233"/>
      <c r="K435" s="232">
        <f>ROUND(E435*J435,2)</f>
        <v>0</v>
      </c>
      <c r="L435" s="232">
        <v>15</v>
      </c>
      <c r="M435" s="232">
        <f>G435*(1+L435/100)</f>
        <v>0</v>
      </c>
      <c r="N435" s="231">
        <v>0</v>
      </c>
      <c r="O435" s="231">
        <f>ROUND(E435*N435,2)</f>
        <v>0</v>
      </c>
      <c r="P435" s="231">
        <v>0</v>
      </c>
      <c r="Q435" s="231">
        <f>ROUND(E435*P435,2)</f>
        <v>0</v>
      </c>
      <c r="R435" s="232"/>
      <c r="S435" s="232" t="s">
        <v>185</v>
      </c>
      <c r="T435" s="232" t="s">
        <v>185</v>
      </c>
      <c r="U435" s="232">
        <v>0.49</v>
      </c>
      <c r="V435" s="232">
        <f>ROUND(E435*U435,2)</f>
        <v>19.940000000000001</v>
      </c>
      <c r="W435" s="232"/>
      <c r="X435" s="232" t="s">
        <v>656</v>
      </c>
      <c r="Y435" s="232" t="s">
        <v>187</v>
      </c>
      <c r="Z435" s="212"/>
      <c r="AA435" s="212"/>
      <c r="AB435" s="212"/>
      <c r="AC435" s="212"/>
      <c r="AD435" s="212"/>
      <c r="AE435" s="212"/>
      <c r="AF435" s="212"/>
      <c r="AG435" s="212" t="s">
        <v>657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 x14ac:dyDescent="0.2">
      <c r="A436" s="247">
        <v>136</v>
      </c>
      <c r="B436" s="248" t="s">
        <v>664</v>
      </c>
      <c r="C436" s="260" t="s">
        <v>665</v>
      </c>
      <c r="D436" s="249" t="s">
        <v>196</v>
      </c>
      <c r="E436" s="250">
        <v>1220.4000000000001</v>
      </c>
      <c r="F436" s="251"/>
      <c r="G436" s="252">
        <f>ROUND(E436*F436,2)</f>
        <v>0</v>
      </c>
      <c r="H436" s="233"/>
      <c r="I436" s="232">
        <f>ROUND(E436*H436,2)</f>
        <v>0</v>
      </c>
      <c r="J436" s="233"/>
      <c r="K436" s="232">
        <f>ROUND(E436*J436,2)</f>
        <v>0</v>
      </c>
      <c r="L436" s="232">
        <v>15</v>
      </c>
      <c r="M436" s="232">
        <f>G436*(1+L436/100)</f>
        <v>0</v>
      </c>
      <c r="N436" s="231">
        <v>0</v>
      </c>
      <c r="O436" s="231">
        <f>ROUND(E436*N436,2)</f>
        <v>0</v>
      </c>
      <c r="P436" s="231">
        <v>0</v>
      </c>
      <c r="Q436" s="231">
        <f>ROUND(E436*P436,2)</f>
        <v>0</v>
      </c>
      <c r="R436" s="232"/>
      <c r="S436" s="232" t="s">
        <v>185</v>
      </c>
      <c r="T436" s="232" t="s">
        <v>185</v>
      </c>
      <c r="U436" s="232">
        <v>0</v>
      </c>
      <c r="V436" s="232">
        <f>ROUND(E436*U436,2)</f>
        <v>0</v>
      </c>
      <c r="W436" s="232"/>
      <c r="X436" s="232" t="s">
        <v>186</v>
      </c>
      <c r="Y436" s="232" t="s">
        <v>187</v>
      </c>
      <c r="Z436" s="212"/>
      <c r="AA436" s="212"/>
      <c r="AB436" s="212"/>
      <c r="AC436" s="212"/>
      <c r="AD436" s="212"/>
      <c r="AE436" s="212"/>
      <c r="AF436" s="212"/>
      <c r="AG436" s="212" t="s">
        <v>188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2" x14ac:dyDescent="0.2">
      <c r="A437" s="229"/>
      <c r="B437" s="230"/>
      <c r="C437" s="261" t="s">
        <v>666</v>
      </c>
      <c r="D437" s="234"/>
      <c r="E437" s="235">
        <v>1220.4000000000001</v>
      </c>
      <c r="F437" s="232"/>
      <c r="G437" s="232"/>
      <c r="H437" s="232"/>
      <c r="I437" s="232"/>
      <c r="J437" s="232"/>
      <c r="K437" s="232"/>
      <c r="L437" s="232"/>
      <c r="M437" s="232"/>
      <c r="N437" s="231"/>
      <c r="O437" s="231"/>
      <c r="P437" s="231"/>
      <c r="Q437" s="231"/>
      <c r="R437" s="232"/>
      <c r="S437" s="232"/>
      <c r="T437" s="232"/>
      <c r="U437" s="232"/>
      <c r="V437" s="232"/>
      <c r="W437" s="232"/>
      <c r="X437" s="232"/>
      <c r="Y437" s="232"/>
      <c r="Z437" s="212"/>
      <c r="AA437" s="212"/>
      <c r="AB437" s="212"/>
      <c r="AC437" s="212"/>
      <c r="AD437" s="212"/>
      <c r="AE437" s="212"/>
      <c r="AF437" s="212"/>
      <c r="AG437" s="212" t="s">
        <v>190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ht="22.5" outlineLevel="1" x14ac:dyDescent="0.2">
      <c r="A438" s="253">
        <v>137</v>
      </c>
      <c r="B438" s="254" t="s">
        <v>667</v>
      </c>
      <c r="C438" s="263" t="s">
        <v>668</v>
      </c>
      <c r="D438" s="255" t="s">
        <v>196</v>
      </c>
      <c r="E438" s="256">
        <v>38.869999999999997</v>
      </c>
      <c r="F438" s="257"/>
      <c r="G438" s="258">
        <f>ROUND(E438*F438,2)</f>
        <v>0</v>
      </c>
      <c r="H438" s="233"/>
      <c r="I438" s="232">
        <f>ROUND(E438*H438,2)</f>
        <v>0</v>
      </c>
      <c r="J438" s="233"/>
      <c r="K438" s="232">
        <f>ROUND(E438*J438,2)</f>
        <v>0</v>
      </c>
      <c r="L438" s="232">
        <v>15</v>
      </c>
      <c r="M438" s="232">
        <f>G438*(1+L438/100)</f>
        <v>0</v>
      </c>
      <c r="N438" s="231">
        <v>0</v>
      </c>
      <c r="O438" s="231">
        <f>ROUND(E438*N438,2)</f>
        <v>0</v>
      </c>
      <c r="P438" s="231">
        <v>0</v>
      </c>
      <c r="Q438" s="231">
        <f>ROUND(E438*P438,2)</f>
        <v>0</v>
      </c>
      <c r="R438" s="232"/>
      <c r="S438" s="232" t="s">
        <v>586</v>
      </c>
      <c r="T438" s="232" t="s">
        <v>586</v>
      </c>
      <c r="U438" s="232">
        <v>0</v>
      </c>
      <c r="V438" s="232">
        <f>ROUND(E438*U438,2)</f>
        <v>0</v>
      </c>
      <c r="W438" s="232"/>
      <c r="X438" s="232" t="s">
        <v>186</v>
      </c>
      <c r="Y438" s="232" t="s">
        <v>187</v>
      </c>
      <c r="Z438" s="212"/>
      <c r="AA438" s="212"/>
      <c r="AB438" s="212"/>
      <c r="AC438" s="212"/>
      <c r="AD438" s="212"/>
      <c r="AE438" s="212"/>
      <c r="AF438" s="212"/>
      <c r="AG438" s="212" t="s">
        <v>188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ht="22.5" outlineLevel="1" x14ac:dyDescent="0.2">
      <c r="A439" s="253">
        <v>138</v>
      </c>
      <c r="B439" s="254" t="s">
        <v>669</v>
      </c>
      <c r="C439" s="263" t="s">
        <v>670</v>
      </c>
      <c r="D439" s="255" t="s">
        <v>196</v>
      </c>
      <c r="E439" s="256">
        <v>1.8174300000000001</v>
      </c>
      <c r="F439" s="257"/>
      <c r="G439" s="258">
        <f>ROUND(E439*F439,2)</f>
        <v>0</v>
      </c>
      <c r="H439" s="233"/>
      <c r="I439" s="232">
        <f>ROUND(E439*H439,2)</f>
        <v>0</v>
      </c>
      <c r="J439" s="233"/>
      <c r="K439" s="232">
        <f>ROUND(E439*J439,2)</f>
        <v>0</v>
      </c>
      <c r="L439" s="232">
        <v>15</v>
      </c>
      <c r="M439" s="232">
        <f>G439*(1+L439/100)</f>
        <v>0</v>
      </c>
      <c r="N439" s="231">
        <v>0</v>
      </c>
      <c r="O439" s="231">
        <f>ROUND(E439*N439,2)</f>
        <v>0</v>
      </c>
      <c r="P439" s="231">
        <v>0</v>
      </c>
      <c r="Q439" s="231">
        <f>ROUND(E439*P439,2)</f>
        <v>0</v>
      </c>
      <c r="R439" s="232"/>
      <c r="S439" s="232" t="s">
        <v>185</v>
      </c>
      <c r="T439" s="232" t="s">
        <v>185</v>
      </c>
      <c r="U439" s="232">
        <v>0</v>
      </c>
      <c r="V439" s="232">
        <f>ROUND(E439*U439,2)</f>
        <v>0</v>
      </c>
      <c r="W439" s="232"/>
      <c r="X439" s="232" t="s">
        <v>186</v>
      </c>
      <c r="Y439" s="232" t="s">
        <v>187</v>
      </c>
      <c r="Z439" s="212"/>
      <c r="AA439" s="212"/>
      <c r="AB439" s="212"/>
      <c r="AC439" s="212"/>
      <c r="AD439" s="212"/>
      <c r="AE439" s="212"/>
      <c r="AF439" s="212"/>
      <c r="AG439" s="212" t="s">
        <v>188</v>
      </c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x14ac:dyDescent="0.2">
      <c r="A440" s="240" t="s">
        <v>180</v>
      </c>
      <c r="B440" s="241" t="s">
        <v>152</v>
      </c>
      <c r="C440" s="259" t="s">
        <v>29</v>
      </c>
      <c r="D440" s="242"/>
      <c r="E440" s="243"/>
      <c r="F440" s="244"/>
      <c r="G440" s="245">
        <f>SUMIF(AG441:AG446,"&lt;&gt;NOR",G441:G446)</f>
        <v>0</v>
      </c>
      <c r="H440" s="239"/>
      <c r="I440" s="239">
        <f>SUM(I441:I446)</f>
        <v>0</v>
      </c>
      <c r="J440" s="239"/>
      <c r="K440" s="239">
        <f>SUM(K441:K446)</f>
        <v>0</v>
      </c>
      <c r="L440" s="239"/>
      <c r="M440" s="239">
        <f>SUM(M441:M446)</f>
        <v>0</v>
      </c>
      <c r="N440" s="238"/>
      <c r="O440" s="238">
        <f>SUM(O441:O446)</f>
        <v>0</v>
      </c>
      <c r="P440" s="238"/>
      <c r="Q440" s="238">
        <f>SUM(Q441:Q446)</f>
        <v>0</v>
      </c>
      <c r="R440" s="239"/>
      <c r="S440" s="239"/>
      <c r="T440" s="239"/>
      <c r="U440" s="239"/>
      <c r="V440" s="239">
        <f>SUM(V441:V446)</f>
        <v>0</v>
      </c>
      <c r="W440" s="239"/>
      <c r="X440" s="239"/>
      <c r="Y440" s="239"/>
      <c r="AG440" t="s">
        <v>181</v>
      </c>
    </row>
    <row r="441" spans="1:60" outlineLevel="1" x14ac:dyDescent="0.2">
      <c r="A441" s="253">
        <v>139</v>
      </c>
      <c r="B441" s="254" t="s">
        <v>671</v>
      </c>
      <c r="C441" s="263" t="s">
        <v>672</v>
      </c>
      <c r="D441" s="255" t="s">
        <v>673</v>
      </c>
      <c r="E441" s="256">
        <v>1</v>
      </c>
      <c r="F441" s="257"/>
      <c r="G441" s="258">
        <f>ROUND(E441*F441,2)</f>
        <v>0</v>
      </c>
      <c r="H441" s="233"/>
      <c r="I441" s="232">
        <f>ROUND(E441*H441,2)</f>
        <v>0</v>
      </c>
      <c r="J441" s="233"/>
      <c r="K441" s="232">
        <f>ROUND(E441*J441,2)</f>
        <v>0</v>
      </c>
      <c r="L441" s="232">
        <v>15</v>
      </c>
      <c r="M441" s="232">
        <f>G441*(1+L441/100)</f>
        <v>0</v>
      </c>
      <c r="N441" s="231">
        <v>0</v>
      </c>
      <c r="O441" s="231">
        <f>ROUND(E441*N441,2)</f>
        <v>0</v>
      </c>
      <c r="P441" s="231">
        <v>0</v>
      </c>
      <c r="Q441" s="231">
        <f>ROUND(E441*P441,2)</f>
        <v>0</v>
      </c>
      <c r="R441" s="232"/>
      <c r="S441" s="232" t="s">
        <v>185</v>
      </c>
      <c r="T441" s="232" t="s">
        <v>332</v>
      </c>
      <c r="U441" s="232">
        <v>0</v>
      </c>
      <c r="V441" s="232">
        <f>ROUND(E441*U441,2)</f>
        <v>0</v>
      </c>
      <c r="W441" s="232"/>
      <c r="X441" s="232" t="s">
        <v>674</v>
      </c>
      <c r="Y441" s="232" t="s">
        <v>187</v>
      </c>
      <c r="Z441" s="212"/>
      <c r="AA441" s="212"/>
      <c r="AB441" s="212"/>
      <c r="AC441" s="212"/>
      <c r="AD441" s="212"/>
      <c r="AE441" s="212"/>
      <c r="AF441" s="212"/>
      <c r="AG441" s="212" t="s">
        <v>675</v>
      </c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">
      <c r="A442" s="253">
        <v>140</v>
      </c>
      <c r="B442" s="254" t="s">
        <v>676</v>
      </c>
      <c r="C442" s="263" t="s">
        <v>677</v>
      </c>
      <c r="D442" s="255" t="s">
        <v>673</v>
      </c>
      <c r="E442" s="256">
        <v>1</v>
      </c>
      <c r="F442" s="257"/>
      <c r="G442" s="258">
        <f>ROUND(E442*F442,2)</f>
        <v>0</v>
      </c>
      <c r="H442" s="233"/>
      <c r="I442" s="232">
        <f>ROUND(E442*H442,2)</f>
        <v>0</v>
      </c>
      <c r="J442" s="233"/>
      <c r="K442" s="232">
        <f>ROUND(E442*J442,2)</f>
        <v>0</v>
      </c>
      <c r="L442" s="232">
        <v>15</v>
      </c>
      <c r="M442" s="232">
        <f>G442*(1+L442/100)</f>
        <v>0</v>
      </c>
      <c r="N442" s="231">
        <v>0</v>
      </c>
      <c r="O442" s="231">
        <f>ROUND(E442*N442,2)</f>
        <v>0</v>
      </c>
      <c r="P442" s="231">
        <v>0</v>
      </c>
      <c r="Q442" s="231">
        <f>ROUND(E442*P442,2)</f>
        <v>0</v>
      </c>
      <c r="R442" s="232"/>
      <c r="S442" s="232" t="s">
        <v>185</v>
      </c>
      <c r="T442" s="232" t="s">
        <v>332</v>
      </c>
      <c r="U442" s="232">
        <v>0</v>
      </c>
      <c r="V442" s="232">
        <f>ROUND(E442*U442,2)</f>
        <v>0</v>
      </c>
      <c r="W442" s="232"/>
      <c r="X442" s="232" t="s">
        <v>674</v>
      </c>
      <c r="Y442" s="232" t="s">
        <v>187</v>
      </c>
      <c r="Z442" s="212"/>
      <c r="AA442" s="212"/>
      <c r="AB442" s="212"/>
      <c r="AC442" s="212"/>
      <c r="AD442" s="212"/>
      <c r="AE442" s="212"/>
      <c r="AF442" s="212"/>
      <c r="AG442" s="212" t="s">
        <v>675</v>
      </c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 x14ac:dyDescent="0.2">
      <c r="A443" s="253">
        <v>141</v>
      </c>
      <c r="B443" s="254" t="s">
        <v>678</v>
      </c>
      <c r="C443" s="263" t="s">
        <v>679</v>
      </c>
      <c r="D443" s="255" t="s">
        <v>673</v>
      </c>
      <c r="E443" s="256">
        <v>1</v>
      </c>
      <c r="F443" s="257"/>
      <c r="G443" s="258">
        <f>ROUND(E443*F443,2)</f>
        <v>0</v>
      </c>
      <c r="H443" s="233"/>
      <c r="I443" s="232">
        <f>ROUND(E443*H443,2)</f>
        <v>0</v>
      </c>
      <c r="J443" s="233"/>
      <c r="K443" s="232">
        <f>ROUND(E443*J443,2)</f>
        <v>0</v>
      </c>
      <c r="L443" s="232">
        <v>15</v>
      </c>
      <c r="M443" s="232">
        <f>G443*(1+L443/100)</f>
        <v>0</v>
      </c>
      <c r="N443" s="231">
        <v>0</v>
      </c>
      <c r="O443" s="231">
        <f>ROUND(E443*N443,2)</f>
        <v>0</v>
      </c>
      <c r="P443" s="231">
        <v>0</v>
      </c>
      <c r="Q443" s="231">
        <f>ROUND(E443*P443,2)</f>
        <v>0</v>
      </c>
      <c r="R443" s="232"/>
      <c r="S443" s="232" t="s">
        <v>185</v>
      </c>
      <c r="T443" s="232" t="s">
        <v>332</v>
      </c>
      <c r="U443" s="232">
        <v>0</v>
      </c>
      <c r="V443" s="232">
        <f>ROUND(E443*U443,2)</f>
        <v>0</v>
      </c>
      <c r="W443" s="232"/>
      <c r="X443" s="232" t="s">
        <v>674</v>
      </c>
      <c r="Y443" s="232" t="s">
        <v>187</v>
      </c>
      <c r="Z443" s="212"/>
      <c r="AA443" s="212"/>
      <c r="AB443" s="212"/>
      <c r="AC443" s="212"/>
      <c r="AD443" s="212"/>
      <c r="AE443" s="212"/>
      <c r="AF443" s="212"/>
      <c r="AG443" s="212" t="s">
        <v>675</v>
      </c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 x14ac:dyDescent="0.2">
      <c r="A444" s="253">
        <v>142</v>
      </c>
      <c r="B444" s="254" t="s">
        <v>680</v>
      </c>
      <c r="C444" s="263" t="s">
        <v>681</v>
      </c>
      <c r="D444" s="255" t="s">
        <v>673</v>
      </c>
      <c r="E444" s="256">
        <v>1</v>
      </c>
      <c r="F444" s="257"/>
      <c r="G444" s="258">
        <f>ROUND(E444*F444,2)</f>
        <v>0</v>
      </c>
      <c r="H444" s="233"/>
      <c r="I444" s="232">
        <f>ROUND(E444*H444,2)</f>
        <v>0</v>
      </c>
      <c r="J444" s="233"/>
      <c r="K444" s="232">
        <f>ROUND(E444*J444,2)</f>
        <v>0</v>
      </c>
      <c r="L444" s="232">
        <v>15</v>
      </c>
      <c r="M444" s="232">
        <f>G444*(1+L444/100)</f>
        <v>0</v>
      </c>
      <c r="N444" s="231">
        <v>0</v>
      </c>
      <c r="O444" s="231">
        <f>ROUND(E444*N444,2)</f>
        <v>0</v>
      </c>
      <c r="P444" s="231">
        <v>0</v>
      </c>
      <c r="Q444" s="231">
        <f>ROUND(E444*P444,2)</f>
        <v>0</v>
      </c>
      <c r="R444" s="232"/>
      <c r="S444" s="232" t="s">
        <v>185</v>
      </c>
      <c r="T444" s="232" t="s">
        <v>332</v>
      </c>
      <c r="U444" s="232">
        <v>0</v>
      </c>
      <c r="V444" s="232">
        <f>ROUND(E444*U444,2)</f>
        <v>0</v>
      </c>
      <c r="W444" s="232"/>
      <c r="X444" s="232" t="s">
        <v>674</v>
      </c>
      <c r="Y444" s="232" t="s">
        <v>187</v>
      </c>
      <c r="Z444" s="212"/>
      <c r="AA444" s="212"/>
      <c r="AB444" s="212"/>
      <c r="AC444" s="212"/>
      <c r="AD444" s="212"/>
      <c r="AE444" s="212"/>
      <c r="AF444" s="212"/>
      <c r="AG444" s="212" t="s">
        <v>675</v>
      </c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 x14ac:dyDescent="0.2">
      <c r="A445" s="253">
        <v>143</v>
      </c>
      <c r="B445" s="254" t="s">
        <v>682</v>
      </c>
      <c r="C445" s="263" t="s">
        <v>683</v>
      </c>
      <c r="D445" s="255" t="s">
        <v>673</v>
      </c>
      <c r="E445" s="256">
        <v>1</v>
      </c>
      <c r="F445" s="257"/>
      <c r="G445" s="258">
        <f>ROUND(E445*F445,2)</f>
        <v>0</v>
      </c>
      <c r="H445" s="233"/>
      <c r="I445" s="232">
        <f>ROUND(E445*H445,2)</f>
        <v>0</v>
      </c>
      <c r="J445" s="233"/>
      <c r="K445" s="232">
        <f>ROUND(E445*J445,2)</f>
        <v>0</v>
      </c>
      <c r="L445" s="232">
        <v>15</v>
      </c>
      <c r="M445" s="232">
        <f>G445*(1+L445/100)</f>
        <v>0</v>
      </c>
      <c r="N445" s="231">
        <v>0</v>
      </c>
      <c r="O445" s="231">
        <f>ROUND(E445*N445,2)</f>
        <v>0</v>
      </c>
      <c r="P445" s="231">
        <v>0</v>
      </c>
      <c r="Q445" s="231">
        <f>ROUND(E445*P445,2)</f>
        <v>0</v>
      </c>
      <c r="R445" s="232"/>
      <c r="S445" s="232" t="s">
        <v>185</v>
      </c>
      <c r="T445" s="232" t="s">
        <v>332</v>
      </c>
      <c r="U445" s="232">
        <v>0</v>
      </c>
      <c r="V445" s="232">
        <f>ROUND(E445*U445,2)</f>
        <v>0</v>
      </c>
      <c r="W445" s="232"/>
      <c r="X445" s="232" t="s">
        <v>674</v>
      </c>
      <c r="Y445" s="232" t="s">
        <v>187</v>
      </c>
      <c r="Z445" s="212"/>
      <c r="AA445" s="212"/>
      <c r="AB445" s="212"/>
      <c r="AC445" s="212"/>
      <c r="AD445" s="212"/>
      <c r="AE445" s="212"/>
      <c r="AF445" s="212"/>
      <c r="AG445" s="212" t="s">
        <v>675</v>
      </c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">
      <c r="A446" s="253">
        <v>144</v>
      </c>
      <c r="B446" s="254" t="s">
        <v>684</v>
      </c>
      <c r="C446" s="263" t="s">
        <v>685</v>
      </c>
      <c r="D446" s="255" t="s">
        <v>673</v>
      </c>
      <c r="E446" s="256">
        <v>1</v>
      </c>
      <c r="F446" s="257"/>
      <c r="G446" s="258">
        <f>ROUND(E446*F446,2)</f>
        <v>0</v>
      </c>
      <c r="H446" s="233"/>
      <c r="I446" s="232">
        <f>ROUND(E446*H446,2)</f>
        <v>0</v>
      </c>
      <c r="J446" s="233"/>
      <c r="K446" s="232">
        <f>ROUND(E446*J446,2)</f>
        <v>0</v>
      </c>
      <c r="L446" s="232">
        <v>15</v>
      </c>
      <c r="M446" s="232">
        <f>G446*(1+L446/100)</f>
        <v>0</v>
      </c>
      <c r="N446" s="231">
        <v>0</v>
      </c>
      <c r="O446" s="231">
        <f>ROUND(E446*N446,2)</f>
        <v>0</v>
      </c>
      <c r="P446" s="231">
        <v>0</v>
      </c>
      <c r="Q446" s="231">
        <f>ROUND(E446*P446,2)</f>
        <v>0</v>
      </c>
      <c r="R446" s="232"/>
      <c r="S446" s="232" t="s">
        <v>185</v>
      </c>
      <c r="T446" s="232" t="s">
        <v>332</v>
      </c>
      <c r="U446" s="232">
        <v>0</v>
      </c>
      <c r="V446" s="232">
        <f>ROUND(E446*U446,2)</f>
        <v>0</v>
      </c>
      <c r="W446" s="232"/>
      <c r="X446" s="232" t="s">
        <v>674</v>
      </c>
      <c r="Y446" s="232" t="s">
        <v>187</v>
      </c>
      <c r="Z446" s="212"/>
      <c r="AA446" s="212"/>
      <c r="AB446" s="212"/>
      <c r="AC446" s="212"/>
      <c r="AD446" s="212"/>
      <c r="AE446" s="212"/>
      <c r="AF446" s="212"/>
      <c r="AG446" s="212" t="s">
        <v>675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x14ac:dyDescent="0.2">
      <c r="A447" s="240" t="s">
        <v>180</v>
      </c>
      <c r="B447" s="241" t="s">
        <v>153</v>
      </c>
      <c r="C447" s="259" t="s">
        <v>30</v>
      </c>
      <c r="D447" s="242"/>
      <c r="E447" s="243"/>
      <c r="F447" s="244"/>
      <c r="G447" s="245">
        <f>SUMIF(AG448:AG449,"&lt;&gt;NOR",G448:G449)</f>
        <v>0</v>
      </c>
      <c r="H447" s="239"/>
      <c r="I447" s="239">
        <f>SUM(I448:I449)</f>
        <v>0</v>
      </c>
      <c r="J447" s="239"/>
      <c r="K447" s="239">
        <f>SUM(K448:K449)</f>
        <v>0</v>
      </c>
      <c r="L447" s="239"/>
      <c r="M447" s="239">
        <f>SUM(M448:M449)</f>
        <v>0</v>
      </c>
      <c r="N447" s="238"/>
      <c r="O447" s="238">
        <f>SUM(O448:O449)</f>
        <v>0</v>
      </c>
      <c r="P447" s="238"/>
      <c r="Q447" s="238">
        <f>SUM(Q448:Q449)</f>
        <v>0</v>
      </c>
      <c r="R447" s="239"/>
      <c r="S447" s="239"/>
      <c r="T447" s="239"/>
      <c r="U447" s="239"/>
      <c r="V447" s="239">
        <f>SUM(V448:V449)</f>
        <v>0</v>
      </c>
      <c r="W447" s="239"/>
      <c r="X447" s="239"/>
      <c r="Y447" s="239"/>
      <c r="AG447" t="s">
        <v>181</v>
      </c>
    </row>
    <row r="448" spans="1:60" outlineLevel="1" x14ac:dyDescent="0.2">
      <c r="A448" s="253">
        <v>145</v>
      </c>
      <c r="B448" s="254" t="s">
        <v>686</v>
      </c>
      <c r="C448" s="263" t="s">
        <v>687</v>
      </c>
      <c r="D448" s="255" t="s">
        <v>673</v>
      </c>
      <c r="E448" s="256">
        <v>1</v>
      </c>
      <c r="F448" s="257"/>
      <c r="G448" s="258">
        <f>ROUND(E448*F448,2)</f>
        <v>0</v>
      </c>
      <c r="H448" s="233"/>
      <c r="I448" s="232">
        <f>ROUND(E448*H448,2)</f>
        <v>0</v>
      </c>
      <c r="J448" s="233"/>
      <c r="K448" s="232">
        <f>ROUND(E448*J448,2)</f>
        <v>0</v>
      </c>
      <c r="L448" s="232">
        <v>15</v>
      </c>
      <c r="M448" s="232">
        <f>G448*(1+L448/100)</f>
        <v>0</v>
      </c>
      <c r="N448" s="231">
        <v>0</v>
      </c>
      <c r="O448" s="231">
        <f>ROUND(E448*N448,2)</f>
        <v>0</v>
      </c>
      <c r="P448" s="231">
        <v>0</v>
      </c>
      <c r="Q448" s="231">
        <f>ROUND(E448*P448,2)</f>
        <v>0</v>
      </c>
      <c r="R448" s="232"/>
      <c r="S448" s="232" t="s">
        <v>185</v>
      </c>
      <c r="T448" s="232" t="s">
        <v>332</v>
      </c>
      <c r="U448" s="232">
        <v>0</v>
      </c>
      <c r="V448" s="232">
        <f>ROUND(E448*U448,2)</f>
        <v>0</v>
      </c>
      <c r="W448" s="232"/>
      <c r="X448" s="232" t="s">
        <v>674</v>
      </c>
      <c r="Y448" s="232" t="s">
        <v>187</v>
      </c>
      <c r="Z448" s="212"/>
      <c r="AA448" s="212"/>
      <c r="AB448" s="212"/>
      <c r="AC448" s="212"/>
      <c r="AD448" s="212"/>
      <c r="AE448" s="212"/>
      <c r="AF448" s="212"/>
      <c r="AG448" s="212" t="s">
        <v>675</v>
      </c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 x14ac:dyDescent="0.2">
      <c r="A449" s="247">
        <v>146</v>
      </c>
      <c r="B449" s="248" t="s">
        <v>688</v>
      </c>
      <c r="C449" s="260" t="s">
        <v>689</v>
      </c>
      <c r="D449" s="249" t="s">
        <v>673</v>
      </c>
      <c r="E449" s="250">
        <v>1</v>
      </c>
      <c r="F449" s="251"/>
      <c r="G449" s="252">
        <f>ROUND(E449*F449,2)</f>
        <v>0</v>
      </c>
      <c r="H449" s="233"/>
      <c r="I449" s="232">
        <f>ROUND(E449*H449,2)</f>
        <v>0</v>
      </c>
      <c r="J449" s="233"/>
      <c r="K449" s="232">
        <f>ROUND(E449*J449,2)</f>
        <v>0</v>
      </c>
      <c r="L449" s="232">
        <v>15</v>
      </c>
      <c r="M449" s="232">
        <f>G449*(1+L449/100)</f>
        <v>0</v>
      </c>
      <c r="N449" s="231">
        <v>0</v>
      </c>
      <c r="O449" s="231">
        <f>ROUND(E449*N449,2)</f>
        <v>0</v>
      </c>
      <c r="P449" s="231">
        <v>0</v>
      </c>
      <c r="Q449" s="231">
        <f>ROUND(E449*P449,2)</f>
        <v>0</v>
      </c>
      <c r="R449" s="232"/>
      <c r="S449" s="232" t="s">
        <v>185</v>
      </c>
      <c r="T449" s="232" t="s">
        <v>332</v>
      </c>
      <c r="U449" s="232">
        <v>0</v>
      </c>
      <c r="V449" s="232">
        <f>ROUND(E449*U449,2)</f>
        <v>0</v>
      </c>
      <c r="W449" s="232"/>
      <c r="X449" s="232" t="s">
        <v>674</v>
      </c>
      <c r="Y449" s="232" t="s">
        <v>187</v>
      </c>
      <c r="Z449" s="212"/>
      <c r="AA449" s="212"/>
      <c r="AB449" s="212"/>
      <c r="AC449" s="212"/>
      <c r="AD449" s="212"/>
      <c r="AE449" s="212"/>
      <c r="AF449" s="212"/>
      <c r="AG449" s="212" t="s">
        <v>675</v>
      </c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x14ac:dyDescent="0.2">
      <c r="A450" s="3"/>
      <c r="B450" s="4"/>
      <c r="C450" s="264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AE450">
        <v>15</v>
      </c>
      <c r="AF450">
        <v>21</v>
      </c>
      <c r="AG450" t="s">
        <v>166</v>
      </c>
    </row>
    <row r="451" spans="1:60" x14ac:dyDescent="0.2">
      <c r="A451" s="215"/>
      <c r="B451" s="216" t="s">
        <v>31</v>
      </c>
      <c r="C451" s="265"/>
      <c r="D451" s="217"/>
      <c r="E451" s="218"/>
      <c r="F451" s="218"/>
      <c r="G451" s="246">
        <f>G8+G15+G97+G127+G169+G190+G192+G196+G203+G246+G248+G270+G307+G329+G336+G364+G398+G407+G415+G422+G424+G426+G440+G447</f>
        <v>0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AE451">
        <f>SUMIF(L7:L449,AE450,G7:G449)</f>
        <v>0</v>
      </c>
      <c r="AF451">
        <f>SUMIF(L7:L449,AF450,G7:G449)</f>
        <v>0</v>
      </c>
      <c r="AG451" t="s">
        <v>690</v>
      </c>
    </row>
    <row r="452" spans="1:60" x14ac:dyDescent="0.2">
      <c r="A452" s="3"/>
      <c r="B452" s="4"/>
      <c r="C452" s="264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60" x14ac:dyDescent="0.2">
      <c r="A453" s="3"/>
      <c r="B453" s="4"/>
      <c r="C453" s="264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60" x14ac:dyDescent="0.2">
      <c r="A454" s="219" t="s">
        <v>691</v>
      </c>
      <c r="B454" s="219"/>
      <c r="C454" s="266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60" x14ac:dyDescent="0.2">
      <c r="A455" s="220"/>
      <c r="B455" s="221"/>
      <c r="C455" s="267"/>
      <c r="D455" s="221"/>
      <c r="E455" s="221"/>
      <c r="F455" s="221"/>
      <c r="G455" s="2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AG455" t="s">
        <v>692</v>
      </c>
    </row>
    <row r="456" spans="1:60" x14ac:dyDescent="0.2">
      <c r="A456" s="223"/>
      <c r="B456" s="224"/>
      <c r="C456" s="268"/>
      <c r="D456" s="224"/>
      <c r="E456" s="224"/>
      <c r="F456" s="224"/>
      <c r="G456" s="225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60" x14ac:dyDescent="0.2">
      <c r="A457" s="223"/>
      <c r="B457" s="224"/>
      <c r="C457" s="268"/>
      <c r="D457" s="224"/>
      <c r="E457" s="224"/>
      <c r="F457" s="224"/>
      <c r="G457" s="225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60" x14ac:dyDescent="0.2">
      <c r="A458" s="223"/>
      <c r="B458" s="224"/>
      <c r="C458" s="268"/>
      <c r="D458" s="224"/>
      <c r="E458" s="224"/>
      <c r="F458" s="224"/>
      <c r="G458" s="225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60" x14ac:dyDescent="0.2">
      <c r="A459" s="226"/>
      <c r="B459" s="227"/>
      <c r="C459" s="269"/>
      <c r="D459" s="227"/>
      <c r="E459" s="227"/>
      <c r="F459" s="227"/>
      <c r="G459" s="228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60" x14ac:dyDescent="0.2">
      <c r="A460" s="3"/>
      <c r="B460" s="4"/>
      <c r="C460" s="264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60" x14ac:dyDescent="0.2">
      <c r="C461" s="270"/>
      <c r="D461" s="10"/>
      <c r="AG461" t="s">
        <v>693</v>
      </c>
    </row>
    <row r="462" spans="1:60" x14ac:dyDescent="0.2">
      <c r="D462" s="10"/>
    </row>
    <row r="463" spans="1:60" x14ac:dyDescent="0.2">
      <c r="D463" s="10"/>
    </row>
    <row r="464" spans="1:60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JEI8KEH78wqhOBWsSds4tXO/Grbfe7wxsEfOetfmzi98e9hakKbGNtPzwjsluCrZPOfthjeopse+m9W0YBSdg==" saltValue="Qs2CghoRlj3vyfOn+3pZjg==" spinCount="100000" sheet="1" formatRows="0"/>
  <mergeCells count="6">
    <mergeCell ref="A1:G1"/>
    <mergeCell ref="C2:G2"/>
    <mergeCell ref="C3:G3"/>
    <mergeCell ref="C4:G4"/>
    <mergeCell ref="A454:C454"/>
    <mergeCell ref="A455:G45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82799-8EF1-4D7F-B011-CAC03BDE420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154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155</v>
      </c>
    </row>
    <row r="3" spans="1:60" ht="24.95" customHeight="1" x14ac:dyDescent="0.2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6" t="s">
        <v>155</v>
      </c>
      <c r="AG3" t="s">
        <v>156</v>
      </c>
    </row>
    <row r="4" spans="1:60" ht="24.95" customHeight="1" x14ac:dyDescent="0.2">
      <c r="A4" s="202" t="s">
        <v>10</v>
      </c>
      <c r="B4" s="203" t="s">
        <v>55</v>
      </c>
      <c r="C4" s="204" t="s">
        <v>56</v>
      </c>
      <c r="D4" s="205"/>
      <c r="E4" s="205"/>
      <c r="F4" s="205"/>
      <c r="G4" s="206"/>
      <c r="AG4" t="s">
        <v>157</v>
      </c>
    </row>
    <row r="5" spans="1:60" x14ac:dyDescent="0.2">
      <c r="D5" s="10"/>
    </row>
    <row r="6" spans="1:60" ht="38.25" x14ac:dyDescent="0.2">
      <c r="A6" s="208" t="s">
        <v>158</v>
      </c>
      <c r="B6" s="210" t="s">
        <v>159</v>
      </c>
      <c r="C6" s="210" t="s">
        <v>160</v>
      </c>
      <c r="D6" s="209" t="s">
        <v>161</v>
      </c>
      <c r="E6" s="208" t="s">
        <v>162</v>
      </c>
      <c r="F6" s="207" t="s">
        <v>163</v>
      </c>
      <c r="G6" s="208" t="s">
        <v>31</v>
      </c>
      <c r="H6" s="211" t="s">
        <v>32</v>
      </c>
      <c r="I6" s="211" t="s">
        <v>164</v>
      </c>
      <c r="J6" s="211" t="s">
        <v>33</v>
      </c>
      <c r="K6" s="211" t="s">
        <v>165</v>
      </c>
      <c r="L6" s="211" t="s">
        <v>166</v>
      </c>
      <c r="M6" s="211" t="s">
        <v>167</v>
      </c>
      <c r="N6" s="211" t="s">
        <v>168</v>
      </c>
      <c r="O6" s="211" t="s">
        <v>169</v>
      </c>
      <c r="P6" s="211" t="s">
        <v>170</v>
      </c>
      <c r="Q6" s="211" t="s">
        <v>171</v>
      </c>
      <c r="R6" s="211" t="s">
        <v>172</v>
      </c>
      <c r="S6" s="211" t="s">
        <v>173</v>
      </c>
      <c r="T6" s="211" t="s">
        <v>174</v>
      </c>
      <c r="U6" s="211" t="s">
        <v>175</v>
      </c>
      <c r="V6" s="211" t="s">
        <v>176</v>
      </c>
      <c r="W6" s="211" t="s">
        <v>177</v>
      </c>
      <c r="X6" s="211" t="s">
        <v>178</v>
      </c>
      <c r="Y6" s="211" t="s">
        <v>179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0" t="s">
        <v>180</v>
      </c>
      <c r="B8" s="241" t="s">
        <v>88</v>
      </c>
      <c r="C8" s="259" t="s">
        <v>89</v>
      </c>
      <c r="D8" s="242"/>
      <c r="E8" s="243"/>
      <c r="F8" s="244"/>
      <c r="G8" s="245">
        <f>SUMIF(AG9:AG10,"&lt;&gt;NOR",G9:G10)</f>
        <v>0</v>
      </c>
      <c r="H8" s="239"/>
      <c r="I8" s="239">
        <f>SUM(I9:I10)</f>
        <v>0</v>
      </c>
      <c r="J8" s="239"/>
      <c r="K8" s="239">
        <f>SUM(K9:K10)</f>
        <v>0</v>
      </c>
      <c r="L8" s="239"/>
      <c r="M8" s="239">
        <f>SUM(M9:M10)</f>
        <v>0</v>
      </c>
      <c r="N8" s="238"/>
      <c r="O8" s="238">
        <f>SUM(O9:O10)</f>
        <v>0.73</v>
      </c>
      <c r="P8" s="238"/>
      <c r="Q8" s="238">
        <f>SUM(Q9:Q10)</f>
        <v>0</v>
      </c>
      <c r="R8" s="239"/>
      <c r="S8" s="239"/>
      <c r="T8" s="239"/>
      <c r="U8" s="239"/>
      <c r="V8" s="239">
        <f>SUM(V9:V10)</f>
        <v>56.4</v>
      </c>
      <c r="W8" s="239"/>
      <c r="X8" s="239"/>
      <c r="Y8" s="239"/>
      <c r="AG8" t="s">
        <v>181</v>
      </c>
    </row>
    <row r="9" spans="1:60" ht="22.5" outlineLevel="1" x14ac:dyDescent="0.2">
      <c r="A9" s="247">
        <v>1</v>
      </c>
      <c r="B9" s="248" t="s">
        <v>694</v>
      </c>
      <c r="C9" s="260" t="s">
        <v>695</v>
      </c>
      <c r="D9" s="249" t="s">
        <v>247</v>
      </c>
      <c r="E9" s="250">
        <v>470</v>
      </c>
      <c r="F9" s="251"/>
      <c r="G9" s="252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15</v>
      </c>
      <c r="M9" s="232">
        <f>G9*(1+L9/100)</f>
        <v>0</v>
      </c>
      <c r="N9" s="231">
        <v>1.56E-3</v>
      </c>
      <c r="O9" s="231">
        <f>ROUND(E9*N9,2)</f>
        <v>0.73</v>
      </c>
      <c r="P9" s="231">
        <v>0</v>
      </c>
      <c r="Q9" s="231">
        <f>ROUND(E9*P9,2)</f>
        <v>0</v>
      </c>
      <c r="R9" s="232"/>
      <c r="S9" s="232" t="s">
        <v>185</v>
      </c>
      <c r="T9" s="232" t="s">
        <v>185</v>
      </c>
      <c r="U9" s="232">
        <v>0.12</v>
      </c>
      <c r="V9" s="232">
        <f>ROUND(E9*U9,2)</f>
        <v>56.4</v>
      </c>
      <c r="W9" s="232"/>
      <c r="X9" s="232" t="s">
        <v>186</v>
      </c>
      <c r="Y9" s="232" t="s">
        <v>187</v>
      </c>
      <c r="Z9" s="212"/>
      <c r="AA9" s="212"/>
      <c r="AB9" s="212"/>
      <c r="AC9" s="212"/>
      <c r="AD9" s="212"/>
      <c r="AE9" s="212"/>
      <c r="AF9" s="212"/>
      <c r="AG9" s="212" t="s">
        <v>188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1" t="s">
        <v>696</v>
      </c>
      <c r="D10" s="234"/>
      <c r="E10" s="235">
        <v>470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190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40" t="s">
        <v>180</v>
      </c>
      <c r="B11" s="241" t="s">
        <v>100</v>
      </c>
      <c r="C11" s="259" t="s">
        <v>101</v>
      </c>
      <c r="D11" s="242"/>
      <c r="E11" s="243"/>
      <c r="F11" s="244"/>
      <c r="G11" s="245">
        <f>SUMIF(AG12:AG12,"&lt;&gt;NOR",G12:G12)</f>
        <v>0</v>
      </c>
      <c r="H11" s="239"/>
      <c r="I11" s="239">
        <f>SUM(I12:I12)</f>
        <v>0</v>
      </c>
      <c r="J11" s="239"/>
      <c r="K11" s="239">
        <f>SUM(K12:K12)</f>
        <v>0</v>
      </c>
      <c r="L11" s="239"/>
      <c r="M11" s="239">
        <f>SUM(M12:M12)</f>
        <v>0</v>
      </c>
      <c r="N11" s="238"/>
      <c r="O11" s="238">
        <f>SUM(O12:O12)</f>
        <v>0.23</v>
      </c>
      <c r="P11" s="238"/>
      <c r="Q11" s="238">
        <f>SUM(Q12:Q12)</f>
        <v>0.94</v>
      </c>
      <c r="R11" s="239"/>
      <c r="S11" s="239"/>
      <c r="T11" s="239"/>
      <c r="U11" s="239"/>
      <c r="V11" s="239">
        <f>SUM(V12:V12)</f>
        <v>82.72</v>
      </c>
      <c r="W11" s="239"/>
      <c r="X11" s="239"/>
      <c r="Y11" s="239"/>
      <c r="AG11" t="s">
        <v>181</v>
      </c>
    </row>
    <row r="12" spans="1:60" outlineLevel="1" x14ac:dyDescent="0.2">
      <c r="A12" s="253">
        <v>2</v>
      </c>
      <c r="B12" s="254" t="s">
        <v>697</v>
      </c>
      <c r="C12" s="263" t="s">
        <v>698</v>
      </c>
      <c r="D12" s="255" t="s">
        <v>247</v>
      </c>
      <c r="E12" s="256">
        <v>470</v>
      </c>
      <c r="F12" s="257"/>
      <c r="G12" s="258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15</v>
      </c>
      <c r="M12" s="232">
        <f>G12*(1+L12/100)</f>
        <v>0</v>
      </c>
      <c r="N12" s="231">
        <v>4.8999999999999998E-4</v>
      </c>
      <c r="O12" s="231">
        <f>ROUND(E12*N12,2)</f>
        <v>0.23</v>
      </c>
      <c r="P12" s="231">
        <v>2E-3</v>
      </c>
      <c r="Q12" s="231">
        <f>ROUND(E12*P12,2)</f>
        <v>0.94</v>
      </c>
      <c r="R12" s="232"/>
      <c r="S12" s="232" t="s">
        <v>185</v>
      </c>
      <c r="T12" s="232" t="s">
        <v>185</v>
      </c>
      <c r="U12" s="232">
        <v>0.17599999999999999</v>
      </c>
      <c r="V12" s="232">
        <f>ROUND(E12*U12,2)</f>
        <v>82.72</v>
      </c>
      <c r="W12" s="232"/>
      <c r="X12" s="232" t="s">
        <v>186</v>
      </c>
      <c r="Y12" s="232" t="s">
        <v>187</v>
      </c>
      <c r="Z12" s="212"/>
      <c r="AA12" s="212"/>
      <c r="AB12" s="212"/>
      <c r="AC12" s="212"/>
      <c r="AD12" s="212"/>
      <c r="AE12" s="212"/>
      <c r="AF12" s="212"/>
      <c r="AG12" s="212" t="s">
        <v>188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40" t="s">
        <v>180</v>
      </c>
      <c r="B13" s="241" t="s">
        <v>143</v>
      </c>
      <c r="C13" s="259" t="s">
        <v>144</v>
      </c>
      <c r="D13" s="242"/>
      <c r="E13" s="243"/>
      <c r="F13" s="244"/>
      <c r="G13" s="245">
        <f>SUMIF(AG14:AG40,"&lt;&gt;NOR",G14:G40)</f>
        <v>0</v>
      </c>
      <c r="H13" s="239"/>
      <c r="I13" s="239">
        <f>SUM(I14:I40)</f>
        <v>0</v>
      </c>
      <c r="J13" s="239"/>
      <c r="K13" s="239">
        <f>SUM(K14:K40)</f>
        <v>0</v>
      </c>
      <c r="L13" s="239"/>
      <c r="M13" s="239">
        <f>SUM(M14:M40)</f>
        <v>0</v>
      </c>
      <c r="N13" s="238"/>
      <c r="O13" s="238">
        <f>SUM(O14:O40)</f>
        <v>0.78</v>
      </c>
      <c r="P13" s="238"/>
      <c r="Q13" s="238">
        <f>SUM(Q14:Q40)</f>
        <v>0</v>
      </c>
      <c r="R13" s="239"/>
      <c r="S13" s="239"/>
      <c r="T13" s="239"/>
      <c r="U13" s="239"/>
      <c r="V13" s="239">
        <f>SUM(V14:V40)</f>
        <v>462.7999999999999</v>
      </c>
      <c r="W13" s="239"/>
      <c r="X13" s="239"/>
      <c r="Y13" s="239"/>
      <c r="AG13" t="s">
        <v>181</v>
      </c>
    </row>
    <row r="14" spans="1:60" outlineLevel="1" x14ac:dyDescent="0.2">
      <c r="A14" s="253">
        <v>3</v>
      </c>
      <c r="B14" s="254" t="s">
        <v>699</v>
      </c>
      <c r="C14" s="263" t="s">
        <v>700</v>
      </c>
      <c r="D14" s="255" t="s">
        <v>226</v>
      </c>
      <c r="E14" s="256">
        <v>1</v>
      </c>
      <c r="F14" s="257"/>
      <c r="G14" s="258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15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331</v>
      </c>
      <c r="T14" s="232" t="s">
        <v>332</v>
      </c>
      <c r="U14" s="232">
        <v>0.42</v>
      </c>
      <c r="V14" s="232">
        <f>ROUND(E14*U14,2)</f>
        <v>0.42</v>
      </c>
      <c r="W14" s="232"/>
      <c r="X14" s="232" t="s">
        <v>186</v>
      </c>
      <c r="Y14" s="232" t="s">
        <v>187</v>
      </c>
      <c r="Z14" s="212"/>
      <c r="AA14" s="212"/>
      <c r="AB14" s="212"/>
      <c r="AC14" s="212"/>
      <c r="AD14" s="212"/>
      <c r="AE14" s="212"/>
      <c r="AF14" s="212"/>
      <c r="AG14" s="212" t="s">
        <v>188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3">
        <v>4</v>
      </c>
      <c r="B15" s="254" t="s">
        <v>701</v>
      </c>
      <c r="C15" s="263" t="s">
        <v>702</v>
      </c>
      <c r="D15" s="255" t="s">
        <v>226</v>
      </c>
      <c r="E15" s="256">
        <v>4</v>
      </c>
      <c r="F15" s="257"/>
      <c r="G15" s="258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15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331</v>
      </c>
      <c r="T15" s="232" t="s">
        <v>332</v>
      </c>
      <c r="U15" s="232">
        <v>0.42</v>
      </c>
      <c r="V15" s="232">
        <f>ROUND(E15*U15,2)</f>
        <v>1.68</v>
      </c>
      <c r="W15" s="232"/>
      <c r="X15" s="232" t="s">
        <v>186</v>
      </c>
      <c r="Y15" s="232" t="s">
        <v>187</v>
      </c>
      <c r="Z15" s="212"/>
      <c r="AA15" s="212"/>
      <c r="AB15" s="212"/>
      <c r="AC15" s="212"/>
      <c r="AD15" s="212"/>
      <c r="AE15" s="212"/>
      <c r="AF15" s="212"/>
      <c r="AG15" s="212" t="s">
        <v>188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53">
        <v>5</v>
      </c>
      <c r="B16" s="254" t="s">
        <v>703</v>
      </c>
      <c r="C16" s="263" t="s">
        <v>704</v>
      </c>
      <c r="D16" s="255" t="s">
        <v>226</v>
      </c>
      <c r="E16" s="256">
        <v>1</v>
      </c>
      <c r="F16" s="257"/>
      <c r="G16" s="258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15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331</v>
      </c>
      <c r="T16" s="232" t="s">
        <v>332</v>
      </c>
      <c r="U16" s="232">
        <v>0.42</v>
      </c>
      <c r="V16" s="232">
        <f>ROUND(E16*U16,2)</f>
        <v>0.42</v>
      </c>
      <c r="W16" s="232"/>
      <c r="X16" s="232" t="s">
        <v>186</v>
      </c>
      <c r="Y16" s="232" t="s">
        <v>187</v>
      </c>
      <c r="Z16" s="212"/>
      <c r="AA16" s="212"/>
      <c r="AB16" s="212"/>
      <c r="AC16" s="212"/>
      <c r="AD16" s="212"/>
      <c r="AE16" s="212"/>
      <c r="AF16" s="212"/>
      <c r="AG16" s="212" t="s">
        <v>188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47">
        <v>6</v>
      </c>
      <c r="B17" s="248" t="s">
        <v>705</v>
      </c>
      <c r="C17" s="260" t="s">
        <v>706</v>
      </c>
      <c r="D17" s="249" t="s">
        <v>247</v>
      </c>
      <c r="E17" s="250">
        <v>200</v>
      </c>
      <c r="F17" s="251"/>
      <c r="G17" s="252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15</v>
      </c>
      <c r="M17" s="232">
        <f>G17*(1+L17/100)</f>
        <v>0</v>
      </c>
      <c r="N17" s="231">
        <v>1.0000000000000001E-5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185</v>
      </c>
      <c r="T17" s="232" t="s">
        <v>185</v>
      </c>
      <c r="U17" s="232">
        <v>0.20016999999999999</v>
      </c>
      <c r="V17" s="232">
        <f>ROUND(E17*U17,2)</f>
        <v>40.03</v>
      </c>
      <c r="W17" s="232"/>
      <c r="X17" s="232" t="s">
        <v>186</v>
      </c>
      <c r="Y17" s="232" t="s">
        <v>187</v>
      </c>
      <c r="Z17" s="212"/>
      <c r="AA17" s="212"/>
      <c r="AB17" s="212"/>
      <c r="AC17" s="212"/>
      <c r="AD17" s="212"/>
      <c r="AE17" s="212"/>
      <c r="AF17" s="212"/>
      <c r="AG17" s="212" t="s">
        <v>188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29"/>
      <c r="B18" s="230"/>
      <c r="C18" s="261" t="s">
        <v>707</v>
      </c>
      <c r="D18" s="234"/>
      <c r="E18" s="235">
        <v>200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190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53">
        <v>7</v>
      </c>
      <c r="B19" s="254" t="s">
        <v>708</v>
      </c>
      <c r="C19" s="263" t="s">
        <v>709</v>
      </c>
      <c r="D19" s="255" t="s">
        <v>247</v>
      </c>
      <c r="E19" s="256">
        <v>100</v>
      </c>
      <c r="F19" s="257"/>
      <c r="G19" s="258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15</v>
      </c>
      <c r="M19" s="232">
        <f>G19*(1+L19/100)</f>
        <v>0</v>
      </c>
      <c r="N19" s="231">
        <v>5.5999999999999995E-4</v>
      </c>
      <c r="O19" s="231">
        <f>ROUND(E19*N19,2)</f>
        <v>0.06</v>
      </c>
      <c r="P19" s="231">
        <v>0</v>
      </c>
      <c r="Q19" s="231">
        <f>ROUND(E19*P19,2)</f>
        <v>0</v>
      </c>
      <c r="R19" s="232"/>
      <c r="S19" s="232" t="s">
        <v>185</v>
      </c>
      <c r="T19" s="232" t="s">
        <v>185</v>
      </c>
      <c r="U19" s="232">
        <v>7.3679999999999995E-2</v>
      </c>
      <c r="V19" s="232">
        <f>ROUND(E19*U19,2)</f>
        <v>7.37</v>
      </c>
      <c r="W19" s="232"/>
      <c r="X19" s="232" t="s">
        <v>186</v>
      </c>
      <c r="Y19" s="232" t="s">
        <v>187</v>
      </c>
      <c r="Z19" s="212"/>
      <c r="AA19" s="212"/>
      <c r="AB19" s="212"/>
      <c r="AC19" s="212"/>
      <c r="AD19" s="212"/>
      <c r="AE19" s="212"/>
      <c r="AF19" s="212"/>
      <c r="AG19" s="212" t="s">
        <v>188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47">
        <v>8</v>
      </c>
      <c r="B20" s="248" t="s">
        <v>710</v>
      </c>
      <c r="C20" s="260" t="s">
        <v>711</v>
      </c>
      <c r="D20" s="249" t="s">
        <v>247</v>
      </c>
      <c r="E20" s="250">
        <v>750</v>
      </c>
      <c r="F20" s="251"/>
      <c r="G20" s="252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15</v>
      </c>
      <c r="M20" s="232">
        <f>G20*(1+L20/100)</f>
        <v>0</v>
      </c>
      <c r="N20" s="231">
        <v>1.6000000000000001E-4</v>
      </c>
      <c r="O20" s="231">
        <f>ROUND(E20*N20,2)</f>
        <v>0.12</v>
      </c>
      <c r="P20" s="231">
        <v>0</v>
      </c>
      <c r="Q20" s="231">
        <f>ROUND(E20*P20,2)</f>
        <v>0</v>
      </c>
      <c r="R20" s="232"/>
      <c r="S20" s="232" t="s">
        <v>185</v>
      </c>
      <c r="T20" s="232" t="s">
        <v>185</v>
      </c>
      <c r="U20" s="232">
        <v>9.955E-2</v>
      </c>
      <c r="V20" s="232">
        <f>ROUND(E20*U20,2)</f>
        <v>74.66</v>
      </c>
      <c r="W20" s="232"/>
      <c r="X20" s="232" t="s">
        <v>186</v>
      </c>
      <c r="Y20" s="232" t="s">
        <v>187</v>
      </c>
      <c r="Z20" s="212"/>
      <c r="AA20" s="212"/>
      <c r="AB20" s="212"/>
      <c r="AC20" s="212"/>
      <c r="AD20" s="212"/>
      <c r="AE20" s="212"/>
      <c r="AF20" s="212"/>
      <c r="AG20" s="212" t="s">
        <v>188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29"/>
      <c r="B21" s="230"/>
      <c r="C21" s="261" t="s">
        <v>712</v>
      </c>
      <c r="D21" s="234"/>
      <c r="E21" s="235">
        <v>750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190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47">
        <v>9</v>
      </c>
      <c r="B22" s="248" t="s">
        <v>713</v>
      </c>
      <c r="C22" s="260" t="s">
        <v>714</v>
      </c>
      <c r="D22" s="249" t="s">
        <v>247</v>
      </c>
      <c r="E22" s="250">
        <v>750</v>
      </c>
      <c r="F22" s="251"/>
      <c r="G22" s="252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15</v>
      </c>
      <c r="M22" s="232">
        <f>G22*(1+L22/100)</f>
        <v>0</v>
      </c>
      <c r="N22" s="231">
        <v>1.6000000000000001E-4</v>
      </c>
      <c r="O22" s="231">
        <f>ROUND(E22*N22,2)</f>
        <v>0.12</v>
      </c>
      <c r="P22" s="231">
        <v>0</v>
      </c>
      <c r="Q22" s="231">
        <f>ROUND(E22*P22,2)</f>
        <v>0</v>
      </c>
      <c r="R22" s="232"/>
      <c r="S22" s="232" t="s">
        <v>331</v>
      </c>
      <c r="T22" s="232" t="s">
        <v>332</v>
      </c>
      <c r="U22" s="232">
        <v>0.1</v>
      </c>
      <c r="V22" s="232">
        <f>ROUND(E22*U22,2)</f>
        <v>75</v>
      </c>
      <c r="W22" s="232"/>
      <c r="X22" s="232" t="s">
        <v>186</v>
      </c>
      <c r="Y22" s="232" t="s">
        <v>187</v>
      </c>
      <c r="Z22" s="212"/>
      <c r="AA22" s="212"/>
      <c r="AB22" s="212"/>
      <c r="AC22" s="212"/>
      <c r="AD22" s="212"/>
      <c r="AE22" s="212"/>
      <c r="AF22" s="212"/>
      <c r="AG22" s="212" t="s">
        <v>188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29"/>
      <c r="B23" s="230"/>
      <c r="C23" s="261" t="s">
        <v>712</v>
      </c>
      <c r="D23" s="234"/>
      <c r="E23" s="235">
        <v>750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190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47">
        <v>10</v>
      </c>
      <c r="B24" s="248" t="s">
        <v>715</v>
      </c>
      <c r="C24" s="260" t="s">
        <v>716</v>
      </c>
      <c r="D24" s="249" t="s">
        <v>247</v>
      </c>
      <c r="E24" s="250">
        <v>160</v>
      </c>
      <c r="F24" s="251"/>
      <c r="G24" s="252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15</v>
      </c>
      <c r="M24" s="232">
        <f>G24*(1+L24/100)</f>
        <v>0</v>
      </c>
      <c r="N24" s="231">
        <v>2.2000000000000001E-4</v>
      </c>
      <c r="O24" s="231">
        <f>ROUND(E24*N24,2)</f>
        <v>0.04</v>
      </c>
      <c r="P24" s="231">
        <v>0</v>
      </c>
      <c r="Q24" s="231">
        <f>ROUND(E24*P24,2)</f>
        <v>0</v>
      </c>
      <c r="R24" s="232"/>
      <c r="S24" s="232" t="s">
        <v>185</v>
      </c>
      <c r="T24" s="232" t="s">
        <v>185</v>
      </c>
      <c r="U24" s="232">
        <v>7.0000000000000007E-2</v>
      </c>
      <c r="V24" s="232">
        <f>ROUND(E24*U24,2)</f>
        <v>11.2</v>
      </c>
      <c r="W24" s="232"/>
      <c r="X24" s="232" t="s">
        <v>186</v>
      </c>
      <c r="Y24" s="232" t="s">
        <v>187</v>
      </c>
      <c r="Z24" s="212"/>
      <c r="AA24" s="212"/>
      <c r="AB24" s="212"/>
      <c r="AC24" s="212"/>
      <c r="AD24" s="212"/>
      <c r="AE24" s="212"/>
      <c r="AF24" s="212"/>
      <c r="AG24" s="212" t="s">
        <v>188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29"/>
      <c r="B25" s="230"/>
      <c r="C25" s="261" t="s">
        <v>717</v>
      </c>
      <c r="D25" s="234"/>
      <c r="E25" s="235">
        <v>160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190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47">
        <v>11</v>
      </c>
      <c r="B26" s="248" t="s">
        <v>718</v>
      </c>
      <c r="C26" s="260" t="s">
        <v>719</v>
      </c>
      <c r="D26" s="249" t="s">
        <v>247</v>
      </c>
      <c r="E26" s="250">
        <v>1000</v>
      </c>
      <c r="F26" s="251"/>
      <c r="G26" s="252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15</v>
      </c>
      <c r="M26" s="232">
        <f>G26*(1+L26/100)</f>
        <v>0</v>
      </c>
      <c r="N26" s="231">
        <v>2.3000000000000001E-4</v>
      </c>
      <c r="O26" s="231">
        <f>ROUND(E26*N26,2)</f>
        <v>0.23</v>
      </c>
      <c r="P26" s="231">
        <v>0</v>
      </c>
      <c r="Q26" s="231">
        <f>ROUND(E26*P26,2)</f>
        <v>0</v>
      </c>
      <c r="R26" s="232"/>
      <c r="S26" s="232" t="s">
        <v>185</v>
      </c>
      <c r="T26" s="232" t="s">
        <v>185</v>
      </c>
      <c r="U26" s="232">
        <v>9.955E-2</v>
      </c>
      <c r="V26" s="232">
        <f>ROUND(E26*U26,2)</f>
        <v>99.55</v>
      </c>
      <c r="W26" s="232"/>
      <c r="X26" s="232" t="s">
        <v>186</v>
      </c>
      <c r="Y26" s="232" t="s">
        <v>187</v>
      </c>
      <c r="Z26" s="212"/>
      <c r="AA26" s="212"/>
      <c r="AB26" s="212"/>
      <c r="AC26" s="212"/>
      <c r="AD26" s="212"/>
      <c r="AE26" s="212"/>
      <c r="AF26" s="212"/>
      <c r="AG26" s="212" t="s">
        <v>188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29"/>
      <c r="B27" s="230"/>
      <c r="C27" s="261" t="s">
        <v>720</v>
      </c>
      <c r="D27" s="234"/>
      <c r="E27" s="235">
        <v>1000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190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47">
        <v>12</v>
      </c>
      <c r="B28" s="248" t="s">
        <v>721</v>
      </c>
      <c r="C28" s="260" t="s">
        <v>722</v>
      </c>
      <c r="D28" s="249" t="s">
        <v>247</v>
      </c>
      <c r="E28" s="250">
        <v>80</v>
      </c>
      <c r="F28" s="251"/>
      <c r="G28" s="252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15</v>
      </c>
      <c r="M28" s="232">
        <f>G28*(1+L28/100)</f>
        <v>0</v>
      </c>
      <c r="N28" s="231">
        <v>3.2000000000000003E-4</v>
      </c>
      <c r="O28" s="231">
        <f>ROUND(E28*N28,2)</f>
        <v>0.03</v>
      </c>
      <c r="P28" s="231">
        <v>0</v>
      </c>
      <c r="Q28" s="231">
        <f>ROUND(E28*P28,2)</f>
        <v>0</v>
      </c>
      <c r="R28" s="232"/>
      <c r="S28" s="232" t="s">
        <v>185</v>
      </c>
      <c r="T28" s="232" t="s">
        <v>185</v>
      </c>
      <c r="U28" s="232">
        <v>9.955E-2</v>
      </c>
      <c r="V28" s="232">
        <f>ROUND(E28*U28,2)</f>
        <v>7.96</v>
      </c>
      <c r="W28" s="232"/>
      <c r="X28" s="232" t="s">
        <v>186</v>
      </c>
      <c r="Y28" s="232" t="s">
        <v>187</v>
      </c>
      <c r="Z28" s="212"/>
      <c r="AA28" s="212"/>
      <c r="AB28" s="212"/>
      <c r="AC28" s="212"/>
      <c r="AD28" s="212"/>
      <c r="AE28" s="212"/>
      <c r="AF28" s="212"/>
      <c r="AG28" s="212" t="s">
        <v>188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29"/>
      <c r="B29" s="230"/>
      <c r="C29" s="261" t="s">
        <v>723</v>
      </c>
      <c r="D29" s="234"/>
      <c r="E29" s="235">
        <v>80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190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53">
        <v>13</v>
      </c>
      <c r="B30" s="254" t="s">
        <v>724</v>
      </c>
      <c r="C30" s="263" t="s">
        <v>725</v>
      </c>
      <c r="D30" s="255" t="s">
        <v>226</v>
      </c>
      <c r="E30" s="256">
        <v>200</v>
      </c>
      <c r="F30" s="257"/>
      <c r="G30" s="258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15</v>
      </c>
      <c r="M30" s="232">
        <f>G30*(1+L30/100)</f>
        <v>0</v>
      </c>
      <c r="N30" s="231">
        <v>9.0000000000000006E-5</v>
      </c>
      <c r="O30" s="231">
        <f>ROUND(E30*N30,2)</f>
        <v>0.02</v>
      </c>
      <c r="P30" s="231">
        <v>0</v>
      </c>
      <c r="Q30" s="231">
        <f>ROUND(E30*P30,2)</f>
        <v>0</v>
      </c>
      <c r="R30" s="232"/>
      <c r="S30" s="232" t="s">
        <v>185</v>
      </c>
      <c r="T30" s="232" t="s">
        <v>185</v>
      </c>
      <c r="U30" s="232">
        <v>0.39017000000000002</v>
      </c>
      <c r="V30" s="232">
        <f>ROUND(E30*U30,2)</f>
        <v>78.03</v>
      </c>
      <c r="W30" s="232"/>
      <c r="X30" s="232" t="s">
        <v>186</v>
      </c>
      <c r="Y30" s="232" t="s">
        <v>187</v>
      </c>
      <c r="Z30" s="212"/>
      <c r="AA30" s="212"/>
      <c r="AB30" s="212"/>
      <c r="AC30" s="212"/>
      <c r="AD30" s="212"/>
      <c r="AE30" s="212"/>
      <c r="AF30" s="212"/>
      <c r="AG30" s="212" t="s">
        <v>188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53">
        <v>14</v>
      </c>
      <c r="B31" s="254" t="s">
        <v>726</v>
      </c>
      <c r="C31" s="263" t="s">
        <v>727</v>
      </c>
      <c r="D31" s="255" t="s">
        <v>226</v>
      </c>
      <c r="E31" s="256">
        <v>71</v>
      </c>
      <c r="F31" s="257"/>
      <c r="G31" s="258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15</v>
      </c>
      <c r="M31" s="232">
        <f>G31*(1+L31/100)</f>
        <v>0</v>
      </c>
      <c r="N31" s="231">
        <v>1.1E-4</v>
      </c>
      <c r="O31" s="231">
        <f>ROUND(E31*N31,2)</f>
        <v>0.01</v>
      </c>
      <c r="P31" s="231">
        <v>0</v>
      </c>
      <c r="Q31" s="231">
        <f>ROUND(E31*P31,2)</f>
        <v>0</v>
      </c>
      <c r="R31" s="232"/>
      <c r="S31" s="232" t="s">
        <v>185</v>
      </c>
      <c r="T31" s="232" t="s">
        <v>185</v>
      </c>
      <c r="U31" s="232">
        <v>0.1772</v>
      </c>
      <c r="V31" s="232">
        <f>ROUND(E31*U31,2)</f>
        <v>12.58</v>
      </c>
      <c r="W31" s="232"/>
      <c r="X31" s="232" t="s">
        <v>186</v>
      </c>
      <c r="Y31" s="232" t="s">
        <v>187</v>
      </c>
      <c r="Z31" s="212"/>
      <c r="AA31" s="212"/>
      <c r="AB31" s="212"/>
      <c r="AC31" s="212"/>
      <c r="AD31" s="212"/>
      <c r="AE31" s="212"/>
      <c r="AF31" s="212"/>
      <c r="AG31" s="212" t="s">
        <v>188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53">
        <v>15</v>
      </c>
      <c r="B32" s="254" t="s">
        <v>728</v>
      </c>
      <c r="C32" s="263" t="s">
        <v>729</v>
      </c>
      <c r="D32" s="255" t="s">
        <v>226</v>
      </c>
      <c r="E32" s="256">
        <v>105</v>
      </c>
      <c r="F32" s="257"/>
      <c r="G32" s="258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15</v>
      </c>
      <c r="M32" s="232">
        <f>G32*(1+L32/100)</f>
        <v>0</v>
      </c>
      <c r="N32" s="231">
        <v>1E-4</v>
      </c>
      <c r="O32" s="231">
        <f>ROUND(E32*N32,2)</f>
        <v>0.01</v>
      </c>
      <c r="P32" s="231">
        <v>0</v>
      </c>
      <c r="Q32" s="231">
        <f>ROUND(E32*P32,2)</f>
        <v>0</v>
      </c>
      <c r="R32" s="232"/>
      <c r="S32" s="232" t="s">
        <v>185</v>
      </c>
      <c r="T32" s="232" t="s">
        <v>185</v>
      </c>
      <c r="U32" s="232">
        <v>0.249</v>
      </c>
      <c r="V32" s="232">
        <f>ROUND(E32*U32,2)</f>
        <v>26.15</v>
      </c>
      <c r="W32" s="232"/>
      <c r="X32" s="232" t="s">
        <v>186</v>
      </c>
      <c r="Y32" s="232" t="s">
        <v>187</v>
      </c>
      <c r="Z32" s="212"/>
      <c r="AA32" s="212"/>
      <c r="AB32" s="212"/>
      <c r="AC32" s="212"/>
      <c r="AD32" s="212"/>
      <c r="AE32" s="212"/>
      <c r="AF32" s="212"/>
      <c r="AG32" s="212" t="s">
        <v>188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3">
        <v>16</v>
      </c>
      <c r="B33" s="254" t="s">
        <v>730</v>
      </c>
      <c r="C33" s="263" t="s">
        <v>731</v>
      </c>
      <c r="D33" s="255" t="s">
        <v>226</v>
      </c>
      <c r="E33" s="256">
        <v>1</v>
      </c>
      <c r="F33" s="257"/>
      <c r="G33" s="258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15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185</v>
      </c>
      <c r="T33" s="232" t="s">
        <v>185</v>
      </c>
      <c r="U33" s="232">
        <v>0.50600000000000001</v>
      </c>
      <c r="V33" s="232">
        <f>ROUND(E33*U33,2)</f>
        <v>0.51</v>
      </c>
      <c r="W33" s="232"/>
      <c r="X33" s="232" t="s">
        <v>186</v>
      </c>
      <c r="Y33" s="232" t="s">
        <v>187</v>
      </c>
      <c r="Z33" s="212"/>
      <c r="AA33" s="212"/>
      <c r="AB33" s="212"/>
      <c r="AC33" s="212"/>
      <c r="AD33" s="212"/>
      <c r="AE33" s="212"/>
      <c r="AF33" s="212"/>
      <c r="AG33" s="212" t="s">
        <v>188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53">
        <v>17</v>
      </c>
      <c r="B34" s="254" t="s">
        <v>732</v>
      </c>
      <c r="C34" s="263" t="s">
        <v>733</v>
      </c>
      <c r="D34" s="255" t="s">
        <v>226</v>
      </c>
      <c r="E34" s="256">
        <v>1</v>
      </c>
      <c r="F34" s="257"/>
      <c r="G34" s="258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15</v>
      </c>
      <c r="M34" s="232">
        <f>G34*(1+L34/100)</f>
        <v>0</v>
      </c>
      <c r="N34" s="231">
        <v>3.5E-4</v>
      </c>
      <c r="O34" s="231">
        <f>ROUND(E34*N34,2)</f>
        <v>0</v>
      </c>
      <c r="P34" s="231">
        <v>0</v>
      </c>
      <c r="Q34" s="231">
        <f>ROUND(E34*P34,2)</f>
        <v>0</v>
      </c>
      <c r="R34" s="232" t="s">
        <v>262</v>
      </c>
      <c r="S34" s="232" t="s">
        <v>185</v>
      </c>
      <c r="T34" s="232" t="s">
        <v>185</v>
      </c>
      <c r="U34" s="232">
        <v>0</v>
      </c>
      <c r="V34" s="232">
        <f>ROUND(E34*U34,2)</f>
        <v>0</v>
      </c>
      <c r="W34" s="232"/>
      <c r="X34" s="232" t="s">
        <v>263</v>
      </c>
      <c r="Y34" s="232" t="s">
        <v>187</v>
      </c>
      <c r="Z34" s="212"/>
      <c r="AA34" s="212"/>
      <c r="AB34" s="212"/>
      <c r="AC34" s="212"/>
      <c r="AD34" s="212"/>
      <c r="AE34" s="212"/>
      <c r="AF34" s="212"/>
      <c r="AG34" s="212" t="s">
        <v>264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53">
        <v>18</v>
      </c>
      <c r="B35" s="254" t="s">
        <v>734</v>
      </c>
      <c r="C35" s="263" t="s">
        <v>735</v>
      </c>
      <c r="D35" s="255" t="s">
        <v>226</v>
      </c>
      <c r="E35" s="256">
        <v>46</v>
      </c>
      <c r="F35" s="257"/>
      <c r="G35" s="258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15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185</v>
      </c>
      <c r="T35" s="232" t="s">
        <v>185</v>
      </c>
      <c r="U35" s="232">
        <v>0.55000000000000004</v>
      </c>
      <c r="V35" s="232">
        <f>ROUND(E35*U35,2)</f>
        <v>25.3</v>
      </c>
      <c r="W35" s="232"/>
      <c r="X35" s="232" t="s">
        <v>186</v>
      </c>
      <c r="Y35" s="232" t="s">
        <v>187</v>
      </c>
      <c r="Z35" s="212"/>
      <c r="AA35" s="212"/>
      <c r="AB35" s="212"/>
      <c r="AC35" s="212"/>
      <c r="AD35" s="212"/>
      <c r="AE35" s="212"/>
      <c r="AF35" s="212"/>
      <c r="AG35" s="212" t="s">
        <v>188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53">
        <v>19</v>
      </c>
      <c r="B36" s="254" t="s">
        <v>736</v>
      </c>
      <c r="C36" s="263" t="s">
        <v>737</v>
      </c>
      <c r="D36" s="255" t="s">
        <v>226</v>
      </c>
      <c r="E36" s="256">
        <v>46</v>
      </c>
      <c r="F36" s="257"/>
      <c r="G36" s="258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15</v>
      </c>
      <c r="M36" s="232">
        <f>G36*(1+L36/100)</f>
        <v>0</v>
      </c>
      <c r="N36" s="231">
        <v>3.0000000000000001E-3</v>
      </c>
      <c r="O36" s="231">
        <f>ROUND(E36*N36,2)</f>
        <v>0.14000000000000001</v>
      </c>
      <c r="P36" s="231">
        <v>0</v>
      </c>
      <c r="Q36" s="231">
        <f>ROUND(E36*P36,2)</f>
        <v>0</v>
      </c>
      <c r="R36" s="232" t="s">
        <v>262</v>
      </c>
      <c r="S36" s="232" t="s">
        <v>185</v>
      </c>
      <c r="T36" s="232" t="s">
        <v>185</v>
      </c>
      <c r="U36" s="232">
        <v>0</v>
      </c>
      <c r="V36" s="232">
        <f>ROUND(E36*U36,2)</f>
        <v>0</v>
      </c>
      <c r="W36" s="232"/>
      <c r="X36" s="232" t="s">
        <v>263</v>
      </c>
      <c r="Y36" s="232" t="s">
        <v>187</v>
      </c>
      <c r="Z36" s="212"/>
      <c r="AA36" s="212"/>
      <c r="AB36" s="212"/>
      <c r="AC36" s="212"/>
      <c r="AD36" s="212"/>
      <c r="AE36" s="212"/>
      <c r="AF36" s="212"/>
      <c r="AG36" s="212" t="s">
        <v>264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53">
        <v>20</v>
      </c>
      <c r="B37" s="254" t="s">
        <v>738</v>
      </c>
      <c r="C37" s="263" t="s">
        <v>739</v>
      </c>
      <c r="D37" s="255" t="s">
        <v>640</v>
      </c>
      <c r="E37" s="256">
        <v>4</v>
      </c>
      <c r="F37" s="257"/>
      <c r="G37" s="258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15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331</v>
      </c>
      <c r="T37" s="232" t="s">
        <v>332</v>
      </c>
      <c r="U37" s="232">
        <v>0.38</v>
      </c>
      <c r="V37" s="232">
        <f>ROUND(E37*U37,2)</f>
        <v>1.52</v>
      </c>
      <c r="W37" s="232"/>
      <c r="X37" s="232" t="s">
        <v>186</v>
      </c>
      <c r="Y37" s="232" t="s">
        <v>187</v>
      </c>
      <c r="Z37" s="212"/>
      <c r="AA37" s="212"/>
      <c r="AB37" s="212"/>
      <c r="AC37" s="212"/>
      <c r="AD37" s="212"/>
      <c r="AE37" s="212"/>
      <c r="AF37" s="212"/>
      <c r="AG37" s="212" t="s">
        <v>188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53">
        <v>21</v>
      </c>
      <c r="B38" s="254" t="s">
        <v>740</v>
      </c>
      <c r="C38" s="263" t="s">
        <v>741</v>
      </c>
      <c r="D38" s="255" t="s">
        <v>742</v>
      </c>
      <c r="E38" s="256">
        <v>5</v>
      </c>
      <c r="F38" s="257"/>
      <c r="G38" s="258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15</v>
      </c>
      <c r="M38" s="232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331</v>
      </c>
      <c r="T38" s="232" t="s">
        <v>332</v>
      </c>
      <c r="U38" s="232">
        <v>0</v>
      </c>
      <c r="V38" s="232">
        <f>ROUND(E38*U38,2)</f>
        <v>0</v>
      </c>
      <c r="W38" s="232"/>
      <c r="X38" s="232" t="s">
        <v>333</v>
      </c>
      <c r="Y38" s="232" t="s">
        <v>187</v>
      </c>
      <c r="Z38" s="212"/>
      <c r="AA38" s="212"/>
      <c r="AB38" s="212"/>
      <c r="AC38" s="212"/>
      <c r="AD38" s="212"/>
      <c r="AE38" s="212"/>
      <c r="AF38" s="212"/>
      <c r="AG38" s="212" t="s">
        <v>334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53">
        <v>22</v>
      </c>
      <c r="B39" s="254" t="s">
        <v>743</v>
      </c>
      <c r="C39" s="263" t="s">
        <v>744</v>
      </c>
      <c r="D39" s="255" t="s">
        <v>745</v>
      </c>
      <c r="E39" s="256">
        <v>1</v>
      </c>
      <c r="F39" s="257"/>
      <c r="G39" s="258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15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331</v>
      </c>
      <c r="T39" s="232" t="s">
        <v>332</v>
      </c>
      <c r="U39" s="232">
        <v>0.42</v>
      </c>
      <c r="V39" s="232">
        <f>ROUND(E39*U39,2)</f>
        <v>0.42</v>
      </c>
      <c r="W39" s="232"/>
      <c r="X39" s="232" t="s">
        <v>186</v>
      </c>
      <c r="Y39" s="232" t="s">
        <v>187</v>
      </c>
      <c r="Z39" s="212"/>
      <c r="AA39" s="212"/>
      <c r="AB39" s="212"/>
      <c r="AC39" s="212"/>
      <c r="AD39" s="212"/>
      <c r="AE39" s="212"/>
      <c r="AF39" s="212"/>
      <c r="AG39" s="212" t="s">
        <v>188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53">
        <v>23</v>
      </c>
      <c r="B40" s="254" t="s">
        <v>746</v>
      </c>
      <c r="C40" s="263" t="s">
        <v>747</v>
      </c>
      <c r="D40" s="255" t="s">
        <v>640</v>
      </c>
      <c r="E40" s="256">
        <v>1</v>
      </c>
      <c r="F40" s="257"/>
      <c r="G40" s="258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15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331</v>
      </c>
      <c r="T40" s="232" t="s">
        <v>332</v>
      </c>
      <c r="U40" s="232">
        <v>0</v>
      </c>
      <c r="V40" s="232">
        <f>ROUND(E40*U40,2)</f>
        <v>0</v>
      </c>
      <c r="W40" s="232"/>
      <c r="X40" s="232" t="s">
        <v>263</v>
      </c>
      <c r="Y40" s="232" t="s">
        <v>187</v>
      </c>
      <c r="Z40" s="212"/>
      <c r="AA40" s="212"/>
      <c r="AB40" s="212"/>
      <c r="AC40" s="212"/>
      <c r="AD40" s="212"/>
      <c r="AE40" s="212"/>
      <c r="AF40" s="212"/>
      <c r="AG40" s="212" t="s">
        <v>264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40" t="s">
        <v>180</v>
      </c>
      <c r="B41" s="241" t="s">
        <v>145</v>
      </c>
      <c r="C41" s="259" t="s">
        <v>146</v>
      </c>
      <c r="D41" s="242"/>
      <c r="E41" s="243"/>
      <c r="F41" s="244"/>
      <c r="G41" s="245">
        <f>SUMIF(AG42:AG48,"&lt;&gt;NOR",G42:G48)</f>
        <v>0</v>
      </c>
      <c r="H41" s="239"/>
      <c r="I41" s="239">
        <f>SUM(I42:I48)</f>
        <v>0</v>
      </c>
      <c r="J41" s="239"/>
      <c r="K41" s="239">
        <f>SUM(K42:K48)</f>
        <v>0</v>
      </c>
      <c r="L41" s="239"/>
      <c r="M41" s="239">
        <f>SUM(M42:M48)</f>
        <v>0</v>
      </c>
      <c r="N41" s="238"/>
      <c r="O41" s="238">
        <f>SUM(O42:O48)</f>
        <v>0.01</v>
      </c>
      <c r="P41" s="238"/>
      <c r="Q41" s="238">
        <f>SUM(Q42:Q48)</f>
        <v>0</v>
      </c>
      <c r="R41" s="239"/>
      <c r="S41" s="239"/>
      <c r="T41" s="239"/>
      <c r="U41" s="239"/>
      <c r="V41" s="239">
        <f>SUM(V42:V48)</f>
        <v>18.7</v>
      </c>
      <c r="W41" s="239"/>
      <c r="X41" s="239"/>
      <c r="Y41" s="239"/>
      <c r="AG41" t="s">
        <v>181</v>
      </c>
    </row>
    <row r="42" spans="1:60" ht="22.5" outlineLevel="1" x14ac:dyDescent="0.2">
      <c r="A42" s="247">
        <v>24</v>
      </c>
      <c r="B42" s="248" t="s">
        <v>748</v>
      </c>
      <c r="C42" s="260" t="s">
        <v>749</v>
      </c>
      <c r="D42" s="249" t="s">
        <v>247</v>
      </c>
      <c r="E42" s="250">
        <v>120</v>
      </c>
      <c r="F42" s="251"/>
      <c r="G42" s="252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15</v>
      </c>
      <c r="M42" s="232">
        <f>G42*(1+L42/100)</f>
        <v>0</v>
      </c>
      <c r="N42" s="231">
        <v>5.0000000000000002E-5</v>
      </c>
      <c r="O42" s="231">
        <f>ROUND(E42*N42,2)</f>
        <v>0.01</v>
      </c>
      <c r="P42" s="231">
        <v>0</v>
      </c>
      <c r="Q42" s="231">
        <f>ROUND(E42*P42,2)</f>
        <v>0</v>
      </c>
      <c r="R42" s="232"/>
      <c r="S42" s="232" t="s">
        <v>185</v>
      </c>
      <c r="T42" s="232" t="s">
        <v>185</v>
      </c>
      <c r="U42" s="232">
        <v>0.08</v>
      </c>
      <c r="V42" s="232">
        <f>ROUND(E42*U42,2)</f>
        <v>9.6</v>
      </c>
      <c r="W42" s="232"/>
      <c r="X42" s="232" t="s">
        <v>186</v>
      </c>
      <c r="Y42" s="232" t="s">
        <v>187</v>
      </c>
      <c r="Z42" s="212"/>
      <c r="AA42" s="212"/>
      <c r="AB42" s="212"/>
      <c r="AC42" s="212"/>
      <c r="AD42" s="212"/>
      <c r="AE42" s="212"/>
      <c r="AF42" s="212"/>
      <c r="AG42" s="212" t="s">
        <v>188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">
      <c r="A43" s="229"/>
      <c r="B43" s="230"/>
      <c r="C43" s="261" t="s">
        <v>750</v>
      </c>
      <c r="D43" s="234"/>
      <c r="E43" s="235">
        <v>120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190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53">
        <v>25</v>
      </c>
      <c r="B44" s="254" t="s">
        <v>751</v>
      </c>
      <c r="C44" s="263" t="s">
        <v>752</v>
      </c>
      <c r="D44" s="255" t="s">
        <v>247</v>
      </c>
      <c r="E44" s="256">
        <v>120</v>
      </c>
      <c r="F44" s="257"/>
      <c r="G44" s="258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15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185</v>
      </c>
      <c r="T44" s="232" t="s">
        <v>185</v>
      </c>
      <c r="U44" s="232">
        <v>6.1830000000000003E-2</v>
      </c>
      <c r="V44" s="232">
        <f>ROUND(E44*U44,2)</f>
        <v>7.42</v>
      </c>
      <c r="W44" s="232"/>
      <c r="X44" s="232" t="s">
        <v>186</v>
      </c>
      <c r="Y44" s="232" t="s">
        <v>187</v>
      </c>
      <c r="Z44" s="212"/>
      <c r="AA44" s="212"/>
      <c r="AB44" s="212"/>
      <c r="AC44" s="212"/>
      <c r="AD44" s="212"/>
      <c r="AE44" s="212"/>
      <c r="AF44" s="212"/>
      <c r="AG44" s="212" t="s">
        <v>188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53">
        <v>26</v>
      </c>
      <c r="B45" s="254" t="s">
        <v>753</v>
      </c>
      <c r="C45" s="263" t="s">
        <v>754</v>
      </c>
      <c r="D45" s="255" t="s">
        <v>247</v>
      </c>
      <c r="E45" s="256">
        <v>120</v>
      </c>
      <c r="F45" s="257"/>
      <c r="G45" s="258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15</v>
      </c>
      <c r="M45" s="232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2" t="s">
        <v>262</v>
      </c>
      <c r="S45" s="232" t="s">
        <v>575</v>
      </c>
      <c r="T45" s="232" t="s">
        <v>575</v>
      </c>
      <c r="U45" s="232">
        <v>0</v>
      </c>
      <c r="V45" s="232">
        <f>ROUND(E45*U45,2)</f>
        <v>0</v>
      </c>
      <c r="W45" s="232"/>
      <c r="X45" s="232" t="s">
        <v>263</v>
      </c>
      <c r="Y45" s="232" t="s">
        <v>187</v>
      </c>
      <c r="Z45" s="212"/>
      <c r="AA45" s="212"/>
      <c r="AB45" s="212"/>
      <c r="AC45" s="212"/>
      <c r="AD45" s="212"/>
      <c r="AE45" s="212"/>
      <c r="AF45" s="212"/>
      <c r="AG45" s="212" t="s">
        <v>264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3">
        <v>27</v>
      </c>
      <c r="B46" s="254" t="s">
        <v>755</v>
      </c>
      <c r="C46" s="263" t="s">
        <v>756</v>
      </c>
      <c r="D46" s="255" t="s">
        <v>226</v>
      </c>
      <c r="E46" s="256">
        <v>12</v>
      </c>
      <c r="F46" s="257"/>
      <c r="G46" s="258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15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185</v>
      </c>
      <c r="T46" s="232" t="s">
        <v>185</v>
      </c>
      <c r="U46" s="232">
        <v>0.14033000000000001</v>
      </c>
      <c r="V46" s="232">
        <f>ROUND(E46*U46,2)</f>
        <v>1.68</v>
      </c>
      <c r="W46" s="232"/>
      <c r="X46" s="232" t="s">
        <v>186</v>
      </c>
      <c r="Y46" s="232" t="s">
        <v>187</v>
      </c>
      <c r="Z46" s="212"/>
      <c r="AA46" s="212"/>
      <c r="AB46" s="212"/>
      <c r="AC46" s="212"/>
      <c r="AD46" s="212"/>
      <c r="AE46" s="212"/>
      <c r="AF46" s="212"/>
      <c r="AG46" s="212" t="s">
        <v>188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3">
        <v>28</v>
      </c>
      <c r="B47" s="254" t="s">
        <v>757</v>
      </c>
      <c r="C47" s="263" t="s">
        <v>758</v>
      </c>
      <c r="D47" s="255" t="s">
        <v>226</v>
      </c>
      <c r="E47" s="256">
        <v>12</v>
      </c>
      <c r="F47" s="257"/>
      <c r="G47" s="258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15</v>
      </c>
      <c r="M47" s="232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2" t="s">
        <v>262</v>
      </c>
      <c r="S47" s="232" t="s">
        <v>185</v>
      </c>
      <c r="T47" s="232" t="s">
        <v>185</v>
      </c>
      <c r="U47" s="232">
        <v>0</v>
      </c>
      <c r="V47" s="232">
        <f>ROUND(E47*U47,2)</f>
        <v>0</v>
      </c>
      <c r="W47" s="232"/>
      <c r="X47" s="232" t="s">
        <v>263</v>
      </c>
      <c r="Y47" s="232" t="s">
        <v>187</v>
      </c>
      <c r="Z47" s="212"/>
      <c r="AA47" s="212"/>
      <c r="AB47" s="212"/>
      <c r="AC47" s="212"/>
      <c r="AD47" s="212"/>
      <c r="AE47" s="212"/>
      <c r="AF47" s="212"/>
      <c r="AG47" s="212" t="s">
        <v>264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53">
        <v>29</v>
      </c>
      <c r="B48" s="254" t="s">
        <v>759</v>
      </c>
      <c r="C48" s="263" t="s">
        <v>760</v>
      </c>
      <c r="D48" s="255" t="s">
        <v>640</v>
      </c>
      <c r="E48" s="256">
        <v>1</v>
      </c>
      <c r="F48" s="257"/>
      <c r="G48" s="258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15</v>
      </c>
      <c r="M48" s="232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2"/>
      <c r="S48" s="232" t="s">
        <v>331</v>
      </c>
      <c r="T48" s="232" t="s">
        <v>332</v>
      </c>
      <c r="U48" s="232">
        <v>0</v>
      </c>
      <c r="V48" s="232">
        <f>ROUND(E48*U48,2)</f>
        <v>0</v>
      </c>
      <c r="W48" s="232"/>
      <c r="X48" s="232" t="s">
        <v>263</v>
      </c>
      <c r="Y48" s="232" t="s">
        <v>187</v>
      </c>
      <c r="Z48" s="212"/>
      <c r="AA48" s="212"/>
      <c r="AB48" s="212"/>
      <c r="AC48" s="212"/>
      <c r="AD48" s="212"/>
      <c r="AE48" s="212"/>
      <c r="AF48" s="212"/>
      <c r="AG48" s="212" t="s">
        <v>264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x14ac:dyDescent="0.2">
      <c r="A49" s="240" t="s">
        <v>180</v>
      </c>
      <c r="B49" s="241" t="s">
        <v>152</v>
      </c>
      <c r="C49" s="259" t="s">
        <v>29</v>
      </c>
      <c r="D49" s="242"/>
      <c r="E49" s="243"/>
      <c r="F49" s="244"/>
      <c r="G49" s="245">
        <f>SUMIF(AG50:AG56,"&lt;&gt;NOR",G50:G56)</f>
        <v>0</v>
      </c>
      <c r="H49" s="239"/>
      <c r="I49" s="239">
        <f>SUM(I50:I56)</f>
        <v>0</v>
      </c>
      <c r="J49" s="239"/>
      <c r="K49" s="239">
        <f>SUM(K50:K56)</f>
        <v>0</v>
      </c>
      <c r="L49" s="239"/>
      <c r="M49" s="239">
        <f>SUM(M50:M56)</f>
        <v>0</v>
      </c>
      <c r="N49" s="238"/>
      <c r="O49" s="238">
        <f>SUM(O50:O56)</f>
        <v>0</v>
      </c>
      <c r="P49" s="238"/>
      <c r="Q49" s="238">
        <f>SUM(Q50:Q56)</f>
        <v>0</v>
      </c>
      <c r="R49" s="239"/>
      <c r="S49" s="239"/>
      <c r="T49" s="239"/>
      <c r="U49" s="239"/>
      <c r="V49" s="239">
        <f>SUM(V50:V56)</f>
        <v>0</v>
      </c>
      <c r="W49" s="239"/>
      <c r="X49" s="239"/>
      <c r="Y49" s="239"/>
      <c r="AG49" t="s">
        <v>181</v>
      </c>
    </row>
    <row r="50" spans="1:60" outlineLevel="1" x14ac:dyDescent="0.2">
      <c r="A50" s="253">
        <v>30</v>
      </c>
      <c r="B50" s="254" t="s">
        <v>671</v>
      </c>
      <c r="C50" s="263" t="s">
        <v>672</v>
      </c>
      <c r="D50" s="255" t="s">
        <v>673</v>
      </c>
      <c r="E50" s="256">
        <v>1</v>
      </c>
      <c r="F50" s="257"/>
      <c r="G50" s="258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15</v>
      </c>
      <c r="M50" s="232">
        <f>G50*(1+L50/100)</f>
        <v>0</v>
      </c>
      <c r="N50" s="231">
        <v>0</v>
      </c>
      <c r="O50" s="231">
        <f>ROUND(E50*N50,2)</f>
        <v>0</v>
      </c>
      <c r="P50" s="231">
        <v>0</v>
      </c>
      <c r="Q50" s="231">
        <f>ROUND(E50*P50,2)</f>
        <v>0</v>
      </c>
      <c r="R50" s="232"/>
      <c r="S50" s="232" t="s">
        <v>185</v>
      </c>
      <c r="T50" s="232" t="s">
        <v>332</v>
      </c>
      <c r="U50" s="232">
        <v>0</v>
      </c>
      <c r="V50" s="232">
        <f>ROUND(E50*U50,2)</f>
        <v>0</v>
      </c>
      <c r="W50" s="232"/>
      <c r="X50" s="232" t="s">
        <v>674</v>
      </c>
      <c r="Y50" s="232" t="s">
        <v>187</v>
      </c>
      <c r="Z50" s="212"/>
      <c r="AA50" s="212"/>
      <c r="AB50" s="212"/>
      <c r="AC50" s="212"/>
      <c r="AD50" s="212"/>
      <c r="AE50" s="212"/>
      <c r="AF50" s="212"/>
      <c r="AG50" s="212" t="s">
        <v>675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53">
        <v>31</v>
      </c>
      <c r="B51" s="254" t="s">
        <v>676</v>
      </c>
      <c r="C51" s="263" t="s">
        <v>677</v>
      </c>
      <c r="D51" s="255" t="s">
        <v>673</v>
      </c>
      <c r="E51" s="256">
        <v>1</v>
      </c>
      <c r="F51" s="257"/>
      <c r="G51" s="258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15</v>
      </c>
      <c r="M51" s="232">
        <f>G51*(1+L51/100)</f>
        <v>0</v>
      </c>
      <c r="N51" s="231">
        <v>0</v>
      </c>
      <c r="O51" s="231">
        <f>ROUND(E51*N51,2)</f>
        <v>0</v>
      </c>
      <c r="P51" s="231">
        <v>0</v>
      </c>
      <c r="Q51" s="231">
        <f>ROUND(E51*P51,2)</f>
        <v>0</v>
      </c>
      <c r="R51" s="232"/>
      <c r="S51" s="232" t="s">
        <v>185</v>
      </c>
      <c r="T51" s="232" t="s">
        <v>332</v>
      </c>
      <c r="U51" s="232">
        <v>0</v>
      </c>
      <c r="V51" s="232">
        <f>ROUND(E51*U51,2)</f>
        <v>0</v>
      </c>
      <c r="W51" s="232"/>
      <c r="X51" s="232" t="s">
        <v>674</v>
      </c>
      <c r="Y51" s="232" t="s">
        <v>187</v>
      </c>
      <c r="Z51" s="212"/>
      <c r="AA51" s="212"/>
      <c r="AB51" s="212"/>
      <c r="AC51" s="212"/>
      <c r="AD51" s="212"/>
      <c r="AE51" s="212"/>
      <c r="AF51" s="212"/>
      <c r="AG51" s="212" t="s">
        <v>675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53">
        <v>32</v>
      </c>
      <c r="B52" s="254" t="s">
        <v>678</v>
      </c>
      <c r="C52" s="263" t="s">
        <v>679</v>
      </c>
      <c r="D52" s="255" t="s">
        <v>673</v>
      </c>
      <c r="E52" s="256">
        <v>1</v>
      </c>
      <c r="F52" s="257"/>
      <c r="G52" s="258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15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185</v>
      </c>
      <c r="T52" s="232" t="s">
        <v>332</v>
      </c>
      <c r="U52" s="232">
        <v>0</v>
      </c>
      <c r="V52" s="232">
        <f>ROUND(E52*U52,2)</f>
        <v>0</v>
      </c>
      <c r="W52" s="232"/>
      <c r="X52" s="232" t="s">
        <v>674</v>
      </c>
      <c r="Y52" s="232" t="s">
        <v>187</v>
      </c>
      <c r="Z52" s="212"/>
      <c r="AA52" s="212"/>
      <c r="AB52" s="212"/>
      <c r="AC52" s="212"/>
      <c r="AD52" s="212"/>
      <c r="AE52" s="212"/>
      <c r="AF52" s="212"/>
      <c r="AG52" s="212" t="s">
        <v>675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53">
        <v>33</v>
      </c>
      <c r="B53" s="254" t="s">
        <v>682</v>
      </c>
      <c r="C53" s="263" t="s">
        <v>683</v>
      </c>
      <c r="D53" s="255" t="s">
        <v>673</v>
      </c>
      <c r="E53" s="256">
        <v>1</v>
      </c>
      <c r="F53" s="257"/>
      <c r="G53" s="258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15</v>
      </c>
      <c r="M53" s="232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2"/>
      <c r="S53" s="232" t="s">
        <v>185</v>
      </c>
      <c r="T53" s="232" t="s">
        <v>332</v>
      </c>
      <c r="U53" s="232">
        <v>0</v>
      </c>
      <c r="V53" s="232">
        <f>ROUND(E53*U53,2)</f>
        <v>0</v>
      </c>
      <c r="W53" s="232"/>
      <c r="X53" s="232" t="s">
        <v>674</v>
      </c>
      <c r="Y53" s="232" t="s">
        <v>187</v>
      </c>
      <c r="Z53" s="212"/>
      <c r="AA53" s="212"/>
      <c r="AB53" s="212"/>
      <c r="AC53" s="212"/>
      <c r="AD53" s="212"/>
      <c r="AE53" s="212"/>
      <c r="AF53" s="212"/>
      <c r="AG53" s="212" t="s">
        <v>675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53">
        <v>34</v>
      </c>
      <c r="B54" s="254" t="s">
        <v>761</v>
      </c>
      <c r="C54" s="263" t="s">
        <v>762</v>
      </c>
      <c r="D54" s="255" t="s">
        <v>673</v>
      </c>
      <c r="E54" s="256">
        <v>1</v>
      </c>
      <c r="F54" s="257"/>
      <c r="G54" s="258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15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185</v>
      </c>
      <c r="T54" s="232" t="s">
        <v>332</v>
      </c>
      <c r="U54" s="232">
        <v>0</v>
      </c>
      <c r="V54" s="232">
        <f>ROUND(E54*U54,2)</f>
        <v>0</v>
      </c>
      <c r="W54" s="232"/>
      <c r="X54" s="232" t="s">
        <v>674</v>
      </c>
      <c r="Y54" s="232" t="s">
        <v>187</v>
      </c>
      <c r="Z54" s="212"/>
      <c r="AA54" s="212"/>
      <c r="AB54" s="212"/>
      <c r="AC54" s="212"/>
      <c r="AD54" s="212"/>
      <c r="AE54" s="212"/>
      <c r="AF54" s="212"/>
      <c r="AG54" s="212" t="s">
        <v>675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53">
        <v>35</v>
      </c>
      <c r="B55" s="254" t="s">
        <v>684</v>
      </c>
      <c r="C55" s="263" t="s">
        <v>685</v>
      </c>
      <c r="D55" s="255" t="s">
        <v>673</v>
      </c>
      <c r="E55" s="256">
        <v>1</v>
      </c>
      <c r="F55" s="257"/>
      <c r="G55" s="258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15</v>
      </c>
      <c r="M55" s="232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2"/>
      <c r="S55" s="232" t="s">
        <v>185</v>
      </c>
      <c r="T55" s="232" t="s">
        <v>332</v>
      </c>
      <c r="U55" s="232">
        <v>0</v>
      </c>
      <c r="V55" s="232">
        <f>ROUND(E55*U55,2)</f>
        <v>0</v>
      </c>
      <c r="W55" s="232"/>
      <c r="X55" s="232" t="s">
        <v>674</v>
      </c>
      <c r="Y55" s="232" t="s">
        <v>187</v>
      </c>
      <c r="Z55" s="212"/>
      <c r="AA55" s="212"/>
      <c r="AB55" s="212"/>
      <c r="AC55" s="212"/>
      <c r="AD55" s="212"/>
      <c r="AE55" s="212"/>
      <c r="AF55" s="212"/>
      <c r="AG55" s="212" t="s">
        <v>675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53">
        <v>36</v>
      </c>
      <c r="B56" s="254" t="s">
        <v>763</v>
      </c>
      <c r="C56" s="263" t="s">
        <v>764</v>
      </c>
      <c r="D56" s="255" t="s">
        <v>673</v>
      </c>
      <c r="E56" s="256">
        <v>1</v>
      </c>
      <c r="F56" s="257"/>
      <c r="G56" s="258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15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185</v>
      </c>
      <c r="T56" s="232" t="s">
        <v>332</v>
      </c>
      <c r="U56" s="232">
        <v>0</v>
      </c>
      <c r="V56" s="232">
        <f>ROUND(E56*U56,2)</f>
        <v>0</v>
      </c>
      <c r="W56" s="232"/>
      <c r="X56" s="232" t="s">
        <v>674</v>
      </c>
      <c r="Y56" s="232" t="s">
        <v>187</v>
      </c>
      <c r="Z56" s="212"/>
      <c r="AA56" s="212"/>
      <c r="AB56" s="212"/>
      <c r="AC56" s="212"/>
      <c r="AD56" s="212"/>
      <c r="AE56" s="212"/>
      <c r="AF56" s="212"/>
      <c r="AG56" s="212" t="s">
        <v>675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40" t="s">
        <v>180</v>
      </c>
      <c r="B57" s="241" t="s">
        <v>153</v>
      </c>
      <c r="C57" s="259" t="s">
        <v>30</v>
      </c>
      <c r="D57" s="242"/>
      <c r="E57" s="243"/>
      <c r="F57" s="244"/>
      <c r="G57" s="245">
        <f>SUMIF(AG58:AG59,"&lt;&gt;NOR",G58:G59)</f>
        <v>0</v>
      </c>
      <c r="H57" s="239"/>
      <c r="I57" s="239">
        <f>SUM(I58:I59)</f>
        <v>0</v>
      </c>
      <c r="J57" s="239"/>
      <c r="K57" s="239">
        <f>SUM(K58:K59)</f>
        <v>0</v>
      </c>
      <c r="L57" s="239"/>
      <c r="M57" s="239">
        <f>SUM(M58:M59)</f>
        <v>0</v>
      </c>
      <c r="N57" s="238"/>
      <c r="O57" s="238">
        <f>SUM(O58:O59)</f>
        <v>0</v>
      </c>
      <c r="P57" s="238"/>
      <c r="Q57" s="238">
        <f>SUM(Q58:Q59)</f>
        <v>0</v>
      </c>
      <c r="R57" s="239"/>
      <c r="S57" s="239"/>
      <c r="T57" s="239"/>
      <c r="U57" s="239"/>
      <c r="V57" s="239">
        <f>SUM(V58:V59)</f>
        <v>0</v>
      </c>
      <c r="W57" s="239"/>
      <c r="X57" s="239"/>
      <c r="Y57" s="239"/>
      <c r="AG57" t="s">
        <v>181</v>
      </c>
    </row>
    <row r="58" spans="1:60" outlineLevel="1" x14ac:dyDescent="0.2">
      <c r="A58" s="253">
        <v>37</v>
      </c>
      <c r="B58" s="254" t="s">
        <v>688</v>
      </c>
      <c r="C58" s="263" t="s">
        <v>689</v>
      </c>
      <c r="D58" s="255" t="s">
        <v>673</v>
      </c>
      <c r="E58" s="256">
        <v>1</v>
      </c>
      <c r="F58" s="257"/>
      <c r="G58" s="258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15</v>
      </c>
      <c r="M58" s="232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2"/>
      <c r="S58" s="232" t="s">
        <v>185</v>
      </c>
      <c r="T58" s="232" t="s">
        <v>332</v>
      </c>
      <c r="U58" s="232">
        <v>0</v>
      </c>
      <c r="V58" s="232">
        <f>ROUND(E58*U58,2)</f>
        <v>0</v>
      </c>
      <c r="W58" s="232"/>
      <c r="X58" s="232" t="s">
        <v>674</v>
      </c>
      <c r="Y58" s="232" t="s">
        <v>187</v>
      </c>
      <c r="Z58" s="212"/>
      <c r="AA58" s="212"/>
      <c r="AB58" s="212"/>
      <c r="AC58" s="212"/>
      <c r="AD58" s="212"/>
      <c r="AE58" s="212"/>
      <c r="AF58" s="212"/>
      <c r="AG58" s="212" t="s">
        <v>675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7">
        <v>38</v>
      </c>
      <c r="B59" s="248" t="s">
        <v>686</v>
      </c>
      <c r="C59" s="260" t="s">
        <v>687</v>
      </c>
      <c r="D59" s="249" t="s">
        <v>673</v>
      </c>
      <c r="E59" s="250">
        <v>1</v>
      </c>
      <c r="F59" s="251"/>
      <c r="G59" s="252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15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185</v>
      </c>
      <c r="T59" s="232" t="s">
        <v>332</v>
      </c>
      <c r="U59" s="232">
        <v>0</v>
      </c>
      <c r="V59" s="232">
        <f>ROUND(E59*U59,2)</f>
        <v>0</v>
      </c>
      <c r="W59" s="232"/>
      <c r="X59" s="232" t="s">
        <v>674</v>
      </c>
      <c r="Y59" s="232" t="s">
        <v>187</v>
      </c>
      <c r="Z59" s="212"/>
      <c r="AA59" s="212"/>
      <c r="AB59" s="212"/>
      <c r="AC59" s="212"/>
      <c r="AD59" s="212"/>
      <c r="AE59" s="212"/>
      <c r="AF59" s="212"/>
      <c r="AG59" s="212" t="s">
        <v>675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x14ac:dyDescent="0.2">
      <c r="A60" s="3"/>
      <c r="B60" s="4"/>
      <c r="C60" s="264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v>15</v>
      </c>
      <c r="AF60">
        <v>21</v>
      </c>
      <c r="AG60" t="s">
        <v>166</v>
      </c>
    </row>
    <row r="61" spans="1:60" x14ac:dyDescent="0.2">
      <c r="A61" s="215"/>
      <c r="B61" s="216" t="s">
        <v>31</v>
      </c>
      <c r="C61" s="265"/>
      <c r="D61" s="217"/>
      <c r="E61" s="218"/>
      <c r="F61" s="218"/>
      <c r="G61" s="246">
        <f>G8+G11+G13+G41+G49+G57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f>SUMIF(L7:L59,AE60,G7:G59)</f>
        <v>0</v>
      </c>
      <c r="AF61">
        <f>SUMIF(L7:L59,AF60,G7:G59)</f>
        <v>0</v>
      </c>
      <c r="AG61" t="s">
        <v>690</v>
      </c>
    </row>
    <row r="62" spans="1:60" x14ac:dyDescent="0.2">
      <c r="A62" s="3"/>
      <c r="B62" s="4"/>
      <c r="C62" s="264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264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19" t="s">
        <v>691</v>
      </c>
      <c r="B64" s="219"/>
      <c r="C64" s="266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20"/>
      <c r="B65" s="221"/>
      <c r="C65" s="267"/>
      <c r="D65" s="221"/>
      <c r="E65" s="221"/>
      <c r="F65" s="221"/>
      <c r="G65" s="22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G65" t="s">
        <v>692</v>
      </c>
    </row>
    <row r="66" spans="1:33" x14ac:dyDescent="0.2">
      <c r="A66" s="223"/>
      <c r="B66" s="224"/>
      <c r="C66" s="268"/>
      <c r="D66" s="224"/>
      <c r="E66" s="224"/>
      <c r="F66" s="224"/>
      <c r="G66" s="22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223"/>
      <c r="B67" s="224"/>
      <c r="C67" s="268"/>
      <c r="D67" s="224"/>
      <c r="E67" s="224"/>
      <c r="F67" s="224"/>
      <c r="G67" s="22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23"/>
      <c r="B68" s="224"/>
      <c r="C68" s="268"/>
      <c r="D68" s="224"/>
      <c r="E68" s="224"/>
      <c r="F68" s="224"/>
      <c r="G68" s="22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26"/>
      <c r="B69" s="227"/>
      <c r="C69" s="269"/>
      <c r="D69" s="227"/>
      <c r="E69" s="227"/>
      <c r="F69" s="227"/>
      <c r="G69" s="22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A70" s="3"/>
      <c r="B70" s="4"/>
      <c r="C70" s="264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C71" s="270"/>
      <c r="D71" s="10"/>
      <c r="AG71" t="s">
        <v>693</v>
      </c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/QWnA32aA5hu7XxE4A3kVAGmcQBWpLouSB4IOKlUbkTZDker1qkvNKzVqBU4D/GzoUJPK+Ma8+LKASpeuyrdg==" saltValue="CZjWST7ojhUNVD3SVmf5ig==" spinCount="100000" sheet="1" formatRows="0"/>
  <mergeCells count="6">
    <mergeCell ref="A1:G1"/>
    <mergeCell ref="C2:G2"/>
    <mergeCell ref="C3:G3"/>
    <mergeCell ref="C4:G4"/>
    <mergeCell ref="A64:C64"/>
    <mergeCell ref="A65:G6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CB93-92EE-463E-BE2B-53C56194D38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154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155</v>
      </c>
    </row>
    <row r="3" spans="1:60" ht="24.95" customHeight="1" x14ac:dyDescent="0.2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6" t="s">
        <v>155</v>
      </c>
      <c r="AG3" t="s">
        <v>156</v>
      </c>
    </row>
    <row r="4" spans="1:60" ht="24.95" customHeight="1" x14ac:dyDescent="0.2">
      <c r="A4" s="202" t="s">
        <v>10</v>
      </c>
      <c r="B4" s="203" t="s">
        <v>57</v>
      </c>
      <c r="C4" s="204" t="s">
        <v>58</v>
      </c>
      <c r="D4" s="205"/>
      <c r="E4" s="205"/>
      <c r="F4" s="205"/>
      <c r="G4" s="206"/>
      <c r="AG4" t="s">
        <v>157</v>
      </c>
    </row>
    <row r="5" spans="1:60" x14ac:dyDescent="0.2">
      <c r="D5" s="10"/>
    </row>
    <row r="6" spans="1:60" ht="38.25" x14ac:dyDescent="0.2">
      <c r="A6" s="208" t="s">
        <v>158</v>
      </c>
      <c r="B6" s="210" t="s">
        <v>159</v>
      </c>
      <c r="C6" s="210" t="s">
        <v>160</v>
      </c>
      <c r="D6" s="209" t="s">
        <v>161</v>
      </c>
      <c r="E6" s="208" t="s">
        <v>162</v>
      </c>
      <c r="F6" s="207" t="s">
        <v>163</v>
      </c>
      <c r="G6" s="208" t="s">
        <v>31</v>
      </c>
      <c r="H6" s="211" t="s">
        <v>32</v>
      </c>
      <c r="I6" s="211" t="s">
        <v>164</v>
      </c>
      <c r="J6" s="211" t="s">
        <v>33</v>
      </c>
      <c r="K6" s="211" t="s">
        <v>165</v>
      </c>
      <c r="L6" s="211" t="s">
        <v>166</v>
      </c>
      <c r="M6" s="211" t="s">
        <v>167</v>
      </c>
      <c r="N6" s="211" t="s">
        <v>168</v>
      </c>
      <c r="O6" s="211" t="s">
        <v>169</v>
      </c>
      <c r="P6" s="211" t="s">
        <v>170</v>
      </c>
      <c r="Q6" s="211" t="s">
        <v>171</v>
      </c>
      <c r="R6" s="211" t="s">
        <v>172</v>
      </c>
      <c r="S6" s="211" t="s">
        <v>173</v>
      </c>
      <c r="T6" s="211" t="s">
        <v>174</v>
      </c>
      <c r="U6" s="211" t="s">
        <v>175</v>
      </c>
      <c r="V6" s="211" t="s">
        <v>176</v>
      </c>
      <c r="W6" s="211" t="s">
        <v>177</v>
      </c>
      <c r="X6" s="211" t="s">
        <v>178</v>
      </c>
      <c r="Y6" s="211" t="s">
        <v>179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0" t="s">
        <v>180</v>
      </c>
      <c r="B8" s="241" t="s">
        <v>106</v>
      </c>
      <c r="C8" s="259" t="s">
        <v>107</v>
      </c>
      <c r="D8" s="242"/>
      <c r="E8" s="243"/>
      <c r="F8" s="244"/>
      <c r="G8" s="245">
        <f>SUMIF(AG9:AG12,"&lt;&gt;NOR",G9:G12)</f>
        <v>0</v>
      </c>
      <c r="H8" s="239"/>
      <c r="I8" s="239">
        <f>SUM(I9:I12)</f>
        <v>0</v>
      </c>
      <c r="J8" s="239"/>
      <c r="K8" s="239">
        <f>SUM(K9:K12)</f>
        <v>0</v>
      </c>
      <c r="L8" s="239"/>
      <c r="M8" s="239">
        <f>SUM(M9:M12)</f>
        <v>0</v>
      </c>
      <c r="N8" s="238"/>
      <c r="O8" s="238">
        <f>SUM(O9:O12)</f>
        <v>0</v>
      </c>
      <c r="P8" s="238"/>
      <c r="Q8" s="238">
        <f>SUM(Q9:Q12)</f>
        <v>0</v>
      </c>
      <c r="R8" s="239"/>
      <c r="S8" s="239"/>
      <c r="T8" s="239"/>
      <c r="U8" s="239"/>
      <c r="V8" s="239">
        <f>SUM(V9:V12)</f>
        <v>13.7</v>
      </c>
      <c r="W8" s="239"/>
      <c r="X8" s="239"/>
      <c r="Y8" s="239"/>
      <c r="AG8" t="s">
        <v>181</v>
      </c>
    </row>
    <row r="9" spans="1:60" ht="22.5" outlineLevel="1" x14ac:dyDescent="0.2">
      <c r="A9" s="253">
        <v>1</v>
      </c>
      <c r="B9" s="254" t="s">
        <v>765</v>
      </c>
      <c r="C9" s="263" t="s">
        <v>766</v>
      </c>
      <c r="D9" s="255" t="s">
        <v>247</v>
      </c>
      <c r="E9" s="256">
        <v>90</v>
      </c>
      <c r="F9" s="257"/>
      <c r="G9" s="25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12</v>
      </c>
      <c r="M9" s="232">
        <f>G9*(1+L9/100)</f>
        <v>0</v>
      </c>
      <c r="N9" s="231">
        <v>2.0000000000000002E-5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331</v>
      </c>
      <c r="T9" s="232" t="s">
        <v>332</v>
      </c>
      <c r="U9" s="232">
        <v>0.14000000000000001</v>
      </c>
      <c r="V9" s="232">
        <f>ROUND(E9*U9,2)</f>
        <v>12.6</v>
      </c>
      <c r="W9" s="232"/>
      <c r="X9" s="232" t="s">
        <v>186</v>
      </c>
      <c r="Y9" s="232" t="s">
        <v>187</v>
      </c>
      <c r="Z9" s="212"/>
      <c r="AA9" s="212"/>
      <c r="AB9" s="212"/>
      <c r="AC9" s="212"/>
      <c r="AD9" s="212"/>
      <c r="AE9" s="212"/>
      <c r="AF9" s="212"/>
      <c r="AG9" s="212" t="s">
        <v>188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53">
        <v>2</v>
      </c>
      <c r="B10" s="254" t="s">
        <v>767</v>
      </c>
      <c r="C10" s="263" t="s">
        <v>768</v>
      </c>
      <c r="D10" s="255" t="s">
        <v>247</v>
      </c>
      <c r="E10" s="256">
        <v>6</v>
      </c>
      <c r="F10" s="257"/>
      <c r="G10" s="258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12</v>
      </c>
      <c r="M10" s="232">
        <f>G10*(1+L10/100)</f>
        <v>0</v>
      </c>
      <c r="N10" s="231">
        <v>2.0000000000000002E-5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331</v>
      </c>
      <c r="T10" s="232" t="s">
        <v>332</v>
      </c>
      <c r="U10" s="232">
        <v>0.14000000000000001</v>
      </c>
      <c r="V10" s="232">
        <f>ROUND(E10*U10,2)</f>
        <v>0.84</v>
      </c>
      <c r="W10" s="232"/>
      <c r="X10" s="232" t="s">
        <v>186</v>
      </c>
      <c r="Y10" s="232" t="s">
        <v>187</v>
      </c>
      <c r="Z10" s="212"/>
      <c r="AA10" s="212"/>
      <c r="AB10" s="212"/>
      <c r="AC10" s="212"/>
      <c r="AD10" s="212"/>
      <c r="AE10" s="212"/>
      <c r="AF10" s="212"/>
      <c r="AG10" s="212" t="s">
        <v>188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53">
        <v>3</v>
      </c>
      <c r="B11" s="254" t="s">
        <v>769</v>
      </c>
      <c r="C11" s="263" t="s">
        <v>770</v>
      </c>
      <c r="D11" s="255" t="s">
        <v>247</v>
      </c>
      <c r="E11" s="256">
        <v>2</v>
      </c>
      <c r="F11" s="257"/>
      <c r="G11" s="258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12</v>
      </c>
      <c r="M11" s="232">
        <f>G11*(1+L11/100)</f>
        <v>0</v>
      </c>
      <c r="N11" s="231">
        <v>3.0000000000000001E-5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331</v>
      </c>
      <c r="T11" s="232" t="s">
        <v>332</v>
      </c>
      <c r="U11" s="232">
        <v>0.13</v>
      </c>
      <c r="V11" s="232">
        <f>ROUND(E11*U11,2)</f>
        <v>0.26</v>
      </c>
      <c r="W11" s="232"/>
      <c r="X11" s="232" t="s">
        <v>186</v>
      </c>
      <c r="Y11" s="232" t="s">
        <v>187</v>
      </c>
      <c r="Z11" s="212"/>
      <c r="AA11" s="212"/>
      <c r="AB11" s="212"/>
      <c r="AC11" s="212"/>
      <c r="AD11" s="212"/>
      <c r="AE11" s="212"/>
      <c r="AF11" s="212"/>
      <c r="AG11" s="212" t="s">
        <v>188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3">
        <v>4</v>
      </c>
      <c r="B12" s="254" t="s">
        <v>518</v>
      </c>
      <c r="C12" s="263" t="s">
        <v>519</v>
      </c>
      <c r="D12" s="255" t="s">
        <v>196</v>
      </c>
      <c r="E12" s="256">
        <v>1.98E-3</v>
      </c>
      <c r="F12" s="257"/>
      <c r="G12" s="258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12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331</v>
      </c>
      <c r="T12" s="232" t="s">
        <v>332</v>
      </c>
      <c r="U12" s="232">
        <v>1.74</v>
      </c>
      <c r="V12" s="232">
        <f>ROUND(E12*U12,2)</f>
        <v>0</v>
      </c>
      <c r="W12" s="232"/>
      <c r="X12" s="232" t="s">
        <v>186</v>
      </c>
      <c r="Y12" s="232" t="s">
        <v>187</v>
      </c>
      <c r="Z12" s="212"/>
      <c r="AA12" s="212"/>
      <c r="AB12" s="212"/>
      <c r="AC12" s="212"/>
      <c r="AD12" s="212"/>
      <c r="AE12" s="212"/>
      <c r="AF12" s="212"/>
      <c r="AG12" s="212" t="s">
        <v>771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40" t="s">
        <v>180</v>
      </c>
      <c r="B13" s="241" t="s">
        <v>115</v>
      </c>
      <c r="C13" s="259" t="s">
        <v>116</v>
      </c>
      <c r="D13" s="242"/>
      <c r="E13" s="243"/>
      <c r="F13" s="244"/>
      <c r="G13" s="245">
        <f>SUMIF(AG14:AG14,"&lt;&gt;NOR",G14:G14)</f>
        <v>0</v>
      </c>
      <c r="H13" s="239"/>
      <c r="I13" s="239">
        <f>SUM(I14:I14)</f>
        <v>0</v>
      </c>
      <c r="J13" s="239"/>
      <c r="K13" s="239">
        <f>SUM(K14:K14)</f>
        <v>0</v>
      </c>
      <c r="L13" s="239"/>
      <c r="M13" s="239">
        <f>SUM(M14:M14)</f>
        <v>0</v>
      </c>
      <c r="N13" s="238"/>
      <c r="O13" s="238">
        <f>SUM(O14:O14)</f>
        <v>0</v>
      </c>
      <c r="P13" s="238"/>
      <c r="Q13" s="238">
        <f>SUM(Q14:Q14)</f>
        <v>0</v>
      </c>
      <c r="R13" s="239"/>
      <c r="S13" s="239"/>
      <c r="T13" s="239"/>
      <c r="U13" s="239"/>
      <c r="V13" s="239">
        <f>SUM(V14:V14)</f>
        <v>0</v>
      </c>
      <c r="W13" s="239"/>
      <c r="X13" s="239"/>
      <c r="Y13" s="239"/>
      <c r="AG13" t="s">
        <v>181</v>
      </c>
    </row>
    <row r="14" spans="1:60" ht="22.5" outlineLevel="1" x14ac:dyDescent="0.2">
      <c r="A14" s="253">
        <v>5</v>
      </c>
      <c r="B14" s="254" t="s">
        <v>772</v>
      </c>
      <c r="C14" s="263" t="s">
        <v>773</v>
      </c>
      <c r="D14" s="255" t="s">
        <v>640</v>
      </c>
      <c r="E14" s="256">
        <v>1</v>
      </c>
      <c r="F14" s="257"/>
      <c r="G14" s="258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12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331</v>
      </c>
      <c r="T14" s="232" t="s">
        <v>332</v>
      </c>
      <c r="U14" s="232">
        <v>0</v>
      </c>
      <c r="V14" s="232">
        <f>ROUND(E14*U14,2)</f>
        <v>0</v>
      </c>
      <c r="W14" s="232"/>
      <c r="X14" s="232" t="s">
        <v>774</v>
      </c>
      <c r="Y14" s="232" t="s">
        <v>187</v>
      </c>
      <c r="Z14" s="212"/>
      <c r="AA14" s="212"/>
      <c r="AB14" s="212"/>
      <c r="AC14" s="212"/>
      <c r="AD14" s="212"/>
      <c r="AE14" s="212"/>
      <c r="AF14" s="212"/>
      <c r="AG14" s="212" t="s">
        <v>775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40" t="s">
        <v>180</v>
      </c>
      <c r="B15" s="241" t="s">
        <v>117</v>
      </c>
      <c r="C15" s="259" t="s">
        <v>118</v>
      </c>
      <c r="D15" s="242"/>
      <c r="E15" s="243"/>
      <c r="F15" s="244"/>
      <c r="G15" s="245">
        <f>SUMIF(AG16:AG20,"&lt;&gt;NOR",G16:G20)</f>
        <v>0</v>
      </c>
      <c r="H15" s="239"/>
      <c r="I15" s="239">
        <f>SUM(I16:I20)</f>
        <v>0</v>
      </c>
      <c r="J15" s="239"/>
      <c r="K15" s="239">
        <f>SUM(K16:K20)</f>
        <v>0</v>
      </c>
      <c r="L15" s="239"/>
      <c r="M15" s="239">
        <f>SUM(M16:M20)</f>
        <v>0</v>
      </c>
      <c r="N15" s="238"/>
      <c r="O15" s="238">
        <f>SUM(O16:O20)</f>
        <v>0.08</v>
      </c>
      <c r="P15" s="238"/>
      <c r="Q15" s="238">
        <f>SUM(Q16:Q20)</f>
        <v>0</v>
      </c>
      <c r="R15" s="239"/>
      <c r="S15" s="239"/>
      <c r="T15" s="239"/>
      <c r="U15" s="239"/>
      <c r="V15" s="239">
        <f>SUM(V16:V20)</f>
        <v>31.26</v>
      </c>
      <c r="W15" s="239"/>
      <c r="X15" s="239"/>
      <c r="Y15" s="239"/>
      <c r="AG15" t="s">
        <v>181</v>
      </c>
    </row>
    <row r="16" spans="1:60" outlineLevel="1" x14ac:dyDescent="0.2">
      <c r="A16" s="253">
        <v>6</v>
      </c>
      <c r="B16" s="254" t="s">
        <v>776</v>
      </c>
      <c r="C16" s="263" t="s">
        <v>777</v>
      </c>
      <c r="D16" s="255" t="s">
        <v>247</v>
      </c>
      <c r="E16" s="256">
        <v>90</v>
      </c>
      <c r="F16" s="257"/>
      <c r="G16" s="258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12</v>
      </c>
      <c r="M16" s="232">
        <f>G16*(1+L16/100)</f>
        <v>0</v>
      </c>
      <c r="N16" s="231">
        <v>7.6000000000000004E-4</v>
      </c>
      <c r="O16" s="231">
        <f>ROUND(E16*N16,2)</f>
        <v>7.0000000000000007E-2</v>
      </c>
      <c r="P16" s="231">
        <v>0</v>
      </c>
      <c r="Q16" s="231">
        <f>ROUND(E16*P16,2)</f>
        <v>0</v>
      </c>
      <c r="R16" s="232"/>
      <c r="S16" s="232" t="s">
        <v>331</v>
      </c>
      <c r="T16" s="232" t="s">
        <v>332</v>
      </c>
      <c r="U16" s="232">
        <v>0.29737999999999998</v>
      </c>
      <c r="V16" s="232">
        <f>ROUND(E16*U16,2)</f>
        <v>26.76</v>
      </c>
      <c r="W16" s="232"/>
      <c r="X16" s="232" t="s">
        <v>186</v>
      </c>
      <c r="Y16" s="232" t="s">
        <v>187</v>
      </c>
      <c r="Z16" s="212"/>
      <c r="AA16" s="212"/>
      <c r="AB16" s="212"/>
      <c r="AC16" s="212"/>
      <c r="AD16" s="212"/>
      <c r="AE16" s="212"/>
      <c r="AF16" s="212"/>
      <c r="AG16" s="212" t="s">
        <v>188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3">
        <v>7</v>
      </c>
      <c r="B17" s="254" t="s">
        <v>778</v>
      </c>
      <c r="C17" s="263" t="s">
        <v>779</v>
      </c>
      <c r="D17" s="255" t="s">
        <v>247</v>
      </c>
      <c r="E17" s="256">
        <v>6</v>
      </c>
      <c r="F17" s="257"/>
      <c r="G17" s="258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12</v>
      </c>
      <c r="M17" s="232">
        <f>G17*(1+L17/100)</f>
        <v>0</v>
      </c>
      <c r="N17" s="231">
        <v>8.8000000000000003E-4</v>
      </c>
      <c r="O17" s="231">
        <f>ROUND(E17*N17,2)</f>
        <v>0.01</v>
      </c>
      <c r="P17" s="231">
        <v>0</v>
      </c>
      <c r="Q17" s="231">
        <f>ROUND(E17*P17,2)</f>
        <v>0</v>
      </c>
      <c r="R17" s="232"/>
      <c r="S17" s="232" t="s">
        <v>331</v>
      </c>
      <c r="T17" s="232" t="s">
        <v>332</v>
      </c>
      <c r="U17" s="232">
        <v>0.30737999999999999</v>
      </c>
      <c r="V17" s="232">
        <f>ROUND(E17*U17,2)</f>
        <v>1.84</v>
      </c>
      <c r="W17" s="232"/>
      <c r="X17" s="232" t="s">
        <v>186</v>
      </c>
      <c r="Y17" s="232" t="s">
        <v>187</v>
      </c>
      <c r="Z17" s="212"/>
      <c r="AA17" s="212"/>
      <c r="AB17" s="212"/>
      <c r="AC17" s="212"/>
      <c r="AD17" s="212"/>
      <c r="AE17" s="212"/>
      <c r="AF17" s="212"/>
      <c r="AG17" s="212" t="s">
        <v>188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3">
        <v>8</v>
      </c>
      <c r="B18" s="254" t="s">
        <v>780</v>
      </c>
      <c r="C18" s="263" t="s">
        <v>781</v>
      </c>
      <c r="D18" s="255" t="s">
        <v>247</v>
      </c>
      <c r="E18" s="256">
        <v>2</v>
      </c>
      <c r="F18" s="257"/>
      <c r="G18" s="258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12</v>
      </c>
      <c r="M18" s="232">
        <f>G18*(1+L18/100)</f>
        <v>0</v>
      </c>
      <c r="N18" s="231">
        <v>1.01E-3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331</v>
      </c>
      <c r="T18" s="232" t="s">
        <v>332</v>
      </c>
      <c r="U18" s="232">
        <v>0.31738</v>
      </c>
      <c r="V18" s="232">
        <f>ROUND(E18*U18,2)</f>
        <v>0.63</v>
      </c>
      <c r="W18" s="232"/>
      <c r="X18" s="232" t="s">
        <v>186</v>
      </c>
      <c r="Y18" s="232" t="s">
        <v>187</v>
      </c>
      <c r="Z18" s="212"/>
      <c r="AA18" s="212"/>
      <c r="AB18" s="212"/>
      <c r="AC18" s="212"/>
      <c r="AD18" s="212"/>
      <c r="AE18" s="212"/>
      <c r="AF18" s="212"/>
      <c r="AG18" s="212" t="s">
        <v>188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3">
        <v>9</v>
      </c>
      <c r="B19" s="254" t="s">
        <v>782</v>
      </c>
      <c r="C19" s="263" t="s">
        <v>783</v>
      </c>
      <c r="D19" s="255" t="s">
        <v>247</v>
      </c>
      <c r="E19" s="256">
        <v>98</v>
      </c>
      <c r="F19" s="257"/>
      <c r="G19" s="258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12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331</v>
      </c>
      <c r="T19" s="232" t="s">
        <v>332</v>
      </c>
      <c r="U19" s="232">
        <v>1.7999999999999999E-2</v>
      </c>
      <c r="V19" s="232">
        <f>ROUND(E19*U19,2)</f>
        <v>1.76</v>
      </c>
      <c r="W19" s="232"/>
      <c r="X19" s="232" t="s">
        <v>186</v>
      </c>
      <c r="Y19" s="232" t="s">
        <v>187</v>
      </c>
      <c r="Z19" s="212"/>
      <c r="AA19" s="212"/>
      <c r="AB19" s="212"/>
      <c r="AC19" s="212"/>
      <c r="AD19" s="212"/>
      <c r="AE19" s="212"/>
      <c r="AF19" s="212"/>
      <c r="AG19" s="212" t="s">
        <v>188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3">
        <v>10</v>
      </c>
      <c r="B20" s="254" t="s">
        <v>784</v>
      </c>
      <c r="C20" s="263" t="s">
        <v>785</v>
      </c>
      <c r="D20" s="255" t="s">
        <v>196</v>
      </c>
      <c r="E20" s="256">
        <v>7.5700000000000003E-2</v>
      </c>
      <c r="F20" s="257"/>
      <c r="G20" s="258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12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331</v>
      </c>
      <c r="T20" s="232" t="s">
        <v>332</v>
      </c>
      <c r="U20" s="232">
        <v>3.5630000000000002</v>
      </c>
      <c r="V20" s="232">
        <f>ROUND(E20*U20,2)</f>
        <v>0.27</v>
      </c>
      <c r="W20" s="232"/>
      <c r="X20" s="232" t="s">
        <v>186</v>
      </c>
      <c r="Y20" s="232" t="s">
        <v>187</v>
      </c>
      <c r="Z20" s="212"/>
      <c r="AA20" s="212"/>
      <c r="AB20" s="212"/>
      <c r="AC20" s="212"/>
      <c r="AD20" s="212"/>
      <c r="AE20" s="212"/>
      <c r="AF20" s="212"/>
      <c r="AG20" s="212" t="s">
        <v>771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40" t="s">
        <v>180</v>
      </c>
      <c r="B21" s="241" t="s">
        <v>119</v>
      </c>
      <c r="C21" s="259" t="s">
        <v>120</v>
      </c>
      <c r="D21" s="242"/>
      <c r="E21" s="243"/>
      <c r="F21" s="244"/>
      <c r="G21" s="245">
        <f>SUMIF(AG22:AG31,"&lt;&gt;NOR",G22:G31)</f>
        <v>0</v>
      </c>
      <c r="H21" s="239"/>
      <c r="I21" s="239">
        <f>SUM(I22:I31)</f>
        <v>0</v>
      </c>
      <c r="J21" s="239"/>
      <c r="K21" s="239">
        <f>SUM(K22:K31)</f>
        <v>0</v>
      </c>
      <c r="L21" s="239"/>
      <c r="M21" s="239">
        <f>SUM(M22:M31)</f>
        <v>0</v>
      </c>
      <c r="N21" s="238"/>
      <c r="O21" s="238">
        <f>SUM(O22:O31)</f>
        <v>0.01</v>
      </c>
      <c r="P21" s="238"/>
      <c r="Q21" s="238">
        <f>SUM(Q22:Q31)</f>
        <v>0</v>
      </c>
      <c r="R21" s="239"/>
      <c r="S21" s="239"/>
      <c r="T21" s="239"/>
      <c r="U21" s="239"/>
      <c r="V21" s="239">
        <f>SUM(V22:V31)</f>
        <v>12.469999999999999</v>
      </c>
      <c r="W21" s="239"/>
      <c r="X21" s="239"/>
      <c r="Y21" s="239"/>
      <c r="AG21" t="s">
        <v>181</v>
      </c>
    </row>
    <row r="22" spans="1:60" outlineLevel="1" x14ac:dyDescent="0.2">
      <c r="A22" s="253">
        <v>11</v>
      </c>
      <c r="B22" s="254" t="s">
        <v>786</v>
      </c>
      <c r="C22" s="263" t="s">
        <v>787</v>
      </c>
      <c r="D22" s="255" t="s">
        <v>226</v>
      </c>
      <c r="E22" s="256">
        <v>10</v>
      </c>
      <c r="F22" s="257"/>
      <c r="G22" s="258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12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331</v>
      </c>
      <c r="T22" s="232" t="s">
        <v>332</v>
      </c>
      <c r="U22" s="232">
        <v>0.22700000000000001</v>
      </c>
      <c r="V22" s="232">
        <f>ROUND(E22*U22,2)</f>
        <v>2.27</v>
      </c>
      <c r="W22" s="232"/>
      <c r="X22" s="232" t="s">
        <v>186</v>
      </c>
      <c r="Y22" s="232" t="s">
        <v>187</v>
      </c>
      <c r="Z22" s="212"/>
      <c r="AA22" s="212"/>
      <c r="AB22" s="212"/>
      <c r="AC22" s="212"/>
      <c r="AD22" s="212"/>
      <c r="AE22" s="212"/>
      <c r="AF22" s="212"/>
      <c r="AG22" s="212" t="s">
        <v>188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3">
        <v>12</v>
      </c>
      <c r="B23" s="254" t="s">
        <v>788</v>
      </c>
      <c r="C23" s="263" t="s">
        <v>789</v>
      </c>
      <c r="D23" s="255" t="s">
        <v>226</v>
      </c>
      <c r="E23" s="256">
        <v>10</v>
      </c>
      <c r="F23" s="257"/>
      <c r="G23" s="258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12</v>
      </c>
      <c r="M23" s="232">
        <f>G23*(1+L23/100)</f>
        <v>0</v>
      </c>
      <c r="N23" s="231">
        <v>1E-4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331</v>
      </c>
      <c r="T23" s="232" t="s">
        <v>332</v>
      </c>
      <c r="U23" s="232">
        <v>6.2E-2</v>
      </c>
      <c r="V23" s="232">
        <f>ROUND(E23*U23,2)</f>
        <v>0.62</v>
      </c>
      <c r="W23" s="232"/>
      <c r="X23" s="232" t="s">
        <v>186</v>
      </c>
      <c r="Y23" s="232" t="s">
        <v>187</v>
      </c>
      <c r="Z23" s="212"/>
      <c r="AA23" s="212"/>
      <c r="AB23" s="212"/>
      <c r="AC23" s="212"/>
      <c r="AD23" s="212"/>
      <c r="AE23" s="212"/>
      <c r="AF23" s="212"/>
      <c r="AG23" s="212" t="s">
        <v>188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3">
        <v>13</v>
      </c>
      <c r="B24" s="254" t="s">
        <v>790</v>
      </c>
      <c r="C24" s="263" t="s">
        <v>791</v>
      </c>
      <c r="D24" s="255" t="s">
        <v>226</v>
      </c>
      <c r="E24" s="256">
        <v>12</v>
      </c>
      <c r="F24" s="257"/>
      <c r="G24" s="258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12</v>
      </c>
      <c r="M24" s="232">
        <f>G24*(1+L24/100)</f>
        <v>0</v>
      </c>
      <c r="N24" s="231">
        <v>2.5999999999999998E-4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331</v>
      </c>
      <c r="T24" s="232" t="s">
        <v>332</v>
      </c>
      <c r="U24" s="232">
        <v>0.16500000000000001</v>
      </c>
      <c r="V24" s="232">
        <f>ROUND(E24*U24,2)</f>
        <v>1.98</v>
      </c>
      <c r="W24" s="232"/>
      <c r="X24" s="232" t="s">
        <v>186</v>
      </c>
      <c r="Y24" s="232" t="s">
        <v>187</v>
      </c>
      <c r="Z24" s="212"/>
      <c r="AA24" s="212"/>
      <c r="AB24" s="212"/>
      <c r="AC24" s="212"/>
      <c r="AD24" s="212"/>
      <c r="AE24" s="212"/>
      <c r="AF24" s="212"/>
      <c r="AG24" s="212" t="s">
        <v>188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3">
        <v>14</v>
      </c>
      <c r="B25" s="254" t="s">
        <v>792</v>
      </c>
      <c r="C25" s="263" t="s">
        <v>793</v>
      </c>
      <c r="D25" s="255" t="s">
        <v>226</v>
      </c>
      <c r="E25" s="256">
        <v>12</v>
      </c>
      <c r="F25" s="257"/>
      <c r="G25" s="258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12</v>
      </c>
      <c r="M25" s="232">
        <f>G25*(1+L25/100)</f>
        <v>0</v>
      </c>
      <c r="N25" s="231">
        <v>1.1E-4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331</v>
      </c>
      <c r="T25" s="232" t="s">
        <v>332</v>
      </c>
      <c r="U25" s="232">
        <v>8.2000000000000003E-2</v>
      </c>
      <c r="V25" s="232">
        <f>ROUND(E25*U25,2)</f>
        <v>0.98</v>
      </c>
      <c r="W25" s="232"/>
      <c r="X25" s="232" t="s">
        <v>186</v>
      </c>
      <c r="Y25" s="232" t="s">
        <v>187</v>
      </c>
      <c r="Z25" s="212"/>
      <c r="AA25" s="212"/>
      <c r="AB25" s="212"/>
      <c r="AC25" s="212"/>
      <c r="AD25" s="212"/>
      <c r="AE25" s="212"/>
      <c r="AF25" s="212"/>
      <c r="AG25" s="212" t="s">
        <v>188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3">
        <v>15</v>
      </c>
      <c r="B26" s="254" t="s">
        <v>794</v>
      </c>
      <c r="C26" s="263" t="s">
        <v>795</v>
      </c>
      <c r="D26" s="255" t="s">
        <v>226</v>
      </c>
      <c r="E26" s="256">
        <v>4</v>
      </c>
      <c r="F26" s="257"/>
      <c r="G26" s="258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12</v>
      </c>
      <c r="M26" s="232">
        <f>G26*(1+L26/100)</f>
        <v>0</v>
      </c>
      <c r="N26" s="231">
        <v>4.4999999999999999E-4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331</v>
      </c>
      <c r="T26" s="232" t="s">
        <v>332</v>
      </c>
      <c r="U26" s="232">
        <v>0.16</v>
      </c>
      <c r="V26" s="232">
        <f>ROUND(E26*U26,2)</f>
        <v>0.64</v>
      </c>
      <c r="W26" s="232"/>
      <c r="X26" s="232" t="s">
        <v>186</v>
      </c>
      <c r="Y26" s="232" t="s">
        <v>187</v>
      </c>
      <c r="Z26" s="212"/>
      <c r="AA26" s="212"/>
      <c r="AB26" s="212"/>
      <c r="AC26" s="212"/>
      <c r="AD26" s="212"/>
      <c r="AE26" s="212"/>
      <c r="AF26" s="212"/>
      <c r="AG26" s="212" t="s">
        <v>188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3">
        <v>16</v>
      </c>
      <c r="B27" s="254" t="s">
        <v>796</v>
      </c>
      <c r="C27" s="263" t="s">
        <v>797</v>
      </c>
      <c r="D27" s="255" t="s">
        <v>226</v>
      </c>
      <c r="E27" s="256">
        <v>4</v>
      </c>
      <c r="F27" s="257"/>
      <c r="G27" s="258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12</v>
      </c>
      <c r="M27" s="232">
        <f>G27*(1+L27/100)</f>
        <v>0</v>
      </c>
      <c r="N27" s="231">
        <v>1.3999999999999999E-4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331</v>
      </c>
      <c r="T27" s="232" t="s">
        <v>332</v>
      </c>
      <c r="U27" s="232">
        <v>7.1999999999999995E-2</v>
      </c>
      <c r="V27" s="232">
        <f>ROUND(E27*U27,2)</f>
        <v>0.28999999999999998</v>
      </c>
      <c r="W27" s="232"/>
      <c r="X27" s="232" t="s">
        <v>186</v>
      </c>
      <c r="Y27" s="232" t="s">
        <v>187</v>
      </c>
      <c r="Z27" s="212"/>
      <c r="AA27" s="212"/>
      <c r="AB27" s="212"/>
      <c r="AC27" s="212"/>
      <c r="AD27" s="212"/>
      <c r="AE27" s="212"/>
      <c r="AF27" s="212"/>
      <c r="AG27" s="212" t="s">
        <v>188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3">
        <v>17</v>
      </c>
      <c r="B28" s="254" t="s">
        <v>798</v>
      </c>
      <c r="C28" s="263" t="s">
        <v>799</v>
      </c>
      <c r="D28" s="255" t="s">
        <v>640</v>
      </c>
      <c r="E28" s="256">
        <v>4</v>
      </c>
      <c r="F28" s="257"/>
      <c r="G28" s="258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12</v>
      </c>
      <c r="M28" s="232">
        <f>G28*(1+L28/100)</f>
        <v>0</v>
      </c>
      <c r="N28" s="231">
        <v>8.0000000000000004E-4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331</v>
      </c>
      <c r="T28" s="232" t="s">
        <v>332</v>
      </c>
      <c r="U28" s="232">
        <v>1.2130000000000001</v>
      </c>
      <c r="V28" s="232">
        <f>ROUND(E28*U28,2)</f>
        <v>4.8499999999999996</v>
      </c>
      <c r="W28" s="232"/>
      <c r="X28" s="232" t="s">
        <v>186</v>
      </c>
      <c r="Y28" s="232" t="s">
        <v>187</v>
      </c>
      <c r="Z28" s="212"/>
      <c r="AA28" s="212"/>
      <c r="AB28" s="212"/>
      <c r="AC28" s="212"/>
      <c r="AD28" s="212"/>
      <c r="AE28" s="212"/>
      <c r="AF28" s="212"/>
      <c r="AG28" s="212" t="s">
        <v>188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53">
        <v>18</v>
      </c>
      <c r="B29" s="254" t="s">
        <v>800</v>
      </c>
      <c r="C29" s="263" t="s">
        <v>801</v>
      </c>
      <c r="D29" s="255" t="s">
        <v>226</v>
      </c>
      <c r="E29" s="256">
        <v>4</v>
      </c>
      <c r="F29" s="257"/>
      <c r="G29" s="258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12</v>
      </c>
      <c r="M29" s="232">
        <f>G29*(1+L29/100)</f>
        <v>0</v>
      </c>
      <c r="N29" s="231">
        <v>2E-3</v>
      </c>
      <c r="O29" s="231">
        <f>ROUND(E29*N29,2)</f>
        <v>0.01</v>
      </c>
      <c r="P29" s="231">
        <v>0</v>
      </c>
      <c r="Q29" s="231">
        <f>ROUND(E29*P29,2)</f>
        <v>0</v>
      </c>
      <c r="R29" s="232"/>
      <c r="S29" s="232" t="s">
        <v>331</v>
      </c>
      <c r="T29" s="232" t="s">
        <v>332</v>
      </c>
      <c r="U29" s="232">
        <v>0</v>
      </c>
      <c r="V29" s="232">
        <f>ROUND(E29*U29,2)</f>
        <v>0</v>
      </c>
      <c r="W29" s="232"/>
      <c r="X29" s="232" t="s">
        <v>263</v>
      </c>
      <c r="Y29" s="232" t="s">
        <v>187</v>
      </c>
      <c r="Z29" s="212"/>
      <c r="AA29" s="212"/>
      <c r="AB29" s="212"/>
      <c r="AC29" s="212"/>
      <c r="AD29" s="212"/>
      <c r="AE29" s="212"/>
      <c r="AF29" s="212"/>
      <c r="AG29" s="212" t="s">
        <v>264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53">
        <v>19</v>
      </c>
      <c r="B30" s="254" t="s">
        <v>802</v>
      </c>
      <c r="C30" s="263" t="s">
        <v>803</v>
      </c>
      <c r="D30" s="255" t="s">
        <v>640</v>
      </c>
      <c r="E30" s="256">
        <v>1</v>
      </c>
      <c r="F30" s="257"/>
      <c r="G30" s="258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12</v>
      </c>
      <c r="M30" s="232">
        <f>G30*(1+L30/100)</f>
        <v>0</v>
      </c>
      <c r="N30" s="231">
        <v>4.5199999999999997E-3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331</v>
      </c>
      <c r="T30" s="232" t="s">
        <v>332</v>
      </c>
      <c r="U30" s="232">
        <v>0.78</v>
      </c>
      <c r="V30" s="232">
        <f>ROUND(E30*U30,2)</f>
        <v>0.78</v>
      </c>
      <c r="W30" s="232"/>
      <c r="X30" s="232" t="s">
        <v>186</v>
      </c>
      <c r="Y30" s="232" t="s">
        <v>187</v>
      </c>
      <c r="Z30" s="212"/>
      <c r="AA30" s="212"/>
      <c r="AB30" s="212"/>
      <c r="AC30" s="212"/>
      <c r="AD30" s="212"/>
      <c r="AE30" s="212"/>
      <c r="AF30" s="212"/>
      <c r="AG30" s="212" t="s">
        <v>188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3">
        <v>20</v>
      </c>
      <c r="B31" s="254" t="s">
        <v>804</v>
      </c>
      <c r="C31" s="263" t="s">
        <v>805</v>
      </c>
      <c r="D31" s="255" t="s">
        <v>196</v>
      </c>
      <c r="E31" s="256">
        <v>2.3519999999999999E-2</v>
      </c>
      <c r="F31" s="257"/>
      <c r="G31" s="258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12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331</v>
      </c>
      <c r="T31" s="232" t="s">
        <v>332</v>
      </c>
      <c r="U31" s="232">
        <v>2.5750000000000002</v>
      </c>
      <c r="V31" s="232">
        <f>ROUND(E31*U31,2)</f>
        <v>0.06</v>
      </c>
      <c r="W31" s="232"/>
      <c r="X31" s="232" t="s">
        <v>186</v>
      </c>
      <c r="Y31" s="232" t="s">
        <v>187</v>
      </c>
      <c r="Z31" s="212"/>
      <c r="AA31" s="212"/>
      <c r="AB31" s="212"/>
      <c r="AC31" s="212"/>
      <c r="AD31" s="212"/>
      <c r="AE31" s="212"/>
      <c r="AF31" s="212"/>
      <c r="AG31" s="212" t="s">
        <v>771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x14ac:dyDescent="0.2">
      <c r="A32" s="240" t="s">
        <v>180</v>
      </c>
      <c r="B32" s="241" t="s">
        <v>121</v>
      </c>
      <c r="C32" s="259" t="s">
        <v>122</v>
      </c>
      <c r="D32" s="242"/>
      <c r="E32" s="243"/>
      <c r="F32" s="244"/>
      <c r="G32" s="245">
        <f>SUMIF(AG33:AG35,"&lt;&gt;NOR",G33:G35)</f>
        <v>0</v>
      </c>
      <c r="H32" s="239"/>
      <c r="I32" s="239">
        <f>SUM(I33:I35)</f>
        <v>0</v>
      </c>
      <c r="J32" s="239"/>
      <c r="K32" s="239">
        <f>SUM(K33:K35)</f>
        <v>0</v>
      </c>
      <c r="L32" s="239"/>
      <c r="M32" s="239">
        <f>SUM(M33:M35)</f>
        <v>0</v>
      </c>
      <c r="N32" s="238"/>
      <c r="O32" s="238">
        <f>SUM(O33:O35)</f>
        <v>0.03</v>
      </c>
      <c r="P32" s="238"/>
      <c r="Q32" s="238">
        <f>SUM(Q33:Q35)</f>
        <v>0</v>
      </c>
      <c r="R32" s="239"/>
      <c r="S32" s="239"/>
      <c r="T32" s="239"/>
      <c r="U32" s="239"/>
      <c r="V32" s="239">
        <f>SUM(V33:V35)</f>
        <v>3.65</v>
      </c>
      <c r="W32" s="239"/>
      <c r="X32" s="239"/>
      <c r="Y32" s="239"/>
      <c r="AG32" t="s">
        <v>181</v>
      </c>
    </row>
    <row r="33" spans="1:60" outlineLevel="1" x14ac:dyDescent="0.2">
      <c r="A33" s="253">
        <v>21</v>
      </c>
      <c r="B33" s="254" t="s">
        <v>806</v>
      </c>
      <c r="C33" s="263" t="s">
        <v>807</v>
      </c>
      <c r="D33" s="255" t="s">
        <v>226</v>
      </c>
      <c r="E33" s="256">
        <v>2</v>
      </c>
      <c r="F33" s="257"/>
      <c r="G33" s="258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12</v>
      </c>
      <c r="M33" s="232">
        <f>G33*(1+L33/100)</f>
        <v>0</v>
      </c>
      <c r="N33" s="231">
        <v>5.4000000000000003E-3</v>
      </c>
      <c r="O33" s="231">
        <f>ROUND(E33*N33,2)</f>
        <v>0.01</v>
      </c>
      <c r="P33" s="231">
        <v>0</v>
      </c>
      <c r="Q33" s="231">
        <f>ROUND(E33*P33,2)</f>
        <v>0</v>
      </c>
      <c r="R33" s="232"/>
      <c r="S33" s="232" t="s">
        <v>331</v>
      </c>
      <c r="T33" s="232" t="s">
        <v>332</v>
      </c>
      <c r="U33" s="232">
        <v>0.86299999999999999</v>
      </c>
      <c r="V33" s="232">
        <f>ROUND(E33*U33,2)</f>
        <v>1.73</v>
      </c>
      <c r="W33" s="232"/>
      <c r="X33" s="232" t="s">
        <v>186</v>
      </c>
      <c r="Y33" s="232" t="s">
        <v>187</v>
      </c>
      <c r="Z33" s="212"/>
      <c r="AA33" s="212"/>
      <c r="AB33" s="212"/>
      <c r="AC33" s="212"/>
      <c r="AD33" s="212"/>
      <c r="AE33" s="212"/>
      <c r="AF33" s="212"/>
      <c r="AG33" s="212" t="s">
        <v>188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53">
        <v>22</v>
      </c>
      <c r="B34" s="254" t="s">
        <v>808</v>
      </c>
      <c r="C34" s="263" t="s">
        <v>809</v>
      </c>
      <c r="D34" s="255" t="s">
        <v>226</v>
      </c>
      <c r="E34" s="256">
        <v>2</v>
      </c>
      <c r="F34" s="257"/>
      <c r="G34" s="258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12</v>
      </c>
      <c r="M34" s="232">
        <f>G34*(1+L34/100)</f>
        <v>0</v>
      </c>
      <c r="N34" s="231">
        <v>9.5999999999999992E-3</v>
      </c>
      <c r="O34" s="231">
        <f>ROUND(E34*N34,2)</f>
        <v>0.02</v>
      </c>
      <c r="P34" s="231">
        <v>0</v>
      </c>
      <c r="Q34" s="231">
        <f>ROUND(E34*P34,2)</f>
        <v>0</v>
      </c>
      <c r="R34" s="232"/>
      <c r="S34" s="232" t="s">
        <v>331</v>
      </c>
      <c r="T34" s="232" t="s">
        <v>332</v>
      </c>
      <c r="U34" s="232">
        <v>0.91300000000000003</v>
      </c>
      <c r="V34" s="232">
        <f>ROUND(E34*U34,2)</f>
        <v>1.83</v>
      </c>
      <c r="W34" s="232"/>
      <c r="X34" s="232" t="s">
        <v>186</v>
      </c>
      <c r="Y34" s="232" t="s">
        <v>187</v>
      </c>
      <c r="Z34" s="212"/>
      <c r="AA34" s="212"/>
      <c r="AB34" s="212"/>
      <c r="AC34" s="212"/>
      <c r="AD34" s="212"/>
      <c r="AE34" s="212"/>
      <c r="AF34" s="212"/>
      <c r="AG34" s="212" t="s">
        <v>188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53">
        <v>23</v>
      </c>
      <c r="B35" s="254" t="s">
        <v>810</v>
      </c>
      <c r="C35" s="263" t="s">
        <v>811</v>
      </c>
      <c r="D35" s="255" t="s">
        <v>196</v>
      </c>
      <c r="E35" s="256">
        <v>0.03</v>
      </c>
      <c r="F35" s="257"/>
      <c r="G35" s="258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12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331</v>
      </c>
      <c r="T35" s="232" t="s">
        <v>332</v>
      </c>
      <c r="U35" s="232">
        <v>3.0750000000000002</v>
      </c>
      <c r="V35" s="232">
        <f>ROUND(E35*U35,2)</f>
        <v>0.09</v>
      </c>
      <c r="W35" s="232"/>
      <c r="X35" s="232" t="s">
        <v>186</v>
      </c>
      <c r="Y35" s="232" t="s">
        <v>187</v>
      </c>
      <c r="Z35" s="212"/>
      <c r="AA35" s="212"/>
      <c r="AB35" s="212"/>
      <c r="AC35" s="212"/>
      <c r="AD35" s="212"/>
      <c r="AE35" s="212"/>
      <c r="AF35" s="212"/>
      <c r="AG35" s="212" t="s">
        <v>771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40" t="s">
        <v>180</v>
      </c>
      <c r="B36" s="241" t="s">
        <v>123</v>
      </c>
      <c r="C36" s="259" t="s">
        <v>124</v>
      </c>
      <c r="D36" s="242"/>
      <c r="E36" s="243"/>
      <c r="F36" s="244"/>
      <c r="G36" s="245">
        <f>SUMIF(AG37:AG50,"&lt;&gt;NOR",G37:G50)</f>
        <v>0</v>
      </c>
      <c r="H36" s="239"/>
      <c r="I36" s="239">
        <f>SUM(I37:I50)</f>
        <v>0</v>
      </c>
      <c r="J36" s="239"/>
      <c r="K36" s="239">
        <f>SUM(K37:K50)</f>
        <v>0</v>
      </c>
      <c r="L36" s="239"/>
      <c r="M36" s="239">
        <f>SUM(M37:M50)</f>
        <v>0</v>
      </c>
      <c r="N36" s="238"/>
      <c r="O36" s="238">
        <f>SUM(O37:O50)</f>
        <v>0.22</v>
      </c>
      <c r="P36" s="238"/>
      <c r="Q36" s="238">
        <f>SUM(Q37:Q50)</f>
        <v>0</v>
      </c>
      <c r="R36" s="239"/>
      <c r="S36" s="239"/>
      <c r="T36" s="239"/>
      <c r="U36" s="239"/>
      <c r="V36" s="239">
        <f>SUM(V37:V50)</f>
        <v>70.780000000000015</v>
      </c>
      <c r="W36" s="239"/>
      <c r="X36" s="239"/>
      <c r="Y36" s="239"/>
      <c r="AG36" t="s">
        <v>181</v>
      </c>
    </row>
    <row r="37" spans="1:60" ht="22.5" outlineLevel="1" x14ac:dyDescent="0.2">
      <c r="A37" s="253">
        <v>24</v>
      </c>
      <c r="B37" s="254" t="s">
        <v>812</v>
      </c>
      <c r="C37" s="263" t="s">
        <v>813</v>
      </c>
      <c r="D37" s="255" t="s">
        <v>212</v>
      </c>
      <c r="E37" s="256">
        <v>143</v>
      </c>
      <c r="F37" s="257"/>
      <c r="G37" s="258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12</v>
      </c>
      <c r="M37" s="232">
        <f>G37*(1+L37/100)</f>
        <v>0</v>
      </c>
      <c r="N37" s="231">
        <v>8.0000000000000007E-5</v>
      </c>
      <c r="O37" s="231">
        <f>ROUND(E37*N37,2)</f>
        <v>0.01</v>
      </c>
      <c r="P37" s="231">
        <v>0</v>
      </c>
      <c r="Q37" s="231">
        <f>ROUND(E37*P37,2)</f>
        <v>0</v>
      </c>
      <c r="R37" s="232"/>
      <c r="S37" s="232" t="s">
        <v>331</v>
      </c>
      <c r="T37" s="232" t="s">
        <v>332</v>
      </c>
      <c r="U37" s="232">
        <v>0.15</v>
      </c>
      <c r="V37" s="232">
        <f>ROUND(E37*U37,2)</f>
        <v>21.45</v>
      </c>
      <c r="W37" s="232"/>
      <c r="X37" s="232" t="s">
        <v>186</v>
      </c>
      <c r="Y37" s="232" t="s">
        <v>187</v>
      </c>
      <c r="Z37" s="212"/>
      <c r="AA37" s="212"/>
      <c r="AB37" s="212"/>
      <c r="AC37" s="212"/>
      <c r="AD37" s="212"/>
      <c r="AE37" s="212"/>
      <c r="AF37" s="212"/>
      <c r="AG37" s="212" t="s">
        <v>188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53">
        <v>25</v>
      </c>
      <c r="B38" s="254" t="s">
        <v>814</v>
      </c>
      <c r="C38" s="263" t="s">
        <v>815</v>
      </c>
      <c r="D38" s="255" t="s">
        <v>212</v>
      </c>
      <c r="E38" s="256">
        <v>20</v>
      </c>
      <c r="F38" s="257"/>
      <c r="G38" s="258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12</v>
      </c>
      <c r="M38" s="232">
        <f>G38*(1+L38/100)</f>
        <v>0</v>
      </c>
      <c r="N38" s="231">
        <v>1.1199999999999999E-3</v>
      </c>
      <c r="O38" s="231">
        <f>ROUND(E38*N38,2)</f>
        <v>0.02</v>
      </c>
      <c r="P38" s="231">
        <v>0</v>
      </c>
      <c r="Q38" s="231">
        <f>ROUND(E38*P38,2)</f>
        <v>0</v>
      </c>
      <c r="R38" s="232"/>
      <c r="S38" s="232" t="s">
        <v>331</v>
      </c>
      <c r="T38" s="232" t="s">
        <v>332</v>
      </c>
      <c r="U38" s="232">
        <v>0.31</v>
      </c>
      <c r="V38" s="232">
        <f>ROUND(E38*U38,2)</f>
        <v>6.2</v>
      </c>
      <c r="W38" s="232"/>
      <c r="X38" s="232" t="s">
        <v>186</v>
      </c>
      <c r="Y38" s="232" t="s">
        <v>187</v>
      </c>
      <c r="Z38" s="212"/>
      <c r="AA38" s="212"/>
      <c r="AB38" s="212"/>
      <c r="AC38" s="212"/>
      <c r="AD38" s="212"/>
      <c r="AE38" s="212"/>
      <c r="AF38" s="212"/>
      <c r="AG38" s="212" t="s">
        <v>188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53">
        <v>26</v>
      </c>
      <c r="B39" s="254" t="s">
        <v>816</v>
      </c>
      <c r="C39" s="263" t="s">
        <v>817</v>
      </c>
      <c r="D39" s="255" t="s">
        <v>212</v>
      </c>
      <c r="E39" s="256">
        <v>15</v>
      </c>
      <c r="F39" s="257"/>
      <c r="G39" s="258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12</v>
      </c>
      <c r="M39" s="232">
        <f>G39*(1+L39/100)</f>
        <v>0</v>
      </c>
      <c r="N39" s="231">
        <v>7.5000000000000002E-4</v>
      </c>
      <c r="O39" s="231">
        <f>ROUND(E39*N39,2)</f>
        <v>0.01</v>
      </c>
      <c r="P39" s="231">
        <v>0</v>
      </c>
      <c r="Q39" s="231">
        <f>ROUND(E39*P39,2)</f>
        <v>0</v>
      </c>
      <c r="R39" s="232"/>
      <c r="S39" s="232" t="s">
        <v>331</v>
      </c>
      <c r="T39" s="232" t="s">
        <v>332</v>
      </c>
      <c r="U39" s="232">
        <v>0.19</v>
      </c>
      <c r="V39" s="232">
        <f>ROUND(E39*U39,2)</f>
        <v>2.85</v>
      </c>
      <c r="W39" s="232"/>
      <c r="X39" s="232" t="s">
        <v>186</v>
      </c>
      <c r="Y39" s="232" t="s">
        <v>187</v>
      </c>
      <c r="Z39" s="212"/>
      <c r="AA39" s="212"/>
      <c r="AB39" s="212"/>
      <c r="AC39" s="212"/>
      <c r="AD39" s="212"/>
      <c r="AE39" s="212"/>
      <c r="AF39" s="212"/>
      <c r="AG39" s="212" t="s">
        <v>188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53">
        <v>27</v>
      </c>
      <c r="B40" s="254" t="s">
        <v>818</v>
      </c>
      <c r="C40" s="263" t="s">
        <v>819</v>
      </c>
      <c r="D40" s="255" t="s">
        <v>212</v>
      </c>
      <c r="E40" s="256">
        <v>16</v>
      </c>
      <c r="F40" s="257"/>
      <c r="G40" s="258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12</v>
      </c>
      <c r="M40" s="232">
        <f>G40*(1+L40/100)</f>
        <v>0</v>
      </c>
      <c r="N40" s="231">
        <v>5.5999999999999995E-4</v>
      </c>
      <c r="O40" s="231">
        <f>ROUND(E40*N40,2)</f>
        <v>0.01</v>
      </c>
      <c r="P40" s="231">
        <v>0</v>
      </c>
      <c r="Q40" s="231">
        <f>ROUND(E40*P40,2)</f>
        <v>0</v>
      </c>
      <c r="R40" s="232"/>
      <c r="S40" s="232" t="s">
        <v>331</v>
      </c>
      <c r="T40" s="232" t="s">
        <v>332</v>
      </c>
      <c r="U40" s="232">
        <v>0.14000000000000001</v>
      </c>
      <c r="V40" s="232">
        <f>ROUND(E40*U40,2)</f>
        <v>2.2400000000000002</v>
      </c>
      <c r="W40" s="232"/>
      <c r="X40" s="232" t="s">
        <v>186</v>
      </c>
      <c r="Y40" s="232" t="s">
        <v>187</v>
      </c>
      <c r="Z40" s="212"/>
      <c r="AA40" s="212"/>
      <c r="AB40" s="212"/>
      <c r="AC40" s="212"/>
      <c r="AD40" s="212"/>
      <c r="AE40" s="212"/>
      <c r="AF40" s="212"/>
      <c r="AG40" s="212" t="s">
        <v>188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53">
        <v>28</v>
      </c>
      <c r="B41" s="254" t="s">
        <v>820</v>
      </c>
      <c r="C41" s="263" t="s">
        <v>821</v>
      </c>
      <c r="D41" s="255" t="s">
        <v>212</v>
      </c>
      <c r="E41" s="256">
        <v>20</v>
      </c>
      <c r="F41" s="257"/>
      <c r="G41" s="258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12</v>
      </c>
      <c r="M41" s="232">
        <f>G41*(1+L41/100)</f>
        <v>0</v>
      </c>
      <c r="N41" s="231">
        <v>4.4999999999999999E-4</v>
      </c>
      <c r="O41" s="231">
        <f>ROUND(E41*N41,2)</f>
        <v>0.01</v>
      </c>
      <c r="P41" s="231">
        <v>0</v>
      </c>
      <c r="Q41" s="231">
        <f>ROUND(E41*P41,2)</f>
        <v>0</v>
      </c>
      <c r="R41" s="232"/>
      <c r="S41" s="232" t="s">
        <v>331</v>
      </c>
      <c r="T41" s="232" t="s">
        <v>332</v>
      </c>
      <c r="U41" s="232">
        <v>0.1</v>
      </c>
      <c r="V41" s="232">
        <f>ROUND(E41*U41,2)</f>
        <v>2</v>
      </c>
      <c r="W41" s="232"/>
      <c r="X41" s="232" t="s">
        <v>186</v>
      </c>
      <c r="Y41" s="232" t="s">
        <v>187</v>
      </c>
      <c r="Z41" s="212"/>
      <c r="AA41" s="212"/>
      <c r="AB41" s="212"/>
      <c r="AC41" s="212"/>
      <c r="AD41" s="212"/>
      <c r="AE41" s="212"/>
      <c r="AF41" s="212"/>
      <c r="AG41" s="212" t="s">
        <v>188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53">
        <v>29</v>
      </c>
      <c r="B42" s="254" t="s">
        <v>822</v>
      </c>
      <c r="C42" s="263" t="s">
        <v>823</v>
      </c>
      <c r="D42" s="255" t="s">
        <v>212</v>
      </c>
      <c r="E42" s="256">
        <v>72</v>
      </c>
      <c r="F42" s="257"/>
      <c r="G42" s="258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12</v>
      </c>
      <c r="M42" s="232">
        <f>G42*(1+L42/100)</f>
        <v>0</v>
      </c>
      <c r="N42" s="231">
        <v>3.8000000000000002E-4</v>
      </c>
      <c r="O42" s="231">
        <f>ROUND(E42*N42,2)</f>
        <v>0.03</v>
      </c>
      <c r="P42" s="231">
        <v>0</v>
      </c>
      <c r="Q42" s="231">
        <f>ROUND(E42*P42,2)</f>
        <v>0</v>
      </c>
      <c r="R42" s="232"/>
      <c r="S42" s="232" t="s">
        <v>331</v>
      </c>
      <c r="T42" s="232" t="s">
        <v>332</v>
      </c>
      <c r="U42" s="232">
        <v>0.08</v>
      </c>
      <c r="V42" s="232">
        <f>ROUND(E42*U42,2)</f>
        <v>5.76</v>
      </c>
      <c r="W42" s="232"/>
      <c r="X42" s="232" t="s">
        <v>186</v>
      </c>
      <c r="Y42" s="232" t="s">
        <v>187</v>
      </c>
      <c r="Z42" s="212"/>
      <c r="AA42" s="212"/>
      <c r="AB42" s="212"/>
      <c r="AC42" s="212"/>
      <c r="AD42" s="212"/>
      <c r="AE42" s="212"/>
      <c r="AF42" s="212"/>
      <c r="AG42" s="212" t="s">
        <v>188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53">
        <v>30</v>
      </c>
      <c r="B43" s="254" t="s">
        <v>824</v>
      </c>
      <c r="C43" s="263" t="s">
        <v>825</v>
      </c>
      <c r="D43" s="255" t="s">
        <v>226</v>
      </c>
      <c r="E43" s="256">
        <v>32</v>
      </c>
      <c r="F43" s="257"/>
      <c r="G43" s="258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12</v>
      </c>
      <c r="M43" s="232">
        <f>G43*(1+L43/100)</f>
        <v>0</v>
      </c>
      <c r="N43" s="231">
        <v>2.9999999999999997E-4</v>
      </c>
      <c r="O43" s="231">
        <f>ROUND(E43*N43,2)</f>
        <v>0.01</v>
      </c>
      <c r="P43" s="231">
        <v>0</v>
      </c>
      <c r="Q43" s="231">
        <f>ROUND(E43*P43,2)</f>
        <v>0</v>
      </c>
      <c r="R43" s="232"/>
      <c r="S43" s="232" t="s">
        <v>331</v>
      </c>
      <c r="T43" s="232" t="s">
        <v>332</v>
      </c>
      <c r="U43" s="232">
        <v>6.5000000000000002E-2</v>
      </c>
      <c r="V43" s="232">
        <f>ROUND(E43*U43,2)</f>
        <v>2.08</v>
      </c>
      <c r="W43" s="232"/>
      <c r="X43" s="232" t="s">
        <v>186</v>
      </c>
      <c r="Y43" s="232" t="s">
        <v>187</v>
      </c>
      <c r="Z43" s="212"/>
      <c r="AA43" s="212"/>
      <c r="AB43" s="212"/>
      <c r="AC43" s="212"/>
      <c r="AD43" s="212"/>
      <c r="AE43" s="212"/>
      <c r="AF43" s="212"/>
      <c r="AG43" s="212" t="s">
        <v>188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53">
        <v>31</v>
      </c>
      <c r="B44" s="254" t="s">
        <v>826</v>
      </c>
      <c r="C44" s="263" t="s">
        <v>827</v>
      </c>
      <c r="D44" s="255" t="s">
        <v>226</v>
      </c>
      <c r="E44" s="256">
        <v>4</v>
      </c>
      <c r="F44" s="257"/>
      <c r="G44" s="258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12</v>
      </c>
      <c r="M44" s="232">
        <f>G44*(1+L44/100)</f>
        <v>0</v>
      </c>
      <c r="N44" s="231">
        <v>4.0000000000000001E-3</v>
      </c>
      <c r="O44" s="231">
        <f>ROUND(E44*N44,2)</f>
        <v>0.02</v>
      </c>
      <c r="P44" s="231">
        <v>0</v>
      </c>
      <c r="Q44" s="231">
        <f>ROUND(E44*P44,2)</f>
        <v>0</v>
      </c>
      <c r="R44" s="232"/>
      <c r="S44" s="232" t="s">
        <v>331</v>
      </c>
      <c r="T44" s="232" t="s">
        <v>332</v>
      </c>
      <c r="U44" s="232">
        <v>1.204</v>
      </c>
      <c r="V44" s="232">
        <f>ROUND(E44*U44,2)</f>
        <v>4.82</v>
      </c>
      <c r="W44" s="232"/>
      <c r="X44" s="232" t="s">
        <v>186</v>
      </c>
      <c r="Y44" s="232" t="s">
        <v>187</v>
      </c>
      <c r="Z44" s="212"/>
      <c r="AA44" s="212"/>
      <c r="AB44" s="212"/>
      <c r="AC44" s="212"/>
      <c r="AD44" s="212"/>
      <c r="AE44" s="212"/>
      <c r="AF44" s="212"/>
      <c r="AG44" s="212" t="s">
        <v>188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53">
        <v>32</v>
      </c>
      <c r="B45" s="254" t="s">
        <v>828</v>
      </c>
      <c r="C45" s="263" t="s">
        <v>829</v>
      </c>
      <c r="D45" s="255" t="s">
        <v>247</v>
      </c>
      <c r="E45" s="256">
        <v>25</v>
      </c>
      <c r="F45" s="257"/>
      <c r="G45" s="258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12</v>
      </c>
      <c r="M45" s="232">
        <f>G45*(1+L45/100)</f>
        <v>0</v>
      </c>
      <c r="N45" s="231">
        <v>1.6000000000000001E-4</v>
      </c>
      <c r="O45" s="231">
        <f>ROUND(E45*N45,2)</f>
        <v>0</v>
      </c>
      <c r="P45" s="231">
        <v>0</v>
      </c>
      <c r="Q45" s="231">
        <f>ROUND(E45*P45,2)</f>
        <v>0</v>
      </c>
      <c r="R45" s="232"/>
      <c r="S45" s="232" t="s">
        <v>331</v>
      </c>
      <c r="T45" s="232" t="s">
        <v>332</v>
      </c>
      <c r="U45" s="232">
        <v>8.4000000000000005E-2</v>
      </c>
      <c r="V45" s="232">
        <f>ROUND(E45*U45,2)</f>
        <v>2.1</v>
      </c>
      <c r="W45" s="232"/>
      <c r="X45" s="232" t="s">
        <v>186</v>
      </c>
      <c r="Y45" s="232" t="s">
        <v>187</v>
      </c>
      <c r="Z45" s="212"/>
      <c r="AA45" s="212"/>
      <c r="AB45" s="212"/>
      <c r="AC45" s="212"/>
      <c r="AD45" s="212"/>
      <c r="AE45" s="212"/>
      <c r="AF45" s="212"/>
      <c r="AG45" s="212" t="s">
        <v>188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3">
        <v>33</v>
      </c>
      <c r="B46" s="254" t="s">
        <v>830</v>
      </c>
      <c r="C46" s="263" t="s">
        <v>831</v>
      </c>
      <c r="D46" s="255" t="s">
        <v>247</v>
      </c>
      <c r="E46" s="256">
        <v>180</v>
      </c>
      <c r="F46" s="257"/>
      <c r="G46" s="258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12</v>
      </c>
      <c r="M46" s="232">
        <f>G46*(1+L46/100)</f>
        <v>0</v>
      </c>
      <c r="N46" s="231">
        <v>3.1E-4</v>
      </c>
      <c r="O46" s="231">
        <f>ROUND(E46*N46,2)</f>
        <v>0.06</v>
      </c>
      <c r="P46" s="231">
        <v>0</v>
      </c>
      <c r="Q46" s="231">
        <f>ROUND(E46*P46,2)</f>
        <v>0</v>
      </c>
      <c r="R46" s="232"/>
      <c r="S46" s="232" t="s">
        <v>331</v>
      </c>
      <c r="T46" s="232" t="s">
        <v>332</v>
      </c>
      <c r="U46" s="232">
        <v>8.4000000000000005E-2</v>
      </c>
      <c r="V46" s="232">
        <f>ROUND(E46*U46,2)</f>
        <v>15.12</v>
      </c>
      <c r="W46" s="232"/>
      <c r="X46" s="232" t="s">
        <v>186</v>
      </c>
      <c r="Y46" s="232" t="s">
        <v>187</v>
      </c>
      <c r="Z46" s="212"/>
      <c r="AA46" s="212"/>
      <c r="AB46" s="212"/>
      <c r="AC46" s="212"/>
      <c r="AD46" s="212"/>
      <c r="AE46" s="212"/>
      <c r="AF46" s="212"/>
      <c r="AG46" s="212" t="s">
        <v>188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3">
        <v>34</v>
      </c>
      <c r="B47" s="254" t="s">
        <v>832</v>
      </c>
      <c r="C47" s="263" t="s">
        <v>833</v>
      </c>
      <c r="D47" s="255" t="s">
        <v>247</v>
      </c>
      <c r="E47" s="256">
        <v>100</v>
      </c>
      <c r="F47" s="257"/>
      <c r="G47" s="258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12</v>
      </c>
      <c r="M47" s="232">
        <f>G47*(1+L47/100)</f>
        <v>0</v>
      </c>
      <c r="N47" s="231">
        <v>8.0000000000000007E-5</v>
      </c>
      <c r="O47" s="231">
        <f>ROUND(E47*N47,2)</f>
        <v>0.01</v>
      </c>
      <c r="P47" s="231">
        <v>0</v>
      </c>
      <c r="Q47" s="231">
        <f>ROUND(E47*P47,2)</f>
        <v>0</v>
      </c>
      <c r="R47" s="232"/>
      <c r="S47" s="232" t="s">
        <v>331</v>
      </c>
      <c r="T47" s="232" t="s">
        <v>332</v>
      </c>
      <c r="U47" s="232">
        <v>0.03</v>
      </c>
      <c r="V47" s="232">
        <f>ROUND(E47*U47,2)</f>
        <v>3</v>
      </c>
      <c r="W47" s="232"/>
      <c r="X47" s="232" t="s">
        <v>186</v>
      </c>
      <c r="Y47" s="232" t="s">
        <v>187</v>
      </c>
      <c r="Z47" s="212"/>
      <c r="AA47" s="212"/>
      <c r="AB47" s="212"/>
      <c r="AC47" s="212"/>
      <c r="AD47" s="212"/>
      <c r="AE47" s="212"/>
      <c r="AF47" s="212"/>
      <c r="AG47" s="212" t="s">
        <v>188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53">
        <v>35</v>
      </c>
      <c r="B48" s="254" t="s">
        <v>834</v>
      </c>
      <c r="C48" s="263" t="s">
        <v>835</v>
      </c>
      <c r="D48" s="255" t="s">
        <v>226</v>
      </c>
      <c r="E48" s="256">
        <v>120</v>
      </c>
      <c r="F48" s="257"/>
      <c r="G48" s="258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12</v>
      </c>
      <c r="M48" s="232">
        <f>G48*(1+L48/100)</f>
        <v>0</v>
      </c>
      <c r="N48" s="231">
        <v>1.0000000000000001E-5</v>
      </c>
      <c r="O48" s="231">
        <f>ROUND(E48*N48,2)</f>
        <v>0</v>
      </c>
      <c r="P48" s="231">
        <v>0</v>
      </c>
      <c r="Q48" s="231">
        <f>ROUND(E48*P48,2)</f>
        <v>0</v>
      </c>
      <c r="R48" s="232"/>
      <c r="S48" s="232" t="s">
        <v>331</v>
      </c>
      <c r="T48" s="232" t="s">
        <v>332</v>
      </c>
      <c r="U48" s="232">
        <v>0.02</v>
      </c>
      <c r="V48" s="232">
        <f>ROUND(E48*U48,2)</f>
        <v>2.4</v>
      </c>
      <c r="W48" s="232"/>
      <c r="X48" s="232" t="s">
        <v>186</v>
      </c>
      <c r="Y48" s="232" t="s">
        <v>187</v>
      </c>
      <c r="Z48" s="212"/>
      <c r="AA48" s="212"/>
      <c r="AB48" s="212"/>
      <c r="AC48" s="212"/>
      <c r="AD48" s="212"/>
      <c r="AE48" s="212"/>
      <c r="AF48" s="212"/>
      <c r="AG48" s="212" t="s">
        <v>188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53">
        <v>36</v>
      </c>
      <c r="B49" s="254" t="s">
        <v>836</v>
      </c>
      <c r="C49" s="263" t="s">
        <v>837</v>
      </c>
      <c r="D49" s="255" t="s">
        <v>838</v>
      </c>
      <c r="E49" s="256">
        <v>30</v>
      </c>
      <c r="F49" s="257"/>
      <c r="G49" s="258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12</v>
      </c>
      <c r="M49" s="232">
        <f>G49*(1+L49/100)</f>
        <v>0</v>
      </c>
      <c r="N49" s="231">
        <v>1E-3</v>
      </c>
      <c r="O49" s="231">
        <f>ROUND(E49*N49,2)</f>
        <v>0.03</v>
      </c>
      <c r="P49" s="231">
        <v>0</v>
      </c>
      <c r="Q49" s="231">
        <f>ROUND(E49*P49,2)</f>
        <v>0</v>
      </c>
      <c r="R49" s="232"/>
      <c r="S49" s="232" t="s">
        <v>331</v>
      </c>
      <c r="T49" s="232" t="s">
        <v>332</v>
      </c>
      <c r="U49" s="232">
        <v>0</v>
      </c>
      <c r="V49" s="232">
        <f>ROUND(E49*U49,2)</f>
        <v>0</v>
      </c>
      <c r="W49" s="232"/>
      <c r="X49" s="232" t="s">
        <v>263</v>
      </c>
      <c r="Y49" s="232" t="s">
        <v>187</v>
      </c>
      <c r="Z49" s="212"/>
      <c r="AA49" s="212"/>
      <c r="AB49" s="212"/>
      <c r="AC49" s="212"/>
      <c r="AD49" s="212"/>
      <c r="AE49" s="212"/>
      <c r="AF49" s="212"/>
      <c r="AG49" s="212" t="s">
        <v>264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53">
        <v>37</v>
      </c>
      <c r="B50" s="254" t="s">
        <v>839</v>
      </c>
      <c r="C50" s="263" t="s">
        <v>840</v>
      </c>
      <c r="D50" s="255" t="s">
        <v>196</v>
      </c>
      <c r="E50" s="256">
        <v>0.21501000000000001</v>
      </c>
      <c r="F50" s="257"/>
      <c r="G50" s="258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12</v>
      </c>
      <c r="M50" s="232">
        <f>G50*(1+L50/100)</f>
        <v>0</v>
      </c>
      <c r="N50" s="231">
        <v>0</v>
      </c>
      <c r="O50" s="231">
        <f>ROUND(E50*N50,2)</f>
        <v>0</v>
      </c>
      <c r="P50" s="231">
        <v>0</v>
      </c>
      <c r="Q50" s="231">
        <f>ROUND(E50*P50,2)</f>
        <v>0</v>
      </c>
      <c r="R50" s="232"/>
      <c r="S50" s="232" t="s">
        <v>331</v>
      </c>
      <c r="T50" s="232" t="s">
        <v>332</v>
      </c>
      <c r="U50" s="232">
        <v>3.55</v>
      </c>
      <c r="V50" s="232">
        <f>ROUND(E50*U50,2)</f>
        <v>0.76</v>
      </c>
      <c r="W50" s="232"/>
      <c r="X50" s="232" t="s">
        <v>186</v>
      </c>
      <c r="Y50" s="232" t="s">
        <v>187</v>
      </c>
      <c r="Z50" s="212"/>
      <c r="AA50" s="212"/>
      <c r="AB50" s="212"/>
      <c r="AC50" s="212"/>
      <c r="AD50" s="212"/>
      <c r="AE50" s="212"/>
      <c r="AF50" s="212"/>
      <c r="AG50" s="212" t="s">
        <v>771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x14ac:dyDescent="0.2">
      <c r="A51" s="240" t="s">
        <v>180</v>
      </c>
      <c r="B51" s="241" t="s">
        <v>153</v>
      </c>
      <c r="C51" s="259" t="s">
        <v>30</v>
      </c>
      <c r="D51" s="242"/>
      <c r="E51" s="243"/>
      <c r="F51" s="244"/>
      <c r="G51" s="245">
        <f>SUMIF(AG52:AG52,"&lt;&gt;NOR",G52:G52)</f>
        <v>0</v>
      </c>
      <c r="H51" s="239"/>
      <c r="I51" s="239">
        <f>SUM(I52:I52)</f>
        <v>0</v>
      </c>
      <c r="J51" s="239"/>
      <c r="K51" s="239">
        <f>SUM(K52:K52)</f>
        <v>0</v>
      </c>
      <c r="L51" s="239"/>
      <c r="M51" s="239">
        <f>SUM(M52:M52)</f>
        <v>0</v>
      </c>
      <c r="N51" s="238"/>
      <c r="O51" s="238">
        <f>SUM(O52:O52)</f>
        <v>0</v>
      </c>
      <c r="P51" s="238"/>
      <c r="Q51" s="238">
        <f>SUM(Q52:Q52)</f>
        <v>0</v>
      </c>
      <c r="R51" s="239"/>
      <c r="S51" s="239"/>
      <c r="T51" s="239"/>
      <c r="U51" s="239"/>
      <c r="V51" s="239">
        <f>SUM(V52:V52)</f>
        <v>16</v>
      </c>
      <c r="W51" s="239"/>
      <c r="X51" s="239"/>
      <c r="Y51" s="239"/>
      <c r="AG51" t="s">
        <v>181</v>
      </c>
    </row>
    <row r="52" spans="1:60" ht="22.5" outlineLevel="1" x14ac:dyDescent="0.2">
      <c r="A52" s="247">
        <v>38</v>
      </c>
      <c r="B52" s="248" t="s">
        <v>841</v>
      </c>
      <c r="C52" s="260" t="s">
        <v>842</v>
      </c>
      <c r="D52" s="249" t="s">
        <v>843</v>
      </c>
      <c r="E52" s="250">
        <v>16</v>
      </c>
      <c r="F52" s="251"/>
      <c r="G52" s="252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12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331</v>
      </c>
      <c r="T52" s="232" t="s">
        <v>332</v>
      </c>
      <c r="U52" s="232">
        <v>1</v>
      </c>
      <c r="V52" s="232">
        <f>ROUND(E52*U52,2)</f>
        <v>16</v>
      </c>
      <c r="W52" s="232"/>
      <c r="X52" s="232" t="s">
        <v>844</v>
      </c>
      <c r="Y52" s="232" t="s">
        <v>187</v>
      </c>
      <c r="Z52" s="212"/>
      <c r="AA52" s="212"/>
      <c r="AB52" s="212"/>
      <c r="AC52" s="212"/>
      <c r="AD52" s="212"/>
      <c r="AE52" s="212"/>
      <c r="AF52" s="212"/>
      <c r="AG52" s="212" t="s">
        <v>845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3"/>
      <c r="B53" s="4"/>
      <c r="C53" s="26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12</v>
      </c>
      <c r="AF53">
        <v>21</v>
      </c>
      <c r="AG53" t="s">
        <v>166</v>
      </c>
    </row>
    <row r="54" spans="1:60" x14ac:dyDescent="0.2">
      <c r="A54" s="215"/>
      <c r="B54" s="216" t="s">
        <v>31</v>
      </c>
      <c r="C54" s="265"/>
      <c r="D54" s="217"/>
      <c r="E54" s="218"/>
      <c r="F54" s="218"/>
      <c r="G54" s="246">
        <f>G8+G13+G15+G21+G32+G36+G51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690</v>
      </c>
    </row>
    <row r="55" spans="1:60" x14ac:dyDescent="0.2">
      <c r="A55" s="3"/>
      <c r="B55" s="4"/>
      <c r="C55" s="26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3"/>
      <c r="B56" s="4"/>
      <c r="C56" s="26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19" t="s">
        <v>691</v>
      </c>
      <c r="B57" s="219"/>
      <c r="C57" s="266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20"/>
      <c r="B58" s="221"/>
      <c r="C58" s="267"/>
      <c r="D58" s="221"/>
      <c r="E58" s="221"/>
      <c r="F58" s="221"/>
      <c r="G58" s="22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692</v>
      </c>
    </row>
    <row r="59" spans="1:60" x14ac:dyDescent="0.2">
      <c r="A59" s="223"/>
      <c r="B59" s="224"/>
      <c r="C59" s="268"/>
      <c r="D59" s="224"/>
      <c r="E59" s="224"/>
      <c r="F59" s="224"/>
      <c r="G59" s="22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23"/>
      <c r="B60" s="224"/>
      <c r="C60" s="268"/>
      <c r="D60" s="224"/>
      <c r="E60" s="224"/>
      <c r="F60" s="224"/>
      <c r="G60" s="22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23"/>
      <c r="B61" s="224"/>
      <c r="C61" s="268"/>
      <c r="D61" s="224"/>
      <c r="E61" s="224"/>
      <c r="F61" s="224"/>
      <c r="G61" s="22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26"/>
      <c r="B62" s="227"/>
      <c r="C62" s="269"/>
      <c r="D62" s="227"/>
      <c r="E62" s="227"/>
      <c r="F62" s="227"/>
      <c r="G62" s="22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264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C64" s="270"/>
      <c r="D64" s="10"/>
      <c r="AG64" t="s">
        <v>693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luPXJWAWFGOfB9mUdTbKQRyUTaYkyclQX95gYo7zwrVxUtWGYV6d4Z89vo7hVevxd+NGLOwexxWWJ5O5gPgjQ==" saltValue="1AOsSNMZcXiY2Gw/fhOqOA==" spinCount="100000" sheet="1" formatRows="0"/>
  <mergeCells count="6">
    <mergeCell ref="A1:G1"/>
    <mergeCell ref="C2:G2"/>
    <mergeCell ref="C3:G3"/>
    <mergeCell ref="C4:G4"/>
    <mergeCell ref="A57:C57"/>
    <mergeCell ref="A58:G6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ABD5F-7C8A-4D31-BE7C-CD83AE36FAA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154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155</v>
      </c>
    </row>
    <row r="3" spans="1:60" ht="24.95" customHeight="1" x14ac:dyDescent="0.2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6" t="s">
        <v>155</v>
      </c>
      <c r="AG3" t="s">
        <v>156</v>
      </c>
    </row>
    <row r="4" spans="1:60" ht="24.95" customHeight="1" x14ac:dyDescent="0.2">
      <c r="A4" s="202" t="s">
        <v>10</v>
      </c>
      <c r="B4" s="203" t="s">
        <v>57</v>
      </c>
      <c r="C4" s="204" t="s">
        <v>59</v>
      </c>
      <c r="D4" s="205"/>
      <c r="E4" s="205"/>
      <c r="F4" s="205"/>
      <c r="G4" s="206"/>
      <c r="AG4" t="s">
        <v>157</v>
      </c>
    </row>
    <row r="5" spans="1:60" x14ac:dyDescent="0.2">
      <c r="D5" s="10"/>
    </row>
    <row r="6" spans="1:60" ht="38.25" x14ac:dyDescent="0.2">
      <c r="A6" s="208" t="s">
        <v>158</v>
      </c>
      <c r="B6" s="210" t="s">
        <v>159</v>
      </c>
      <c r="C6" s="210" t="s">
        <v>160</v>
      </c>
      <c r="D6" s="209" t="s">
        <v>161</v>
      </c>
      <c r="E6" s="208" t="s">
        <v>162</v>
      </c>
      <c r="F6" s="207" t="s">
        <v>163</v>
      </c>
      <c r="G6" s="208" t="s">
        <v>31</v>
      </c>
      <c r="H6" s="211" t="s">
        <v>32</v>
      </c>
      <c r="I6" s="211" t="s">
        <v>164</v>
      </c>
      <c r="J6" s="211" t="s">
        <v>33</v>
      </c>
      <c r="K6" s="211" t="s">
        <v>165</v>
      </c>
      <c r="L6" s="211" t="s">
        <v>166</v>
      </c>
      <c r="M6" s="211" t="s">
        <v>167</v>
      </c>
      <c r="N6" s="211" t="s">
        <v>168</v>
      </c>
      <c r="O6" s="211" t="s">
        <v>169</v>
      </c>
      <c r="P6" s="211" t="s">
        <v>170</v>
      </c>
      <c r="Q6" s="211" t="s">
        <v>171</v>
      </c>
      <c r="R6" s="211" t="s">
        <v>172</v>
      </c>
      <c r="S6" s="211" t="s">
        <v>173</v>
      </c>
      <c r="T6" s="211" t="s">
        <v>174</v>
      </c>
      <c r="U6" s="211" t="s">
        <v>175</v>
      </c>
      <c r="V6" s="211" t="s">
        <v>176</v>
      </c>
      <c r="W6" s="211" t="s">
        <v>177</v>
      </c>
      <c r="X6" s="211" t="s">
        <v>178</v>
      </c>
      <c r="Y6" s="211" t="s">
        <v>179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0" t="s">
        <v>180</v>
      </c>
      <c r="B8" s="241" t="s">
        <v>114</v>
      </c>
      <c r="C8" s="259" t="s">
        <v>59</v>
      </c>
      <c r="D8" s="242"/>
      <c r="E8" s="243"/>
      <c r="F8" s="244"/>
      <c r="G8" s="245">
        <f>SUMIF(AG9:AG18,"&lt;&gt;NOR",G9:G18)</f>
        <v>0</v>
      </c>
      <c r="H8" s="239"/>
      <c r="I8" s="239">
        <f>SUM(I9:I18)</f>
        <v>0</v>
      </c>
      <c r="J8" s="239"/>
      <c r="K8" s="239">
        <f>SUM(K9:K18)</f>
        <v>0</v>
      </c>
      <c r="L8" s="239"/>
      <c r="M8" s="239">
        <f>SUM(M9:M18)</f>
        <v>0</v>
      </c>
      <c r="N8" s="238"/>
      <c r="O8" s="238">
        <f>SUM(O9:O18)</f>
        <v>0</v>
      </c>
      <c r="P8" s="238"/>
      <c r="Q8" s="238">
        <f>SUM(Q9:Q18)</f>
        <v>0</v>
      </c>
      <c r="R8" s="239"/>
      <c r="S8" s="239"/>
      <c r="T8" s="239"/>
      <c r="U8" s="239"/>
      <c r="V8" s="239">
        <f>SUM(V9:V18)</f>
        <v>23.25</v>
      </c>
      <c r="W8" s="239"/>
      <c r="X8" s="239"/>
      <c r="Y8" s="239"/>
      <c r="AG8" t="s">
        <v>181</v>
      </c>
    </row>
    <row r="9" spans="1:60" outlineLevel="1" x14ac:dyDescent="0.2">
      <c r="A9" s="253">
        <v>1</v>
      </c>
      <c r="B9" s="254" t="s">
        <v>846</v>
      </c>
      <c r="C9" s="263" t="s">
        <v>847</v>
      </c>
      <c r="D9" s="255" t="s">
        <v>247</v>
      </c>
      <c r="E9" s="256">
        <v>40</v>
      </c>
      <c r="F9" s="257"/>
      <c r="G9" s="25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15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185</v>
      </c>
      <c r="T9" s="232" t="s">
        <v>185</v>
      </c>
      <c r="U9" s="232">
        <v>0.43</v>
      </c>
      <c r="V9" s="232">
        <f>ROUND(E9*U9,2)</f>
        <v>17.2</v>
      </c>
      <c r="W9" s="232"/>
      <c r="X9" s="232" t="s">
        <v>186</v>
      </c>
      <c r="Y9" s="232" t="s">
        <v>187</v>
      </c>
      <c r="Z9" s="212"/>
      <c r="AA9" s="212"/>
      <c r="AB9" s="212"/>
      <c r="AC9" s="212"/>
      <c r="AD9" s="212"/>
      <c r="AE9" s="212"/>
      <c r="AF9" s="212"/>
      <c r="AG9" s="212" t="s">
        <v>188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3">
        <v>2</v>
      </c>
      <c r="B10" s="254" t="s">
        <v>848</v>
      </c>
      <c r="C10" s="263" t="s">
        <v>849</v>
      </c>
      <c r="D10" s="255" t="s">
        <v>226</v>
      </c>
      <c r="E10" s="256">
        <v>40</v>
      </c>
      <c r="F10" s="257"/>
      <c r="G10" s="258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15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 t="s">
        <v>262</v>
      </c>
      <c r="S10" s="232" t="s">
        <v>575</v>
      </c>
      <c r="T10" s="232" t="s">
        <v>575</v>
      </c>
      <c r="U10" s="232">
        <v>0</v>
      </c>
      <c r="V10" s="232">
        <f>ROUND(E10*U10,2)</f>
        <v>0</v>
      </c>
      <c r="W10" s="232"/>
      <c r="X10" s="232" t="s">
        <v>263</v>
      </c>
      <c r="Y10" s="232" t="s">
        <v>187</v>
      </c>
      <c r="Z10" s="212"/>
      <c r="AA10" s="212"/>
      <c r="AB10" s="212"/>
      <c r="AC10" s="212"/>
      <c r="AD10" s="212"/>
      <c r="AE10" s="212"/>
      <c r="AF10" s="212"/>
      <c r="AG10" s="212" t="s">
        <v>264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3">
        <v>3</v>
      </c>
      <c r="B11" s="254" t="s">
        <v>850</v>
      </c>
      <c r="C11" s="263" t="s">
        <v>851</v>
      </c>
      <c r="D11" s="255" t="s">
        <v>226</v>
      </c>
      <c r="E11" s="256">
        <v>4</v>
      </c>
      <c r="F11" s="257"/>
      <c r="G11" s="258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15</v>
      </c>
      <c r="M11" s="232">
        <f>G11*(1+L11/100)</f>
        <v>0</v>
      </c>
      <c r="N11" s="231">
        <v>2.7E-4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185</v>
      </c>
      <c r="T11" s="232" t="s">
        <v>185</v>
      </c>
      <c r="U11" s="232">
        <v>0.33</v>
      </c>
      <c r="V11" s="232">
        <f>ROUND(E11*U11,2)</f>
        <v>1.32</v>
      </c>
      <c r="W11" s="232"/>
      <c r="X11" s="232" t="s">
        <v>186</v>
      </c>
      <c r="Y11" s="232" t="s">
        <v>187</v>
      </c>
      <c r="Z11" s="212"/>
      <c r="AA11" s="212"/>
      <c r="AB11" s="212"/>
      <c r="AC11" s="212"/>
      <c r="AD11" s="212"/>
      <c r="AE11" s="212"/>
      <c r="AF11" s="212"/>
      <c r="AG11" s="212" t="s">
        <v>188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3">
        <v>4</v>
      </c>
      <c r="B12" s="254" t="s">
        <v>852</v>
      </c>
      <c r="C12" s="263" t="s">
        <v>853</v>
      </c>
      <c r="D12" s="255" t="s">
        <v>226</v>
      </c>
      <c r="E12" s="256">
        <v>4</v>
      </c>
      <c r="F12" s="257"/>
      <c r="G12" s="258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15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185</v>
      </c>
      <c r="T12" s="232" t="s">
        <v>185</v>
      </c>
      <c r="U12" s="232">
        <v>0.31</v>
      </c>
      <c r="V12" s="232">
        <f>ROUND(E12*U12,2)</f>
        <v>1.24</v>
      </c>
      <c r="W12" s="232"/>
      <c r="X12" s="232" t="s">
        <v>186</v>
      </c>
      <c r="Y12" s="232" t="s">
        <v>187</v>
      </c>
      <c r="Z12" s="212"/>
      <c r="AA12" s="212"/>
      <c r="AB12" s="212"/>
      <c r="AC12" s="212"/>
      <c r="AD12" s="212"/>
      <c r="AE12" s="212"/>
      <c r="AF12" s="212"/>
      <c r="AG12" s="212" t="s">
        <v>188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53">
        <v>5</v>
      </c>
      <c r="B13" s="254" t="s">
        <v>854</v>
      </c>
      <c r="C13" s="263" t="s">
        <v>855</v>
      </c>
      <c r="D13" s="255" t="s">
        <v>226</v>
      </c>
      <c r="E13" s="256">
        <v>4</v>
      </c>
      <c r="F13" s="257"/>
      <c r="G13" s="258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15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 t="s">
        <v>262</v>
      </c>
      <c r="S13" s="232" t="s">
        <v>185</v>
      </c>
      <c r="T13" s="232" t="s">
        <v>185</v>
      </c>
      <c r="U13" s="232">
        <v>0</v>
      </c>
      <c r="V13" s="232">
        <f>ROUND(E13*U13,2)</f>
        <v>0</v>
      </c>
      <c r="W13" s="232"/>
      <c r="X13" s="232" t="s">
        <v>263</v>
      </c>
      <c r="Y13" s="232" t="s">
        <v>187</v>
      </c>
      <c r="Z13" s="212"/>
      <c r="AA13" s="212"/>
      <c r="AB13" s="212"/>
      <c r="AC13" s="212"/>
      <c r="AD13" s="212"/>
      <c r="AE13" s="212"/>
      <c r="AF13" s="212"/>
      <c r="AG13" s="212" t="s">
        <v>264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53">
        <v>6</v>
      </c>
      <c r="B14" s="254" t="s">
        <v>856</v>
      </c>
      <c r="C14" s="263" t="s">
        <v>857</v>
      </c>
      <c r="D14" s="255" t="s">
        <v>226</v>
      </c>
      <c r="E14" s="256">
        <v>4</v>
      </c>
      <c r="F14" s="257"/>
      <c r="G14" s="258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15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185</v>
      </c>
      <c r="T14" s="232" t="s">
        <v>185</v>
      </c>
      <c r="U14" s="232">
        <v>0.66</v>
      </c>
      <c r="V14" s="232">
        <f>ROUND(E14*U14,2)</f>
        <v>2.64</v>
      </c>
      <c r="W14" s="232"/>
      <c r="X14" s="232" t="s">
        <v>186</v>
      </c>
      <c r="Y14" s="232" t="s">
        <v>187</v>
      </c>
      <c r="Z14" s="212"/>
      <c r="AA14" s="212"/>
      <c r="AB14" s="212"/>
      <c r="AC14" s="212"/>
      <c r="AD14" s="212"/>
      <c r="AE14" s="212"/>
      <c r="AF14" s="212"/>
      <c r="AG14" s="212" t="s">
        <v>188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3">
        <v>7</v>
      </c>
      <c r="B15" s="254" t="s">
        <v>858</v>
      </c>
      <c r="C15" s="263" t="s">
        <v>859</v>
      </c>
      <c r="D15" s="255" t="s">
        <v>226</v>
      </c>
      <c r="E15" s="256">
        <v>4</v>
      </c>
      <c r="F15" s="257"/>
      <c r="G15" s="258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15</v>
      </c>
      <c r="M15" s="232">
        <f>G15*(1+L15/100)</f>
        <v>0</v>
      </c>
      <c r="N15" s="231">
        <v>9.8999999999999999E-4</v>
      </c>
      <c r="O15" s="231">
        <f>ROUND(E15*N15,2)</f>
        <v>0</v>
      </c>
      <c r="P15" s="231">
        <v>0</v>
      </c>
      <c r="Q15" s="231">
        <f>ROUND(E15*P15,2)</f>
        <v>0</v>
      </c>
      <c r="R15" s="232" t="s">
        <v>262</v>
      </c>
      <c r="S15" s="232" t="s">
        <v>185</v>
      </c>
      <c r="T15" s="232" t="s">
        <v>185</v>
      </c>
      <c r="U15" s="232">
        <v>0</v>
      </c>
      <c r="V15" s="232">
        <f>ROUND(E15*U15,2)</f>
        <v>0</v>
      </c>
      <c r="W15" s="232"/>
      <c r="X15" s="232" t="s">
        <v>263</v>
      </c>
      <c r="Y15" s="232" t="s">
        <v>187</v>
      </c>
      <c r="Z15" s="212"/>
      <c r="AA15" s="212"/>
      <c r="AB15" s="212"/>
      <c r="AC15" s="212"/>
      <c r="AD15" s="212"/>
      <c r="AE15" s="212"/>
      <c r="AF15" s="212"/>
      <c r="AG15" s="212" t="s">
        <v>264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53">
        <v>8</v>
      </c>
      <c r="B16" s="254" t="s">
        <v>860</v>
      </c>
      <c r="C16" s="263" t="s">
        <v>861</v>
      </c>
      <c r="D16" s="255" t="s">
        <v>640</v>
      </c>
      <c r="E16" s="256">
        <v>1</v>
      </c>
      <c r="F16" s="257"/>
      <c r="G16" s="258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15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331</v>
      </c>
      <c r="T16" s="232" t="s">
        <v>862</v>
      </c>
      <c r="U16" s="232">
        <v>0.41</v>
      </c>
      <c r="V16" s="232">
        <f>ROUND(E16*U16,2)</f>
        <v>0.41</v>
      </c>
      <c r="W16" s="232"/>
      <c r="X16" s="232" t="s">
        <v>186</v>
      </c>
      <c r="Y16" s="232" t="s">
        <v>187</v>
      </c>
      <c r="Z16" s="212"/>
      <c r="AA16" s="212"/>
      <c r="AB16" s="212"/>
      <c r="AC16" s="212"/>
      <c r="AD16" s="212"/>
      <c r="AE16" s="212"/>
      <c r="AF16" s="212"/>
      <c r="AG16" s="212" t="s">
        <v>188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3">
        <v>9</v>
      </c>
      <c r="B17" s="254" t="s">
        <v>863</v>
      </c>
      <c r="C17" s="263" t="s">
        <v>864</v>
      </c>
      <c r="D17" s="255" t="s">
        <v>640</v>
      </c>
      <c r="E17" s="256">
        <v>1</v>
      </c>
      <c r="F17" s="257"/>
      <c r="G17" s="258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15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331</v>
      </c>
      <c r="T17" s="232" t="s">
        <v>862</v>
      </c>
      <c r="U17" s="232">
        <v>0.41</v>
      </c>
      <c r="V17" s="232">
        <f>ROUND(E17*U17,2)</f>
        <v>0.41</v>
      </c>
      <c r="W17" s="232"/>
      <c r="X17" s="232" t="s">
        <v>186</v>
      </c>
      <c r="Y17" s="232" t="s">
        <v>187</v>
      </c>
      <c r="Z17" s="212"/>
      <c r="AA17" s="212"/>
      <c r="AB17" s="212"/>
      <c r="AC17" s="212"/>
      <c r="AD17" s="212"/>
      <c r="AE17" s="212"/>
      <c r="AF17" s="212"/>
      <c r="AG17" s="212" t="s">
        <v>188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3">
        <v>10</v>
      </c>
      <c r="B18" s="254" t="s">
        <v>865</v>
      </c>
      <c r="C18" s="263" t="s">
        <v>866</v>
      </c>
      <c r="D18" s="255" t="s">
        <v>196</v>
      </c>
      <c r="E18" s="256">
        <v>5.0400000000000002E-3</v>
      </c>
      <c r="F18" s="257"/>
      <c r="G18" s="258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15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185</v>
      </c>
      <c r="T18" s="232" t="s">
        <v>185</v>
      </c>
      <c r="U18" s="232">
        <v>5.2060000000000004</v>
      </c>
      <c r="V18" s="232">
        <f>ROUND(E18*U18,2)</f>
        <v>0.03</v>
      </c>
      <c r="W18" s="232"/>
      <c r="X18" s="232" t="s">
        <v>469</v>
      </c>
      <c r="Y18" s="232" t="s">
        <v>187</v>
      </c>
      <c r="Z18" s="212"/>
      <c r="AA18" s="212"/>
      <c r="AB18" s="212"/>
      <c r="AC18" s="212"/>
      <c r="AD18" s="212"/>
      <c r="AE18" s="212"/>
      <c r="AF18" s="212"/>
      <c r="AG18" s="212" t="s">
        <v>470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40" t="s">
        <v>180</v>
      </c>
      <c r="B19" s="241" t="s">
        <v>152</v>
      </c>
      <c r="C19" s="259" t="s">
        <v>29</v>
      </c>
      <c r="D19" s="242"/>
      <c r="E19" s="243"/>
      <c r="F19" s="244"/>
      <c r="G19" s="245">
        <f>SUMIF(AG20:AG26,"&lt;&gt;NOR",G20:G26)</f>
        <v>0</v>
      </c>
      <c r="H19" s="239"/>
      <c r="I19" s="239">
        <f>SUM(I20:I26)</f>
        <v>0</v>
      </c>
      <c r="J19" s="239"/>
      <c r="K19" s="239">
        <f>SUM(K20:K26)</f>
        <v>0</v>
      </c>
      <c r="L19" s="239"/>
      <c r="M19" s="239">
        <f>SUM(M20:M26)</f>
        <v>0</v>
      </c>
      <c r="N19" s="238"/>
      <c r="O19" s="238">
        <f>SUM(O20:O26)</f>
        <v>0</v>
      </c>
      <c r="P19" s="238"/>
      <c r="Q19" s="238">
        <f>SUM(Q20:Q26)</f>
        <v>0</v>
      </c>
      <c r="R19" s="239"/>
      <c r="S19" s="239"/>
      <c r="T19" s="239"/>
      <c r="U19" s="239"/>
      <c r="V19" s="239">
        <f>SUM(V20:V26)</f>
        <v>0</v>
      </c>
      <c r="W19" s="239"/>
      <c r="X19" s="239"/>
      <c r="Y19" s="239"/>
      <c r="AG19" t="s">
        <v>181</v>
      </c>
    </row>
    <row r="20" spans="1:60" outlineLevel="1" x14ac:dyDescent="0.2">
      <c r="A20" s="253">
        <v>11</v>
      </c>
      <c r="B20" s="254" t="s">
        <v>671</v>
      </c>
      <c r="C20" s="263" t="s">
        <v>672</v>
      </c>
      <c r="D20" s="255" t="s">
        <v>673</v>
      </c>
      <c r="E20" s="256">
        <v>1</v>
      </c>
      <c r="F20" s="257"/>
      <c r="G20" s="258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15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185</v>
      </c>
      <c r="T20" s="232" t="s">
        <v>332</v>
      </c>
      <c r="U20" s="232">
        <v>0</v>
      </c>
      <c r="V20" s="232">
        <f>ROUND(E20*U20,2)</f>
        <v>0</v>
      </c>
      <c r="W20" s="232"/>
      <c r="X20" s="232" t="s">
        <v>674</v>
      </c>
      <c r="Y20" s="232" t="s">
        <v>187</v>
      </c>
      <c r="Z20" s="212"/>
      <c r="AA20" s="212"/>
      <c r="AB20" s="212"/>
      <c r="AC20" s="212"/>
      <c r="AD20" s="212"/>
      <c r="AE20" s="212"/>
      <c r="AF20" s="212"/>
      <c r="AG20" s="212" t="s">
        <v>675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53">
        <v>12</v>
      </c>
      <c r="B21" s="254" t="s">
        <v>676</v>
      </c>
      <c r="C21" s="263" t="s">
        <v>677</v>
      </c>
      <c r="D21" s="255" t="s">
        <v>673</v>
      </c>
      <c r="E21" s="256">
        <v>1</v>
      </c>
      <c r="F21" s="257"/>
      <c r="G21" s="258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15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185</v>
      </c>
      <c r="T21" s="232" t="s">
        <v>332</v>
      </c>
      <c r="U21" s="232">
        <v>0</v>
      </c>
      <c r="V21" s="232">
        <f>ROUND(E21*U21,2)</f>
        <v>0</v>
      </c>
      <c r="W21" s="232"/>
      <c r="X21" s="232" t="s">
        <v>674</v>
      </c>
      <c r="Y21" s="232" t="s">
        <v>187</v>
      </c>
      <c r="Z21" s="212"/>
      <c r="AA21" s="212"/>
      <c r="AB21" s="212"/>
      <c r="AC21" s="212"/>
      <c r="AD21" s="212"/>
      <c r="AE21" s="212"/>
      <c r="AF21" s="212"/>
      <c r="AG21" s="212" t="s">
        <v>675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3">
        <v>13</v>
      </c>
      <c r="B22" s="254" t="s">
        <v>678</v>
      </c>
      <c r="C22" s="263" t="s">
        <v>679</v>
      </c>
      <c r="D22" s="255" t="s">
        <v>673</v>
      </c>
      <c r="E22" s="256">
        <v>1</v>
      </c>
      <c r="F22" s="257"/>
      <c r="G22" s="258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15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185</v>
      </c>
      <c r="T22" s="232" t="s">
        <v>332</v>
      </c>
      <c r="U22" s="232">
        <v>0</v>
      </c>
      <c r="V22" s="232">
        <f>ROUND(E22*U22,2)</f>
        <v>0</v>
      </c>
      <c r="W22" s="232"/>
      <c r="X22" s="232" t="s">
        <v>674</v>
      </c>
      <c r="Y22" s="232" t="s">
        <v>187</v>
      </c>
      <c r="Z22" s="212"/>
      <c r="AA22" s="212"/>
      <c r="AB22" s="212"/>
      <c r="AC22" s="212"/>
      <c r="AD22" s="212"/>
      <c r="AE22" s="212"/>
      <c r="AF22" s="212"/>
      <c r="AG22" s="212" t="s">
        <v>675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3">
        <v>14</v>
      </c>
      <c r="B23" s="254" t="s">
        <v>682</v>
      </c>
      <c r="C23" s="263" t="s">
        <v>683</v>
      </c>
      <c r="D23" s="255" t="s">
        <v>673</v>
      </c>
      <c r="E23" s="256">
        <v>1</v>
      </c>
      <c r="F23" s="257"/>
      <c r="G23" s="258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15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185</v>
      </c>
      <c r="T23" s="232" t="s">
        <v>332</v>
      </c>
      <c r="U23" s="232">
        <v>0</v>
      </c>
      <c r="V23" s="232">
        <f>ROUND(E23*U23,2)</f>
        <v>0</v>
      </c>
      <c r="W23" s="232"/>
      <c r="X23" s="232" t="s">
        <v>674</v>
      </c>
      <c r="Y23" s="232" t="s">
        <v>187</v>
      </c>
      <c r="Z23" s="212"/>
      <c r="AA23" s="212"/>
      <c r="AB23" s="212"/>
      <c r="AC23" s="212"/>
      <c r="AD23" s="212"/>
      <c r="AE23" s="212"/>
      <c r="AF23" s="212"/>
      <c r="AG23" s="212" t="s">
        <v>675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3">
        <v>15</v>
      </c>
      <c r="B24" s="254" t="s">
        <v>761</v>
      </c>
      <c r="C24" s="263" t="s">
        <v>762</v>
      </c>
      <c r="D24" s="255" t="s">
        <v>673</v>
      </c>
      <c r="E24" s="256">
        <v>1</v>
      </c>
      <c r="F24" s="257"/>
      <c r="G24" s="258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15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185</v>
      </c>
      <c r="T24" s="232" t="s">
        <v>332</v>
      </c>
      <c r="U24" s="232">
        <v>0</v>
      </c>
      <c r="V24" s="232">
        <f>ROUND(E24*U24,2)</f>
        <v>0</v>
      </c>
      <c r="W24" s="232"/>
      <c r="X24" s="232" t="s">
        <v>674</v>
      </c>
      <c r="Y24" s="232" t="s">
        <v>187</v>
      </c>
      <c r="Z24" s="212"/>
      <c r="AA24" s="212"/>
      <c r="AB24" s="212"/>
      <c r="AC24" s="212"/>
      <c r="AD24" s="212"/>
      <c r="AE24" s="212"/>
      <c r="AF24" s="212"/>
      <c r="AG24" s="212" t="s">
        <v>675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3">
        <v>16</v>
      </c>
      <c r="B25" s="254" t="s">
        <v>684</v>
      </c>
      <c r="C25" s="263" t="s">
        <v>685</v>
      </c>
      <c r="D25" s="255" t="s">
        <v>673</v>
      </c>
      <c r="E25" s="256">
        <v>1</v>
      </c>
      <c r="F25" s="257"/>
      <c r="G25" s="258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15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185</v>
      </c>
      <c r="T25" s="232" t="s">
        <v>332</v>
      </c>
      <c r="U25" s="232">
        <v>0</v>
      </c>
      <c r="V25" s="232">
        <f>ROUND(E25*U25,2)</f>
        <v>0</v>
      </c>
      <c r="W25" s="232"/>
      <c r="X25" s="232" t="s">
        <v>674</v>
      </c>
      <c r="Y25" s="232" t="s">
        <v>187</v>
      </c>
      <c r="Z25" s="212"/>
      <c r="AA25" s="212"/>
      <c r="AB25" s="212"/>
      <c r="AC25" s="212"/>
      <c r="AD25" s="212"/>
      <c r="AE25" s="212"/>
      <c r="AF25" s="212"/>
      <c r="AG25" s="212" t="s">
        <v>675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3">
        <v>17</v>
      </c>
      <c r="B26" s="254" t="s">
        <v>763</v>
      </c>
      <c r="C26" s="263" t="s">
        <v>764</v>
      </c>
      <c r="D26" s="255" t="s">
        <v>673</v>
      </c>
      <c r="E26" s="256">
        <v>1</v>
      </c>
      <c r="F26" s="257"/>
      <c r="G26" s="258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15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185</v>
      </c>
      <c r="T26" s="232" t="s">
        <v>332</v>
      </c>
      <c r="U26" s="232">
        <v>0</v>
      </c>
      <c r="V26" s="232">
        <f>ROUND(E26*U26,2)</f>
        <v>0</v>
      </c>
      <c r="W26" s="232"/>
      <c r="X26" s="232" t="s">
        <v>674</v>
      </c>
      <c r="Y26" s="232" t="s">
        <v>187</v>
      </c>
      <c r="Z26" s="212"/>
      <c r="AA26" s="212"/>
      <c r="AB26" s="212"/>
      <c r="AC26" s="212"/>
      <c r="AD26" s="212"/>
      <c r="AE26" s="212"/>
      <c r="AF26" s="212"/>
      <c r="AG26" s="212" t="s">
        <v>675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">
      <c r="A27" s="240" t="s">
        <v>180</v>
      </c>
      <c r="B27" s="241" t="s">
        <v>153</v>
      </c>
      <c r="C27" s="259" t="s">
        <v>30</v>
      </c>
      <c r="D27" s="242"/>
      <c r="E27" s="243"/>
      <c r="F27" s="244"/>
      <c r="G27" s="245">
        <f>SUMIF(AG28:AG29,"&lt;&gt;NOR",G28:G29)</f>
        <v>0</v>
      </c>
      <c r="H27" s="239"/>
      <c r="I27" s="239">
        <f>SUM(I28:I29)</f>
        <v>0</v>
      </c>
      <c r="J27" s="239"/>
      <c r="K27" s="239">
        <f>SUM(K28:K29)</f>
        <v>0</v>
      </c>
      <c r="L27" s="239"/>
      <c r="M27" s="239">
        <f>SUM(M28:M29)</f>
        <v>0</v>
      </c>
      <c r="N27" s="238"/>
      <c r="O27" s="238">
        <f>SUM(O28:O29)</f>
        <v>0</v>
      </c>
      <c r="P27" s="238"/>
      <c r="Q27" s="238">
        <f>SUM(Q28:Q29)</f>
        <v>0</v>
      </c>
      <c r="R27" s="239"/>
      <c r="S27" s="239"/>
      <c r="T27" s="239"/>
      <c r="U27" s="239"/>
      <c r="V27" s="239">
        <f>SUM(V28:V29)</f>
        <v>0</v>
      </c>
      <c r="W27" s="239"/>
      <c r="X27" s="239"/>
      <c r="Y27" s="239"/>
      <c r="AG27" t="s">
        <v>181</v>
      </c>
    </row>
    <row r="28" spans="1:60" outlineLevel="1" x14ac:dyDescent="0.2">
      <c r="A28" s="253">
        <v>18</v>
      </c>
      <c r="B28" s="254" t="s">
        <v>688</v>
      </c>
      <c r="C28" s="263" t="s">
        <v>689</v>
      </c>
      <c r="D28" s="255" t="s">
        <v>673</v>
      </c>
      <c r="E28" s="256">
        <v>1</v>
      </c>
      <c r="F28" s="257"/>
      <c r="G28" s="258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15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185</v>
      </c>
      <c r="T28" s="232" t="s">
        <v>332</v>
      </c>
      <c r="U28" s="232">
        <v>0</v>
      </c>
      <c r="V28" s="232">
        <f>ROUND(E28*U28,2)</f>
        <v>0</v>
      </c>
      <c r="W28" s="232"/>
      <c r="X28" s="232" t="s">
        <v>674</v>
      </c>
      <c r="Y28" s="232" t="s">
        <v>187</v>
      </c>
      <c r="Z28" s="212"/>
      <c r="AA28" s="212"/>
      <c r="AB28" s="212"/>
      <c r="AC28" s="212"/>
      <c r="AD28" s="212"/>
      <c r="AE28" s="212"/>
      <c r="AF28" s="212"/>
      <c r="AG28" s="212" t="s">
        <v>675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7">
        <v>19</v>
      </c>
      <c r="B29" s="248" t="s">
        <v>686</v>
      </c>
      <c r="C29" s="260" t="s">
        <v>687</v>
      </c>
      <c r="D29" s="249" t="s">
        <v>673</v>
      </c>
      <c r="E29" s="250">
        <v>1</v>
      </c>
      <c r="F29" s="251"/>
      <c r="G29" s="252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15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185</v>
      </c>
      <c r="T29" s="232" t="s">
        <v>332</v>
      </c>
      <c r="U29" s="232">
        <v>0</v>
      </c>
      <c r="V29" s="232">
        <f>ROUND(E29*U29,2)</f>
        <v>0</v>
      </c>
      <c r="W29" s="232"/>
      <c r="X29" s="232" t="s">
        <v>674</v>
      </c>
      <c r="Y29" s="232" t="s">
        <v>187</v>
      </c>
      <c r="Z29" s="212"/>
      <c r="AA29" s="212"/>
      <c r="AB29" s="212"/>
      <c r="AC29" s="212"/>
      <c r="AD29" s="212"/>
      <c r="AE29" s="212"/>
      <c r="AF29" s="212"/>
      <c r="AG29" s="212" t="s">
        <v>675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3"/>
      <c r="B30" s="4"/>
      <c r="C30" s="26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15</v>
      </c>
      <c r="AF30">
        <v>21</v>
      </c>
      <c r="AG30" t="s">
        <v>166</v>
      </c>
    </row>
    <row r="31" spans="1:60" x14ac:dyDescent="0.2">
      <c r="A31" s="215"/>
      <c r="B31" s="216" t="s">
        <v>31</v>
      </c>
      <c r="C31" s="265"/>
      <c r="D31" s="217"/>
      <c r="E31" s="218"/>
      <c r="F31" s="218"/>
      <c r="G31" s="246">
        <f>G8+G19+G27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>SUMIF(L7:L29,AE30,G7:G29)</f>
        <v>0</v>
      </c>
      <c r="AF31">
        <f>SUMIF(L7:L29,AF30,G7:G29)</f>
        <v>0</v>
      </c>
      <c r="AG31" t="s">
        <v>690</v>
      </c>
    </row>
    <row r="32" spans="1:60" x14ac:dyDescent="0.2">
      <c r="A32" s="3"/>
      <c r="B32" s="4"/>
      <c r="C32" s="26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3"/>
      <c r="B33" s="4"/>
      <c r="C33" s="26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19" t="s">
        <v>691</v>
      </c>
      <c r="B34" s="219"/>
      <c r="C34" s="26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20"/>
      <c r="B35" s="221"/>
      <c r="C35" s="267"/>
      <c r="D35" s="221"/>
      <c r="E35" s="221"/>
      <c r="F35" s="221"/>
      <c r="G35" s="22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G35" t="s">
        <v>692</v>
      </c>
    </row>
    <row r="36" spans="1:33" x14ac:dyDescent="0.2">
      <c r="A36" s="223"/>
      <c r="B36" s="224"/>
      <c r="C36" s="268"/>
      <c r="D36" s="224"/>
      <c r="E36" s="224"/>
      <c r="F36" s="224"/>
      <c r="G36" s="22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23"/>
      <c r="B37" s="224"/>
      <c r="C37" s="268"/>
      <c r="D37" s="224"/>
      <c r="E37" s="224"/>
      <c r="F37" s="224"/>
      <c r="G37" s="22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23"/>
      <c r="B38" s="224"/>
      <c r="C38" s="268"/>
      <c r="D38" s="224"/>
      <c r="E38" s="224"/>
      <c r="F38" s="224"/>
      <c r="G38" s="22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226"/>
      <c r="B39" s="227"/>
      <c r="C39" s="269"/>
      <c r="D39" s="227"/>
      <c r="E39" s="227"/>
      <c r="F39" s="227"/>
      <c r="G39" s="22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3"/>
      <c r="B40" s="4"/>
      <c r="C40" s="26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C41" s="270"/>
      <c r="D41" s="10"/>
      <c r="AG41" t="s">
        <v>693</v>
      </c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XR0N2R7S1CVyaA+9aKORnBSjtJPzYcoa4KRP7Nh4H14GrSXQFhw5H96Ff7UzqhIJa2bunIHtkv36JztgM3Qkw==" saltValue="kCJxUGQ+SDiD9b4POpppVA==" spinCount="100000" sheet="1" formatRows="0"/>
  <mergeCells count="6">
    <mergeCell ref="A1:G1"/>
    <mergeCell ref="C2:G2"/>
    <mergeCell ref="C3:G3"/>
    <mergeCell ref="C4:G4"/>
    <mergeCell ref="A34:C34"/>
    <mergeCell ref="A35:G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3DCE-FFE0-4686-8132-55CC8DA7571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154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155</v>
      </c>
    </row>
    <row r="3" spans="1:60" ht="24.95" customHeight="1" x14ac:dyDescent="0.2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6" t="s">
        <v>155</v>
      </c>
      <c r="AG3" t="s">
        <v>156</v>
      </c>
    </row>
    <row r="4" spans="1:60" ht="24.95" customHeight="1" x14ac:dyDescent="0.2">
      <c r="A4" s="202" t="s">
        <v>10</v>
      </c>
      <c r="B4" s="203" t="s">
        <v>60</v>
      </c>
      <c r="C4" s="204" t="s">
        <v>61</v>
      </c>
      <c r="D4" s="205"/>
      <c r="E4" s="205"/>
      <c r="F4" s="205"/>
      <c r="G4" s="206"/>
      <c r="AG4" t="s">
        <v>157</v>
      </c>
    </row>
    <row r="5" spans="1:60" x14ac:dyDescent="0.2">
      <c r="D5" s="10"/>
    </row>
    <row r="6" spans="1:60" ht="38.25" x14ac:dyDescent="0.2">
      <c r="A6" s="208" t="s">
        <v>158</v>
      </c>
      <c r="B6" s="210" t="s">
        <v>159</v>
      </c>
      <c r="C6" s="210" t="s">
        <v>160</v>
      </c>
      <c r="D6" s="209" t="s">
        <v>161</v>
      </c>
      <c r="E6" s="208" t="s">
        <v>162</v>
      </c>
      <c r="F6" s="207" t="s">
        <v>163</v>
      </c>
      <c r="G6" s="208" t="s">
        <v>31</v>
      </c>
      <c r="H6" s="211" t="s">
        <v>32</v>
      </c>
      <c r="I6" s="211" t="s">
        <v>164</v>
      </c>
      <c r="J6" s="211" t="s">
        <v>33</v>
      </c>
      <c r="K6" s="211" t="s">
        <v>165</v>
      </c>
      <c r="L6" s="211" t="s">
        <v>166</v>
      </c>
      <c r="M6" s="211" t="s">
        <v>167</v>
      </c>
      <c r="N6" s="211" t="s">
        <v>168</v>
      </c>
      <c r="O6" s="211" t="s">
        <v>169</v>
      </c>
      <c r="P6" s="211" t="s">
        <v>170</v>
      </c>
      <c r="Q6" s="211" t="s">
        <v>171</v>
      </c>
      <c r="R6" s="211" t="s">
        <v>172</v>
      </c>
      <c r="S6" s="211" t="s">
        <v>173</v>
      </c>
      <c r="T6" s="211" t="s">
        <v>174</v>
      </c>
      <c r="U6" s="211" t="s">
        <v>175</v>
      </c>
      <c r="V6" s="211" t="s">
        <v>176</v>
      </c>
      <c r="W6" s="211" t="s">
        <v>177</v>
      </c>
      <c r="X6" s="211" t="s">
        <v>178</v>
      </c>
      <c r="Y6" s="211" t="s">
        <v>179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0" t="s">
        <v>180</v>
      </c>
      <c r="B8" s="241" t="s">
        <v>108</v>
      </c>
      <c r="C8" s="259" t="s">
        <v>109</v>
      </c>
      <c r="D8" s="242"/>
      <c r="E8" s="243"/>
      <c r="F8" s="244"/>
      <c r="G8" s="245">
        <f>SUMIF(AG9:AG20,"&lt;&gt;NOR",G9:G20)</f>
        <v>0</v>
      </c>
      <c r="H8" s="239"/>
      <c r="I8" s="239">
        <f>SUM(I9:I20)</f>
        <v>0</v>
      </c>
      <c r="J8" s="239"/>
      <c r="K8" s="239">
        <f>SUM(K9:K20)</f>
        <v>0</v>
      </c>
      <c r="L8" s="239"/>
      <c r="M8" s="239">
        <f>SUM(M9:M20)</f>
        <v>0</v>
      </c>
      <c r="N8" s="238"/>
      <c r="O8" s="238">
        <f>SUM(O9:O20)</f>
        <v>6.0000000000000005E-2</v>
      </c>
      <c r="P8" s="238"/>
      <c r="Q8" s="238">
        <f>SUM(Q9:Q20)</f>
        <v>0</v>
      </c>
      <c r="R8" s="239"/>
      <c r="S8" s="239"/>
      <c r="T8" s="239"/>
      <c r="U8" s="239"/>
      <c r="V8" s="239">
        <f>SUM(V9:V20)</f>
        <v>50.589999999999996</v>
      </c>
      <c r="W8" s="239"/>
      <c r="X8" s="239"/>
      <c r="Y8" s="239"/>
      <c r="AG8" t="s">
        <v>181</v>
      </c>
    </row>
    <row r="9" spans="1:60" outlineLevel="1" x14ac:dyDescent="0.2">
      <c r="A9" s="253">
        <v>1</v>
      </c>
      <c r="B9" s="254" t="s">
        <v>867</v>
      </c>
      <c r="C9" s="263" t="s">
        <v>868</v>
      </c>
      <c r="D9" s="255" t="s">
        <v>247</v>
      </c>
      <c r="E9" s="256">
        <v>8</v>
      </c>
      <c r="F9" s="257"/>
      <c r="G9" s="25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12</v>
      </c>
      <c r="M9" s="232">
        <f>G9*(1+L9/100)</f>
        <v>0</v>
      </c>
      <c r="N9" s="231">
        <v>3.8000000000000002E-4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331</v>
      </c>
      <c r="T9" s="232" t="s">
        <v>332</v>
      </c>
      <c r="U9" s="232">
        <v>0.32</v>
      </c>
      <c r="V9" s="232">
        <f>ROUND(E9*U9,2)</f>
        <v>2.56</v>
      </c>
      <c r="W9" s="232"/>
      <c r="X9" s="232" t="s">
        <v>186</v>
      </c>
      <c r="Y9" s="232" t="s">
        <v>187</v>
      </c>
      <c r="Z9" s="212"/>
      <c r="AA9" s="212"/>
      <c r="AB9" s="212"/>
      <c r="AC9" s="212"/>
      <c r="AD9" s="212"/>
      <c r="AE9" s="212"/>
      <c r="AF9" s="212"/>
      <c r="AG9" s="212" t="s">
        <v>188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3">
        <v>2</v>
      </c>
      <c r="B10" s="254" t="s">
        <v>869</v>
      </c>
      <c r="C10" s="263" t="s">
        <v>870</v>
      </c>
      <c r="D10" s="255" t="s">
        <v>247</v>
      </c>
      <c r="E10" s="256">
        <v>63</v>
      </c>
      <c r="F10" s="257"/>
      <c r="G10" s="258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12</v>
      </c>
      <c r="M10" s="232">
        <f>G10*(1+L10/100)</f>
        <v>0</v>
      </c>
      <c r="N10" s="231">
        <v>4.6999999999999999E-4</v>
      </c>
      <c r="O10" s="231">
        <f>ROUND(E10*N10,2)</f>
        <v>0.03</v>
      </c>
      <c r="P10" s="231">
        <v>0</v>
      </c>
      <c r="Q10" s="231">
        <f>ROUND(E10*P10,2)</f>
        <v>0</v>
      </c>
      <c r="R10" s="232"/>
      <c r="S10" s="232" t="s">
        <v>331</v>
      </c>
      <c r="T10" s="232" t="s">
        <v>332</v>
      </c>
      <c r="U10" s="232">
        <v>0.35899999999999999</v>
      </c>
      <c r="V10" s="232">
        <f>ROUND(E10*U10,2)</f>
        <v>22.62</v>
      </c>
      <c r="W10" s="232"/>
      <c r="X10" s="232" t="s">
        <v>186</v>
      </c>
      <c r="Y10" s="232" t="s">
        <v>187</v>
      </c>
      <c r="Z10" s="212"/>
      <c r="AA10" s="212"/>
      <c r="AB10" s="212"/>
      <c r="AC10" s="212"/>
      <c r="AD10" s="212"/>
      <c r="AE10" s="212"/>
      <c r="AF10" s="212"/>
      <c r="AG10" s="212" t="s">
        <v>188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3">
        <v>3</v>
      </c>
      <c r="B11" s="254" t="s">
        <v>871</v>
      </c>
      <c r="C11" s="263" t="s">
        <v>872</v>
      </c>
      <c r="D11" s="255" t="s">
        <v>247</v>
      </c>
      <c r="E11" s="256">
        <v>10</v>
      </c>
      <c r="F11" s="257"/>
      <c r="G11" s="258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12</v>
      </c>
      <c r="M11" s="232">
        <f>G11*(1+L11/100)</f>
        <v>0</v>
      </c>
      <c r="N11" s="231">
        <v>1.5200000000000001E-3</v>
      </c>
      <c r="O11" s="231">
        <f>ROUND(E11*N11,2)</f>
        <v>0.02</v>
      </c>
      <c r="P11" s="231">
        <v>0</v>
      </c>
      <c r="Q11" s="231">
        <f>ROUND(E11*P11,2)</f>
        <v>0</v>
      </c>
      <c r="R11" s="232"/>
      <c r="S11" s="232" t="s">
        <v>331</v>
      </c>
      <c r="T11" s="232" t="s">
        <v>332</v>
      </c>
      <c r="U11" s="232">
        <v>1.173</v>
      </c>
      <c r="V11" s="232">
        <f>ROUND(E11*U11,2)</f>
        <v>11.73</v>
      </c>
      <c r="W11" s="232"/>
      <c r="X11" s="232" t="s">
        <v>186</v>
      </c>
      <c r="Y11" s="232" t="s">
        <v>187</v>
      </c>
      <c r="Z11" s="212"/>
      <c r="AA11" s="212"/>
      <c r="AB11" s="212"/>
      <c r="AC11" s="212"/>
      <c r="AD11" s="212"/>
      <c r="AE11" s="212"/>
      <c r="AF11" s="212"/>
      <c r="AG11" s="212" t="s">
        <v>188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3">
        <v>4</v>
      </c>
      <c r="B12" s="254" t="s">
        <v>873</v>
      </c>
      <c r="C12" s="263" t="s">
        <v>874</v>
      </c>
      <c r="D12" s="255" t="s">
        <v>247</v>
      </c>
      <c r="E12" s="256">
        <v>5</v>
      </c>
      <c r="F12" s="257"/>
      <c r="G12" s="258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12</v>
      </c>
      <c r="M12" s="232">
        <f>G12*(1+L12/100)</f>
        <v>0</v>
      </c>
      <c r="N12" s="231">
        <v>1.31E-3</v>
      </c>
      <c r="O12" s="231">
        <f>ROUND(E12*N12,2)</f>
        <v>0.01</v>
      </c>
      <c r="P12" s="231">
        <v>0</v>
      </c>
      <c r="Q12" s="231">
        <f>ROUND(E12*P12,2)</f>
        <v>0</v>
      </c>
      <c r="R12" s="232"/>
      <c r="S12" s="232" t="s">
        <v>331</v>
      </c>
      <c r="T12" s="232" t="s">
        <v>332</v>
      </c>
      <c r="U12" s="232">
        <v>0.79700000000000004</v>
      </c>
      <c r="V12" s="232">
        <f>ROUND(E12*U12,2)</f>
        <v>3.99</v>
      </c>
      <c r="W12" s="232"/>
      <c r="X12" s="232" t="s">
        <v>186</v>
      </c>
      <c r="Y12" s="232" t="s">
        <v>187</v>
      </c>
      <c r="Z12" s="212"/>
      <c r="AA12" s="212"/>
      <c r="AB12" s="212"/>
      <c r="AC12" s="212"/>
      <c r="AD12" s="212"/>
      <c r="AE12" s="212"/>
      <c r="AF12" s="212"/>
      <c r="AG12" s="212" t="s">
        <v>188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53">
        <v>5</v>
      </c>
      <c r="B13" s="254" t="s">
        <v>875</v>
      </c>
      <c r="C13" s="263" t="s">
        <v>876</v>
      </c>
      <c r="D13" s="255" t="s">
        <v>247</v>
      </c>
      <c r="E13" s="256">
        <v>66</v>
      </c>
      <c r="F13" s="257"/>
      <c r="G13" s="258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12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331</v>
      </c>
      <c r="T13" s="232" t="s">
        <v>332</v>
      </c>
      <c r="U13" s="232">
        <v>5.8999999999999997E-2</v>
      </c>
      <c r="V13" s="232">
        <f>ROUND(E13*U13,2)</f>
        <v>3.89</v>
      </c>
      <c r="W13" s="232"/>
      <c r="X13" s="232" t="s">
        <v>186</v>
      </c>
      <c r="Y13" s="232" t="s">
        <v>187</v>
      </c>
      <c r="Z13" s="212"/>
      <c r="AA13" s="212"/>
      <c r="AB13" s="212"/>
      <c r="AC13" s="212"/>
      <c r="AD13" s="212"/>
      <c r="AE13" s="212"/>
      <c r="AF13" s="212"/>
      <c r="AG13" s="212" t="s">
        <v>188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53">
        <v>6</v>
      </c>
      <c r="B14" s="254" t="s">
        <v>877</v>
      </c>
      <c r="C14" s="263" t="s">
        <v>878</v>
      </c>
      <c r="D14" s="255" t="s">
        <v>226</v>
      </c>
      <c r="E14" s="256">
        <v>5</v>
      </c>
      <c r="F14" s="257"/>
      <c r="G14" s="258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12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331</v>
      </c>
      <c r="T14" s="232" t="s">
        <v>332</v>
      </c>
      <c r="U14" s="232">
        <v>0.157</v>
      </c>
      <c r="V14" s="232">
        <f>ROUND(E14*U14,2)</f>
        <v>0.79</v>
      </c>
      <c r="W14" s="232"/>
      <c r="X14" s="232" t="s">
        <v>186</v>
      </c>
      <c r="Y14" s="232" t="s">
        <v>187</v>
      </c>
      <c r="Z14" s="212"/>
      <c r="AA14" s="212"/>
      <c r="AB14" s="212"/>
      <c r="AC14" s="212"/>
      <c r="AD14" s="212"/>
      <c r="AE14" s="212"/>
      <c r="AF14" s="212"/>
      <c r="AG14" s="212" t="s">
        <v>188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53">
        <v>7</v>
      </c>
      <c r="B15" s="254" t="s">
        <v>879</v>
      </c>
      <c r="C15" s="263" t="s">
        <v>880</v>
      </c>
      <c r="D15" s="255" t="s">
        <v>226</v>
      </c>
      <c r="E15" s="256">
        <v>17</v>
      </c>
      <c r="F15" s="257"/>
      <c r="G15" s="258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12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331</v>
      </c>
      <c r="T15" s="232" t="s">
        <v>332</v>
      </c>
      <c r="U15" s="232">
        <v>0.17399999999999999</v>
      </c>
      <c r="V15" s="232">
        <f>ROUND(E15*U15,2)</f>
        <v>2.96</v>
      </c>
      <c r="W15" s="232"/>
      <c r="X15" s="232" t="s">
        <v>186</v>
      </c>
      <c r="Y15" s="232" t="s">
        <v>187</v>
      </c>
      <c r="Z15" s="212"/>
      <c r="AA15" s="212"/>
      <c r="AB15" s="212"/>
      <c r="AC15" s="212"/>
      <c r="AD15" s="212"/>
      <c r="AE15" s="212"/>
      <c r="AF15" s="212"/>
      <c r="AG15" s="212" t="s">
        <v>188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53">
        <v>8</v>
      </c>
      <c r="B16" s="254" t="s">
        <v>881</v>
      </c>
      <c r="C16" s="263" t="s">
        <v>882</v>
      </c>
      <c r="D16" s="255" t="s">
        <v>226</v>
      </c>
      <c r="E16" s="256">
        <v>5</v>
      </c>
      <c r="F16" s="257"/>
      <c r="G16" s="258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12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331</v>
      </c>
      <c r="T16" s="232" t="s">
        <v>332</v>
      </c>
      <c r="U16" s="232">
        <v>0.25900000000000001</v>
      </c>
      <c r="V16" s="232">
        <f>ROUND(E16*U16,2)</f>
        <v>1.3</v>
      </c>
      <c r="W16" s="232"/>
      <c r="X16" s="232" t="s">
        <v>186</v>
      </c>
      <c r="Y16" s="232" t="s">
        <v>187</v>
      </c>
      <c r="Z16" s="212"/>
      <c r="AA16" s="212"/>
      <c r="AB16" s="212"/>
      <c r="AC16" s="212"/>
      <c r="AD16" s="212"/>
      <c r="AE16" s="212"/>
      <c r="AF16" s="212"/>
      <c r="AG16" s="212" t="s">
        <v>188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53">
        <v>9</v>
      </c>
      <c r="B17" s="254" t="s">
        <v>883</v>
      </c>
      <c r="C17" s="263" t="s">
        <v>884</v>
      </c>
      <c r="D17" s="255" t="s">
        <v>226</v>
      </c>
      <c r="E17" s="256">
        <v>5</v>
      </c>
      <c r="F17" s="257"/>
      <c r="G17" s="258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12</v>
      </c>
      <c r="M17" s="232">
        <f>G17*(1+L17/100)</f>
        <v>0</v>
      </c>
      <c r="N17" s="231">
        <v>4.8999999999999998E-4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331</v>
      </c>
      <c r="T17" s="232" t="s">
        <v>332</v>
      </c>
      <c r="U17" s="232">
        <v>0.13300000000000001</v>
      </c>
      <c r="V17" s="232">
        <f>ROUND(E17*U17,2)</f>
        <v>0.67</v>
      </c>
      <c r="W17" s="232"/>
      <c r="X17" s="232" t="s">
        <v>186</v>
      </c>
      <c r="Y17" s="232" t="s">
        <v>187</v>
      </c>
      <c r="Z17" s="212"/>
      <c r="AA17" s="212"/>
      <c r="AB17" s="212"/>
      <c r="AC17" s="212"/>
      <c r="AD17" s="212"/>
      <c r="AE17" s="212"/>
      <c r="AF17" s="212"/>
      <c r="AG17" s="212" t="s">
        <v>188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3">
        <v>10</v>
      </c>
      <c r="B18" s="254" t="s">
        <v>885</v>
      </c>
      <c r="C18" s="263" t="s">
        <v>886</v>
      </c>
      <c r="D18" s="255" t="s">
        <v>640</v>
      </c>
      <c r="E18" s="256">
        <v>1</v>
      </c>
      <c r="F18" s="257"/>
      <c r="G18" s="258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12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331</v>
      </c>
      <c r="T18" s="232" t="s">
        <v>332</v>
      </c>
      <c r="U18" s="232">
        <v>2.8999999999999998E-3</v>
      </c>
      <c r="V18" s="232">
        <f>ROUND(E18*U18,2)</f>
        <v>0</v>
      </c>
      <c r="W18" s="232"/>
      <c r="X18" s="232" t="s">
        <v>186</v>
      </c>
      <c r="Y18" s="232" t="s">
        <v>187</v>
      </c>
      <c r="Z18" s="212"/>
      <c r="AA18" s="212"/>
      <c r="AB18" s="212"/>
      <c r="AC18" s="212"/>
      <c r="AD18" s="212"/>
      <c r="AE18" s="212"/>
      <c r="AF18" s="212"/>
      <c r="AG18" s="212" t="s">
        <v>188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3">
        <v>11</v>
      </c>
      <c r="B19" s="254" t="s">
        <v>887</v>
      </c>
      <c r="C19" s="263" t="s">
        <v>888</v>
      </c>
      <c r="D19" s="255" t="s">
        <v>226</v>
      </c>
      <c r="E19" s="256">
        <v>1</v>
      </c>
      <c r="F19" s="257"/>
      <c r="G19" s="258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12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331</v>
      </c>
      <c r="T19" s="232" t="s">
        <v>332</v>
      </c>
      <c r="U19" s="232">
        <v>0</v>
      </c>
      <c r="V19" s="232">
        <f>ROUND(E19*U19,2)</f>
        <v>0</v>
      </c>
      <c r="W19" s="232"/>
      <c r="X19" s="232" t="s">
        <v>186</v>
      </c>
      <c r="Y19" s="232" t="s">
        <v>187</v>
      </c>
      <c r="Z19" s="212"/>
      <c r="AA19" s="212"/>
      <c r="AB19" s="212"/>
      <c r="AC19" s="212"/>
      <c r="AD19" s="212"/>
      <c r="AE19" s="212"/>
      <c r="AF19" s="212"/>
      <c r="AG19" s="212" t="s">
        <v>188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3">
        <v>12</v>
      </c>
      <c r="B20" s="254" t="s">
        <v>889</v>
      </c>
      <c r="C20" s="263" t="s">
        <v>890</v>
      </c>
      <c r="D20" s="255" t="s">
        <v>196</v>
      </c>
      <c r="E20" s="256">
        <v>5.6849999999999998E-2</v>
      </c>
      <c r="F20" s="257"/>
      <c r="G20" s="258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12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331</v>
      </c>
      <c r="T20" s="232" t="s">
        <v>332</v>
      </c>
      <c r="U20" s="232">
        <v>1.47</v>
      </c>
      <c r="V20" s="232">
        <f>ROUND(E20*U20,2)</f>
        <v>0.08</v>
      </c>
      <c r="W20" s="232"/>
      <c r="X20" s="232" t="s">
        <v>186</v>
      </c>
      <c r="Y20" s="232" t="s">
        <v>187</v>
      </c>
      <c r="Z20" s="212"/>
      <c r="AA20" s="212"/>
      <c r="AB20" s="212"/>
      <c r="AC20" s="212"/>
      <c r="AD20" s="212"/>
      <c r="AE20" s="212"/>
      <c r="AF20" s="212"/>
      <c r="AG20" s="212" t="s">
        <v>771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40" t="s">
        <v>180</v>
      </c>
      <c r="B21" s="241" t="s">
        <v>110</v>
      </c>
      <c r="C21" s="259" t="s">
        <v>111</v>
      </c>
      <c r="D21" s="242"/>
      <c r="E21" s="243"/>
      <c r="F21" s="244"/>
      <c r="G21" s="245">
        <f>SUMIF(AG22:AG43,"&lt;&gt;NOR",G22:G43)</f>
        <v>0</v>
      </c>
      <c r="H21" s="239"/>
      <c r="I21" s="239">
        <f>SUM(I22:I43)</f>
        <v>0</v>
      </c>
      <c r="J21" s="239"/>
      <c r="K21" s="239">
        <f>SUM(K22:K43)</f>
        <v>0</v>
      </c>
      <c r="L21" s="239"/>
      <c r="M21" s="239">
        <f>SUM(M22:M43)</f>
        <v>0</v>
      </c>
      <c r="N21" s="238"/>
      <c r="O21" s="238">
        <f>SUM(O22:O43)</f>
        <v>0.14000000000000001</v>
      </c>
      <c r="P21" s="238"/>
      <c r="Q21" s="238">
        <f>SUM(Q22:Q43)</f>
        <v>0</v>
      </c>
      <c r="R21" s="239"/>
      <c r="S21" s="239"/>
      <c r="T21" s="239"/>
      <c r="U21" s="239"/>
      <c r="V21" s="239">
        <f>SUM(V22:V43)</f>
        <v>131.62</v>
      </c>
      <c r="W21" s="239"/>
      <c r="X21" s="239"/>
      <c r="Y21" s="239"/>
      <c r="AG21" t="s">
        <v>181</v>
      </c>
    </row>
    <row r="22" spans="1:60" outlineLevel="1" x14ac:dyDescent="0.2">
      <c r="A22" s="253">
        <v>13</v>
      </c>
      <c r="B22" s="254" t="s">
        <v>891</v>
      </c>
      <c r="C22" s="263" t="s">
        <v>892</v>
      </c>
      <c r="D22" s="255" t="s">
        <v>226</v>
      </c>
      <c r="E22" s="256">
        <v>2</v>
      </c>
      <c r="F22" s="257"/>
      <c r="G22" s="258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12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331</v>
      </c>
      <c r="T22" s="232" t="s">
        <v>332</v>
      </c>
      <c r="U22" s="232">
        <v>0.40600999999999998</v>
      </c>
      <c r="V22" s="232">
        <f>ROUND(E22*U22,2)</f>
        <v>0.81</v>
      </c>
      <c r="W22" s="232"/>
      <c r="X22" s="232" t="s">
        <v>186</v>
      </c>
      <c r="Y22" s="232" t="s">
        <v>187</v>
      </c>
      <c r="Z22" s="212"/>
      <c r="AA22" s="212"/>
      <c r="AB22" s="212"/>
      <c r="AC22" s="212"/>
      <c r="AD22" s="212"/>
      <c r="AE22" s="212"/>
      <c r="AF22" s="212"/>
      <c r="AG22" s="212" t="s">
        <v>188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53">
        <v>14</v>
      </c>
      <c r="B23" s="254" t="s">
        <v>893</v>
      </c>
      <c r="C23" s="263" t="s">
        <v>894</v>
      </c>
      <c r="D23" s="255" t="s">
        <v>247</v>
      </c>
      <c r="E23" s="256">
        <v>171</v>
      </c>
      <c r="F23" s="257"/>
      <c r="G23" s="258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12</v>
      </c>
      <c r="M23" s="232">
        <f>G23*(1+L23/100)</f>
        <v>0</v>
      </c>
      <c r="N23" s="231">
        <v>4.0999999999999999E-4</v>
      </c>
      <c r="O23" s="231">
        <f>ROUND(E23*N23,2)</f>
        <v>7.0000000000000007E-2</v>
      </c>
      <c r="P23" s="231">
        <v>0</v>
      </c>
      <c r="Q23" s="231">
        <f>ROUND(E23*P23,2)</f>
        <v>0</v>
      </c>
      <c r="R23" s="232"/>
      <c r="S23" s="232" t="s">
        <v>331</v>
      </c>
      <c r="T23" s="232" t="s">
        <v>332</v>
      </c>
      <c r="U23" s="232">
        <v>0.25800000000000001</v>
      </c>
      <c r="V23" s="232">
        <f>ROUND(E23*U23,2)</f>
        <v>44.12</v>
      </c>
      <c r="W23" s="232"/>
      <c r="X23" s="232" t="s">
        <v>186</v>
      </c>
      <c r="Y23" s="232" t="s">
        <v>187</v>
      </c>
      <c r="Z23" s="212"/>
      <c r="AA23" s="212"/>
      <c r="AB23" s="212"/>
      <c r="AC23" s="212"/>
      <c r="AD23" s="212"/>
      <c r="AE23" s="212"/>
      <c r="AF23" s="212"/>
      <c r="AG23" s="212" t="s">
        <v>188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53">
        <v>15</v>
      </c>
      <c r="B24" s="254" t="s">
        <v>895</v>
      </c>
      <c r="C24" s="263" t="s">
        <v>896</v>
      </c>
      <c r="D24" s="255" t="s">
        <v>247</v>
      </c>
      <c r="E24" s="256">
        <v>30</v>
      </c>
      <c r="F24" s="257"/>
      <c r="G24" s="258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12</v>
      </c>
      <c r="M24" s="232">
        <f>G24*(1+L24/100)</f>
        <v>0</v>
      </c>
      <c r="N24" s="231">
        <v>5.2999999999999998E-4</v>
      </c>
      <c r="O24" s="231">
        <f>ROUND(E24*N24,2)</f>
        <v>0.02</v>
      </c>
      <c r="P24" s="231">
        <v>0</v>
      </c>
      <c r="Q24" s="231">
        <f>ROUND(E24*P24,2)</f>
        <v>0</v>
      </c>
      <c r="R24" s="232"/>
      <c r="S24" s="232" t="s">
        <v>331</v>
      </c>
      <c r="T24" s="232" t="s">
        <v>332</v>
      </c>
      <c r="U24" s="232">
        <v>0.27889999999999998</v>
      </c>
      <c r="V24" s="232">
        <f>ROUND(E24*U24,2)</f>
        <v>8.3699999999999992</v>
      </c>
      <c r="W24" s="232"/>
      <c r="X24" s="232" t="s">
        <v>186</v>
      </c>
      <c r="Y24" s="232" t="s">
        <v>187</v>
      </c>
      <c r="Z24" s="212"/>
      <c r="AA24" s="212"/>
      <c r="AB24" s="212"/>
      <c r="AC24" s="212"/>
      <c r="AD24" s="212"/>
      <c r="AE24" s="212"/>
      <c r="AF24" s="212"/>
      <c r="AG24" s="212" t="s">
        <v>188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53">
        <v>16</v>
      </c>
      <c r="B25" s="254" t="s">
        <v>897</v>
      </c>
      <c r="C25" s="263" t="s">
        <v>898</v>
      </c>
      <c r="D25" s="255" t="s">
        <v>247</v>
      </c>
      <c r="E25" s="256">
        <v>8</v>
      </c>
      <c r="F25" s="257"/>
      <c r="G25" s="258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12</v>
      </c>
      <c r="M25" s="232">
        <f>G25*(1+L25/100)</f>
        <v>0</v>
      </c>
      <c r="N25" s="231">
        <v>6.8999999999999997E-4</v>
      </c>
      <c r="O25" s="231">
        <f>ROUND(E25*N25,2)</f>
        <v>0.01</v>
      </c>
      <c r="P25" s="231">
        <v>0</v>
      </c>
      <c r="Q25" s="231">
        <f>ROUND(E25*P25,2)</f>
        <v>0</v>
      </c>
      <c r="R25" s="232"/>
      <c r="S25" s="232" t="s">
        <v>331</v>
      </c>
      <c r="T25" s="232" t="s">
        <v>332</v>
      </c>
      <c r="U25" s="232">
        <v>0.33279999999999998</v>
      </c>
      <c r="V25" s="232">
        <f>ROUND(E25*U25,2)</f>
        <v>2.66</v>
      </c>
      <c r="W25" s="232"/>
      <c r="X25" s="232" t="s">
        <v>186</v>
      </c>
      <c r="Y25" s="232" t="s">
        <v>187</v>
      </c>
      <c r="Z25" s="212"/>
      <c r="AA25" s="212"/>
      <c r="AB25" s="212"/>
      <c r="AC25" s="212"/>
      <c r="AD25" s="212"/>
      <c r="AE25" s="212"/>
      <c r="AF25" s="212"/>
      <c r="AG25" s="212" t="s">
        <v>188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3">
        <v>17</v>
      </c>
      <c r="B26" s="254" t="s">
        <v>899</v>
      </c>
      <c r="C26" s="263" t="s">
        <v>900</v>
      </c>
      <c r="D26" s="255" t="s">
        <v>247</v>
      </c>
      <c r="E26" s="256">
        <v>209</v>
      </c>
      <c r="F26" s="257"/>
      <c r="G26" s="258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12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331</v>
      </c>
      <c r="T26" s="232" t="s">
        <v>332</v>
      </c>
      <c r="U26" s="232">
        <v>2.9000000000000001E-2</v>
      </c>
      <c r="V26" s="232">
        <f>ROUND(E26*U26,2)</f>
        <v>6.06</v>
      </c>
      <c r="W26" s="232"/>
      <c r="X26" s="232" t="s">
        <v>186</v>
      </c>
      <c r="Y26" s="232" t="s">
        <v>187</v>
      </c>
      <c r="Z26" s="212"/>
      <c r="AA26" s="212"/>
      <c r="AB26" s="212"/>
      <c r="AC26" s="212"/>
      <c r="AD26" s="212"/>
      <c r="AE26" s="212"/>
      <c r="AF26" s="212"/>
      <c r="AG26" s="212" t="s">
        <v>188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3">
        <v>18</v>
      </c>
      <c r="B27" s="254" t="s">
        <v>901</v>
      </c>
      <c r="C27" s="263" t="s">
        <v>902</v>
      </c>
      <c r="D27" s="255" t="s">
        <v>247</v>
      </c>
      <c r="E27" s="256">
        <v>209</v>
      </c>
      <c r="F27" s="257"/>
      <c r="G27" s="258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12</v>
      </c>
      <c r="M27" s="232">
        <f>G27*(1+L27/100)</f>
        <v>0</v>
      </c>
      <c r="N27" s="231">
        <v>1.0000000000000001E-5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331</v>
      </c>
      <c r="T27" s="232" t="s">
        <v>332</v>
      </c>
      <c r="U27" s="232">
        <v>6.2E-2</v>
      </c>
      <c r="V27" s="232">
        <f>ROUND(E27*U27,2)</f>
        <v>12.96</v>
      </c>
      <c r="W27" s="232"/>
      <c r="X27" s="232" t="s">
        <v>186</v>
      </c>
      <c r="Y27" s="232" t="s">
        <v>187</v>
      </c>
      <c r="Z27" s="212"/>
      <c r="AA27" s="212"/>
      <c r="AB27" s="212"/>
      <c r="AC27" s="212"/>
      <c r="AD27" s="212"/>
      <c r="AE27" s="212"/>
      <c r="AF27" s="212"/>
      <c r="AG27" s="212" t="s">
        <v>188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53">
        <v>19</v>
      </c>
      <c r="B28" s="254" t="s">
        <v>903</v>
      </c>
      <c r="C28" s="263" t="s">
        <v>904</v>
      </c>
      <c r="D28" s="255" t="s">
        <v>247</v>
      </c>
      <c r="E28" s="256">
        <v>100</v>
      </c>
      <c r="F28" s="257"/>
      <c r="G28" s="258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12</v>
      </c>
      <c r="M28" s="232">
        <f>G28*(1+L28/100)</f>
        <v>0</v>
      </c>
      <c r="N28" s="231">
        <v>2.0000000000000002E-5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331</v>
      </c>
      <c r="T28" s="232" t="s">
        <v>332</v>
      </c>
      <c r="U28" s="232">
        <v>0.129</v>
      </c>
      <c r="V28" s="232">
        <f>ROUND(E28*U28,2)</f>
        <v>12.9</v>
      </c>
      <c r="W28" s="232"/>
      <c r="X28" s="232" t="s">
        <v>186</v>
      </c>
      <c r="Y28" s="232" t="s">
        <v>187</v>
      </c>
      <c r="Z28" s="212"/>
      <c r="AA28" s="212"/>
      <c r="AB28" s="212"/>
      <c r="AC28" s="212"/>
      <c r="AD28" s="212"/>
      <c r="AE28" s="212"/>
      <c r="AF28" s="212"/>
      <c r="AG28" s="212" t="s">
        <v>188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53">
        <v>20</v>
      </c>
      <c r="B29" s="254" t="s">
        <v>905</v>
      </c>
      <c r="C29" s="263" t="s">
        <v>906</v>
      </c>
      <c r="D29" s="255" t="s">
        <v>247</v>
      </c>
      <c r="E29" s="256">
        <v>26</v>
      </c>
      <c r="F29" s="257"/>
      <c r="G29" s="258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12</v>
      </c>
      <c r="M29" s="232">
        <f>G29*(1+L29/100)</f>
        <v>0</v>
      </c>
      <c r="N29" s="231">
        <v>6.0000000000000002E-5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331</v>
      </c>
      <c r="T29" s="232" t="s">
        <v>332</v>
      </c>
      <c r="U29" s="232">
        <v>0.129</v>
      </c>
      <c r="V29" s="232">
        <f>ROUND(E29*U29,2)</f>
        <v>3.35</v>
      </c>
      <c r="W29" s="232"/>
      <c r="X29" s="232" t="s">
        <v>186</v>
      </c>
      <c r="Y29" s="232" t="s">
        <v>187</v>
      </c>
      <c r="Z29" s="212"/>
      <c r="AA29" s="212"/>
      <c r="AB29" s="212"/>
      <c r="AC29" s="212"/>
      <c r="AD29" s="212"/>
      <c r="AE29" s="212"/>
      <c r="AF29" s="212"/>
      <c r="AG29" s="212" t="s">
        <v>188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53">
        <v>21</v>
      </c>
      <c r="B30" s="254" t="s">
        <v>907</v>
      </c>
      <c r="C30" s="263" t="s">
        <v>908</v>
      </c>
      <c r="D30" s="255" t="s">
        <v>247</v>
      </c>
      <c r="E30" s="256">
        <v>8</v>
      </c>
      <c r="F30" s="257"/>
      <c r="G30" s="258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12</v>
      </c>
      <c r="M30" s="232">
        <f>G30*(1+L30/100)</f>
        <v>0</v>
      </c>
      <c r="N30" s="231">
        <v>5.0000000000000002E-5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331</v>
      </c>
      <c r="T30" s="232" t="s">
        <v>332</v>
      </c>
      <c r="U30" s="232">
        <v>0.14199999999999999</v>
      </c>
      <c r="V30" s="232">
        <f>ROUND(E30*U30,2)</f>
        <v>1.1399999999999999</v>
      </c>
      <c r="W30" s="232"/>
      <c r="X30" s="232" t="s">
        <v>186</v>
      </c>
      <c r="Y30" s="232" t="s">
        <v>187</v>
      </c>
      <c r="Z30" s="212"/>
      <c r="AA30" s="212"/>
      <c r="AB30" s="212"/>
      <c r="AC30" s="212"/>
      <c r="AD30" s="212"/>
      <c r="AE30" s="212"/>
      <c r="AF30" s="212"/>
      <c r="AG30" s="212" t="s">
        <v>188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53">
        <v>22</v>
      </c>
      <c r="B31" s="254" t="s">
        <v>909</v>
      </c>
      <c r="C31" s="263" t="s">
        <v>910</v>
      </c>
      <c r="D31" s="255" t="s">
        <v>247</v>
      </c>
      <c r="E31" s="256">
        <v>71</v>
      </c>
      <c r="F31" s="257"/>
      <c r="G31" s="258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12</v>
      </c>
      <c r="M31" s="232">
        <f>G31*(1+L31/100)</f>
        <v>0</v>
      </c>
      <c r="N31" s="231">
        <v>3.0000000000000001E-5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331</v>
      </c>
      <c r="T31" s="232" t="s">
        <v>332</v>
      </c>
      <c r="U31" s="232">
        <v>0.129</v>
      </c>
      <c r="V31" s="232">
        <f>ROUND(E31*U31,2)</f>
        <v>9.16</v>
      </c>
      <c r="W31" s="232"/>
      <c r="X31" s="232" t="s">
        <v>186</v>
      </c>
      <c r="Y31" s="232" t="s">
        <v>187</v>
      </c>
      <c r="Z31" s="212"/>
      <c r="AA31" s="212"/>
      <c r="AB31" s="212"/>
      <c r="AC31" s="212"/>
      <c r="AD31" s="212"/>
      <c r="AE31" s="212"/>
      <c r="AF31" s="212"/>
      <c r="AG31" s="212" t="s">
        <v>188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53">
        <v>23</v>
      </c>
      <c r="B32" s="254" t="s">
        <v>911</v>
      </c>
      <c r="C32" s="263" t="s">
        <v>912</v>
      </c>
      <c r="D32" s="255" t="s">
        <v>247</v>
      </c>
      <c r="E32" s="256">
        <v>4</v>
      </c>
      <c r="F32" s="257"/>
      <c r="G32" s="258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12</v>
      </c>
      <c r="M32" s="232">
        <f>G32*(1+L32/100)</f>
        <v>0</v>
      </c>
      <c r="N32" s="231">
        <v>6.0000000000000002E-5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331</v>
      </c>
      <c r="T32" s="232" t="s">
        <v>332</v>
      </c>
      <c r="U32" s="232">
        <v>0.129</v>
      </c>
      <c r="V32" s="232">
        <f>ROUND(E32*U32,2)</f>
        <v>0.52</v>
      </c>
      <c r="W32" s="232"/>
      <c r="X32" s="232" t="s">
        <v>186</v>
      </c>
      <c r="Y32" s="232" t="s">
        <v>187</v>
      </c>
      <c r="Z32" s="212"/>
      <c r="AA32" s="212"/>
      <c r="AB32" s="212"/>
      <c r="AC32" s="212"/>
      <c r="AD32" s="212"/>
      <c r="AE32" s="212"/>
      <c r="AF32" s="212"/>
      <c r="AG32" s="212" t="s">
        <v>188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3">
        <v>24</v>
      </c>
      <c r="B33" s="254" t="s">
        <v>913</v>
      </c>
      <c r="C33" s="263" t="s">
        <v>914</v>
      </c>
      <c r="D33" s="255" t="s">
        <v>226</v>
      </c>
      <c r="E33" s="256">
        <v>45</v>
      </c>
      <c r="F33" s="257"/>
      <c r="G33" s="258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12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331</v>
      </c>
      <c r="T33" s="232" t="s">
        <v>332</v>
      </c>
      <c r="U33" s="232">
        <v>0.42499999999999999</v>
      </c>
      <c r="V33" s="232">
        <f>ROUND(E33*U33,2)</f>
        <v>19.13</v>
      </c>
      <c r="W33" s="232"/>
      <c r="X33" s="232" t="s">
        <v>186</v>
      </c>
      <c r="Y33" s="232" t="s">
        <v>187</v>
      </c>
      <c r="Z33" s="212"/>
      <c r="AA33" s="212"/>
      <c r="AB33" s="212"/>
      <c r="AC33" s="212"/>
      <c r="AD33" s="212"/>
      <c r="AE33" s="212"/>
      <c r="AF33" s="212"/>
      <c r="AG33" s="212" t="s">
        <v>188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53">
        <v>25</v>
      </c>
      <c r="B34" s="254" t="s">
        <v>915</v>
      </c>
      <c r="C34" s="263" t="s">
        <v>916</v>
      </c>
      <c r="D34" s="255" t="s">
        <v>226</v>
      </c>
      <c r="E34" s="256">
        <v>4</v>
      </c>
      <c r="F34" s="257"/>
      <c r="G34" s="258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12</v>
      </c>
      <c r="M34" s="232">
        <f>G34*(1+L34/100)</f>
        <v>0</v>
      </c>
      <c r="N34" s="231">
        <v>1.9000000000000001E-4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331</v>
      </c>
      <c r="T34" s="232" t="s">
        <v>332</v>
      </c>
      <c r="U34" s="232">
        <v>8.3000000000000004E-2</v>
      </c>
      <c r="V34" s="232">
        <f>ROUND(E34*U34,2)</f>
        <v>0.33</v>
      </c>
      <c r="W34" s="232"/>
      <c r="X34" s="232" t="s">
        <v>186</v>
      </c>
      <c r="Y34" s="232" t="s">
        <v>187</v>
      </c>
      <c r="Z34" s="212"/>
      <c r="AA34" s="212"/>
      <c r="AB34" s="212"/>
      <c r="AC34" s="212"/>
      <c r="AD34" s="212"/>
      <c r="AE34" s="212"/>
      <c r="AF34" s="212"/>
      <c r="AG34" s="212" t="s">
        <v>188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53">
        <v>26</v>
      </c>
      <c r="B35" s="254" t="s">
        <v>917</v>
      </c>
      <c r="C35" s="263" t="s">
        <v>918</v>
      </c>
      <c r="D35" s="255" t="s">
        <v>226</v>
      </c>
      <c r="E35" s="256">
        <v>4</v>
      </c>
      <c r="F35" s="257"/>
      <c r="G35" s="258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12</v>
      </c>
      <c r="M35" s="232">
        <f>G35*(1+L35/100)</f>
        <v>0</v>
      </c>
      <c r="N35" s="231">
        <v>1.6000000000000001E-3</v>
      </c>
      <c r="O35" s="231">
        <f>ROUND(E35*N35,2)</f>
        <v>0.01</v>
      </c>
      <c r="P35" s="231">
        <v>0</v>
      </c>
      <c r="Q35" s="231">
        <f>ROUND(E35*P35,2)</f>
        <v>0</v>
      </c>
      <c r="R35" s="232"/>
      <c r="S35" s="232" t="s">
        <v>331</v>
      </c>
      <c r="T35" s="232" t="s">
        <v>332</v>
      </c>
      <c r="U35" s="232">
        <v>0.20699999999999999</v>
      </c>
      <c r="V35" s="232">
        <f>ROUND(E35*U35,2)</f>
        <v>0.83</v>
      </c>
      <c r="W35" s="232"/>
      <c r="X35" s="232" t="s">
        <v>186</v>
      </c>
      <c r="Y35" s="232" t="s">
        <v>187</v>
      </c>
      <c r="Z35" s="212"/>
      <c r="AA35" s="212"/>
      <c r="AB35" s="212"/>
      <c r="AC35" s="212"/>
      <c r="AD35" s="212"/>
      <c r="AE35" s="212"/>
      <c r="AF35" s="212"/>
      <c r="AG35" s="212" t="s">
        <v>188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53">
        <v>27</v>
      </c>
      <c r="B36" s="254" t="s">
        <v>919</v>
      </c>
      <c r="C36" s="263" t="s">
        <v>920</v>
      </c>
      <c r="D36" s="255" t="s">
        <v>226</v>
      </c>
      <c r="E36" s="256">
        <v>18</v>
      </c>
      <c r="F36" s="257"/>
      <c r="G36" s="258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12</v>
      </c>
      <c r="M36" s="232">
        <f>G36*(1+L36/100)</f>
        <v>0</v>
      </c>
      <c r="N36" s="231">
        <v>3.1E-4</v>
      </c>
      <c r="O36" s="231">
        <f>ROUND(E36*N36,2)</f>
        <v>0.01</v>
      </c>
      <c r="P36" s="231">
        <v>0</v>
      </c>
      <c r="Q36" s="231">
        <f>ROUND(E36*P36,2)</f>
        <v>0</v>
      </c>
      <c r="R36" s="232"/>
      <c r="S36" s="232" t="s">
        <v>331</v>
      </c>
      <c r="T36" s="232" t="s">
        <v>332</v>
      </c>
      <c r="U36" s="232">
        <v>0.21</v>
      </c>
      <c r="V36" s="232">
        <f>ROUND(E36*U36,2)</f>
        <v>3.78</v>
      </c>
      <c r="W36" s="232"/>
      <c r="X36" s="232" t="s">
        <v>186</v>
      </c>
      <c r="Y36" s="232" t="s">
        <v>187</v>
      </c>
      <c r="Z36" s="212"/>
      <c r="AA36" s="212"/>
      <c r="AB36" s="212"/>
      <c r="AC36" s="212"/>
      <c r="AD36" s="212"/>
      <c r="AE36" s="212"/>
      <c r="AF36" s="212"/>
      <c r="AG36" s="212" t="s">
        <v>188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53">
        <v>28</v>
      </c>
      <c r="B37" s="254" t="s">
        <v>921</v>
      </c>
      <c r="C37" s="263" t="s">
        <v>922</v>
      </c>
      <c r="D37" s="255" t="s">
        <v>226</v>
      </c>
      <c r="E37" s="256">
        <v>10</v>
      </c>
      <c r="F37" s="257"/>
      <c r="G37" s="258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12</v>
      </c>
      <c r="M37" s="232">
        <f>G37*(1+L37/100)</f>
        <v>0</v>
      </c>
      <c r="N37" s="231">
        <v>1.9000000000000001E-4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331</v>
      </c>
      <c r="T37" s="232" t="s">
        <v>332</v>
      </c>
      <c r="U37" s="232">
        <v>9.2999999999999999E-2</v>
      </c>
      <c r="V37" s="232">
        <f>ROUND(E37*U37,2)</f>
        <v>0.93</v>
      </c>
      <c r="W37" s="232"/>
      <c r="X37" s="232" t="s">
        <v>186</v>
      </c>
      <c r="Y37" s="232" t="s">
        <v>187</v>
      </c>
      <c r="Z37" s="212"/>
      <c r="AA37" s="212"/>
      <c r="AB37" s="212"/>
      <c r="AC37" s="212"/>
      <c r="AD37" s="212"/>
      <c r="AE37" s="212"/>
      <c r="AF37" s="212"/>
      <c r="AG37" s="212" t="s">
        <v>188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53">
        <v>29</v>
      </c>
      <c r="B38" s="254" t="s">
        <v>923</v>
      </c>
      <c r="C38" s="263" t="s">
        <v>924</v>
      </c>
      <c r="D38" s="255" t="s">
        <v>226</v>
      </c>
      <c r="E38" s="256">
        <v>5</v>
      </c>
      <c r="F38" s="257"/>
      <c r="G38" s="258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12</v>
      </c>
      <c r="M38" s="232">
        <f>G38*(1+L38/100)</f>
        <v>0</v>
      </c>
      <c r="N38" s="231">
        <v>2.14E-3</v>
      </c>
      <c r="O38" s="231">
        <f>ROUND(E38*N38,2)</f>
        <v>0.01</v>
      </c>
      <c r="P38" s="231">
        <v>0</v>
      </c>
      <c r="Q38" s="231">
        <f>ROUND(E38*P38,2)</f>
        <v>0</v>
      </c>
      <c r="R38" s="232"/>
      <c r="S38" s="232" t="s">
        <v>331</v>
      </c>
      <c r="T38" s="232" t="s">
        <v>332</v>
      </c>
      <c r="U38" s="232">
        <v>0.372</v>
      </c>
      <c r="V38" s="232">
        <f>ROUND(E38*U38,2)</f>
        <v>1.86</v>
      </c>
      <c r="W38" s="232"/>
      <c r="X38" s="232" t="s">
        <v>186</v>
      </c>
      <c r="Y38" s="232" t="s">
        <v>187</v>
      </c>
      <c r="Z38" s="212"/>
      <c r="AA38" s="212"/>
      <c r="AB38" s="212"/>
      <c r="AC38" s="212"/>
      <c r="AD38" s="212"/>
      <c r="AE38" s="212"/>
      <c r="AF38" s="212"/>
      <c r="AG38" s="212" t="s">
        <v>188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53">
        <v>30</v>
      </c>
      <c r="B39" s="254" t="s">
        <v>925</v>
      </c>
      <c r="C39" s="263" t="s">
        <v>926</v>
      </c>
      <c r="D39" s="255" t="s">
        <v>226</v>
      </c>
      <c r="E39" s="256">
        <v>10</v>
      </c>
      <c r="F39" s="257"/>
      <c r="G39" s="258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12</v>
      </c>
      <c r="M39" s="232">
        <f>G39*(1+L39/100)</f>
        <v>0</v>
      </c>
      <c r="N39" s="231">
        <v>2.5000000000000001E-4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331</v>
      </c>
      <c r="T39" s="232" t="s">
        <v>332</v>
      </c>
      <c r="U39" s="232">
        <v>0.16500000000000001</v>
      </c>
      <c r="V39" s="232">
        <f>ROUND(E39*U39,2)</f>
        <v>1.65</v>
      </c>
      <c r="W39" s="232"/>
      <c r="X39" s="232" t="s">
        <v>186</v>
      </c>
      <c r="Y39" s="232" t="s">
        <v>187</v>
      </c>
      <c r="Z39" s="212"/>
      <c r="AA39" s="212"/>
      <c r="AB39" s="212"/>
      <c r="AC39" s="212"/>
      <c r="AD39" s="212"/>
      <c r="AE39" s="212"/>
      <c r="AF39" s="212"/>
      <c r="AG39" s="212" t="s">
        <v>188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53">
        <v>31</v>
      </c>
      <c r="B40" s="254" t="s">
        <v>927</v>
      </c>
      <c r="C40" s="263" t="s">
        <v>928</v>
      </c>
      <c r="D40" s="255" t="s">
        <v>226</v>
      </c>
      <c r="E40" s="256">
        <v>4</v>
      </c>
      <c r="F40" s="257"/>
      <c r="G40" s="258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12</v>
      </c>
      <c r="M40" s="232">
        <f>G40*(1+L40/100)</f>
        <v>0</v>
      </c>
      <c r="N40" s="231">
        <v>2.5000000000000001E-3</v>
      </c>
      <c r="O40" s="231">
        <f>ROUND(E40*N40,2)</f>
        <v>0.01</v>
      </c>
      <c r="P40" s="231">
        <v>0</v>
      </c>
      <c r="Q40" s="231">
        <f>ROUND(E40*P40,2)</f>
        <v>0</v>
      </c>
      <c r="R40" s="232"/>
      <c r="S40" s="232" t="s">
        <v>331</v>
      </c>
      <c r="T40" s="232" t="s">
        <v>332</v>
      </c>
      <c r="U40" s="232">
        <v>0.22</v>
      </c>
      <c r="V40" s="232">
        <f>ROUND(E40*U40,2)</f>
        <v>0.88</v>
      </c>
      <c r="W40" s="232"/>
      <c r="X40" s="232" t="s">
        <v>186</v>
      </c>
      <c r="Y40" s="232" t="s">
        <v>187</v>
      </c>
      <c r="Z40" s="212"/>
      <c r="AA40" s="212"/>
      <c r="AB40" s="212"/>
      <c r="AC40" s="212"/>
      <c r="AD40" s="212"/>
      <c r="AE40" s="212"/>
      <c r="AF40" s="212"/>
      <c r="AG40" s="212" t="s">
        <v>188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53">
        <v>32</v>
      </c>
      <c r="B41" s="254" t="s">
        <v>929</v>
      </c>
      <c r="C41" s="263" t="s">
        <v>888</v>
      </c>
      <c r="D41" s="255" t="s">
        <v>226</v>
      </c>
      <c r="E41" s="256">
        <v>1</v>
      </c>
      <c r="F41" s="257"/>
      <c r="G41" s="258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12</v>
      </c>
      <c r="M41" s="232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331</v>
      </c>
      <c r="T41" s="232" t="s">
        <v>332</v>
      </c>
      <c r="U41" s="232">
        <v>0</v>
      </c>
      <c r="V41" s="232">
        <f>ROUND(E41*U41,2)</f>
        <v>0</v>
      </c>
      <c r="W41" s="232"/>
      <c r="X41" s="232" t="s">
        <v>186</v>
      </c>
      <c r="Y41" s="232" t="s">
        <v>187</v>
      </c>
      <c r="Z41" s="212"/>
      <c r="AA41" s="212"/>
      <c r="AB41" s="212"/>
      <c r="AC41" s="212"/>
      <c r="AD41" s="212"/>
      <c r="AE41" s="212"/>
      <c r="AF41" s="212"/>
      <c r="AG41" s="212" t="s">
        <v>188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53">
        <v>33</v>
      </c>
      <c r="B42" s="254" t="s">
        <v>885</v>
      </c>
      <c r="C42" s="263" t="s">
        <v>886</v>
      </c>
      <c r="D42" s="255" t="s">
        <v>640</v>
      </c>
      <c r="E42" s="256">
        <v>1</v>
      </c>
      <c r="F42" s="257"/>
      <c r="G42" s="258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12</v>
      </c>
      <c r="M42" s="232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331</v>
      </c>
      <c r="T42" s="232" t="s">
        <v>332</v>
      </c>
      <c r="U42" s="232">
        <v>2.8999999999999998E-3</v>
      </c>
      <c r="V42" s="232">
        <f>ROUND(E42*U42,2)</f>
        <v>0</v>
      </c>
      <c r="W42" s="232"/>
      <c r="X42" s="232" t="s">
        <v>186</v>
      </c>
      <c r="Y42" s="232" t="s">
        <v>187</v>
      </c>
      <c r="Z42" s="212"/>
      <c r="AA42" s="212"/>
      <c r="AB42" s="212"/>
      <c r="AC42" s="212"/>
      <c r="AD42" s="212"/>
      <c r="AE42" s="212"/>
      <c r="AF42" s="212"/>
      <c r="AG42" s="212" t="s">
        <v>188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53">
        <v>34</v>
      </c>
      <c r="B43" s="254" t="s">
        <v>930</v>
      </c>
      <c r="C43" s="263" t="s">
        <v>931</v>
      </c>
      <c r="D43" s="255" t="s">
        <v>196</v>
      </c>
      <c r="E43" s="256">
        <v>0.13779</v>
      </c>
      <c r="F43" s="257"/>
      <c r="G43" s="258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12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331</v>
      </c>
      <c r="T43" s="232" t="s">
        <v>332</v>
      </c>
      <c r="U43" s="232">
        <v>1.327</v>
      </c>
      <c r="V43" s="232">
        <f>ROUND(E43*U43,2)</f>
        <v>0.18</v>
      </c>
      <c r="W43" s="232"/>
      <c r="X43" s="232" t="s">
        <v>186</v>
      </c>
      <c r="Y43" s="232" t="s">
        <v>187</v>
      </c>
      <c r="Z43" s="212"/>
      <c r="AA43" s="212"/>
      <c r="AB43" s="212"/>
      <c r="AC43" s="212"/>
      <c r="AD43" s="212"/>
      <c r="AE43" s="212"/>
      <c r="AF43" s="212"/>
      <c r="AG43" s="212" t="s">
        <v>771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">
      <c r="A44" s="240" t="s">
        <v>180</v>
      </c>
      <c r="B44" s="241" t="s">
        <v>112</v>
      </c>
      <c r="C44" s="259" t="s">
        <v>113</v>
      </c>
      <c r="D44" s="242"/>
      <c r="E44" s="243"/>
      <c r="F44" s="244"/>
      <c r="G44" s="245">
        <f>SUMIF(AG45:AG61,"&lt;&gt;NOR",G45:G61)</f>
        <v>0</v>
      </c>
      <c r="H44" s="239"/>
      <c r="I44" s="239">
        <f>SUM(I45:I61)</f>
        <v>0</v>
      </c>
      <c r="J44" s="239"/>
      <c r="K44" s="239">
        <f>SUM(K45:K61)</f>
        <v>0</v>
      </c>
      <c r="L44" s="239"/>
      <c r="M44" s="239">
        <f>SUM(M45:M61)</f>
        <v>0</v>
      </c>
      <c r="N44" s="238"/>
      <c r="O44" s="238">
        <f>SUM(O45:O61)</f>
        <v>0.64</v>
      </c>
      <c r="P44" s="238"/>
      <c r="Q44" s="238">
        <f>SUM(Q45:Q61)</f>
        <v>0</v>
      </c>
      <c r="R44" s="239"/>
      <c r="S44" s="239"/>
      <c r="T44" s="239"/>
      <c r="U44" s="239"/>
      <c r="V44" s="239">
        <f>SUM(V45:V61)</f>
        <v>45.379999999999995</v>
      </c>
      <c r="W44" s="239"/>
      <c r="X44" s="239"/>
      <c r="Y44" s="239"/>
      <c r="AG44" t="s">
        <v>181</v>
      </c>
    </row>
    <row r="45" spans="1:60" outlineLevel="1" x14ac:dyDescent="0.2">
      <c r="A45" s="253">
        <v>35</v>
      </c>
      <c r="B45" s="254" t="s">
        <v>932</v>
      </c>
      <c r="C45" s="263" t="s">
        <v>933</v>
      </c>
      <c r="D45" s="255" t="s">
        <v>640</v>
      </c>
      <c r="E45" s="256">
        <v>4</v>
      </c>
      <c r="F45" s="257"/>
      <c r="G45" s="258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12</v>
      </c>
      <c r="M45" s="232">
        <f>G45*(1+L45/100)</f>
        <v>0</v>
      </c>
      <c r="N45" s="231">
        <v>7.0819999999999994E-2</v>
      </c>
      <c r="O45" s="231">
        <f>ROUND(E45*N45,2)</f>
        <v>0.28000000000000003</v>
      </c>
      <c r="P45" s="231">
        <v>0</v>
      </c>
      <c r="Q45" s="231">
        <f>ROUND(E45*P45,2)</f>
        <v>0</v>
      </c>
      <c r="R45" s="232"/>
      <c r="S45" s="232" t="s">
        <v>331</v>
      </c>
      <c r="T45" s="232" t="s">
        <v>332</v>
      </c>
      <c r="U45" s="232">
        <v>2.9580000000000002</v>
      </c>
      <c r="V45" s="232">
        <f>ROUND(E45*U45,2)</f>
        <v>11.83</v>
      </c>
      <c r="W45" s="232"/>
      <c r="X45" s="232" t="s">
        <v>186</v>
      </c>
      <c r="Y45" s="232" t="s">
        <v>187</v>
      </c>
      <c r="Z45" s="212"/>
      <c r="AA45" s="212"/>
      <c r="AB45" s="212"/>
      <c r="AC45" s="212"/>
      <c r="AD45" s="212"/>
      <c r="AE45" s="212"/>
      <c r="AF45" s="212"/>
      <c r="AG45" s="212" t="s">
        <v>188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3">
        <v>36</v>
      </c>
      <c r="B46" s="254" t="s">
        <v>934</v>
      </c>
      <c r="C46" s="263" t="s">
        <v>935</v>
      </c>
      <c r="D46" s="255" t="s">
        <v>640</v>
      </c>
      <c r="E46" s="256">
        <v>1</v>
      </c>
      <c r="F46" s="257"/>
      <c r="G46" s="258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12</v>
      </c>
      <c r="M46" s="232">
        <f>G46*(1+L46/100)</f>
        <v>0</v>
      </c>
      <c r="N46" s="231">
        <v>4.3699999999999998E-3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331</v>
      </c>
      <c r="T46" s="232" t="s">
        <v>332</v>
      </c>
      <c r="U46" s="232">
        <v>0.50700000000000001</v>
      </c>
      <c r="V46" s="232">
        <f>ROUND(E46*U46,2)</f>
        <v>0.51</v>
      </c>
      <c r="W46" s="232"/>
      <c r="X46" s="232" t="s">
        <v>186</v>
      </c>
      <c r="Y46" s="232" t="s">
        <v>187</v>
      </c>
      <c r="Z46" s="212"/>
      <c r="AA46" s="212"/>
      <c r="AB46" s="212"/>
      <c r="AC46" s="212"/>
      <c r="AD46" s="212"/>
      <c r="AE46" s="212"/>
      <c r="AF46" s="212"/>
      <c r="AG46" s="212" t="s">
        <v>188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3">
        <v>37</v>
      </c>
      <c r="B47" s="254" t="s">
        <v>936</v>
      </c>
      <c r="C47" s="263" t="s">
        <v>937</v>
      </c>
      <c r="D47" s="255" t="s">
        <v>640</v>
      </c>
      <c r="E47" s="256">
        <v>5</v>
      </c>
      <c r="F47" s="257"/>
      <c r="G47" s="258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12</v>
      </c>
      <c r="M47" s="232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2"/>
      <c r="S47" s="232" t="s">
        <v>331</v>
      </c>
      <c r="T47" s="232" t="s">
        <v>332</v>
      </c>
      <c r="U47" s="232">
        <v>1.77</v>
      </c>
      <c r="V47" s="232">
        <f>ROUND(E47*U47,2)</f>
        <v>8.85</v>
      </c>
      <c r="W47" s="232"/>
      <c r="X47" s="232" t="s">
        <v>186</v>
      </c>
      <c r="Y47" s="232" t="s">
        <v>187</v>
      </c>
      <c r="Z47" s="212"/>
      <c r="AA47" s="212"/>
      <c r="AB47" s="212"/>
      <c r="AC47" s="212"/>
      <c r="AD47" s="212"/>
      <c r="AE47" s="212"/>
      <c r="AF47" s="212"/>
      <c r="AG47" s="212" t="s">
        <v>188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53">
        <v>38</v>
      </c>
      <c r="B48" s="254" t="s">
        <v>938</v>
      </c>
      <c r="C48" s="263" t="s">
        <v>939</v>
      </c>
      <c r="D48" s="255" t="s">
        <v>226</v>
      </c>
      <c r="E48" s="256">
        <v>5</v>
      </c>
      <c r="F48" s="257"/>
      <c r="G48" s="258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12</v>
      </c>
      <c r="M48" s="232">
        <f>G48*(1+L48/100)</f>
        <v>0</v>
      </c>
      <c r="N48" s="231">
        <v>7.0099999999999997E-3</v>
      </c>
      <c r="O48" s="231">
        <f>ROUND(E48*N48,2)</f>
        <v>0.04</v>
      </c>
      <c r="P48" s="231">
        <v>0</v>
      </c>
      <c r="Q48" s="231">
        <f>ROUND(E48*P48,2)</f>
        <v>0</v>
      </c>
      <c r="R48" s="232"/>
      <c r="S48" s="232" t="s">
        <v>331</v>
      </c>
      <c r="T48" s="232" t="s">
        <v>332</v>
      </c>
      <c r="U48" s="232">
        <v>0</v>
      </c>
      <c r="V48" s="232">
        <f>ROUND(E48*U48,2)</f>
        <v>0</v>
      </c>
      <c r="W48" s="232"/>
      <c r="X48" s="232" t="s">
        <v>263</v>
      </c>
      <c r="Y48" s="232" t="s">
        <v>187</v>
      </c>
      <c r="Z48" s="212"/>
      <c r="AA48" s="212"/>
      <c r="AB48" s="212"/>
      <c r="AC48" s="212"/>
      <c r="AD48" s="212"/>
      <c r="AE48" s="212"/>
      <c r="AF48" s="212"/>
      <c r="AG48" s="212" t="s">
        <v>264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53">
        <v>39</v>
      </c>
      <c r="B49" s="254" t="s">
        <v>940</v>
      </c>
      <c r="C49" s="263" t="s">
        <v>941</v>
      </c>
      <c r="D49" s="255" t="s">
        <v>640</v>
      </c>
      <c r="E49" s="256">
        <v>4</v>
      </c>
      <c r="F49" s="257"/>
      <c r="G49" s="258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12</v>
      </c>
      <c r="M49" s="232">
        <f>G49*(1+L49/100)</f>
        <v>0</v>
      </c>
      <c r="N49" s="231">
        <v>1.772E-2</v>
      </c>
      <c r="O49" s="231">
        <f>ROUND(E49*N49,2)</f>
        <v>7.0000000000000007E-2</v>
      </c>
      <c r="P49" s="231">
        <v>0</v>
      </c>
      <c r="Q49" s="231">
        <f>ROUND(E49*P49,2)</f>
        <v>0</v>
      </c>
      <c r="R49" s="232"/>
      <c r="S49" s="232" t="s">
        <v>331</v>
      </c>
      <c r="T49" s="232" t="s">
        <v>332</v>
      </c>
      <c r="U49" s="232">
        <v>0.97</v>
      </c>
      <c r="V49" s="232">
        <f>ROUND(E49*U49,2)</f>
        <v>3.88</v>
      </c>
      <c r="W49" s="232"/>
      <c r="X49" s="232" t="s">
        <v>186</v>
      </c>
      <c r="Y49" s="232" t="s">
        <v>187</v>
      </c>
      <c r="Z49" s="212"/>
      <c r="AA49" s="212"/>
      <c r="AB49" s="212"/>
      <c r="AC49" s="212"/>
      <c r="AD49" s="212"/>
      <c r="AE49" s="212"/>
      <c r="AF49" s="212"/>
      <c r="AG49" s="212" t="s">
        <v>188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53">
        <v>40</v>
      </c>
      <c r="B50" s="254" t="s">
        <v>942</v>
      </c>
      <c r="C50" s="263" t="s">
        <v>943</v>
      </c>
      <c r="D50" s="255" t="s">
        <v>640</v>
      </c>
      <c r="E50" s="256">
        <v>1</v>
      </c>
      <c r="F50" s="257"/>
      <c r="G50" s="258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12</v>
      </c>
      <c r="M50" s="232">
        <f>G50*(1+L50/100)</f>
        <v>0</v>
      </c>
      <c r="N50" s="231">
        <v>1.09E-2</v>
      </c>
      <c r="O50" s="231">
        <f>ROUND(E50*N50,2)</f>
        <v>0.01</v>
      </c>
      <c r="P50" s="231">
        <v>0</v>
      </c>
      <c r="Q50" s="231">
        <f>ROUND(E50*P50,2)</f>
        <v>0</v>
      </c>
      <c r="R50" s="232"/>
      <c r="S50" s="232" t="s">
        <v>331</v>
      </c>
      <c r="T50" s="232" t="s">
        <v>332</v>
      </c>
      <c r="U50" s="232">
        <v>1.25</v>
      </c>
      <c r="V50" s="232">
        <f>ROUND(E50*U50,2)</f>
        <v>1.25</v>
      </c>
      <c r="W50" s="232"/>
      <c r="X50" s="232" t="s">
        <v>186</v>
      </c>
      <c r="Y50" s="232" t="s">
        <v>187</v>
      </c>
      <c r="Z50" s="212"/>
      <c r="AA50" s="212"/>
      <c r="AB50" s="212"/>
      <c r="AC50" s="212"/>
      <c r="AD50" s="212"/>
      <c r="AE50" s="212"/>
      <c r="AF50" s="212"/>
      <c r="AG50" s="212" t="s">
        <v>188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53">
        <v>41</v>
      </c>
      <c r="B51" s="254" t="s">
        <v>944</v>
      </c>
      <c r="C51" s="263" t="s">
        <v>945</v>
      </c>
      <c r="D51" s="255" t="s">
        <v>226</v>
      </c>
      <c r="E51" s="256">
        <v>1</v>
      </c>
      <c r="F51" s="257"/>
      <c r="G51" s="258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12</v>
      </c>
      <c r="M51" s="232">
        <f>G51*(1+L51/100)</f>
        <v>0</v>
      </c>
      <c r="N51" s="231">
        <v>2.1199999999999999E-3</v>
      </c>
      <c r="O51" s="231">
        <f>ROUND(E51*N51,2)</f>
        <v>0</v>
      </c>
      <c r="P51" s="231">
        <v>0</v>
      </c>
      <c r="Q51" s="231">
        <f>ROUND(E51*P51,2)</f>
        <v>0</v>
      </c>
      <c r="R51" s="232"/>
      <c r="S51" s="232" t="s">
        <v>331</v>
      </c>
      <c r="T51" s="232" t="s">
        <v>332</v>
      </c>
      <c r="U51" s="232">
        <v>0.58699999999999997</v>
      </c>
      <c r="V51" s="232">
        <f>ROUND(E51*U51,2)</f>
        <v>0.59</v>
      </c>
      <c r="W51" s="232"/>
      <c r="X51" s="232" t="s">
        <v>186</v>
      </c>
      <c r="Y51" s="232" t="s">
        <v>187</v>
      </c>
      <c r="Z51" s="212"/>
      <c r="AA51" s="212"/>
      <c r="AB51" s="212"/>
      <c r="AC51" s="212"/>
      <c r="AD51" s="212"/>
      <c r="AE51" s="212"/>
      <c r="AF51" s="212"/>
      <c r="AG51" s="212" t="s">
        <v>188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53">
        <v>42</v>
      </c>
      <c r="B52" s="254" t="s">
        <v>946</v>
      </c>
      <c r="C52" s="263" t="s">
        <v>947</v>
      </c>
      <c r="D52" s="255" t="s">
        <v>640</v>
      </c>
      <c r="E52" s="256">
        <v>5</v>
      </c>
      <c r="F52" s="257"/>
      <c r="G52" s="258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12</v>
      </c>
      <c r="M52" s="232">
        <f>G52*(1+L52/100)</f>
        <v>0</v>
      </c>
      <c r="N52" s="231">
        <v>1.521E-2</v>
      </c>
      <c r="O52" s="231">
        <f>ROUND(E52*N52,2)</f>
        <v>0.08</v>
      </c>
      <c r="P52" s="231">
        <v>0</v>
      </c>
      <c r="Q52" s="231">
        <f>ROUND(E52*P52,2)</f>
        <v>0</v>
      </c>
      <c r="R52" s="232"/>
      <c r="S52" s="232" t="s">
        <v>331</v>
      </c>
      <c r="T52" s="232" t="s">
        <v>332</v>
      </c>
      <c r="U52" s="232">
        <v>1.1890000000000001</v>
      </c>
      <c r="V52" s="232">
        <f>ROUND(E52*U52,2)</f>
        <v>5.95</v>
      </c>
      <c r="W52" s="232"/>
      <c r="X52" s="232" t="s">
        <v>186</v>
      </c>
      <c r="Y52" s="232" t="s">
        <v>187</v>
      </c>
      <c r="Z52" s="212"/>
      <c r="AA52" s="212"/>
      <c r="AB52" s="212"/>
      <c r="AC52" s="212"/>
      <c r="AD52" s="212"/>
      <c r="AE52" s="212"/>
      <c r="AF52" s="212"/>
      <c r="AG52" s="212" t="s">
        <v>188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53">
        <v>43</v>
      </c>
      <c r="B53" s="254" t="s">
        <v>948</v>
      </c>
      <c r="C53" s="263" t="s">
        <v>949</v>
      </c>
      <c r="D53" s="255" t="s">
        <v>226</v>
      </c>
      <c r="E53" s="256">
        <v>5</v>
      </c>
      <c r="F53" s="257"/>
      <c r="G53" s="258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12</v>
      </c>
      <c r="M53" s="232">
        <f>G53*(1+L53/100)</f>
        <v>0</v>
      </c>
      <c r="N53" s="231">
        <v>8.4999999999999995E-4</v>
      </c>
      <c r="O53" s="231">
        <f>ROUND(E53*N53,2)</f>
        <v>0</v>
      </c>
      <c r="P53" s="231">
        <v>0</v>
      </c>
      <c r="Q53" s="231">
        <f>ROUND(E53*P53,2)</f>
        <v>0</v>
      </c>
      <c r="R53" s="232"/>
      <c r="S53" s="232" t="s">
        <v>331</v>
      </c>
      <c r="T53" s="232" t="s">
        <v>332</v>
      </c>
      <c r="U53" s="232">
        <v>0.44500000000000001</v>
      </c>
      <c r="V53" s="232">
        <f>ROUND(E53*U53,2)</f>
        <v>2.23</v>
      </c>
      <c r="W53" s="232"/>
      <c r="X53" s="232" t="s">
        <v>186</v>
      </c>
      <c r="Y53" s="232" t="s">
        <v>187</v>
      </c>
      <c r="Z53" s="212"/>
      <c r="AA53" s="212"/>
      <c r="AB53" s="212"/>
      <c r="AC53" s="212"/>
      <c r="AD53" s="212"/>
      <c r="AE53" s="212"/>
      <c r="AF53" s="212"/>
      <c r="AG53" s="212" t="s">
        <v>188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53">
        <v>44</v>
      </c>
      <c r="B54" s="254" t="s">
        <v>950</v>
      </c>
      <c r="C54" s="263" t="s">
        <v>951</v>
      </c>
      <c r="D54" s="255" t="s">
        <v>226</v>
      </c>
      <c r="E54" s="256">
        <v>5</v>
      </c>
      <c r="F54" s="257"/>
      <c r="G54" s="258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12</v>
      </c>
      <c r="M54" s="232">
        <f>G54*(1+L54/100)</f>
        <v>0</v>
      </c>
      <c r="N54" s="231">
        <v>2.0000000000000001E-4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331</v>
      </c>
      <c r="T54" s="232" t="s">
        <v>332</v>
      </c>
      <c r="U54" s="232">
        <v>0.246</v>
      </c>
      <c r="V54" s="232">
        <f>ROUND(E54*U54,2)</f>
        <v>1.23</v>
      </c>
      <c r="W54" s="232"/>
      <c r="X54" s="232" t="s">
        <v>186</v>
      </c>
      <c r="Y54" s="232" t="s">
        <v>187</v>
      </c>
      <c r="Z54" s="212"/>
      <c r="AA54" s="212"/>
      <c r="AB54" s="212"/>
      <c r="AC54" s="212"/>
      <c r="AD54" s="212"/>
      <c r="AE54" s="212"/>
      <c r="AF54" s="212"/>
      <c r="AG54" s="212" t="s">
        <v>188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53">
        <v>45</v>
      </c>
      <c r="B55" s="254" t="s">
        <v>952</v>
      </c>
      <c r="C55" s="263" t="s">
        <v>953</v>
      </c>
      <c r="D55" s="255" t="s">
        <v>226</v>
      </c>
      <c r="E55" s="256">
        <v>4</v>
      </c>
      <c r="F55" s="257"/>
      <c r="G55" s="258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12</v>
      </c>
      <c r="M55" s="232">
        <f>G55*(1+L55/100)</f>
        <v>0</v>
      </c>
      <c r="N55" s="231">
        <v>1.1999999999999999E-3</v>
      </c>
      <c r="O55" s="231">
        <f>ROUND(E55*N55,2)</f>
        <v>0</v>
      </c>
      <c r="P55" s="231">
        <v>0</v>
      </c>
      <c r="Q55" s="231">
        <f>ROUND(E55*P55,2)</f>
        <v>0</v>
      </c>
      <c r="R55" s="232"/>
      <c r="S55" s="232" t="s">
        <v>331</v>
      </c>
      <c r="T55" s="232" t="s">
        <v>332</v>
      </c>
      <c r="U55" s="232">
        <v>0.44500000000000001</v>
      </c>
      <c r="V55" s="232">
        <f>ROUND(E55*U55,2)</f>
        <v>1.78</v>
      </c>
      <c r="W55" s="232"/>
      <c r="X55" s="232" t="s">
        <v>186</v>
      </c>
      <c r="Y55" s="232" t="s">
        <v>187</v>
      </c>
      <c r="Z55" s="212"/>
      <c r="AA55" s="212"/>
      <c r="AB55" s="212"/>
      <c r="AC55" s="212"/>
      <c r="AD55" s="212"/>
      <c r="AE55" s="212"/>
      <c r="AF55" s="212"/>
      <c r="AG55" s="212" t="s">
        <v>188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53">
        <v>46</v>
      </c>
      <c r="B56" s="254" t="s">
        <v>954</v>
      </c>
      <c r="C56" s="263" t="s">
        <v>955</v>
      </c>
      <c r="D56" s="255" t="s">
        <v>226</v>
      </c>
      <c r="E56" s="256">
        <v>4</v>
      </c>
      <c r="F56" s="257"/>
      <c r="G56" s="258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12</v>
      </c>
      <c r="M56" s="232">
        <f>G56*(1+L56/100)</f>
        <v>0</v>
      </c>
      <c r="N56" s="231">
        <v>2.5999999999999998E-4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331</v>
      </c>
      <c r="T56" s="232" t="s">
        <v>332</v>
      </c>
      <c r="U56" s="232">
        <v>0.246</v>
      </c>
      <c r="V56" s="232">
        <f>ROUND(E56*U56,2)</f>
        <v>0.98</v>
      </c>
      <c r="W56" s="232"/>
      <c r="X56" s="232" t="s">
        <v>186</v>
      </c>
      <c r="Y56" s="232" t="s">
        <v>187</v>
      </c>
      <c r="Z56" s="212"/>
      <c r="AA56" s="212"/>
      <c r="AB56" s="212"/>
      <c r="AC56" s="212"/>
      <c r="AD56" s="212"/>
      <c r="AE56" s="212"/>
      <c r="AF56" s="212"/>
      <c r="AG56" s="212" t="s">
        <v>188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53">
        <v>47</v>
      </c>
      <c r="B57" s="254" t="s">
        <v>956</v>
      </c>
      <c r="C57" s="263" t="s">
        <v>957</v>
      </c>
      <c r="D57" s="255" t="s">
        <v>226</v>
      </c>
      <c r="E57" s="256">
        <v>4</v>
      </c>
      <c r="F57" s="257"/>
      <c r="G57" s="258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12</v>
      </c>
      <c r="M57" s="232">
        <f>G57*(1+L57/100)</f>
        <v>0</v>
      </c>
      <c r="N57" s="231">
        <v>3.8280000000000002E-2</v>
      </c>
      <c r="O57" s="231">
        <f>ROUND(E57*N57,2)</f>
        <v>0.15</v>
      </c>
      <c r="P57" s="231">
        <v>0</v>
      </c>
      <c r="Q57" s="231">
        <f>ROUND(E57*P57,2)</f>
        <v>0</v>
      </c>
      <c r="R57" s="232"/>
      <c r="S57" s="232" t="s">
        <v>331</v>
      </c>
      <c r="T57" s="232" t="s">
        <v>332</v>
      </c>
      <c r="U57" s="232">
        <v>0</v>
      </c>
      <c r="V57" s="232">
        <f>ROUND(E57*U57,2)</f>
        <v>0</v>
      </c>
      <c r="W57" s="232"/>
      <c r="X57" s="232" t="s">
        <v>333</v>
      </c>
      <c r="Y57" s="232" t="s">
        <v>187</v>
      </c>
      <c r="Z57" s="212"/>
      <c r="AA57" s="212"/>
      <c r="AB57" s="212"/>
      <c r="AC57" s="212"/>
      <c r="AD57" s="212"/>
      <c r="AE57" s="212"/>
      <c r="AF57" s="212"/>
      <c r="AG57" s="212" t="s">
        <v>334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53">
        <v>48</v>
      </c>
      <c r="B58" s="254" t="s">
        <v>958</v>
      </c>
      <c r="C58" s="263" t="s">
        <v>959</v>
      </c>
      <c r="D58" s="255" t="s">
        <v>226</v>
      </c>
      <c r="E58" s="256">
        <v>4</v>
      </c>
      <c r="F58" s="257"/>
      <c r="G58" s="258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12</v>
      </c>
      <c r="M58" s="232">
        <f>G58*(1+L58/100)</f>
        <v>0</v>
      </c>
      <c r="N58" s="231">
        <v>2.3000000000000001E-4</v>
      </c>
      <c r="O58" s="231">
        <f>ROUND(E58*N58,2)</f>
        <v>0</v>
      </c>
      <c r="P58" s="231">
        <v>0</v>
      </c>
      <c r="Q58" s="231">
        <f>ROUND(E58*P58,2)</f>
        <v>0</v>
      </c>
      <c r="R58" s="232"/>
      <c r="S58" s="232" t="s">
        <v>331</v>
      </c>
      <c r="T58" s="232" t="s">
        <v>332</v>
      </c>
      <c r="U58" s="232">
        <v>0.24</v>
      </c>
      <c r="V58" s="232">
        <f>ROUND(E58*U58,2)</f>
        <v>0.96</v>
      </c>
      <c r="W58" s="232"/>
      <c r="X58" s="232" t="s">
        <v>186</v>
      </c>
      <c r="Y58" s="232" t="s">
        <v>187</v>
      </c>
      <c r="Z58" s="212"/>
      <c r="AA58" s="212"/>
      <c r="AB58" s="212"/>
      <c r="AC58" s="212"/>
      <c r="AD58" s="212"/>
      <c r="AE58" s="212"/>
      <c r="AF58" s="212"/>
      <c r="AG58" s="212" t="s">
        <v>188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3">
        <v>49</v>
      </c>
      <c r="B59" s="254" t="s">
        <v>960</v>
      </c>
      <c r="C59" s="263" t="s">
        <v>961</v>
      </c>
      <c r="D59" s="255" t="s">
        <v>226</v>
      </c>
      <c r="E59" s="256">
        <v>4</v>
      </c>
      <c r="F59" s="257"/>
      <c r="G59" s="258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12</v>
      </c>
      <c r="M59" s="232">
        <f>G59*(1+L59/100)</f>
        <v>0</v>
      </c>
      <c r="N59" s="231">
        <v>2.3000000000000001E-4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331</v>
      </c>
      <c r="T59" s="232" t="s">
        <v>332</v>
      </c>
      <c r="U59" s="232">
        <v>0.23699999999999999</v>
      </c>
      <c r="V59" s="232">
        <f>ROUND(E59*U59,2)</f>
        <v>0.95</v>
      </c>
      <c r="W59" s="232"/>
      <c r="X59" s="232" t="s">
        <v>186</v>
      </c>
      <c r="Y59" s="232" t="s">
        <v>187</v>
      </c>
      <c r="Z59" s="212"/>
      <c r="AA59" s="212"/>
      <c r="AB59" s="212"/>
      <c r="AC59" s="212"/>
      <c r="AD59" s="212"/>
      <c r="AE59" s="212"/>
      <c r="AF59" s="212"/>
      <c r="AG59" s="212" t="s">
        <v>188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3">
        <v>50</v>
      </c>
      <c r="B60" s="254" t="s">
        <v>962</v>
      </c>
      <c r="C60" s="263" t="s">
        <v>963</v>
      </c>
      <c r="D60" s="255" t="s">
        <v>640</v>
      </c>
      <c r="E60" s="256">
        <v>29</v>
      </c>
      <c r="F60" s="257"/>
      <c r="G60" s="258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12</v>
      </c>
      <c r="M60" s="232">
        <f>G60*(1+L60/100)</f>
        <v>0</v>
      </c>
      <c r="N60" s="231">
        <v>2.4000000000000001E-4</v>
      </c>
      <c r="O60" s="231">
        <f>ROUND(E60*N60,2)</f>
        <v>0.01</v>
      </c>
      <c r="P60" s="231">
        <v>0</v>
      </c>
      <c r="Q60" s="231">
        <f>ROUND(E60*P60,2)</f>
        <v>0</v>
      </c>
      <c r="R60" s="232"/>
      <c r="S60" s="232" t="s">
        <v>331</v>
      </c>
      <c r="T60" s="232" t="s">
        <v>332</v>
      </c>
      <c r="U60" s="232">
        <v>0.124</v>
      </c>
      <c r="V60" s="232">
        <f>ROUND(E60*U60,2)</f>
        <v>3.6</v>
      </c>
      <c r="W60" s="232"/>
      <c r="X60" s="232" t="s">
        <v>186</v>
      </c>
      <c r="Y60" s="232" t="s">
        <v>187</v>
      </c>
      <c r="Z60" s="212"/>
      <c r="AA60" s="212"/>
      <c r="AB60" s="212"/>
      <c r="AC60" s="212"/>
      <c r="AD60" s="212"/>
      <c r="AE60" s="212"/>
      <c r="AF60" s="212"/>
      <c r="AG60" s="212" t="s">
        <v>188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47">
        <v>51</v>
      </c>
      <c r="B61" s="248" t="s">
        <v>964</v>
      </c>
      <c r="C61" s="260" t="s">
        <v>965</v>
      </c>
      <c r="D61" s="249" t="s">
        <v>196</v>
      </c>
      <c r="E61" s="250">
        <v>0.50253999999999999</v>
      </c>
      <c r="F61" s="251"/>
      <c r="G61" s="252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12</v>
      </c>
      <c r="M61" s="232">
        <f>G61*(1+L61/100)</f>
        <v>0</v>
      </c>
      <c r="N61" s="231">
        <v>0</v>
      </c>
      <c r="O61" s="231">
        <f>ROUND(E61*N61,2)</f>
        <v>0</v>
      </c>
      <c r="P61" s="231">
        <v>0</v>
      </c>
      <c r="Q61" s="231">
        <f>ROUND(E61*P61,2)</f>
        <v>0</v>
      </c>
      <c r="R61" s="232"/>
      <c r="S61" s="232" t="s">
        <v>331</v>
      </c>
      <c r="T61" s="232" t="s">
        <v>332</v>
      </c>
      <c r="U61" s="232">
        <v>1.573</v>
      </c>
      <c r="V61" s="232">
        <f>ROUND(E61*U61,2)</f>
        <v>0.79</v>
      </c>
      <c r="W61" s="232"/>
      <c r="X61" s="232" t="s">
        <v>186</v>
      </c>
      <c r="Y61" s="232" t="s">
        <v>187</v>
      </c>
      <c r="Z61" s="212"/>
      <c r="AA61" s="212"/>
      <c r="AB61" s="212"/>
      <c r="AC61" s="212"/>
      <c r="AD61" s="212"/>
      <c r="AE61" s="212"/>
      <c r="AF61" s="212"/>
      <c r="AG61" s="212" t="s">
        <v>771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">
      <c r="A62" s="3"/>
      <c r="B62" s="4"/>
      <c r="C62" s="264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v>12</v>
      </c>
      <c r="AF62">
        <v>21</v>
      </c>
      <c r="AG62" t="s">
        <v>166</v>
      </c>
    </row>
    <row r="63" spans="1:60" x14ac:dyDescent="0.2">
      <c r="A63" s="215"/>
      <c r="B63" s="216" t="s">
        <v>31</v>
      </c>
      <c r="C63" s="265"/>
      <c r="D63" s="217"/>
      <c r="E63" s="218"/>
      <c r="F63" s="218"/>
      <c r="G63" s="246">
        <f>G8+G21+G44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f>SUMIF(L7:L61,AE62,G7:G61)</f>
        <v>0</v>
      </c>
      <c r="AF63">
        <f>SUMIF(L7:L61,AF62,G7:G61)</f>
        <v>0</v>
      </c>
      <c r="AG63" t="s">
        <v>690</v>
      </c>
    </row>
    <row r="64" spans="1:60" x14ac:dyDescent="0.2">
      <c r="A64" s="3"/>
      <c r="B64" s="4"/>
      <c r="C64" s="264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3"/>
      <c r="B65" s="4"/>
      <c r="C65" s="264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19" t="s">
        <v>691</v>
      </c>
      <c r="B66" s="219"/>
      <c r="C66" s="266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220"/>
      <c r="B67" s="221"/>
      <c r="C67" s="267"/>
      <c r="D67" s="221"/>
      <c r="E67" s="221"/>
      <c r="F67" s="221"/>
      <c r="G67" s="2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G67" t="s">
        <v>692</v>
      </c>
    </row>
    <row r="68" spans="1:33" x14ac:dyDescent="0.2">
      <c r="A68" s="223"/>
      <c r="B68" s="224"/>
      <c r="C68" s="268"/>
      <c r="D68" s="224"/>
      <c r="E68" s="224"/>
      <c r="F68" s="224"/>
      <c r="G68" s="22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23"/>
      <c r="B69" s="224"/>
      <c r="C69" s="268"/>
      <c r="D69" s="224"/>
      <c r="E69" s="224"/>
      <c r="F69" s="224"/>
      <c r="G69" s="22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A70" s="223"/>
      <c r="B70" s="224"/>
      <c r="C70" s="268"/>
      <c r="D70" s="224"/>
      <c r="E70" s="224"/>
      <c r="F70" s="224"/>
      <c r="G70" s="22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226"/>
      <c r="B71" s="227"/>
      <c r="C71" s="269"/>
      <c r="D71" s="227"/>
      <c r="E71" s="227"/>
      <c r="F71" s="227"/>
      <c r="G71" s="22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3"/>
      <c r="B72" s="4"/>
      <c r="C72" s="264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C73" s="270"/>
      <c r="D73" s="10"/>
      <c r="AG73" t="s">
        <v>693</v>
      </c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1aukX+MZlMAKepGTgX0pPpANwHFD8/D51kpTJeBd5XQd5ddB7H5/H/gGhXEpHW49xcrz3yBzSEqECRnjvGpdg==" saltValue="JJoXJE7y/zwf4Y3On/zfcw==" spinCount="100000" sheet="1" formatRows="0"/>
  <mergeCells count="6">
    <mergeCell ref="A1:G1"/>
    <mergeCell ref="C2:G2"/>
    <mergeCell ref="C3:G3"/>
    <mergeCell ref="C4:G4"/>
    <mergeCell ref="A66:C66"/>
    <mergeCell ref="A67:G7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BCFC-EC97-4D2C-947B-7C6EBE25C16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154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155</v>
      </c>
    </row>
    <row r="3" spans="1:60" ht="24.95" customHeight="1" x14ac:dyDescent="0.2">
      <c r="A3" s="198" t="s">
        <v>9</v>
      </c>
      <c r="B3" s="49" t="s">
        <v>55</v>
      </c>
      <c r="C3" s="201" t="s">
        <v>62</v>
      </c>
      <c r="D3" s="199"/>
      <c r="E3" s="199"/>
      <c r="F3" s="199"/>
      <c r="G3" s="200"/>
      <c r="AC3" s="176" t="s">
        <v>155</v>
      </c>
      <c r="AG3" t="s">
        <v>156</v>
      </c>
    </row>
    <row r="4" spans="1:60" ht="24.95" customHeight="1" x14ac:dyDescent="0.2">
      <c r="A4" s="202" t="s">
        <v>10</v>
      </c>
      <c r="B4" s="203" t="s">
        <v>55</v>
      </c>
      <c r="C4" s="204" t="s">
        <v>62</v>
      </c>
      <c r="D4" s="205"/>
      <c r="E4" s="205"/>
      <c r="F4" s="205"/>
      <c r="G4" s="206"/>
      <c r="AG4" t="s">
        <v>157</v>
      </c>
    </row>
    <row r="5" spans="1:60" x14ac:dyDescent="0.2">
      <c r="D5" s="10"/>
    </row>
    <row r="6" spans="1:60" ht="38.25" x14ac:dyDescent="0.2">
      <c r="A6" s="208" t="s">
        <v>158</v>
      </c>
      <c r="B6" s="210" t="s">
        <v>159</v>
      </c>
      <c r="C6" s="210" t="s">
        <v>160</v>
      </c>
      <c r="D6" s="209" t="s">
        <v>161</v>
      </c>
      <c r="E6" s="208" t="s">
        <v>162</v>
      </c>
      <c r="F6" s="207" t="s">
        <v>163</v>
      </c>
      <c r="G6" s="208" t="s">
        <v>31</v>
      </c>
      <c r="H6" s="211" t="s">
        <v>32</v>
      </c>
      <c r="I6" s="211" t="s">
        <v>164</v>
      </c>
      <c r="J6" s="211" t="s">
        <v>33</v>
      </c>
      <c r="K6" s="211" t="s">
        <v>165</v>
      </c>
      <c r="L6" s="211" t="s">
        <v>166</v>
      </c>
      <c r="M6" s="211" t="s">
        <v>167</v>
      </c>
      <c r="N6" s="211" t="s">
        <v>168</v>
      </c>
      <c r="O6" s="211" t="s">
        <v>169</v>
      </c>
      <c r="P6" s="211" t="s">
        <v>170</v>
      </c>
      <c r="Q6" s="211" t="s">
        <v>171</v>
      </c>
      <c r="R6" s="211" t="s">
        <v>172</v>
      </c>
      <c r="S6" s="211" t="s">
        <v>173</v>
      </c>
      <c r="T6" s="211" t="s">
        <v>174</v>
      </c>
      <c r="U6" s="211" t="s">
        <v>175</v>
      </c>
      <c r="V6" s="211" t="s">
        <v>176</v>
      </c>
      <c r="W6" s="211" t="s">
        <v>177</v>
      </c>
      <c r="X6" s="211" t="s">
        <v>178</v>
      </c>
      <c r="Y6" s="211" t="s">
        <v>179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0" t="s">
        <v>180</v>
      </c>
      <c r="B8" s="241" t="s">
        <v>90</v>
      </c>
      <c r="C8" s="259" t="s">
        <v>91</v>
      </c>
      <c r="D8" s="242"/>
      <c r="E8" s="243"/>
      <c r="F8" s="244"/>
      <c r="G8" s="245">
        <f>SUMIF(AG9:AG84,"&lt;&gt;NOR",G9:G84)</f>
        <v>0</v>
      </c>
      <c r="H8" s="239"/>
      <c r="I8" s="239">
        <f>SUM(I9:I84)</f>
        <v>0</v>
      </c>
      <c r="J8" s="239"/>
      <c r="K8" s="239">
        <f>SUM(K9:K84)</f>
        <v>0</v>
      </c>
      <c r="L8" s="239"/>
      <c r="M8" s="239">
        <f>SUM(M9:M84)</f>
        <v>0</v>
      </c>
      <c r="N8" s="238"/>
      <c r="O8" s="238">
        <f>SUM(O9:O84)</f>
        <v>10.079999999999998</v>
      </c>
      <c r="P8" s="238"/>
      <c r="Q8" s="238">
        <f>SUM(Q9:Q84)</f>
        <v>0</v>
      </c>
      <c r="R8" s="239"/>
      <c r="S8" s="239"/>
      <c r="T8" s="239"/>
      <c r="U8" s="239"/>
      <c r="V8" s="239">
        <f>SUM(V9:V84)</f>
        <v>1187.23</v>
      </c>
      <c r="W8" s="239"/>
      <c r="X8" s="239"/>
      <c r="Y8" s="239"/>
      <c r="AG8" t="s">
        <v>181</v>
      </c>
    </row>
    <row r="9" spans="1:60" outlineLevel="1" x14ac:dyDescent="0.2">
      <c r="A9" s="253">
        <v>1</v>
      </c>
      <c r="B9" s="254" t="s">
        <v>966</v>
      </c>
      <c r="C9" s="263" t="s">
        <v>967</v>
      </c>
      <c r="D9" s="255" t="s">
        <v>212</v>
      </c>
      <c r="E9" s="256">
        <v>74</v>
      </c>
      <c r="F9" s="257"/>
      <c r="G9" s="25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15</v>
      </c>
      <c r="M9" s="232">
        <f>G9*(1+L9/100)</f>
        <v>0</v>
      </c>
      <c r="N9" s="231">
        <v>4.0000000000000003E-5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185</v>
      </c>
      <c r="T9" s="232" t="s">
        <v>185</v>
      </c>
      <c r="U9" s="232">
        <v>7.8E-2</v>
      </c>
      <c r="V9" s="232">
        <f>ROUND(E9*U9,2)</f>
        <v>5.77</v>
      </c>
      <c r="W9" s="232"/>
      <c r="X9" s="232" t="s">
        <v>186</v>
      </c>
      <c r="Y9" s="232" t="s">
        <v>187</v>
      </c>
      <c r="Z9" s="212"/>
      <c r="AA9" s="212"/>
      <c r="AB9" s="212"/>
      <c r="AC9" s="212"/>
      <c r="AD9" s="212"/>
      <c r="AE9" s="212"/>
      <c r="AF9" s="212"/>
      <c r="AG9" s="212" t="s">
        <v>188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7">
        <v>2</v>
      </c>
      <c r="B10" s="248" t="s">
        <v>968</v>
      </c>
      <c r="C10" s="260" t="s">
        <v>969</v>
      </c>
      <c r="D10" s="249" t="s">
        <v>212</v>
      </c>
      <c r="E10" s="250">
        <v>415.98</v>
      </c>
      <c r="F10" s="251"/>
      <c r="G10" s="252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15</v>
      </c>
      <c r="M10" s="232">
        <f>G10*(1+L10/100)</f>
        <v>0</v>
      </c>
      <c r="N10" s="231">
        <v>2.0000000000000002E-5</v>
      </c>
      <c r="O10" s="231">
        <f>ROUND(E10*N10,2)</f>
        <v>0.01</v>
      </c>
      <c r="P10" s="231">
        <v>0</v>
      </c>
      <c r="Q10" s="231">
        <f>ROUND(E10*P10,2)</f>
        <v>0</v>
      </c>
      <c r="R10" s="232"/>
      <c r="S10" s="232" t="s">
        <v>185</v>
      </c>
      <c r="T10" s="232" t="s">
        <v>185</v>
      </c>
      <c r="U10" s="232">
        <v>0.11</v>
      </c>
      <c r="V10" s="232">
        <f>ROUND(E10*U10,2)</f>
        <v>45.76</v>
      </c>
      <c r="W10" s="232"/>
      <c r="X10" s="232" t="s">
        <v>186</v>
      </c>
      <c r="Y10" s="232" t="s">
        <v>187</v>
      </c>
      <c r="Z10" s="212"/>
      <c r="AA10" s="212"/>
      <c r="AB10" s="212"/>
      <c r="AC10" s="212"/>
      <c r="AD10" s="212"/>
      <c r="AE10" s="212"/>
      <c r="AF10" s="212"/>
      <c r="AG10" s="212" t="s">
        <v>188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2" x14ac:dyDescent="0.2">
      <c r="A11" s="229"/>
      <c r="B11" s="230"/>
      <c r="C11" s="261" t="s">
        <v>970</v>
      </c>
      <c r="D11" s="234"/>
      <c r="E11" s="235">
        <v>24.51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190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29"/>
      <c r="B12" s="230"/>
      <c r="C12" s="261" t="s">
        <v>971</v>
      </c>
      <c r="D12" s="234"/>
      <c r="E12" s="235">
        <v>4.26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190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29"/>
      <c r="B13" s="230"/>
      <c r="C13" s="261" t="s">
        <v>972</v>
      </c>
      <c r="D13" s="234"/>
      <c r="E13" s="235">
        <v>3.36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190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29"/>
      <c r="B14" s="230"/>
      <c r="C14" s="261" t="s">
        <v>973</v>
      </c>
      <c r="D14" s="234"/>
      <c r="E14" s="235">
        <v>306.45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190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29"/>
      <c r="B15" s="230"/>
      <c r="C15" s="261" t="s">
        <v>974</v>
      </c>
      <c r="D15" s="234"/>
      <c r="E15" s="235">
        <v>77.400000000000006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190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7">
        <v>3</v>
      </c>
      <c r="B16" s="248" t="s">
        <v>975</v>
      </c>
      <c r="C16" s="260" t="s">
        <v>976</v>
      </c>
      <c r="D16" s="249" t="s">
        <v>212</v>
      </c>
      <c r="E16" s="250">
        <v>532.70000000000005</v>
      </c>
      <c r="F16" s="251"/>
      <c r="G16" s="252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15</v>
      </c>
      <c r="M16" s="232">
        <f>G16*(1+L16/100)</f>
        <v>0</v>
      </c>
      <c r="N16" s="231">
        <v>3.5E-4</v>
      </c>
      <c r="O16" s="231">
        <f>ROUND(E16*N16,2)</f>
        <v>0.19</v>
      </c>
      <c r="P16" s="231">
        <v>0</v>
      </c>
      <c r="Q16" s="231">
        <f>ROUND(E16*P16,2)</f>
        <v>0</v>
      </c>
      <c r="R16" s="232"/>
      <c r="S16" s="232" t="s">
        <v>185</v>
      </c>
      <c r="T16" s="232" t="s">
        <v>185</v>
      </c>
      <c r="U16" s="232">
        <v>7.0000000000000007E-2</v>
      </c>
      <c r="V16" s="232">
        <f>ROUND(E16*U16,2)</f>
        <v>37.29</v>
      </c>
      <c r="W16" s="232"/>
      <c r="X16" s="232" t="s">
        <v>186</v>
      </c>
      <c r="Y16" s="232" t="s">
        <v>187</v>
      </c>
      <c r="Z16" s="212"/>
      <c r="AA16" s="212"/>
      <c r="AB16" s="212"/>
      <c r="AC16" s="212"/>
      <c r="AD16" s="212"/>
      <c r="AE16" s="212"/>
      <c r="AF16" s="212"/>
      <c r="AG16" s="212" t="s">
        <v>188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29"/>
      <c r="B17" s="230"/>
      <c r="C17" s="261" t="s">
        <v>977</v>
      </c>
      <c r="D17" s="234"/>
      <c r="E17" s="235">
        <v>25.5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190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29"/>
      <c r="B18" s="230"/>
      <c r="C18" s="261" t="s">
        <v>978</v>
      </c>
      <c r="D18" s="234"/>
      <c r="E18" s="235">
        <v>118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190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29"/>
      <c r="B19" s="230"/>
      <c r="C19" s="261" t="s">
        <v>979</v>
      </c>
      <c r="D19" s="234"/>
      <c r="E19" s="235">
        <v>305.3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190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29"/>
      <c r="B20" s="230"/>
      <c r="C20" s="261" t="s">
        <v>980</v>
      </c>
      <c r="D20" s="234"/>
      <c r="E20" s="235">
        <v>83.9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190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47">
        <v>4</v>
      </c>
      <c r="B21" s="248" t="s">
        <v>981</v>
      </c>
      <c r="C21" s="260" t="s">
        <v>982</v>
      </c>
      <c r="D21" s="249" t="s">
        <v>212</v>
      </c>
      <c r="E21" s="250">
        <v>25.5</v>
      </c>
      <c r="F21" s="251"/>
      <c r="G21" s="252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15</v>
      </c>
      <c r="M21" s="232">
        <f>G21*(1+L21/100)</f>
        <v>0</v>
      </c>
      <c r="N21" s="231">
        <v>1.84E-2</v>
      </c>
      <c r="O21" s="231">
        <f>ROUND(E21*N21,2)</f>
        <v>0.47</v>
      </c>
      <c r="P21" s="231">
        <v>0</v>
      </c>
      <c r="Q21" s="231">
        <f>ROUND(E21*P21,2)</f>
        <v>0</v>
      </c>
      <c r="R21" s="232"/>
      <c r="S21" s="232" t="s">
        <v>185</v>
      </c>
      <c r="T21" s="232" t="s">
        <v>185</v>
      </c>
      <c r="U21" s="232">
        <v>1.2558</v>
      </c>
      <c r="V21" s="232">
        <f>ROUND(E21*U21,2)</f>
        <v>32.020000000000003</v>
      </c>
      <c r="W21" s="232"/>
      <c r="X21" s="232" t="s">
        <v>186</v>
      </c>
      <c r="Y21" s="232" t="s">
        <v>187</v>
      </c>
      <c r="Z21" s="212"/>
      <c r="AA21" s="212"/>
      <c r="AB21" s="212"/>
      <c r="AC21" s="212"/>
      <c r="AD21" s="212"/>
      <c r="AE21" s="212"/>
      <c r="AF21" s="212"/>
      <c r="AG21" s="212" t="s">
        <v>188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29"/>
      <c r="B22" s="230"/>
      <c r="C22" s="261" t="s">
        <v>983</v>
      </c>
      <c r="D22" s="234"/>
      <c r="E22" s="235">
        <v>5.6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190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29"/>
      <c r="B23" s="230"/>
      <c r="C23" s="261" t="s">
        <v>984</v>
      </c>
      <c r="D23" s="234"/>
      <c r="E23" s="235">
        <v>11.7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190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29"/>
      <c r="B24" s="230"/>
      <c r="C24" s="261" t="s">
        <v>985</v>
      </c>
      <c r="D24" s="234"/>
      <c r="E24" s="235">
        <v>3.7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190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29"/>
      <c r="B25" s="230"/>
      <c r="C25" s="261" t="s">
        <v>986</v>
      </c>
      <c r="D25" s="234"/>
      <c r="E25" s="235">
        <v>4.5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190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47">
        <v>5</v>
      </c>
      <c r="B26" s="248" t="s">
        <v>987</v>
      </c>
      <c r="C26" s="260" t="s">
        <v>988</v>
      </c>
      <c r="D26" s="249" t="s">
        <v>212</v>
      </c>
      <c r="E26" s="250">
        <v>118</v>
      </c>
      <c r="F26" s="251"/>
      <c r="G26" s="252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15</v>
      </c>
      <c r="M26" s="232">
        <f>G26*(1+L26/100)</f>
        <v>0</v>
      </c>
      <c r="N26" s="231">
        <v>1.4500000000000001E-2</v>
      </c>
      <c r="O26" s="231">
        <f>ROUND(E26*N26,2)</f>
        <v>1.71</v>
      </c>
      <c r="P26" s="231">
        <v>0</v>
      </c>
      <c r="Q26" s="231">
        <f>ROUND(E26*P26,2)</f>
        <v>0</v>
      </c>
      <c r="R26" s="232"/>
      <c r="S26" s="232" t="s">
        <v>185</v>
      </c>
      <c r="T26" s="232" t="s">
        <v>185</v>
      </c>
      <c r="U26" s="232">
        <v>1.2558</v>
      </c>
      <c r="V26" s="232">
        <f>ROUND(E26*U26,2)</f>
        <v>148.18</v>
      </c>
      <c r="W26" s="232"/>
      <c r="X26" s="232" t="s">
        <v>186</v>
      </c>
      <c r="Y26" s="232" t="s">
        <v>187</v>
      </c>
      <c r="Z26" s="212"/>
      <c r="AA26" s="212"/>
      <c r="AB26" s="212"/>
      <c r="AC26" s="212"/>
      <c r="AD26" s="212"/>
      <c r="AE26" s="212"/>
      <c r="AF26" s="212"/>
      <c r="AG26" s="212" t="s">
        <v>188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29"/>
      <c r="B27" s="230"/>
      <c r="C27" s="261" t="s">
        <v>989</v>
      </c>
      <c r="D27" s="234"/>
      <c r="E27" s="235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190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">
      <c r="A28" s="229"/>
      <c r="B28" s="230"/>
      <c r="C28" s="261" t="s">
        <v>990</v>
      </c>
      <c r="D28" s="234"/>
      <c r="E28" s="235">
        <v>33.700000000000003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190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29"/>
      <c r="B29" s="230"/>
      <c r="C29" s="261" t="s">
        <v>991</v>
      </c>
      <c r="D29" s="234"/>
      <c r="E29" s="235">
        <v>35.4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190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29"/>
      <c r="B30" s="230"/>
      <c r="C30" s="261" t="s">
        <v>992</v>
      </c>
      <c r="D30" s="234"/>
      <c r="E30" s="235">
        <v>24.3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190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29"/>
      <c r="B31" s="230"/>
      <c r="C31" s="261" t="s">
        <v>993</v>
      </c>
      <c r="D31" s="234"/>
      <c r="E31" s="235">
        <v>24.6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190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47">
        <v>6</v>
      </c>
      <c r="B32" s="248" t="s">
        <v>994</v>
      </c>
      <c r="C32" s="260" t="s">
        <v>995</v>
      </c>
      <c r="D32" s="249" t="s">
        <v>212</v>
      </c>
      <c r="E32" s="250">
        <v>305.3</v>
      </c>
      <c r="F32" s="251"/>
      <c r="G32" s="252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15</v>
      </c>
      <c r="M32" s="232">
        <f>G32*(1+L32/100)</f>
        <v>0</v>
      </c>
      <c r="N32" s="231">
        <v>1.014E-2</v>
      </c>
      <c r="O32" s="231">
        <f>ROUND(E32*N32,2)</f>
        <v>3.1</v>
      </c>
      <c r="P32" s="231">
        <v>0</v>
      </c>
      <c r="Q32" s="231">
        <f>ROUND(E32*P32,2)</f>
        <v>0</v>
      </c>
      <c r="R32" s="232"/>
      <c r="S32" s="232" t="s">
        <v>185</v>
      </c>
      <c r="T32" s="232" t="s">
        <v>185</v>
      </c>
      <c r="U32" s="232">
        <v>0.85699999999999998</v>
      </c>
      <c r="V32" s="232">
        <f>ROUND(E32*U32,2)</f>
        <v>261.64</v>
      </c>
      <c r="W32" s="232"/>
      <c r="X32" s="232" t="s">
        <v>186</v>
      </c>
      <c r="Y32" s="232" t="s">
        <v>187</v>
      </c>
      <c r="Z32" s="212"/>
      <c r="AA32" s="212"/>
      <c r="AB32" s="212"/>
      <c r="AC32" s="212"/>
      <c r="AD32" s="212"/>
      <c r="AE32" s="212"/>
      <c r="AF32" s="212"/>
      <c r="AG32" s="212" t="s">
        <v>188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29"/>
      <c r="B33" s="230"/>
      <c r="C33" s="261" t="s">
        <v>996</v>
      </c>
      <c r="D33" s="234"/>
      <c r="E33" s="235"/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190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29"/>
      <c r="B34" s="230"/>
      <c r="C34" s="261" t="s">
        <v>997</v>
      </c>
      <c r="D34" s="234"/>
      <c r="E34" s="235">
        <v>86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190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29"/>
      <c r="B35" s="230"/>
      <c r="C35" s="261" t="s">
        <v>998</v>
      </c>
      <c r="D35" s="234"/>
      <c r="E35" s="235">
        <v>91.8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190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29"/>
      <c r="B36" s="230"/>
      <c r="C36" s="261" t="s">
        <v>999</v>
      </c>
      <c r="D36" s="234"/>
      <c r="E36" s="235">
        <v>62.8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190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29"/>
      <c r="B37" s="230"/>
      <c r="C37" s="261" t="s">
        <v>1000</v>
      </c>
      <c r="D37" s="234"/>
      <c r="E37" s="235">
        <v>64.7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190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7">
        <v>7</v>
      </c>
      <c r="B38" s="248" t="s">
        <v>1001</v>
      </c>
      <c r="C38" s="260" t="s">
        <v>1002</v>
      </c>
      <c r="D38" s="249" t="s">
        <v>212</v>
      </c>
      <c r="E38" s="250">
        <v>305.3</v>
      </c>
      <c r="F38" s="251"/>
      <c r="G38" s="252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15</v>
      </c>
      <c r="M38" s="232">
        <f>G38*(1+L38/100)</f>
        <v>0</v>
      </c>
      <c r="N38" s="231">
        <v>4.6899999999999997E-3</v>
      </c>
      <c r="O38" s="231">
        <f>ROUND(E38*N38,2)</f>
        <v>1.43</v>
      </c>
      <c r="P38" s="231">
        <v>0</v>
      </c>
      <c r="Q38" s="231">
        <f>ROUND(E38*P38,2)</f>
        <v>0</v>
      </c>
      <c r="R38" s="232"/>
      <c r="S38" s="232" t="s">
        <v>185</v>
      </c>
      <c r="T38" s="232" t="s">
        <v>185</v>
      </c>
      <c r="U38" s="232">
        <v>0.28999999999999998</v>
      </c>
      <c r="V38" s="232">
        <f>ROUND(E38*U38,2)</f>
        <v>88.54</v>
      </c>
      <c r="W38" s="232"/>
      <c r="X38" s="232" t="s">
        <v>186</v>
      </c>
      <c r="Y38" s="232" t="s">
        <v>187</v>
      </c>
      <c r="Z38" s="212"/>
      <c r="AA38" s="212"/>
      <c r="AB38" s="212"/>
      <c r="AC38" s="212"/>
      <c r="AD38" s="212"/>
      <c r="AE38" s="212"/>
      <c r="AF38" s="212"/>
      <c r="AG38" s="212" t="s">
        <v>188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29"/>
      <c r="B39" s="230"/>
      <c r="C39" s="261" t="s">
        <v>997</v>
      </c>
      <c r="D39" s="234"/>
      <c r="E39" s="235">
        <v>86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190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29"/>
      <c r="B40" s="230"/>
      <c r="C40" s="261" t="s">
        <v>998</v>
      </c>
      <c r="D40" s="234"/>
      <c r="E40" s="235">
        <v>91.8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190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">
      <c r="A41" s="229"/>
      <c r="B41" s="230"/>
      <c r="C41" s="261" t="s">
        <v>999</v>
      </c>
      <c r="D41" s="234"/>
      <c r="E41" s="235">
        <v>62.8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190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29"/>
      <c r="B42" s="230"/>
      <c r="C42" s="261" t="s">
        <v>1000</v>
      </c>
      <c r="D42" s="234"/>
      <c r="E42" s="235">
        <v>64.7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190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47">
        <v>8</v>
      </c>
      <c r="B43" s="248" t="s">
        <v>1003</v>
      </c>
      <c r="C43" s="260" t="s">
        <v>1004</v>
      </c>
      <c r="D43" s="249" t="s">
        <v>247</v>
      </c>
      <c r="E43" s="250">
        <v>1114.9556</v>
      </c>
      <c r="F43" s="251"/>
      <c r="G43" s="252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15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185</v>
      </c>
      <c r="T43" s="232" t="s">
        <v>185</v>
      </c>
      <c r="U43" s="232">
        <v>0.02</v>
      </c>
      <c r="V43" s="232">
        <f>ROUND(E43*U43,2)</f>
        <v>22.3</v>
      </c>
      <c r="W43" s="232"/>
      <c r="X43" s="232" t="s">
        <v>186</v>
      </c>
      <c r="Y43" s="232" t="s">
        <v>187</v>
      </c>
      <c r="Z43" s="212"/>
      <c r="AA43" s="212"/>
      <c r="AB43" s="212"/>
      <c r="AC43" s="212"/>
      <c r="AD43" s="212"/>
      <c r="AE43" s="212"/>
      <c r="AF43" s="212"/>
      <c r="AG43" s="212" t="s">
        <v>188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29"/>
      <c r="B44" s="230"/>
      <c r="C44" s="261" t="s">
        <v>1005</v>
      </c>
      <c r="D44" s="234"/>
      <c r="E44" s="235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190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29"/>
      <c r="B45" s="230"/>
      <c r="C45" s="261" t="s">
        <v>1006</v>
      </c>
      <c r="D45" s="234"/>
      <c r="E45" s="235">
        <v>285.52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190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29"/>
      <c r="B46" s="230"/>
      <c r="C46" s="261" t="s">
        <v>1007</v>
      </c>
      <c r="D46" s="234"/>
      <c r="E46" s="235">
        <v>304.77600000000001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190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29"/>
      <c r="B47" s="230"/>
      <c r="C47" s="261" t="s">
        <v>1008</v>
      </c>
      <c r="D47" s="234"/>
      <c r="E47" s="235">
        <v>208.49600000000001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190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">
      <c r="A48" s="229"/>
      <c r="B48" s="230"/>
      <c r="C48" s="261" t="s">
        <v>1009</v>
      </c>
      <c r="D48" s="234"/>
      <c r="E48" s="235">
        <v>214.804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190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29"/>
      <c r="B49" s="230"/>
      <c r="C49" s="262" t="s">
        <v>485</v>
      </c>
      <c r="D49" s="236"/>
      <c r="E49" s="237">
        <v>101.3596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190</v>
      </c>
      <c r="AH49" s="212">
        <v>4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47">
        <v>9</v>
      </c>
      <c r="B50" s="248" t="s">
        <v>1010</v>
      </c>
      <c r="C50" s="260" t="s">
        <v>1011</v>
      </c>
      <c r="D50" s="249" t="s">
        <v>212</v>
      </c>
      <c r="E50" s="250">
        <v>15.265000000000001</v>
      </c>
      <c r="F50" s="251"/>
      <c r="G50" s="252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15</v>
      </c>
      <c r="M50" s="232">
        <f>G50*(1+L50/100)</f>
        <v>0</v>
      </c>
      <c r="N50" s="231">
        <v>4.5199999999999997E-3</v>
      </c>
      <c r="O50" s="231">
        <f>ROUND(E50*N50,2)</f>
        <v>7.0000000000000007E-2</v>
      </c>
      <c r="P50" s="231">
        <v>0</v>
      </c>
      <c r="Q50" s="231">
        <f>ROUND(E50*P50,2)</f>
        <v>0</v>
      </c>
      <c r="R50" s="232"/>
      <c r="S50" s="232" t="s">
        <v>185</v>
      </c>
      <c r="T50" s="232" t="s">
        <v>185</v>
      </c>
      <c r="U50" s="232">
        <v>0.22</v>
      </c>
      <c r="V50" s="232">
        <f>ROUND(E50*U50,2)</f>
        <v>3.36</v>
      </c>
      <c r="W50" s="232"/>
      <c r="X50" s="232" t="s">
        <v>186</v>
      </c>
      <c r="Y50" s="232" t="s">
        <v>187</v>
      </c>
      <c r="Z50" s="212"/>
      <c r="AA50" s="212"/>
      <c r="AB50" s="212"/>
      <c r="AC50" s="212"/>
      <c r="AD50" s="212"/>
      <c r="AE50" s="212"/>
      <c r="AF50" s="212"/>
      <c r="AG50" s="212" t="s">
        <v>188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">
      <c r="A51" s="229"/>
      <c r="B51" s="230"/>
      <c r="C51" s="261" t="s">
        <v>1012</v>
      </c>
      <c r="D51" s="234"/>
      <c r="E51" s="235"/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190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29"/>
      <c r="B52" s="230"/>
      <c r="C52" s="261" t="s">
        <v>1013</v>
      </c>
      <c r="D52" s="234"/>
      <c r="E52" s="235">
        <v>4.3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190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29"/>
      <c r="B53" s="230"/>
      <c r="C53" s="261" t="s">
        <v>1014</v>
      </c>
      <c r="D53" s="234"/>
      <c r="E53" s="235">
        <v>4.59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190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29"/>
      <c r="B54" s="230"/>
      <c r="C54" s="261" t="s">
        <v>1015</v>
      </c>
      <c r="D54" s="234"/>
      <c r="E54" s="235">
        <v>3.14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190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29"/>
      <c r="B55" s="230"/>
      <c r="C55" s="261" t="s">
        <v>1016</v>
      </c>
      <c r="D55" s="234"/>
      <c r="E55" s="235">
        <v>3.2349999999999999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190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47">
        <v>10</v>
      </c>
      <c r="B56" s="248" t="s">
        <v>1017</v>
      </c>
      <c r="C56" s="260" t="s">
        <v>1018</v>
      </c>
      <c r="D56" s="249" t="s">
        <v>212</v>
      </c>
      <c r="E56" s="250">
        <v>305.3</v>
      </c>
      <c r="F56" s="251"/>
      <c r="G56" s="252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15</v>
      </c>
      <c r="M56" s="232">
        <f>G56*(1+L56/100)</f>
        <v>0</v>
      </c>
      <c r="N56" s="231">
        <v>5.2999999999999998E-4</v>
      </c>
      <c r="O56" s="231">
        <f>ROUND(E56*N56,2)</f>
        <v>0.16</v>
      </c>
      <c r="P56" s="231">
        <v>0</v>
      </c>
      <c r="Q56" s="231">
        <f>ROUND(E56*P56,2)</f>
        <v>0</v>
      </c>
      <c r="R56" s="232"/>
      <c r="S56" s="232" t="s">
        <v>185</v>
      </c>
      <c r="T56" s="232" t="s">
        <v>185</v>
      </c>
      <c r="U56" s="232">
        <v>0.21</v>
      </c>
      <c r="V56" s="232">
        <f>ROUND(E56*U56,2)</f>
        <v>64.11</v>
      </c>
      <c r="W56" s="232"/>
      <c r="X56" s="232" t="s">
        <v>186</v>
      </c>
      <c r="Y56" s="232" t="s">
        <v>187</v>
      </c>
      <c r="Z56" s="212"/>
      <c r="AA56" s="212"/>
      <c r="AB56" s="212"/>
      <c r="AC56" s="212"/>
      <c r="AD56" s="212"/>
      <c r="AE56" s="212"/>
      <c r="AF56" s="212"/>
      <c r="AG56" s="212" t="s">
        <v>188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">
      <c r="A57" s="229"/>
      <c r="B57" s="230"/>
      <c r="C57" s="261" t="s">
        <v>997</v>
      </c>
      <c r="D57" s="234"/>
      <c r="E57" s="235">
        <v>86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190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29"/>
      <c r="B58" s="230"/>
      <c r="C58" s="261" t="s">
        <v>998</v>
      </c>
      <c r="D58" s="234"/>
      <c r="E58" s="235">
        <v>91.8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190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29"/>
      <c r="B59" s="230"/>
      <c r="C59" s="261" t="s">
        <v>999</v>
      </c>
      <c r="D59" s="234"/>
      <c r="E59" s="235">
        <v>62.8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190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">
      <c r="A60" s="229"/>
      <c r="B60" s="230"/>
      <c r="C60" s="261" t="s">
        <v>1000</v>
      </c>
      <c r="D60" s="234"/>
      <c r="E60" s="235">
        <v>64.7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190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33.75" outlineLevel="1" x14ac:dyDescent="0.2">
      <c r="A61" s="247">
        <v>11</v>
      </c>
      <c r="B61" s="248" t="s">
        <v>1019</v>
      </c>
      <c r="C61" s="260" t="s">
        <v>1020</v>
      </c>
      <c r="D61" s="249" t="s">
        <v>212</v>
      </c>
      <c r="E61" s="250">
        <v>92.29</v>
      </c>
      <c r="F61" s="251"/>
      <c r="G61" s="252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15</v>
      </c>
      <c r="M61" s="232">
        <f>G61*(1+L61/100)</f>
        <v>0</v>
      </c>
      <c r="N61" s="231">
        <v>2.1000000000000001E-2</v>
      </c>
      <c r="O61" s="231">
        <f>ROUND(E61*N61,2)</f>
        <v>1.94</v>
      </c>
      <c r="P61" s="231">
        <v>0</v>
      </c>
      <c r="Q61" s="231">
        <f>ROUND(E61*P61,2)</f>
        <v>0</v>
      </c>
      <c r="R61" s="232"/>
      <c r="S61" s="232" t="s">
        <v>331</v>
      </c>
      <c r="T61" s="232" t="s">
        <v>332</v>
      </c>
      <c r="U61" s="232">
        <v>1.97</v>
      </c>
      <c r="V61" s="232">
        <f>ROUND(E61*U61,2)</f>
        <v>181.81</v>
      </c>
      <c r="W61" s="232"/>
      <c r="X61" s="232" t="s">
        <v>186</v>
      </c>
      <c r="Y61" s="232" t="s">
        <v>187</v>
      </c>
      <c r="Z61" s="212"/>
      <c r="AA61" s="212"/>
      <c r="AB61" s="212"/>
      <c r="AC61" s="212"/>
      <c r="AD61" s="212"/>
      <c r="AE61" s="212"/>
      <c r="AF61" s="212"/>
      <c r="AG61" s="212" t="s">
        <v>188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">
      <c r="A62" s="229"/>
      <c r="B62" s="230"/>
      <c r="C62" s="261" t="s">
        <v>1021</v>
      </c>
      <c r="D62" s="234"/>
      <c r="E62" s="235">
        <v>41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190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29"/>
      <c r="B63" s="230"/>
      <c r="C63" s="261" t="s">
        <v>1022</v>
      </c>
      <c r="D63" s="234"/>
      <c r="E63" s="235">
        <v>22.8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190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29"/>
      <c r="B64" s="230"/>
      <c r="C64" s="261" t="s">
        <v>1023</v>
      </c>
      <c r="D64" s="234"/>
      <c r="E64" s="235">
        <v>12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190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29"/>
      <c r="B65" s="230"/>
      <c r="C65" s="261" t="s">
        <v>1024</v>
      </c>
      <c r="D65" s="234"/>
      <c r="E65" s="235">
        <v>8.1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190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">
      <c r="A66" s="229"/>
      <c r="B66" s="230"/>
      <c r="C66" s="262" t="s">
        <v>485</v>
      </c>
      <c r="D66" s="236"/>
      <c r="E66" s="237">
        <v>8.39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190</v>
      </c>
      <c r="AH66" s="212">
        <v>4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47">
        <v>12</v>
      </c>
      <c r="B67" s="248" t="s">
        <v>1025</v>
      </c>
      <c r="C67" s="260" t="s">
        <v>1026</v>
      </c>
      <c r="D67" s="249" t="s">
        <v>212</v>
      </c>
      <c r="E67" s="250">
        <v>69.135999999999996</v>
      </c>
      <c r="F67" s="251"/>
      <c r="G67" s="252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15</v>
      </c>
      <c r="M67" s="232">
        <f>G67*(1+L67/100)</f>
        <v>0</v>
      </c>
      <c r="N67" s="231">
        <v>1.2319999999999999E-2</v>
      </c>
      <c r="O67" s="231">
        <f>ROUND(E67*N67,2)</f>
        <v>0.85</v>
      </c>
      <c r="P67" s="231">
        <v>0</v>
      </c>
      <c r="Q67" s="231">
        <f>ROUND(E67*P67,2)</f>
        <v>0</v>
      </c>
      <c r="R67" s="232"/>
      <c r="S67" s="232" t="s">
        <v>185</v>
      </c>
      <c r="T67" s="232" t="s">
        <v>185</v>
      </c>
      <c r="U67" s="232">
        <v>2.9020000000000001</v>
      </c>
      <c r="V67" s="232">
        <f>ROUND(E67*U67,2)</f>
        <v>200.63</v>
      </c>
      <c r="W67" s="232"/>
      <c r="X67" s="232" t="s">
        <v>186</v>
      </c>
      <c r="Y67" s="232" t="s">
        <v>187</v>
      </c>
      <c r="Z67" s="212"/>
      <c r="AA67" s="212"/>
      <c r="AB67" s="212"/>
      <c r="AC67" s="212"/>
      <c r="AD67" s="212"/>
      <c r="AE67" s="212"/>
      <c r="AF67" s="212"/>
      <c r="AG67" s="212" t="s">
        <v>188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">
      <c r="A68" s="229"/>
      <c r="B68" s="230"/>
      <c r="C68" s="261" t="s">
        <v>1027</v>
      </c>
      <c r="D68" s="234"/>
      <c r="E68" s="235">
        <v>69.135999999999996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190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47">
        <v>13</v>
      </c>
      <c r="B69" s="248" t="s">
        <v>1028</v>
      </c>
      <c r="C69" s="260" t="s">
        <v>1029</v>
      </c>
      <c r="D69" s="249" t="s">
        <v>212</v>
      </c>
      <c r="E69" s="250">
        <v>10.72</v>
      </c>
      <c r="F69" s="251"/>
      <c r="G69" s="252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15</v>
      </c>
      <c r="M69" s="232">
        <f>G69*(1+L69/100)</f>
        <v>0</v>
      </c>
      <c r="N69" s="231">
        <v>8.6199999999999992E-3</v>
      </c>
      <c r="O69" s="231">
        <f>ROUND(E69*N69,2)</f>
        <v>0.09</v>
      </c>
      <c r="P69" s="231">
        <v>0</v>
      </c>
      <c r="Q69" s="231">
        <f>ROUND(E69*P69,2)</f>
        <v>0</v>
      </c>
      <c r="R69" s="232"/>
      <c r="S69" s="232" t="s">
        <v>185</v>
      </c>
      <c r="T69" s="232" t="s">
        <v>185</v>
      </c>
      <c r="U69" s="232">
        <v>1.5620000000000001</v>
      </c>
      <c r="V69" s="232">
        <f>ROUND(E69*U69,2)</f>
        <v>16.739999999999998</v>
      </c>
      <c r="W69" s="232"/>
      <c r="X69" s="232" t="s">
        <v>186</v>
      </c>
      <c r="Y69" s="232" t="s">
        <v>187</v>
      </c>
      <c r="Z69" s="212"/>
      <c r="AA69" s="212"/>
      <c r="AB69" s="212"/>
      <c r="AC69" s="212"/>
      <c r="AD69" s="212"/>
      <c r="AE69" s="212"/>
      <c r="AF69" s="212"/>
      <c r="AG69" s="212" t="s">
        <v>188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">
      <c r="A70" s="229"/>
      <c r="B70" s="230"/>
      <c r="C70" s="261" t="s">
        <v>1030</v>
      </c>
      <c r="D70" s="234"/>
      <c r="E70" s="235">
        <v>10.72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190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7">
        <v>14</v>
      </c>
      <c r="B71" s="248" t="s">
        <v>1031</v>
      </c>
      <c r="C71" s="260" t="s">
        <v>1032</v>
      </c>
      <c r="D71" s="249" t="s">
        <v>212</v>
      </c>
      <c r="E71" s="250">
        <v>415.98</v>
      </c>
      <c r="F71" s="251"/>
      <c r="G71" s="252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15</v>
      </c>
      <c r="M71" s="232">
        <f>G71*(1+L71/100)</f>
        <v>0</v>
      </c>
      <c r="N71" s="231">
        <v>0</v>
      </c>
      <c r="O71" s="231">
        <f>ROUND(E71*N71,2)</f>
        <v>0</v>
      </c>
      <c r="P71" s="231">
        <v>0</v>
      </c>
      <c r="Q71" s="231">
        <f>ROUND(E71*P71,2)</f>
        <v>0</v>
      </c>
      <c r="R71" s="232"/>
      <c r="S71" s="232" t="s">
        <v>185</v>
      </c>
      <c r="T71" s="232" t="s">
        <v>185</v>
      </c>
      <c r="U71" s="232">
        <v>0.01</v>
      </c>
      <c r="V71" s="232">
        <f>ROUND(E71*U71,2)</f>
        <v>4.16</v>
      </c>
      <c r="W71" s="232"/>
      <c r="X71" s="232" t="s">
        <v>186</v>
      </c>
      <c r="Y71" s="232" t="s">
        <v>187</v>
      </c>
      <c r="Z71" s="212"/>
      <c r="AA71" s="212"/>
      <c r="AB71" s="212"/>
      <c r="AC71" s="212"/>
      <c r="AD71" s="212"/>
      <c r="AE71" s="212"/>
      <c r="AF71" s="212"/>
      <c r="AG71" s="212" t="s">
        <v>188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2" x14ac:dyDescent="0.2">
      <c r="A72" s="229"/>
      <c r="B72" s="230"/>
      <c r="C72" s="261" t="s">
        <v>970</v>
      </c>
      <c r="D72" s="234"/>
      <c r="E72" s="235">
        <v>24.51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190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29"/>
      <c r="B73" s="230"/>
      <c r="C73" s="261" t="s">
        <v>971</v>
      </c>
      <c r="D73" s="234"/>
      <c r="E73" s="235">
        <v>4.26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190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29"/>
      <c r="B74" s="230"/>
      <c r="C74" s="261" t="s">
        <v>972</v>
      </c>
      <c r="D74" s="234"/>
      <c r="E74" s="235">
        <v>3.36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190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29"/>
      <c r="B75" s="230"/>
      <c r="C75" s="261" t="s">
        <v>973</v>
      </c>
      <c r="D75" s="234"/>
      <c r="E75" s="235">
        <v>306.45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2"/>
      <c r="AA75" s="212"/>
      <c r="AB75" s="212"/>
      <c r="AC75" s="212"/>
      <c r="AD75" s="212"/>
      <c r="AE75" s="212"/>
      <c r="AF75" s="212"/>
      <c r="AG75" s="212" t="s">
        <v>190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29"/>
      <c r="B76" s="230"/>
      <c r="C76" s="261" t="s">
        <v>974</v>
      </c>
      <c r="D76" s="234"/>
      <c r="E76" s="235">
        <v>77.400000000000006</v>
      </c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190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7">
        <v>15</v>
      </c>
      <c r="B77" s="248" t="s">
        <v>1033</v>
      </c>
      <c r="C77" s="260" t="s">
        <v>1034</v>
      </c>
      <c r="D77" s="249" t="s">
        <v>247</v>
      </c>
      <c r="E77" s="250">
        <v>402.84</v>
      </c>
      <c r="F77" s="251"/>
      <c r="G77" s="252">
        <f>ROUND(E77*F77,2)</f>
        <v>0</v>
      </c>
      <c r="H77" s="233"/>
      <c r="I77" s="232">
        <f>ROUND(E77*H77,2)</f>
        <v>0</v>
      </c>
      <c r="J77" s="233"/>
      <c r="K77" s="232">
        <f>ROUND(E77*J77,2)</f>
        <v>0</v>
      </c>
      <c r="L77" s="232">
        <v>15</v>
      </c>
      <c r="M77" s="232">
        <f>G77*(1+L77/100)</f>
        <v>0</v>
      </c>
      <c r="N77" s="231">
        <v>0</v>
      </c>
      <c r="O77" s="231">
        <f>ROUND(E77*N77,2)</f>
        <v>0</v>
      </c>
      <c r="P77" s="231">
        <v>0</v>
      </c>
      <c r="Q77" s="231">
        <f>ROUND(E77*P77,2)</f>
        <v>0</v>
      </c>
      <c r="R77" s="232"/>
      <c r="S77" s="232" t="s">
        <v>185</v>
      </c>
      <c r="T77" s="232" t="s">
        <v>185</v>
      </c>
      <c r="U77" s="232">
        <v>0.1</v>
      </c>
      <c r="V77" s="232">
        <f>ROUND(E77*U77,2)</f>
        <v>40.28</v>
      </c>
      <c r="W77" s="232"/>
      <c r="X77" s="232" t="s">
        <v>186</v>
      </c>
      <c r="Y77" s="232" t="s">
        <v>187</v>
      </c>
      <c r="Z77" s="212"/>
      <c r="AA77" s="212"/>
      <c r="AB77" s="212"/>
      <c r="AC77" s="212"/>
      <c r="AD77" s="212"/>
      <c r="AE77" s="212"/>
      <c r="AF77" s="212"/>
      <c r="AG77" s="212" t="s">
        <v>188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29"/>
      <c r="B78" s="230"/>
      <c r="C78" s="261" t="s">
        <v>1035</v>
      </c>
      <c r="D78" s="234"/>
      <c r="E78" s="235">
        <v>172.84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190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29"/>
      <c r="B79" s="230"/>
      <c r="C79" s="261" t="s">
        <v>1036</v>
      </c>
      <c r="D79" s="234"/>
      <c r="E79" s="235">
        <v>230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190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1" x14ac:dyDescent="0.2">
      <c r="A80" s="247">
        <v>16</v>
      </c>
      <c r="B80" s="248" t="s">
        <v>1037</v>
      </c>
      <c r="C80" s="260" t="s">
        <v>1038</v>
      </c>
      <c r="D80" s="249" t="s">
        <v>226</v>
      </c>
      <c r="E80" s="250">
        <v>169.19280000000001</v>
      </c>
      <c r="F80" s="251"/>
      <c r="G80" s="252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15</v>
      </c>
      <c r="M80" s="232">
        <f>G80*(1+L80/100)</f>
        <v>0</v>
      </c>
      <c r="N80" s="231">
        <v>2.5000000000000001E-4</v>
      </c>
      <c r="O80" s="231">
        <f>ROUND(E80*N80,2)</f>
        <v>0.04</v>
      </c>
      <c r="P80" s="231">
        <v>0</v>
      </c>
      <c r="Q80" s="231">
        <f>ROUND(E80*P80,2)</f>
        <v>0</v>
      </c>
      <c r="R80" s="232" t="s">
        <v>262</v>
      </c>
      <c r="S80" s="232" t="s">
        <v>575</v>
      </c>
      <c r="T80" s="232" t="s">
        <v>575</v>
      </c>
      <c r="U80" s="232">
        <v>0</v>
      </c>
      <c r="V80" s="232">
        <f>ROUND(E80*U80,2)</f>
        <v>0</v>
      </c>
      <c r="W80" s="232"/>
      <c r="X80" s="232" t="s">
        <v>263</v>
      </c>
      <c r="Y80" s="232" t="s">
        <v>187</v>
      </c>
      <c r="Z80" s="212"/>
      <c r="AA80" s="212"/>
      <c r="AB80" s="212"/>
      <c r="AC80" s="212"/>
      <c r="AD80" s="212"/>
      <c r="AE80" s="212"/>
      <c r="AF80" s="212"/>
      <c r="AG80" s="212" t="s">
        <v>264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">
      <c r="A81" s="229"/>
      <c r="B81" s="230"/>
      <c r="C81" s="261" t="s">
        <v>1039</v>
      </c>
      <c r="D81" s="234"/>
      <c r="E81" s="235">
        <v>169.19280000000001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190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53">
        <v>17</v>
      </c>
      <c r="B82" s="254" t="s">
        <v>1040</v>
      </c>
      <c r="C82" s="263" t="s">
        <v>1041</v>
      </c>
      <c r="D82" s="255" t="s">
        <v>247</v>
      </c>
      <c r="E82" s="256">
        <v>41</v>
      </c>
      <c r="F82" s="257"/>
      <c r="G82" s="258">
        <f>ROUND(E82*F82,2)</f>
        <v>0</v>
      </c>
      <c r="H82" s="233"/>
      <c r="I82" s="232">
        <f>ROUND(E82*H82,2)</f>
        <v>0</v>
      </c>
      <c r="J82" s="233"/>
      <c r="K82" s="232">
        <f>ROUND(E82*J82,2)</f>
        <v>0</v>
      </c>
      <c r="L82" s="232">
        <v>15</v>
      </c>
      <c r="M82" s="232">
        <f>G82*(1+L82/100)</f>
        <v>0</v>
      </c>
      <c r="N82" s="231">
        <v>2.0000000000000002E-5</v>
      </c>
      <c r="O82" s="231">
        <f>ROUND(E82*N82,2)</f>
        <v>0</v>
      </c>
      <c r="P82" s="231">
        <v>0</v>
      </c>
      <c r="Q82" s="231">
        <f>ROUND(E82*P82,2)</f>
        <v>0</v>
      </c>
      <c r="R82" s="232"/>
      <c r="S82" s="232" t="s">
        <v>575</v>
      </c>
      <c r="T82" s="232" t="s">
        <v>575</v>
      </c>
      <c r="U82" s="232">
        <v>0.16</v>
      </c>
      <c r="V82" s="232">
        <f>ROUND(E82*U82,2)</f>
        <v>6.56</v>
      </c>
      <c r="W82" s="232"/>
      <c r="X82" s="232" t="s">
        <v>186</v>
      </c>
      <c r="Y82" s="232" t="s">
        <v>187</v>
      </c>
      <c r="Z82" s="212"/>
      <c r="AA82" s="212"/>
      <c r="AB82" s="212"/>
      <c r="AC82" s="212"/>
      <c r="AD82" s="212"/>
      <c r="AE82" s="212"/>
      <c r="AF82" s="212"/>
      <c r="AG82" s="212" t="s">
        <v>188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53">
        <v>18</v>
      </c>
      <c r="B83" s="254" t="s">
        <v>1042</v>
      </c>
      <c r="C83" s="263" t="s">
        <v>1043</v>
      </c>
      <c r="D83" s="255" t="s">
        <v>247</v>
      </c>
      <c r="E83" s="256">
        <v>173</v>
      </c>
      <c r="F83" s="257"/>
      <c r="G83" s="258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15</v>
      </c>
      <c r="M83" s="232">
        <f>G83*(1+L83/100)</f>
        <v>0</v>
      </c>
      <c r="N83" s="231">
        <v>1.1E-4</v>
      </c>
      <c r="O83" s="231">
        <f>ROUND(E83*N83,2)</f>
        <v>0.02</v>
      </c>
      <c r="P83" s="231">
        <v>0</v>
      </c>
      <c r="Q83" s="231">
        <f>ROUND(E83*P83,2)</f>
        <v>0</v>
      </c>
      <c r="R83" s="232"/>
      <c r="S83" s="232" t="s">
        <v>575</v>
      </c>
      <c r="T83" s="232" t="s">
        <v>575</v>
      </c>
      <c r="U83" s="232">
        <v>0.16</v>
      </c>
      <c r="V83" s="232">
        <f>ROUND(E83*U83,2)</f>
        <v>27.68</v>
      </c>
      <c r="W83" s="232"/>
      <c r="X83" s="232" t="s">
        <v>186</v>
      </c>
      <c r="Y83" s="232" t="s">
        <v>187</v>
      </c>
      <c r="Z83" s="212"/>
      <c r="AA83" s="212"/>
      <c r="AB83" s="212"/>
      <c r="AC83" s="212"/>
      <c r="AD83" s="212"/>
      <c r="AE83" s="212"/>
      <c r="AF83" s="212"/>
      <c r="AG83" s="212" t="s">
        <v>188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33.75" outlineLevel="1" x14ac:dyDescent="0.2">
      <c r="A84" s="253">
        <v>19</v>
      </c>
      <c r="B84" s="254" t="s">
        <v>1044</v>
      </c>
      <c r="C84" s="263" t="s">
        <v>1045</v>
      </c>
      <c r="D84" s="255" t="s">
        <v>640</v>
      </c>
      <c r="E84" s="256">
        <v>1</v>
      </c>
      <c r="F84" s="257"/>
      <c r="G84" s="258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15</v>
      </c>
      <c r="M84" s="232">
        <f>G84*(1+L84/100)</f>
        <v>0</v>
      </c>
      <c r="N84" s="231">
        <v>9.5E-4</v>
      </c>
      <c r="O84" s="231">
        <f>ROUND(E84*N84,2)</f>
        <v>0</v>
      </c>
      <c r="P84" s="231">
        <v>0</v>
      </c>
      <c r="Q84" s="231">
        <f>ROUND(E84*P84,2)</f>
        <v>0</v>
      </c>
      <c r="R84" s="232"/>
      <c r="S84" s="232" t="s">
        <v>331</v>
      </c>
      <c r="T84" s="232" t="s">
        <v>332</v>
      </c>
      <c r="U84" s="232">
        <v>0.4</v>
      </c>
      <c r="V84" s="232">
        <f>ROUND(E84*U84,2)</f>
        <v>0.4</v>
      </c>
      <c r="W84" s="232"/>
      <c r="X84" s="232" t="s">
        <v>186</v>
      </c>
      <c r="Y84" s="232" t="s">
        <v>187</v>
      </c>
      <c r="Z84" s="212"/>
      <c r="AA84" s="212"/>
      <c r="AB84" s="212"/>
      <c r="AC84" s="212"/>
      <c r="AD84" s="212"/>
      <c r="AE84" s="212"/>
      <c r="AF84" s="212"/>
      <c r="AG84" s="212" t="s">
        <v>188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x14ac:dyDescent="0.2">
      <c r="A85" s="240" t="s">
        <v>180</v>
      </c>
      <c r="B85" s="241" t="s">
        <v>96</v>
      </c>
      <c r="C85" s="259" t="s">
        <v>97</v>
      </c>
      <c r="D85" s="242"/>
      <c r="E85" s="243"/>
      <c r="F85" s="244"/>
      <c r="G85" s="245">
        <f>SUMIF(AG86:AG91,"&lt;&gt;NOR",G86:G91)</f>
        <v>0</v>
      </c>
      <c r="H85" s="239"/>
      <c r="I85" s="239">
        <f>SUM(I86:I91)</f>
        <v>0</v>
      </c>
      <c r="J85" s="239"/>
      <c r="K85" s="239">
        <f>SUM(K86:K91)</f>
        <v>0</v>
      </c>
      <c r="L85" s="239"/>
      <c r="M85" s="239">
        <f>SUM(M86:M91)</f>
        <v>0</v>
      </c>
      <c r="N85" s="238"/>
      <c r="O85" s="238">
        <f>SUM(O86:O91)</f>
        <v>9.8600000000000012</v>
      </c>
      <c r="P85" s="238"/>
      <c r="Q85" s="238">
        <f>SUM(Q86:Q91)</f>
        <v>0</v>
      </c>
      <c r="R85" s="239"/>
      <c r="S85" s="239"/>
      <c r="T85" s="239"/>
      <c r="U85" s="239"/>
      <c r="V85" s="239">
        <f>SUM(V86:V91)</f>
        <v>141.27000000000001</v>
      </c>
      <c r="W85" s="239"/>
      <c r="X85" s="239"/>
      <c r="Y85" s="239"/>
      <c r="AG85" t="s">
        <v>181</v>
      </c>
    </row>
    <row r="86" spans="1:60" outlineLevel="1" x14ac:dyDescent="0.2">
      <c r="A86" s="253">
        <v>20</v>
      </c>
      <c r="B86" s="254" t="s">
        <v>1046</v>
      </c>
      <c r="C86" s="263" t="s">
        <v>1047</v>
      </c>
      <c r="D86" s="255" t="s">
        <v>212</v>
      </c>
      <c r="E86" s="256">
        <v>490</v>
      </c>
      <c r="F86" s="257"/>
      <c r="G86" s="258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15</v>
      </c>
      <c r="M86" s="232">
        <f>G86*(1+L86/100)</f>
        <v>0</v>
      </c>
      <c r="N86" s="231">
        <v>1.8380000000000001E-2</v>
      </c>
      <c r="O86" s="231">
        <f>ROUND(E86*N86,2)</f>
        <v>9.01</v>
      </c>
      <c r="P86" s="231">
        <v>0</v>
      </c>
      <c r="Q86" s="231">
        <f>ROUND(E86*P86,2)</f>
        <v>0</v>
      </c>
      <c r="R86" s="232"/>
      <c r="S86" s="232" t="s">
        <v>185</v>
      </c>
      <c r="T86" s="232" t="s">
        <v>185</v>
      </c>
      <c r="U86" s="232">
        <v>0.123</v>
      </c>
      <c r="V86" s="232">
        <f>ROUND(E86*U86,2)</f>
        <v>60.27</v>
      </c>
      <c r="W86" s="232"/>
      <c r="X86" s="232" t="s">
        <v>186</v>
      </c>
      <c r="Y86" s="232" t="s">
        <v>187</v>
      </c>
      <c r="Z86" s="212"/>
      <c r="AA86" s="212"/>
      <c r="AB86" s="212"/>
      <c r="AC86" s="212"/>
      <c r="AD86" s="212"/>
      <c r="AE86" s="212"/>
      <c r="AF86" s="212"/>
      <c r="AG86" s="212" t="s">
        <v>188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53">
        <v>21</v>
      </c>
      <c r="B87" s="254" t="s">
        <v>1048</v>
      </c>
      <c r="C87" s="263" t="s">
        <v>1049</v>
      </c>
      <c r="D87" s="255" t="s">
        <v>212</v>
      </c>
      <c r="E87" s="256">
        <v>980</v>
      </c>
      <c r="F87" s="257"/>
      <c r="G87" s="258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15</v>
      </c>
      <c r="M87" s="232">
        <f>G87*(1+L87/100)</f>
        <v>0</v>
      </c>
      <c r="N87" s="231">
        <v>8.1999999999999998E-4</v>
      </c>
      <c r="O87" s="231">
        <f>ROUND(E87*N87,2)</f>
        <v>0.8</v>
      </c>
      <c r="P87" s="231">
        <v>0</v>
      </c>
      <c r="Q87" s="231">
        <f>ROUND(E87*P87,2)</f>
        <v>0</v>
      </c>
      <c r="R87" s="232"/>
      <c r="S87" s="232" t="s">
        <v>185</v>
      </c>
      <c r="T87" s="232" t="s">
        <v>185</v>
      </c>
      <c r="U87" s="232">
        <v>6.0000000000000001E-3</v>
      </c>
      <c r="V87" s="232">
        <f>ROUND(E87*U87,2)</f>
        <v>5.88</v>
      </c>
      <c r="W87" s="232"/>
      <c r="X87" s="232" t="s">
        <v>186</v>
      </c>
      <c r="Y87" s="232" t="s">
        <v>187</v>
      </c>
      <c r="Z87" s="212"/>
      <c r="AA87" s="212"/>
      <c r="AB87" s="212"/>
      <c r="AC87" s="212"/>
      <c r="AD87" s="212"/>
      <c r="AE87" s="212"/>
      <c r="AF87" s="212"/>
      <c r="AG87" s="212" t="s">
        <v>188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53">
        <v>22</v>
      </c>
      <c r="B88" s="254" t="s">
        <v>1050</v>
      </c>
      <c r="C88" s="263" t="s">
        <v>1051</v>
      </c>
      <c r="D88" s="255" t="s">
        <v>212</v>
      </c>
      <c r="E88" s="256">
        <v>490</v>
      </c>
      <c r="F88" s="257"/>
      <c r="G88" s="258">
        <f>ROUND(E88*F88,2)</f>
        <v>0</v>
      </c>
      <c r="H88" s="233"/>
      <c r="I88" s="232">
        <f>ROUND(E88*H88,2)</f>
        <v>0</v>
      </c>
      <c r="J88" s="233"/>
      <c r="K88" s="232">
        <f>ROUND(E88*J88,2)</f>
        <v>0</v>
      </c>
      <c r="L88" s="232">
        <v>15</v>
      </c>
      <c r="M88" s="232">
        <f>G88*(1+L88/100)</f>
        <v>0</v>
      </c>
      <c r="N88" s="231">
        <v>0</v>
      </c>
      <c r="O88" s="231">
        <f>ROUND(E88*N88,2)</f>
        <v>0</v>
      </c>
      <c r="P88" s="231">
        <v>0</v>
      </c>
      <c r="Q88" s="231">
        <f>ROUND(E88*P88,2)</f>
        <v>0</v>
      </c>
      <c r="R88" s="232"/>
      <c r="S88" s="232" t="s">
        <v>185</v>
      </c>
      <c r="T88" s="232" t="s">
        <v>185</v>
      </c>
      <c r="U88" s="232">
        <v>0.105</v>
      </c>
      <c r="V88" s="232">
        <f>ROUND(E88*U88,2)</f>
        <v>51.45</v>
      </c>
      <c r="W88" s="232"/>
      <c r="X88" s="232" t="s">
        <v>186</v>
      </c>
      <c r="Y88" s="232" t="s">
        <v>187</v>
      </c>
      <c r="Z88" s="212"/>
      <c r="AA88" s="212"/>
      <c r="AB88" s="212"/>
      <c r="AC88" s="212"/>
      <c r="AD88" s="212"/>
      <c r="AE88" s="212"/>
      <c r="AF88" s="212"/>
      <c r="AG88" s="212" t="s">
        <v>188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53">
        <v>23</v>
      </c>
      <c r="B89" s="254" t="s">
        <v>1052</v>
      </c>
      <c r="C89" s="263" t="s">
        <v>1053</v>
      </c>
      <c r="D89" s="255" t="s">
        <v>212</v>
      </c>
      <c r="E89" s="256">
        <v>490</v>
      </c>
      <c r="F89" s="257"/>
      <c r="G89" s="258">
        <f>ROUND(E89*F89,2)</f>
        <v>0</v>
      </c>
      <c r="H89" s="233"/>
      <c r="I89" s="232">
        <f>ROUND(E89*H89,2)</f>
        <v>0</v>
      </c>
      <c r="J89" s="233"/>
      <c r="K89" s="232">
        <f>ROUND(E89*J89,2)</f>
        <v>0</v>
      </c>
      <c r="L89" s="232">
        <v>15</v>
      </c>
      <c r="M89" s="232">
        <f>G89*(1+L89/100)</f>
        <v>0</v>
      </c>
      <c r="N89" s="231">
        <v>0</v>
      </c>
      <c r="O89" s="231">
        <f>ROUND(E89*N89,2)</f>
        <v>0</v>
      </c>
      <c r="P89" s="231">
        <v>0</v>
      </c>
      <c r="Q89" s="231">
        <f>ROUND(E89*P89,2)</f>
        <v>0</v>
      </c>
      <c r="R89" s="232"/>
      <c r="S89" s="232" t="s">
        <v>185</v>
      </c>
      <c r="T89" s="232" t="s">
        <v>185</v>
      </c>
      <c r="U89" s="232">
        <v>3.0300000000000001E-2</v>
      </c>
      <c r="V89" s="232">
        <f>ROUND(E89*U89,2)</f>
        <v>14.85</v>
      </c>
      <c r="W89" s="232"/>
      <c r="X89" s="232" t="s">
        <v>186</v>
      </c>
      <c r="Y89" s="232" t="s">
        <v>187</v>
      </c>
      <c r="Z89" s="212"/>
      <c r="AA89" s="212"/>
      <c r="AB89" s="212"/>
      <c r="AC89" s="212"/>
      <c r="AD89" s="212"/>
      <c r="AE89" s="212"/>
      <c r="AF89" s="212"/>
      <c r="AG89" s="212" t="s">
        <v>188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53">
        <v>24</v>
      </c>
      <c r="B90" s="254" t="s">
        <v>1054</v>
      </c>
      <c r="C90" s="263" t="s">
        <v>1055</v>
      </c>
      <c r="D90" s="255" t="s">
        <v>212</v>
      </c>
      <c r="E90" s="256">
        <v>980</v>
      </c>
      <c r="F90" s="257"/>
      <c r="G90" s="258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15</v>
      </c>
      <c r="M90" s="232">
        <f>G90*(1+L90/100)</f>
        <v>0</v>
      </c>
      <c r="N90" s="231">
        <v>5.0000000000000002E-5</v>
      </c>
      <c r="O90" s="231">
        <f>ROUND(E90*N90,2)</f>
        <v>0.05</v>
      </c>
      <c r="P90" s="231">
        <v>0</v>
      </c>
      <c r="Q90" s="231">
        <f>ROUND(E90*P90,2)</f>
        <v>0</v>
      </c>
      <c r="R90" s="232"/>
      <c r="S90" s="232" t="s">
        <v>185</v>
      </c>
      <c r="T90" s="232" t="s">
        <v>185</v>
      </c>
      <c r="U90" s="232">
        <v>0</v>
      </c>
      <c r="V90" s="232">
        <f>ROUND(E90*U90,2)</f>
        <v>0</v>
      </c>
      <c r="W90" s="232"/>
      <c r="X90" s="232" t="s">
        <v>186</v>
      </c>
      <c r="Y90" s="232" t="s">
        <v>187</v>
      </c>
      <c r="Z90" s="212"/>
      <c r="AA90" s="212"/>
      <c r="AB90" s="212"/>
      <c r="AC90" s="212"/>
      <c r="AD90" s="212"/>
      <c r="AE90" s="212"/>
      <c r="AF90" s="212"/>
      <c r="AG90" s="212" t="s">
        <v>188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53">
        <v>25</v>
      </c>
      <c r="B91" s="254" t="s">
        <v>1056</v>
      </c>
      <c r="C91" s="263" t="s">
        <v>1057</v>
      </c>
      <c r="D91" s="255" t="s">
        <v>212</v>
      </c>
      <c r="E91" s="256">
        <v>490</v>
      </c>
      <c r="F91" s="257"/>
      <c r="G91" s="258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15</v>
      </c>
      <c r="M91" s="232">
        <f>G91*(1+L91/100)</f>
        <v>0</v>
      </c>
      <c r="N91" s="231">
        <v>0</v>
      </c>
      <c r="O91" s="231">
        <f>ROUND(E91*N91,2)</f>
        <v>0</v>
      </c>
      <c r="P91" s="231">
        <v>0</v>
      </c>
      <c r="Q91" s="231">
        <f>ROUND(E91*P91,2)</f>
        <v>0</v>
      </c>
      <c r="R91" s="232"/>
      <c r="S91" s="232" t="s">
        <v>185</v>
      </c>
      <c r="T91" s="232" t="s">
        <v>185</v>
      </c>
      <c r="U91" s="232">
        <v>1.7999999999999999E-2</v>
      </c>
      <c r="V91" s="232">
        <f>ROUND(E91*U91,2)</f>
        <v>8.82</v>
      </c>
      <c r="W91" s="232"/>
      <c r="X91" s="232" t="s">
        <v>186</v>
      </c>
      <c r="Y91" s="232" t="s">
        <v>187</v>
      </c>
      <c r="Z91" s="212"/>
      <c r="AA91" s="212"/>
      <c r="AB91" s="212"/>
      <c r="AC91" s="212"/>
      <c r="AD91" s="212"/>
      <c r="AE91" s="212"/>
      <c r="AF91" s="212"/>
      <c r="AG91" s="212" t="s">
        <v>188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x14ac:dyDescent="0.2">
      <c r="A92" s="240" t="s">
        <v>180</v>
      </c>
      <c r="B92" s="241" t="s">
        <v>100</v>
      </c>
      <c r="C92" s="259" t="s">
        <v>101</v>
      </c>
      <c r="D92" s="242"/>
      <c r="E92" s="243"/>
      <c r="F92" s="244"/>
      <c r="G92" s="245">
        <f>SUMIF(AG93:AG94,"&lt;&gt;NOR",G93:G94)</f>
        <v>0</v>
      </c>
      <c r="H92" s="239"/>
      <c r="I92" s="239">
        <f>SUM(I93:I94)</f>
        <v>0</v>
      </c>
      <c r="J92" s="239"/>
      <c r="K92" s="239">
        <f>SUM(K93:K94)</f>
        <v>0</v>
      </c>
      <c r="L92" s="239"/>
      <c r="M92" s="239">
        <f>SUM(M93:M94)</f>
        <v>0</v>
      </c>
      <c r="N92" s="238"/>
      <c r="O92" s="238">
        <f>SUM(O93:O94)</f>
        <v>0</v>
      </c>
      <c r="P92" s="238"/>
      <c r="Q92" s="238">
        <f>SUM(Q93:Q94)</f>
        <v>5.36</v>
      </c>
      <c r="R92" s="239"/>
      <c r="S92" s="239"/>
      <c r="T92" s="239"/>
      <c r="U92" s="239"/>
      <c r="V92" s="239">
        <f>SUM(V93:V94)</f>
        <v>39.15</v>
      </c>
      <c r="W92" s="239"/>
      <c r="X92" s="239"/>
      <c r="Y92" s="239"/>
      <c r="AG92" t="s">
        <v>181</v>
      </c>
    </row>
    <row r="93" spans="1:60" ht="22.5" outlineLevel="1" x14ac:dyDescent="0.2">
      <c r="A93" s="247">
        <v>26</v>
      </c>
      <c r="B93" s="248" t="s">
        <v>1058</v>
      </c>
      <c r="C93" s="260" t="s">
        <v>1059</v>
      </c>
      <c r="D93" s="249" t="s">
        <v>247</v>
      </c>
      <c r="E93" s="250">
        <v>48.7</v>
      </c>
      <c r="F93" s="251"/>
      <c r="G93" s="252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15</v>
      </c>
      <c r="M93" s="232">
        <f>G93*(1+L93/100)</f>
        <v>0</v>
      </c>
      <c r="N93" s="231">
        <v>0</v>
      </c>
      <c r="O93" s="231">
        <f>ROUND(E93*N93,2)</f>
        <v>0</v>
      </c>
      <c r="P93" s="231">
        <v>0.11</v>
      </c>
      <c r="Q93" s="231">
        <f>ROUND(E93*P93,2)</f>
        <v>5.36</v>
      </c>
      <c r="R93" s="232"/>
      <c r="S93" s="232" t="s">
        <v>185</v>
      </c>
      <c r="T93" s="232" t="s">
        <v>185</v>
      </c>
      <c r="U93" s="232">
        <v>0.80400000000000005</v>
      </c>
      <c r="V93" s="232">
        <f>ROUND(E93*U93,2)</f>
        <v>39.15</v>
      </c>
      <c r="W93" s="232"/>
      <c r="X93" s="232" t="s">
        <v>186</v>
      </c>
      <c r="Y93" s="232" t="s">
        <v>187</v>
      </c>
      <c r="Z93" s="212"/>
      <c r="AA93" s="212"/>
      <c r="AB93" s="212"/>
      <c r="AC93" s="212"/>
      <c r="AD93" s="212"/>
      <c r="AE93" s="212"/>
      <c r="AF93" s="212"/>
      <c r="AG93" s="212" t="s">
        <v>188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29"/>
      <c r="B94" s="230"/>
      <c r="C94" s="261" t="s">
        <v>1060</v>
      </c>
      <c r="D94" s="234"/>
      <c r="E94" s="235">
        <v>48.7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190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x14ac:dyDescent="0.2">
      <c r="A95" s="240" t="s">
        <v>180</v>
      </c>
      <c r="B95" s="241" t="s">
        <v>102</v>
      </c>
      <c r="C95" s="259" t="s">
        <v>103</v>
      </c>
      <c r="D95" s="242"/>
      <c r="E95" s="243"/>
      <c r="F95" s="244"/>
      <c r="G95" s="245">
        <f>SUMIF(AG96:AG96,"&lt;&gt;NOR",G96:G96)</f>
        <v>0</v>
      </c>
      <c r="H95" s="239"/>
      <c r="I95" s="239">
        <f>SUM(I96:I96)</f>
        <v>0</v>
      </c>
      <c r="J95" s="239"/>
      <c r="K95" s="239">
        <f>SUM(K96:K96)</f>
        <v>0</v>
      </c>
      <c r="L95" s="239"/>
      <c r="M95" s="239">
        <f>SUM(M96:M96)</f>
        <v>0</v>
      </c>
      <c r="N95" s="238"/>
      <c r="O95" s="238">
        <f>SUM(O96:O96)</f>
        <v>0</v>
      </c>
      <c r="P95" s="238"/>
      <c r="Q95" s="238">
        <f>SUM(Q96:Q96)</f>
        <v>0</v>
      </c>
      <c r="R95" s="239"/>
      <c r="S95" s="239"/>
      <c r="T95" s="239"/>
      <c r="U95" s="239"/>
      <c r="V95" s="239">
        <f>SUM(V96:V96)</f>
        <v>37.33</v>
      </c>
      <c r="W95" s="239"/>
      <c r="X95" s="239"/>
      <c r="Y95" s="239"/>
      <c r="AG95" t="s">
        <v>181</v>
      </c>
    </row>
    <row r="96" spans="1:60" outlineLevel="1" x14ac:dyDescent="0.2">
      <c r="A96" s="253">
        <v>27</v>
      </c>
      <c r="B96" s="254" t="s">
        <v>1061</v>
      </c>
      <c r="C96" s="263" t="s">
        <v>1062</v>
      </c>
      <c r="D96" s="255" t="s">
        <v>196</v>
      </c>
      <c r="E96" s="256">
        <v>19.940480000000001</v>
      </c>
      <c r="F96" s="257"/>
      <c r="G96" s="258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15</v>
      </c>
      <c r="M96" s="232">
        <f>G96*(1+L96/100)</f>
        <v>0</v>
      </c>
      <c r="N96" s="231">
        <v>0</v>
      </c>
      <c r="O96" s="231">
        <f>ROUND(E96*N96,2)</f>
        <v>0</v>
      </c>
      <c r="P96" s="231">
        <v>0</v>
      </c>
      <c r="Q96" s="231">
        <f>ROUND(E96*P96,2)</f>
        <v>0</v>
      </c>
      <c r="R96" s="232"/>
      <c r="S96" s="232" t="s">
        <v>185</v>
      </c>
      <c r="T96" s="232" t="s">
        <v>185</v>
      </c>
      <c r="U96" s="232">
        <v>1.8720000000000001</v>
      </c>
      <c r="V96" s="232">
        <f>ROUND(E96*U96,2)</f>
        <v>37.33</v>
      </c>
      <c r="W96" s="232"/>
      <c r="X96" s="232" t="s">
        <v>469</v>
      </c>
      <c r="Y96" s="232" t="s">
        <v>187</v>
      </c>
      <c r="Z96" s="212"/>
      <c r="AA96" s="212"/>
      <c r="AB96" s="212"/>
      <c r="AC96" s="212"/>
      <c r="AD96" s="212"/>
      <c r="AE96" s="212"/>
      <c r="AF96" s="212"/>
      <c r="AG96" s="212" t="s">
        <v>470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x14ac:dyDescent="0.2">
      <c r="A97" s="240" t="s">
        <v>180</v>
      </c>
      <c r="B97" s="241" t="s">
        <v>114</v>
      </c>
      <c r="C97" s="259" t="s">
        <v>59</v>
      </c>
      <c r="D97" s="242"/>
      <c r="E97" s="243"/>
      <c r="F97" s="244"/>
      <c r="G97" s="245">
        <f>SUMIF(AG98:AG102,"&lt;&gt;NOR",G98:G102)</f>
        <v>0</v>
      </c>
      <c r="H97" s="239"/>
      <c r="I97" s="239">
        <f>SUM(I98:I102)</f>
        <v>0</v>
      </c>
      <c r="J97" s="239"/>
      <c r="K97" s="239">
        <f>SUM(K98:K102)</f>
        <v>0</v>
      </c>
      <c r="L97" s="239"/>
      <c r="M97" s="239">
        <f>SUM(M98:M102)</f>
        <v>0</v>
      </c>
      <c r="N97" s="238"/>
      <c r="O97" s="238">
        <f>SUM(O98:O102)</f>
        <v>0</v>
      </c>
      <c r="P97" s="238"/>
      <c r="Q97" s="238">
        <f>SUM(Q98:Q102)</f>
        <v>0</v>
      </c>
      <c r="R97" s="239"/>
      <c r="S97" s="239"/>
      <c r="T97" s="239"/>
      <c r="U97" s="239"/>
      <c r="V97" s="239">
        <f>SUM(V98:V102)</f>
        <v>4.8900000000000006</v>
      </c>
      <c r="W97" s="239"/>
      <c r="X97" s="239"/>
      <c r="Y97" s="239"/>
      <c r="AG97" t="s">
        <v>181</v>
      </c>
    </row>
    <row r="98" spans="1:60" ht="22.5" outlineLevel="1" x14ac:dyDescent="0.2">
      <c r="A98" s="247">
        <v>28</v>
      </c>
      <c r="B98" s="248" t="s">
        <v>1063</v>
      </c>
      <c r="C98" s="260" t="s">
        <v>1064</v>
      </c>
      <c r="D98" s="249" t="s">
        <v>247</v>
      </c>
      <c r="E98" s="250">
        <v>1.28</v>
      </c>
      <c r="F98" s="251"/>
      <c r="G98" s="252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15</v>
      </c>
      <c r="M98" s="232">
        <f>G98*(1+L98/100)</f>
        <v>0</v>
      </c>
      <c r="N98" s="231">
        <v>1.7700000000000001E-3</v>
      </c>
      <c r="O98" s="231">
        <f>ROUND(E98*N98,2)</f>
        <v>0</v>
      </c>
      <c r="P98" s="231">
        <v>0</v>
      </c>
      <c r="Q98" s="231">
        <f>ROUND(E98*P98,2)</f>
        <v>0</v>
      </c>
      <c r="R98" s="232"/>
      <c r="S98" s="232" t="s">
        <v>185</v>
      </c>
      <c r="T98" s="232" t="s">
        <v>185</v>
      </c>
      <c r="U98" s="232">
        <v>0.36</v>
      </c>
      <c r="V98" s="232">
        <f>ROUND(E98*U98,2)</f>
        <v>0.46</v>
      </c>
      <c r="W98" s="232"/>
      <c r="X98" s="232" t="s">
        <v>186</v>
      </c>
      <c r="Y98" s="232" t="s">
        <v>187</v>
      </c>
      <c r="Z98" s="212"/>
      <c r="AA98" s="212"/>
      <c r="AB98" s="212"/>
      <c r="AC98" s="212"/>
      <c r="AD98" s="212"/>
      <c r="AE98" s="212"/>
      <c r="AF98" s="212"/>
      <c r="AG98" s="212" t="s">
        <v>188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29"/>
      <c r="B99" s="230"/>
      <c r="C99" s="261" t="s">
        <v>1065</v>
      </c>
      <c r="D99" s="234"/>
      <c r="E99" s="235">
        <v>1.28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190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53">
        <v>29</v>
      </c>
      <c r="B100" s="254" t="s">
        <v>1066</v>
      </c>
      <c r="C100" s="263" t="s">
        <v>1067</v>
      </c>
      <c r="D100" s="255" t="s">
        <v>226</v>
      </c>
      <c r="E100" s="256">
        <v>8</v>
      </c>
      <c r="F100" s="257"/>
      <c r="G100" s="258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15</v>
      </c>
      <c r="M100" s="232">
        <f>G100*(1+L100/100)</f>
        <v>0</v>
      </c>
      <c r="N100" s="231">
        <v>0</v>
      </c>
      <c r="O100" s="231">
        <f>ROUND(E100*N100,2)</f>
        <v>0</v>
      </c>
      <c r="P100" s="231">
        <v>0</v>
      </c>
      <c r="Q100" s="231">
        <f>ROUND(E100*P100,2)</f>
        <v>0</v>
      </c>
      <c r="R100" s="232"/>
      <c r="S100" s="232" t="s">
        <v>185</v>
      </c>
      <c r="T100" s="232" t="s">
        <v>185</v>
      </c>
      <c r="U100" s="232">
        <v>0.55000000000000004</v>
      </c>
      <c r="V100" s="232">
        <f>ROUND(E100*U100,2)</f>
        <v>4.4000000000000004</v>
      </c>
      <c r="W100" s="232"/>
      <c r="X100" s="232" t="s">
        <v>186</v>
      </c>
      <c r="Y100" s="232" t="s">
        <v>187</v>
      </c>
      <c r="Z100" s="212"/>
      <c r="AA100" s="212"/>
      <c r="AB100" s="212"/>
      <c r="AC100" s="212"/>
      <c r="AD100" s="212"/>
      <c r="AE100" s="212"/>
      <c r="AF100" s="212"/>
      <c r="AG100" s="212" t="s">
        <v>188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53">
        <v>30</v>
      </c>
      <c r="B101" s="254" t="s">
        <v>1068</v>
      </c>
      <c r="C101" s="263" t="s">
        <v>1069</v>
      </c>
      <c r="D101" s="255" t="s">
        <v>226</v>
      </c>
      <c r="E101" s="256">
        <v>8</v>
      </c>
      <c r="F101" s="257"/>
      <c r="G101" s="258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15</v>
      </c>
      <c r="M101" s="232">
        <f>G101*(1+L101/100)</f>
        <v>0</v>
      </c>
      <c r="N101" s="231">
        <v>4.0000000000000002E-4</v>
      </c>
      <c r="O101" s="231">
        <f>ROUND(E101*N101,2)</f>
        <v>0</v>
      </c>
      <c r="P101" s="231">
        <v>0</v>
      </c>
      <c r="Q101" s="231">
        <f>ROUND(E101*P101,2)</f>
        <v>0</v>
      </c>
      <c r="R101" s="232" t="s">
        <v>262</v>
      </c>
      <c r="S101" s="232" t="s">
        <v>185</v>
      </c>
      <c r="T101" s="232" t="s">
        <v>185</v>
      </c>
      <c r="U101" s="232">
        <v>0</v>
      </c>
      <c r="V101" s="232">
        <f>ROUND(E101*U101,2)</f>
        <v>0</v>
      </c>
      <c r="W101" s="232"/>
      <c r="X101" s="232" t="s">
        <v>263</v>
      </c>
      <c r="Y101" s="232" t="s">
        <v>187</v>
      </c>
      <c r="Z101" s="212"/>
      <c r="AA101" s="212"/>
      <c r="AB101" s="212"/>
      <c r="AC101" s="212"/>
      <c r="AD101" s="212"/>
      <c r="AE101" s="212"/>
      <c r="AF101" s="212"/>
      <c r="AG101" s="212" t="s">
        <v>264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53">
        <v>31</v>
      </c>
      <c r="B102" s="254" t="s">
        <v>865</v>
      </c>
      <c r="C102" s="263" t="s">
        <v>866</v>
      </c>
      <c r="D102" s="255" t="s">
        <v>196</v>
      </c>
      <c r="E102" s="256">
        <v>5.47E-3</v>
      </c>
      <c r="F102" s="257"/>
      <c r="G102" s="258">
        <f>ROUND(E102*F102,2)</f>
        <v>0</v>
      </c>
      <c r="H102" s="233"/>
      <c r="I102" s="232">
        <f>ROUND(E102*H102,2)</f>
        <v>0</v>
      </c>
      <c r="J102" s="233"/>
      <c r="K102" s="232">
        <f>ROUND(E102*J102,2)</f>
        <v>0</v>
      </c>
      <c r="L102" s="232">
        <v>15</v>
      </c>
      <c r="M102" s="232">
        <f>G102*(1+L102/100)</f>
        <v>0</v>
      </c>
      <c r="N102" s="231">
        <v>0</v>
      </c>
      <c r="O102" s="231">
        <f>ROUND(E102*N102,2)</f>
        <v>0</v>
      </c>
      <c r="P102" s="231">
        <v>0</v>
      </c>
      <c r="Q102" s="231">
        <f>ROUND(E102*P102,2)</f>
        <v>0</v>
      </c>
      <c r="R102" s="232"/>
      <c r="S102" s="232" t="s">
        <v>185</v>
      </c>
      <c r="T102" s="232" t="s">
        <v>185</v>
      </c>
      <c r="U102" s="232">
        <v>5.2060000000000004</v>
      </c>
      <c r="V102" s="232">
        <f>ROUND(E102*U102,2)</f>
        <v>0.03</v>
      </c>
      <c r="W102" s="232"/>
      <c r="X102" s="232" t="s">
        <v>469</v>
      </c>
      <c r="Y102" s="232" t="s">
        <v>187</v>
      </c>
      <c r="Z102" s="212"/>
      <c r="AA102" s="212"/>
      <c r="AB102" s="212"/>
      <c r="AC102" s="212"/>
      <c r="AD102" s="212"/>
      <c r="AE102" s="212"/>
      <c r="AF102" s="212"/>
      <c r="AG102" s="212" t="s">
        <v>470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x14ac:dyDescent="0.2">
      <c r="A103" s="240" t="s">
        <v>180</v>
      </c>
      <c r="B103" s="241" t="s">
        <v>127</v>
      </c>
      <c r="C103" s="259" t="s">
        <v>128</v>
      </c>
      <c r="D103" s="242"/>
      <c r="E103" s="243"/>
      <c r="F103" s="244"/>
      <c r="G103" s="245">
        <f>SUMIF(AG104:AG110,"&lt;&gt;NOR",G104:G110)</f>
        <v>0</v>
      </c>
      <c r="H103" s="239"/>
      <c r="I103" s="239">
        <f>SUM(I104:I110)</f>
        <v>0</v>
      </c>
      <c r="J103" s="239"/>
      <c r="K103" s="239">
        <f>SUM(K104:K110)</f>
        <v>0</v>
      </c>
      <c r="L103" s="239"/>
      <c r="M103" s="239">
        <f>SUM(M104:M110)</f>
        <v>0</v>
      </c>
      <c r="N103" s="238"/>
      <c r="O103" s="238">
        <f>SUM(O104:O110)</f>
        <v>0</v>
      </c>
      <c r="P103" s="238"/>
      <c r="Q103" s="238">
        <f>SUM(Q104:Q110)</f>
        <v>0.09</v>
      </c>
      <c r="R103" s="239"/>
      <c r="S103" s="239"/>
      <c r="T103" s="239"/>
      <c r="U103" s="239"/>
      <c r="V103" s="239">
        <f>SUM(V104:V110)</f>
        <v>10.440000000000001</v>
      </c>
      <c r="W103" s="239"/>
      <c r="X103" s="239"/>
      <c r="Y103" s="239"/>
      <c r="AG103" t="s">
        <v>181</v>
      </c>
    </row>
    <row r="104" spans="1:60" outlineLevel="1" x14ac:dyDescent="0.2">
      <c r="A104" s="247">
        <v>32</v>
      </c>
      <c r="B104" s="248" t="s">
        <v>1070</v>
      </c>
      <c r="C104" s="260" t="s">
        <v>1071</v>
      </c>
      <c r="D104" s="249" t="s">
        <v>247</v>
      </c>
      <c r="E104" s="250">
        <v>32</v>
      </c>
      <c r="F104" s="251"/>
      <c r="G104" s="252">
        <f>ROUND(E104*F104,2)</f>
        <v>0</v>
      </c>
      <c r="H104" s="233"/>
      <c r="I104" s="232">
        <f>ROUND(E104*H104,2)</f>
        <v>0</v>
      </c>
      <c r="J104" s="233"/>
      <c r="K104" s="232">
        <f>ROUND(E104*J104,2)</f>
        <v>0</v>
      </c>
      <c r="L104" s="232">
        <v>15</v>
      </c>
      <c r="M104" s="232">
        <f>G104*(1+L104/100)</f>
        <v>0</v>
      </c>
      <c r="N104" s="231">
        <v>0</v>
      </c>
      <c r="O104" s="231">
        <f>ROUND(E104*N104,2)</f>
        <v>0</v>
      </c>
      <c r="P104" s="231">
        <v>2.8500000000000001E-3</v>
      </c>
      <c r="Q104" s="231">
        <f>ROUND(E104*P104,2)</f>
        <v>0.09</v>
      </c>
      <c r="R104" s="232"/>
      <c r="S104" s="232" t="s">
        <v>185</v>
      </c>
      <c r="T104" s="232" t="s">
        <v>185</v>
      </c>
      <c r="U104" s="232">
        <v>6.9000000000000006E-2</v>
      </c>
      <c r="V104" s="232">
        <f>ROUND(E104*U104,2)</f>
        <v>2.21</v>
      </c>
      <c r="W104" s="232"/>
      <c r="X104" s="232" t="s">
        <v>186</v>
      </c>
      <c r="Y104" s="232" t="s">
        <v>187</v>
      </c>
      <c r="Z104" s="212"/>
      <c r="AA104" s="212"/>
      <c r="AB104" s="212"/>
      <c r="AC104" s="212"/>
      <c r="AD104" s="212"/>
      <c r="AE104" s="212"/>
      <c r="AF104" s="212"/>
      <c r="AG104" s="212" t="s">
        <v>188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">
      <c r="A105" s="229"/>
      <c r="B105" s="230"/>
      <c r="C105" s="261" t="s">
        <v>1072</v>
      </c>
      <c r="D105" s="234"/>
      <c r="E105" s="235">
        <v>32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190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1" x14ac:dyDescent="0.2">
      <c r="A106" s="247">
        <v>33</v>
      </c>
      <c r="B106" s="248" t="s">
        <v>1073</v>
      </c>
      <c r="C106" s="260" t="s">
        <v>1074</v>
      </c>
      <c r="D106" s="249" t="s">
        <v>247</v>
      </c>
      <c r="E106" s="250">
        <v>32</v>
      </c>
      <c r="F106" s="251"/>
      <c r="G106" s="252">
        <f>ROUND(E106*F106,2)</f>
        <v>0</v>
      </c>
      <c r="H106" s="233"/>
      <c r="I106" s="232">
        <f>ROUND(E106*H106,2)</f>
        <v>0</v>
      </c>
      <c r="J106" s="233"/>
      <c r="K106" s="232">
        <f>ROUND(E106*J106,2)</f>
        <v>0</v>
      </c>
      <c r="L106" s="232">
        <v>15</v>
      </c>
      <c r="M106" s="232">
        <f>G106*(1+L106/100)</f>
        <v>0</v>
      </c>
      <c r="N106" s="231">
        <v>6.0000000000000002E-5</v>
      </c>
      <c r="O106" s="231">
        <f>ROUND(E106*N106,2)</f>
        <v>0</v>
      </c>
      <c r="P106" s="231">
        <v>0</v>
      </c>
      <c r="Q106" s="231">
        <f>ROUND(E106*P106,2)</f>
        <v>0</v>
      </c>
      <c r="R106" s="232"/>
      <c r="S106" s="232" t="s">
        <v>185</v>
      </c>
      <c r="T106" s="232" t="s">
        <v>185</v>
      </c>
      <c r="U106" s="232">
        <v>0.25645000000000001</v>
      </c>
      <c r="V106" s="232">
        <f>ROUND(E106*U106,2)</f>
        <v>8.2100000000000009</v>
      </c>
      <c r="W106" s="232"/>
      <c r="X106" s="232" t="s">
        <v>186</v>
      </c>
      <c r="Y106" s="232" t="s">
        <v>187</v>
      </c>
      <c r="Z106" s="212"/>
      <c r="AA106" s="212"/>
      <c r="AB106" s="212"/>
      <c r="AC106" s="212"/>
      <c r="AD106" s="212"/>
      <c r="AE106" s="212"/>
      <c r="AF106" s="212"/>
      <c r="AG106" s="212" t="s">
        <v>188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29"/>
      <c r="B107" s="230"/>
      <c r="C107" s="261" t="s">
        <v>1075</v>
      </c>
      <c r="D107" s="234"/>
      <c r="E107" s="235">
        <v>32</v>
      </c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190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47">
        <v>34</v>
      </c>
      <c r="B108" s="248" t="s">
        <v>1076</v>
      </c>
      <c r="C108" s="260" t="s">
        <v>1077</v>
      </c>
      <c r="D108" s="249" t="s">
        <v>226</v>
      </c>
      <c r="E108" s="250">
        <v>16</v>
      </c>
      <c r="F108" s="251"/>
      <c r="G108" s="252">
        <f>ROUND(E108*F108,2)</f>
        <v>0</v>
      </c>
      <c r="H108" s="233"/>
      <c r="I108" s="232">
        <f>ROUND(E108*H108,2)</f>
        <v>0</v>
      </c>
      <c r="J108" s="233"/>
      <c r="K108" s="232">
        <f>ROUND(E108*J108,2)</f>
        <v>0</v>
      </c>
      <c r="L108" s="232">
        <v>15</v>
      </c>
      <c r="M108" s="232">
        <f>G108*(1+L108/100)</f>
        <v>0</v>
      </c>
      <c r="N108" s="231">
        <v>1.7000000000000001E-4</v>
      </c>
      <c r="O108" s="231">
        <f>ROUND(E108*N108,2)</f>
        <v>0</v>
      </c>
      <c r="P108" s="231">
        <v>0</v>
      </c>
      <c r="Q108" s="231">
        <f>ROUND(E108*P108,2)</f>
        <v>0</v>
      </c>
      <c r="R108" s="232" t="s">
        <v>262</v>
      </c>
      <c r="S108" s="232" t="s">
        <v>185</v>
      </c>
      <c r="T108" s="232" t="s">
        <v>185</v>
      </c>
      <c r="U108" s="232">
        <v>0</v>
      </c>
      <c r="V108" s="232">
        <f>ROUND(E108*U108,2)</f>
        <v>0</v>
      </c>
      <c r="W108" s="232"/>
      <c r="X108" s="232" t="s">
        <v>263</v>
      </c>
      <c r="Y108" s="232" t="s">
        <v>187</v>
      </c>
      <c r="Z108" s="212"/>
      <c r="AA108" s="212"/>
      <c r="AB108" s="212"/>
      <c r="AC108" s="212"/>
      <c r="AD108" s="212"/>
      <c r="AE108" s="212"/>
      <c r="AF108" s="212"/>
      <c r="AG108" s="212" t="s">
        <v>264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">
      <c r="A109" s="229"/>
      <c r="B109" s="230"/>
      <c r="C109" s="261" t="s">
        <v>1078</v>
      </c>
      <c r="D109" s="234"/>
      <c r="E109" s="235">
        <v>16</v>
      </c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190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53">
        <v>35</v>
      </c>
      <c r="B110" s="254" t="s">
        <v>1079</v>
      </c>
      <c r="C110" s="263" t="s">
        <v>1080</v>
      </c>
      <c r="D110" s="255" t="s">
        <v>196</v>
      </c>
      <c r="E110" s="256">
        <v>4.64E-3</v>
      </c>
      <c r="F110" s="257"/>
      <c r="G110" s="258">
        <f>ROUND(E110*F110,2)</f>
        <v>0</v>
      </c>
      <c r="H110" s="233"/>
      <c r="I110" s="232">
        <f>ROUND(E110*H110,2)</f>
        <v>0</v>
      </c>
      <c r="J110" s="233"/>
      <c r="K110" s="232">
        <f>ROUND(E110*J110,2)</f>
        <v>0</v>
      </c>
      <c r="L110" s="232">
        <v>15</v>
      </c>
      <c r="M110" s="232">
        <f>G110*(1+L110/100)</f>
        <v>0</v>
      </c>
      <c r="N110" s="231">
        <v>0</v>
      </c>
      <c r="O110" s="231">
        <f>ROUND(E110*N110,2)</f>
        <v>0</v>
      </c>
      <c r="P110" s="231">
        <v>0</v>
      </c>
      <c r="Q110" s="231">
        <f>ROUND(E110*P110,2)</f>
        <v>0</v>
      </c>
      <c r="R110" s="232"/>
      <c r="S110" s="232" t="s">
        <v>185</v>
      </c>
      <c r="T110" s="232" t="s">
        <v>185</v>
      </c>
      <c r="U110" s="232">
        <v>4.82</v>
      </c>
      <c r="V110" s="232">
        <f>ROUND(E110*U110,2)</f>
        <v>0.02</v>
      </c>
      <c r="W110" s="232"/>
      <c r="X110" s="232" t="s">
        <v>469</v>
      </c>
      <c r="Y110" s="232" t="s">
        <v>187</v>
      </c>
      <c r="Z110" s="212"/>
      <c r="AA110" s="212"/>
      <c r="AB110" s="212"/>
      <c r="AC110" s="212"/>
      <c r="AD110" s="212"/>
      <c r="AE110" s="212"/>
      <c r="AF110" s="212"/>
      <c r="AG110" s="212" t="s">
        <v>470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x14ac:dyDescent="0.2">
      <c r="A111" s="240" t="s">
        <v>180</v>
      </c>
      <c r="B111" s="241" t="s">
        <v>152</v>
      </c>
      <c r="C111" s="259" t="s">
        <v>29</v>
      </c>
      <c r="D111" s="242"/>
      <c r="E111" s="243"/>
      <c r="F111" s="244"/>
      <c r="G111" s="245">
        <f>SUMIF(AG112:AG117,"&lt;&gt;NOR",G112:G117)</f>
        <v>0</v>
      </c>
      <c r="H111" s="239"/>
      <c r="I111" s="239">
        <f>SUM(I112:I117)</f>
        <v>0</v>
      </c>
      <c r="J111" s="239"/>
      <c r="K111" s="239">
        <f>SUM(K112:K117)</f>
        <v>0</v>
      </c>
      <c r="L111" s="239"/>
      <c r="M111" s="239">
        <f>SUM(M112:M117)</f>
        <v>0</v>
      </c>
      <c r="N111" s="238"/>
      <c r="O111" s="238">
        <f>SUM(O112:O117)</f>
        <v>0</v>
      </c>
      <c r="P111" s="238"/>
      <c r="Q111" s="238">
        <f>SUM(Q112:Q117)</f>
        <v>0</v>
      </c>
      <c r="R111" s="239"/>
      <c r="S111" s="239"/>
      <c r="T111" s="239"/>
      <c r="U111" s="239"/>
      <c r="V111" s="239">
        <f>SUM(V112:V117)</f>
        <v>0</v>
      </c>
      <c r="W111" s="239"/>
      <c r="X111" s="239"/>
      <c r="Y111" s="239"/>
      <c r="AG111" t="s">
        <v>181</v>
      </c>
    </row>
    <row r="112" spans="1:60" outlineLevel="1" x14ac:dyDescent="0.2">
      <c r="A112" s="253">
        <v>36</v>
      </c>
      <c r="B112" s="254" t="s">
        <v>671</v>
      </c>
      <c r="C112" s="263" t="s">
        <v>672</v>
      </c>
      <c r="D112" s="255" t="s">
        <v>673</v>
      </c>
      <c r="E112" s="256">
        <v>1</v>
      </c>
      <c r="F112" s="257"/>
      <c r="G112" s="258">
        <f>ROUND(E112*F112,2)</f>
        <v>0</v>
      </c>
      <c r="H112" s="233"/>
      <c r="I112" s="232">
        <f>ROUND(E112*H112,2)</f>
        <v>0</v>
      </c>
      <c r="J112" s="233"/>
      <c r="K112" s="232">
        <f>ROUND(E112*J112,2)</f>
        <v>0</v>
      </c>
      <c r="L112" s="232">
        <v>15</v>
      </c>
      <c r="M112" s="232">
        <f>G112*(1+L112/100)</f>
        <v>0</v>
      </c>
      <c r="N112" s="231">
        <v>0</v>
      </c>
      <c r="O112" s="231">
        <f>ROUND(E112*N112,2)</f>
        <v>0</v>
      </c>
      <c r="P112" s="231">
        <v>0</v>
      </c>
      <c r="Q112" s="231">
        <f>ROUND(E112*P112,2)</f>
        <v>0</v>
      </c>
      <c r="R112" s="232"/>
      <c r="S112" s="232" t="s">
        <v>185</v>
      </c>
      <c r="T112" s="232" t="s">
        <v>332</v>
      </c>
      <c r="U112" s="232">
        <v>0</v>
      </c>
      <c r="V112" s="232">
        <f>ROUND(E112*U112,2)</f>
        <v>0</v>
      </c>
      <c r="W112" s="232"/>
      <c r="X112" s="232" t="s">
        <v>674</v>
      </c>
      <c r="Y112" s="232" t="s">
        <v>187</v>
      </c>
      <c r="Z112" s="212"/>
      <c r="AA112" s="212"/>
      <c r="AB112" s="212"/>
      <c r="AC112" s="212"/>
      <c r="AD112" s="212"/>
      <c r="AE112" s="212"/>
      <c r="AF112" s="212"/>
      <c r="AG112" s="212" t="s">
        <v>675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53">
        <v>37</v>
      </c>
      <c r="B113" s="254" t="s">
        <v>676</v>
      </c>
      <c r="C113" s="263" t="s">
        <v>677</v>
      </c>
      <c r="D113" s="255" t="s">
        <v>673</v>
      </c>
      <c r="E113" s="256">
        <v>1</v>
      </c>
      <c r="F113" s="257"/>
      <c r="G113" s="258">
        <f>ROUND(E113*F113,2)</f>
        <v>0</v>
      </c>
      <c r="H113" s="233"/>
      <c r="I113" s="232">
        <f>ROUND(E113*H113,2)</f>
        <v>0</v>
      </c>
      <c r="J113" s="233"/>
      <c r="K113" s="232">
        <f>ROUND(E113*J113,2)</f>
        <v>0</v>
      </c>
      <c r="L113" s="232">
        <v>15</v>
      </c>
      <c r="M113" s="232">
        <f>G113*(1+L113/100)</f>
        <v>0</v>
      </c>
      <c r="N113" s="231">
        <v>0</v>
      </c>
      <c r="O113" s="231">
        <f>ROUND(E113*N113,2)</f>
        <v>0</v>
      </c>
      <c r="P113" s="231">
        <v>0</v>
      </c>
      <c r="Q113" s="231">
        <f>ROUND(E113*P113,2)</f>
        <v>0</v>
      </c>
      <c r="R113" s="232"/>
      <c r="S113" s="232" t="s">
        <v>185</v>
      </c>
      <c r="T113" s="232" t="s">
        <v>332</v>
      </c>
      <c r="U113" s="232">
        <v>0</v>
      </c>
      <c r="V113" s="232">
        <f>ROUND(E113*U113,2)</f>
        <v>0</v>
      </c>
      <c r="W113" s="232"/>
      <c r="X113" s="232" t="s">
        <v>674</v>
      </c>
      <c r="Y113" s="232" t="s">
        <v>187</v>
      </c>
      <c r="Z113" s="212"/>
      <c r="AA113" s="212"/>
      <c r="AB113" s="212"/>
      <c r="AC113" s="212"/>
      <c r="AD113" s="212"/>
      <c r="AE113" s="212"/>
      <c r="AF113" s="212"/>
      <c r="AG113" s="212" t="s">
        <v>675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53">
        <v>38</v>
      </c>
      <c r="B114" s="254" t="s">
        <v>678</v>
      </c>
      <c r="C114" s="263" t="s">
        <v>679</v>
      </c>
      <c r="D114" s="255" t="s">
        <v>673</v>
      </c>
      <c r="E114" s="256">
        <v>1</v>
      </c>
      <c r="F114" s="257"/>
      <c r="G114" s="258">
        <f>ROUND(E114*F114,2)</f>
        <v>0</v>
      </c>
      <c r="H114" s="233"/>
      <c r="I114" s="232">
        <f>ROUND(E114*H114,2)</f>
        <v>0</v>
      </c>
      <c r="J114" s="233"/>
      <c r="K114" s="232">
        <f>ROUND(E114*J114,2)</f>
        <v>0</v>
      </c>
      <c r="L114" s="232">
        <v>15</v>
      </c>
      <c r="M114" s="232">
        <f>G114*(1+L114/100)</f>
        <v>0</v>
      </c>
      <c r="N114" s="231">
        <v>0</v>
      </c>
      <c r="O114" s="231">
        <f>ROUND(E114*N114,2)</f>
        <v>0</v>
      </c>
      <c r="P114" s="231">
        <v>0</v>
      </c>
      <c r="Q114" s="231">
        <f>ROUND(E114*P114,2)</f>
        <v>0</v>
      </c>
      <c r="R114" s="232"/>
      <c r="S114" s="232" t="s">
        <v>185</v>
      </c>
      <c r="T114" s="232" t="s">
        <v>332</v>
      </c>
      <c r="U114" s="232">
        <v>0</v>
      </c>
      <c r="V114" s="232">
        <f>ROUND(E114*U114,2)</f>
        <v>0</v>
      </c>
      <c r="W114" s="232"/>
      <c r="X114" s="232" t="s">
        <v>674</v>
      </c>
      <c r="Y114" s="232" t="s">
        <v>187</v>
      </c>
      <c r="Z114" s="212"/>
      <c r="AA114" s="212"/>
      <c r="AB114" s="212"/>
      <c r="AC114" s="212"/>
      <c r="AD114" s="212"/>
      <c r="AE114" s="212"/>
      <c r="AF114" s="212"/>
      <c r="AG114" s="212" t="s">
        <v>675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53">
        <v>39</v>
      </c>
      <c r="B115" s="254" t="s">
        <v>680</v>
      </c>
      <c r="C115" s="263" t="s">
        <v>681</v>
      </c>
      <c r="D115" s="255" t="s">
        <v>673</v>
      </c>
      <c r="E115" s="256">
        <v>1</v>
      </c>
      <c r="F115" s="257"/>
      <c r="G115" s="258">
        <f>ROUND(E115*F115,2)</f>
        <v>0</v>
      </c>
      <c r="H115" s="233"/>
      <c r="I115" s="232">
        <f>ROUND(E115*H115,2)</f>
        <v>0</v>
      </c>
      <c r="J115" s="233"/>
      <c r="K115" s="232">
        <f>ROUND(E115*J115,2)</f>
        <v>0</v>
      </c>
      <c r="L115" s="232">
        <v>15</v>
      </c>
      <c r="M115" s="232">
        <f>G115*(1+L115/100)</f>
        <v>0</v>
      </c>
      <c r="N115" s="231">
        <v>0</v>
      </c>
      <c r="O115" s="231">
        <f>ROUND(E115*N115,2)</f>
        <v>0</v>
      </c>
      <c r="P115" s="231">
        <v>0</v>
      </c>
      <c r="Q115" s="231">
        <f>ROUND(E115*P115,2)</f>
        <v>0</v>
      </c>
      <c r="R115" s="232"/>
      <c r="S115" s="232" t="s">
        <v>185</v>
      </c>
      <c r="T115" s="232" t="s">
        <v>332</v>
      </c>
      <c r="U115" s="232">
        <v>0</v>
      </c>
      <c r="V115" s="232">
        <f>ROUND(E115*U115,2)</f>
        <v>0</v>
      </c>
      <c r="W115" s="232"/>
      <c r="X115" s="232" t="s">
        <v>674</v>
      </c>
      <c r="Y115" s="232" t="s">
        <v>187</v>
      </c>
      <c r="Z115" s="212"/>
      <c r="AA115" s="212"/>
      <c r="AB115" s="212"/>
      <c r="AC115" s="212"/>
      <c r="AD115" s="212"/>
      <c r="AE115" s="212"/>
      <c r="AF115" s="212"/>
      <c r="AG115" s="212" t="s">
        <v>675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53">
        <v>40</v>
      </c>
      <c r="B116" s="254" t="s">
        <v>682</v>
      </c>
      <c r="C116" s="263" t="s">
        <v>683</v>
      </c>
      <c r="D116" s="255" t="s">
        <v>673</v>
      </c>
      <c r="E116" s="256">
        <v>1</v>
      </c>
      <c r="F116" s="257"/>
      <c r="G116" s="258">
        <f>ROUND(E116*F116,2)</f>
        <v>0</v>
      </c>
      <c r="H116" s="233"/>
      <c r="I116" s="232">
        <f>ROUND(E116*H116,2)</f>
        <v>0</v>
      </c>
      <c r="J116" s="233"/>
      <c r="K116" s="232">
        <f>ROUND(E116*J116,2)</f>
        <v>0</v>
      </c>
      <c r="L116" s="232">
        <v>15</v>
      </c>
      <c r="M116" s="232">
        <f>G116*(1+L116/100)</f>
        <v>0</v>
      </c>
      <c r="N116" s="231">
        <v>0</v>
      </c>
      <c r="O116" s="231">
        <f>ROUND(E116*N116,2)</f>
        <v>0</v>
      </c>
      <c r="P116" s="231">
        <v>0</v>
      </c>
      <c r="Q116" s="231">
        <f>ROUND(E116*P116,2)</f>
        <v>0</v>
      </c>
      <c r="R116" s="232"/>
      <c r="S116" s="232" t="s">
        <v>185</v>
      </c>
      <c r="T116" s="232" t="s">
        <v>332</v>
      </c>
      <c r="U116" s="232">
        <v>0</v>
      </c>
      <c r="V116" s="232">
        <f>ROUND(E116*U116,2)</f>
        <v>0</v>
      </c>
      <c r="W116" s="232"/>
      <c r="X116" s="232" t="s">
        <v>674</v>
      </c>
      <c r="Y116" s="232" t="s">
        <v>187</v>
      </c>
      <c r="Z116" s="212"/>
      <c r="AA116" s="212"/>
      <c r="AB116" s="212"/>
      <c r="AC116" s="212"/>
      <c r="AD116" s="212"/>
      <c r="AE116" s="212"/>
      <c r="AF116" s="212"/>
      <c r="AG116" s="212" t="s">
        <v>675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53">
        <v>41</v>
      </c>
      <c r="B117" s="254" t="s">
        <v>684</v>
      </c>
      <c r="C117" s="263" t="s">
        <v>685</v>
      </c>
      <c r="D117" s="255" t="s">
        <v>673</v>
      </c>
      <c r="E117" s="256">
        <v>1</v>
      </c>
      <c r="F117" s="257"/>
      <c r="G117" s="258">
        <f>ROUND(E117*F117,2)</f>
        <v>0</v>
      </c>
      <c r="H117" s="233"/>
      <c r="I117" s="232">
        <f>ROUND(E117*H117,2)</f>
        <v>0</v>
      </c>
      <c r="J117" s="233"/>
      <c r="K117" s="232">
        <f>ROUND(E117*J117,2)</f>
        <v>0</v>
      </c>
      <c r="L117" s="232">
        <v>15</v>
      </c>
      <c r="M117" s="232">
        <f>G117*(1+L117/100)</f>
        <v>0</v>
      </c>
      <c r="N117" s="231">
        <v>0</v>
      </c>
      <c r="O117" s="231">
        <f>ROUND(E117*N117,2)</f>
        <v>0</v>
      </c>
      <c r="P117" s="231">
        <v>0</v>
      </c>
      <c r="Q117" s="231">
        <f>ROUND(E117*P117,2)</f>
        <v>0</v>
      </c>
      <c r="R117" s="232"/>
      <c r="S117" s="232" t="s">
        <v>185</v>
      </c>
      <c r="T117" s="232" t="s">
        <v>332</v>
      </c>
      <c r="U117" s="232">
        <v>0</v>
      </c>
      <c r="V117" s="232">
        <f>ROUND(E117*U117,2)</f>
        <v>0</v>
      </c>
      <c r="W117" s="232"/>
      <c r="X117" s="232" t="s">
        <v>674</v>
      </c>
      <c r="Y117" s="232" t="s">
        <v>187</v>
      </c>
      <c r="Z117" s="212"/>
      <c r="AA117" s="212"/>
      <c r="AB117" s="212"/>
      <c r="AC117" s="212"/>
      <c r="AD117" s="212"/>
      <c r="AE117" s="212"/>
      <c r="AF117" s="212"/>
      <c r="AG117" s="212" t="s">
        <v>675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x14ac:dyDescent="0.2">
      <c r="A118" s="240" t="s">
        <v>180</v>
      </c>
      <c r="B118" s="241" t="s">
        <v>153</v>
      </c>
      <c r="C118" s="259" t="s">
        <v>30</v>
      </c>
      <c r="D118" s="242"/>
      <c r="E118" s="243"/>
      <c r="F118" s="244"/>
      <c r="G118" s="245">
        <f>SUMIF(AG119:AG120,"&lt;&gt;NOR",G119:G120)</f>
        <v>0</v>
      </c>
      <c r="H118" s="239"/>
      <c r="I118" s="239">
        <f>SUM(I119:I120)</f>
        <v>0</v>
      </c>
      <c r="J118" s="239"/>
      <c r="K118" s="239">
        <f>SUM(K119:K120)</f>
        <v>0</v>
      </c>
      <c r="L118" s="239"/>
      <c r="M118" s="239">
        <f>SUM(M119:M120)</f>
        <v>0</v>
      </c>
      <c r="N118" s="238"/>
      <c r="O118" s="238">
        <f>SUM(O119:O120)</f>
        <v>0</v>
      </c>
      <c r="P118" s="238"/>
      <c r="Q118" s="238">
        <f>SUM(Q119:Q120)</f>
        <v>0</v>
      </c>
      <c r="R118" s="239"/>
      <c r="S118" s="239"/>
      <c r="T118" s="239"/>
      <c r="U118" s="239"/>
      <c r="V118" s="239">
        <f>SUM(V119:V120)</f>
        <v>0</v>
      </c>
      <c r="W118" s="239"/>
      <c r="X118" s="239"/>
      <c r="Y118" s="239"/>
      <c r="AG118" t="s">
        <v>181</v>
      </c>
    </row>
    <row r="119" spans="1:60" outlineLevel="1" x14ac:dyDescent="0.2">
      <c r="A119" s="253">
        <v>42</v>
      </c>
      <c r="B119" s="254" t="s">
        <v>686</v>
      </c>
      <c r="C119" s="263" t="s">
        <v>687</v>
      </c>
      <c r="D119" s="255" t="s">
        <v>673</v>
      </c>
      <c r="E119" s="256">
        <v>1</v>
      </c>
      <c r="F119" s="257"/>
      <c r="G119" s="258">
        <f>ROUND(E119*F119,2)</f>
        <v>0</v>
      </c>
      <c r="H119" s="233"/>
      <c r="I119" s="232">
        <f>ROUND(E119*H119,2)</f>
        <v>0</v>
      </c>
      <c r="J119" s="233"/>
      <c r="K119" s="232">
        <f>ROUND(E119*J119,2)</f>
        <v>0</v>
      </c>
      <c r="L119" s="232">
        <v>15</v>
      </c>
      <c r="M119" s="232">
        <f>G119*(1+L119/100)</f>
        <v>0</v>
      </c>
      <c r="N119" s="231">
        <v>0</v>
      </c>
      <c r="O119" s="231">
        <f>ROUND(E119*N119,2)</f>
        <v>0</v>
      </c>
      <c r="P119" s="231">
        <v>0</v>
      </c>
      <c r="Q119" s="231">
        <f>ROUND(E119*P119,2)</f>
        <v>0</v>
      </c>
      <c r="R119" s="232"/>
      <c r="S119" s="232" t="s">
        <v>185</v>
      </c>
      <c r="T119" s="232" t="s">
        <v>332</v>
      </c>
      <c r="U119" s="232">
        <v>0</v>
      </c>
      <c r="V119" s="232">
        <f>ROUND(E119*U119,2)</f>
        <v>0</v>
      </c>
      <c r="W119" s="232"/>
      <c r="X119" s="232" t="s">
        <v>674</v>
      </c>
      <c r="Y119" s="232" t="s">
        <v>187</v>
      </c>
      <c r="Z119" s="212"/>
      <c r="AA119" s="212"/>
      <c r="AB119" s="212"/>
      <c r="AC119" s="212"/>
      <c r="AD119" s="212"/>
      <c r="AE119" s="212"/>
      <c r="AF119" s="212"/>
      <c r="AG119" s="212" t="s">
        <v>675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47">
        <v>43</v>
      </c>
      <c r="B120" s="248" t="s">
        <v>688</v>
      </c>
      <c r="C120" s="260" t="s">
        <v>689</v>
      </c>
      <c r="D120" s="249" t="s">
        <v>673</v>
      </c>
      <c r="E120" s="250">
        <v>1</v>
      </c>
      <c r="F120" s="251"/>
      <c r="G120" s="252">
        <f>ROUND(E120*F120,2)</f>
        <v>0</v>
      </c>
      <c r="H120" s="233"/>
      <c r="I120" s="232">
        <f>ROUND(E120*H120,2)</f>
        <v>0</v>
      </c>
      <c r="J120" s="233"/>
      <c r="K120" s="232">
        <f>ROUND(E120*J120,2)</f>
        <v>0</v>
      </c>
      <c r="L120" s="232">
        <v>15</v>
      </c>
      <c r="M120" s="232">
        <f>G120*(1+L120/100)</f>
        <v>0</v>
      </c>
      <c r="N120" s="231">
        <v>0</v>
      </c>
      <c r="O120" s="231">
        <f>ROUND(E120*N120,2)</f>
        <v>0</v>
      </c>
      <c r="P120" s="231">
        <v>0</v>
      </c>
      <c r="Q120" s="231">
        <f>ROUND(E120*P120,2)</f>
        <v>0</v>
      </c>
      <c r="R120" s="232"/>
      <c r="S120" s="232" t="s">
        <v>185</v>
      </c>
      <c r="T120" s="232" t="s">
        <v>332</v>
      </c>
      <c r="U120" s="232">
        <v>0</v>
      </c>
      <c r="V120" s="232">
        <f>ROUND(E120*U120,2)</f>
        <v>0</v>
      </c>
      <c r="W120" s="232"/>
      <c r="X120" s="232" t="s">
        <v>674</v>
      </c>
      <c r="Y120" s="232" t="s">
        <v>187</v>
      </c>
      <c r="Z120" s="212"/>
      <c r="AA120" s="212"/>
      <c r="AB120" s="212"/>
      <c r="AC120" s="212"/>
      <c r="AD120" s="212"/>
      <c r="AE120" s="212"/>
      <c r="AF120" s="212"/>
      <c r="AG120" s="212" t="s">
        <v>675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x14ac:dyDescent="0.2">
      <c r="A121" s="3"/>
      <c r="B121" s="4"/>
      <c r="C121" s="264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v>15</v>
      </c>
      <c r="AF121">
        <v>21</v>
      </c>
      <c r="AG121" t="s">
        <v>166</v>
      </c>
    </row>
    <row r="122" spans="1:60" x14ac:dyDescent="0.2">
      <c r="A122" s="215"/>
      <c r="B122" s="216" t="s">
        <v>31</v>
      </c>
      <c r="C122" s="265"/>
      <c r="D122" s="217"/>
      <c r="E122" s="218"/>
      <c r="F122" s="218"/>
      <c r="G122" s="246">
        <f>G8+G85+G92+G95+G97+G103+G111+G118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E122">
        <f>SUMIF(L7:L120,AE121,G7:G120)</f>
        <v>0</v>
      </c>
      <c r="AF122">
        <f>SUMIF(L7:L120,AF121,G7:G120)</f>
        <v>0</v>
      </c>
      <c r="AG122" t="s">
        <v>690</v>
      </c>
    </row>
    <row r="123" spans="1:60" x14ac:dyDescent="0.2">
      <c r="A123" s="3"/>
      <c r="B123" s="4"/>
      <c r="C123" s="264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">
      <c r="A124" s="3"/>
      <c r="B124" s="4"/>
      <c r="C124" s="264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">
      <c r="A125" s="219" t="s">
        <v>691</v>
      </c>
      <c r="B125" s="219"/>
      <c r="C125" s="266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A126" s="220"/>
      <c r="B126" s="221"/>
      <c r="C126" s="267"/>
      <c r="D126" s="221"/>
      <c r="E126" s="221"/>
      <c r="F126" s="221"/>
      <c r="G126" s="2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G126" t="s">
        <v>692</v>
      </c>
    </row>
    <row r="127" spans="1:60" x14ac:dyDescent="0.2">
      <c r="A127" s="223"/>
      <c r="B127" s="224"/>
      <c r="C127" s="268"/>
      <c r="D127" s="224"/>
      <c r="E127" s="224"/>
      <c r="F127" s="224"/>
      <c r="G127" s="22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A128" s="223"/>
      <c r="B128" s="224"/>
      <c r="C128" s="268"/>
      <c r="D128" s="224"/>
      <c r="E128" s="224"/>
      <c r="F128" s="224"/>
      <c r="G128" s="22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">
      <c r="A129" s="223"/>
      <c r="B129" s="224"/>
      <c r="C129" s="268"/>
      <c r="D129" s="224"/>
      <c r="E129" s="224"/>
      <c r="F129" s="224"/>
      <c r="G129" s="22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226"/>
      <c r="B130" s="227"/>
      <c r="C130" s="269"/>
      <c r="D130" s="227"/>
      <c r="E130" s="227"/>
      <c r="F130" s="227"/>
      <c r="G130" s="22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3"/>
      <c r="B131" s="4"/>
      <c r="C131" s="264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C132" s="270"/>
      <c r="D132" s="10"/>
      <c r="AG132" t="s">
        <v>693</v>
      </c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5AofFrYJWFopmdPTToKmmHAdALJDs8OZMpfZgYrC36XF4u9hSRpk/MiEWv6M9Z65nwNblw6ombGhQajREzP0Q==" saltValue="IHEh7NZqgyabgk/vXxjltg==" spinCount="100000" sheet="1" formatRows="0"/>
  <mergeCells count="6">
    <mergeCell ref="A1:G1"/>
    <mergeCell ref="C2:G2"/>
    <mergeCell ref="C3:G3"/>
    <mergeCell ref="C4:G4"/>
    <mergeCell ref="A125:C125"/>
    <mergeCell ref="A126:G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D227E-8ADB-4587-AAD9-A0DEDE17006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154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155</v>
      </c>
    </row>
    <row r="3" spans="1:60" ht="24.95" customHeight="1" x14ac:dyDescent="0.2">
      <c r="A3" s="198" t="s">
        <v>9</v>
      </c>
      <c r="B3" s="49" t="s">
        <v>57</v>
      </c>
      <c r="C3" s="201" t="s">
        <v>63</v>
      </c>
      <c r="D3" s="199"/>
      <c r="E3" s="199"/>
      <c r="F3" s="199"/>
      <c r="G3" s="200"/>
      <c r="AC3" s="176" t="s">
        <v>155</v>
      </c>
      <c r="AG3" t="s">
        <v>156</v>
      </c>
    </row>
    <row r="4" spans="1:60" ht="24.95" customHeight="1" x14ac:dyDescent="0.2">
      <c r="A4" s="202" t="s">
        <v>10</v>
      </c>
      <c r="B4" s="203" t="s">
        <v>57</v>
      </c>
      <c r="C4" s="204" t="s">
        <v>63</v>
      </c>
      <c r="D4" s="205"/>
      <c r="E4" s="205"/>
      <c r="F4" s="205"/>
      <c r="G4" s="206"/>
      <c r="AG4" t="s">
        <v>157</v>
      </c>
    </row>
    <row r="5" spans="1:60" x14ac:dyDescent="0.2">
      <c r="D5" s="10"/>
    </row>
    <row r="6" spans="1:60" ht="38.25" x14ac:dyDescent="0.2">
      <c r="A6" s="208" t="s">
        <v>158</v>
      </c>
      <c r="B6" s="210" t="s">
        <v>159</v>
      </c>
      <c r="C6" s="210" t="s">
        <v>160</v>
      </c>
      <c r="D6" s="209" t="s">
        <v>161</v>
      </c>
      <c r="E6" s="208" t="s">
        <v>162</v>
      </c>
      <c r="F6" s="207" t="s">
        <v>163</v>
      </c>
      <c r="G6" s="208" t="s">
        <v>31</v>
      </c>
      <c r="H6" s="211" t="s">
        <v>32</v>
      </c>
      <c r="I6" s="211" t="s">
        <v>164</v>
      </c>
      <c r="J6" s="211" t="s">
        <v>33</v>
      </c>
      <c r="K6" s="211" t="s">
        <v>165</v>
      </c>
      <c r="L6" s="211" t="s">
        <v>166</v>
      </c>
      <c r="M6" s="211" t="s">
        <v>167</v>
      </c>
      <c r="N6" s="211" t="s">
        <v>168</v>
      </c>
      <c r="O6" s="211" t="s">
        <v>169</v>
      </c>
      <c r="P6" s="211" t="s">
        <v>170</v>
      </c>
      <c r="Q6" s="211" t="s">
        <v>171</v>
      </c>
      <c r="R6" s="211" t="s">
        <v>172</v>
      </c>
      <c r="S6" s="211" t="s">
        <v>173</v>
      </c>
      <c r="T6" s="211" t="s">
        <v>174</v>
      </c>
      <c r="U6" s="211" t="s">
        <v>175</v>
      </c>
      <c r="V6" s="211" t="s">
        <v>176</v>
      </c>
      <c r="W6" s="211" t="s">
        <v>177</v>
      </c>
      <c r="X6" s="211" t="s">
        <v>178</v>
      </c>
      <c r="Y6" s="211" t="s">
        <v>179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0" t="s">
        <v>180</v>
      </c>
      <c r="B8" s="241" t="s">
        <v>82</v>
      </c>
      <c r="C8" s="259" t="s">
        <v>83</v>
      </c>
      <c r="D8" s="242"/>
      <c r="E8" s="243"/>
      <c r="F8" s="244"/>
      <c r="G8" s="245">
        <f>SUMIF(AG9:AG10,"&lt;&gt;NOR",G9:G10)</f>
        <v>0</v>
      </c>
      <c r="H8" s="239"/>
      <c r="I8" s="239">
        <f>SUM(I9:I10)</f>
        <v>0</v>
      </c>
      <c r="J8" s="239"/>
      <c r="K8" s="239">
        <f>SUM(K9:K10)</f>
        <v>0</v>
      </c>
      <c r="L8" s="239"/>
      <c r="M8" s="239">
        <f>SUM(M9:M10)</f>
        <v>0</v>
      </c>
      <c r="N8" s="238"/>
      <c r="O8" s="238">
        <f>SUM(O9:O10)</f>
        <v>0.88</v>
      </c>
      <c r="P8" s="238"/>
      <c r="Q8" s="238">
        <f>SUM(Q9:Q10)</f>
        <v>0</v>
      </c>
      <c r="R8" s="239"/>
      <c r="S8" s="239"/>
      <c r="T8" s="239"/>
      <c r="U8" s="239"/>
      <c r="V8" s="239">
        <f>SUM(V9:V10)</f>
        <v>46.27</v>
      </c>
      <c r="W8" s="239"/>
      <c r="X8" s="239"/>
      <c r="Y8" s="239"/>
      <c r="AG8" t="s">
        <v>181</v>
      </c>
    </row>
    <row r="9" spans="1:60" outlineLevel="1" x14ac:dyDescent="0.2">
      <c r="A9" s="247">
        <v>1</v>
      </c>
      <c r="B9" s="248" t="s">
        <v>1081</v>
      </c>
      <c r="C9" s="260" t="s">
        <v>1082</v>
      </c>
      <c r="D9" s="249" t="s">
        <v>247</v>
      </c>
      <c r="E9" s="250">
        <v>41.2</v>
      </c>
      <c r="F9" s="251"/>
      <c r="G9" s="252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15</v>
      </c>
      <c r="M9" s="232">
        <f>G9*(1+L9/100)</f>
        <v>0</v>
      </c>
      <c r="N9" s="231">
        <v>2.1329999999999998E-2</v>
      </c>
      <c r="O9" s="231">
        <f>ROUND(E9*N9,2)</f>
        <v>0.88</v>
      </c>
      <c r="P9" s="231">
        <v>0</v>
      </c>
      <c r="Q9" s="231">
        <f>ROUND(E9*P9,2)</f>
        <v>0</v>
      </c>
      <c r="R9" s="232"/>
      <c r="S9" s="232" t="s">
        <v>185</v>
      </c>
      <c r="T9" s="232" t="s">
        <v>185</v>
      </c>
      <c r="U9" s="232">
        <v>1.123</v>
      </c>
      <c r="V9" s="232">
        <f>ROUND(E9*U9,2)</f>
        <v>46.27</v>
      </c>
      <c r="W9" s="232"/>
      <c r="X9" s="232" t="s">
        <v>186</v>
      </c>
      <c r="Y9" s="232" t="s">
        <v>187</v>
      </c>
      <c r="Z9" s="212"/>
      <c r="AA9" s="212"/>
      <c r="AB9" s="212"/>
      <c r="AC9" s="212"/>
      <c r="AD9" s="212"/>
      <c r="AE9" s="212"/>
      <c r="AF9" s="212"/>
      <c r="AG9" s="212" t="s">
        <v>188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1" t="s">
        <v>1083</v>
      </c>
      <c r="D10" s="234"/>
      <c r="E10" s="235">
        <v>41.2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190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40" t="s">
        <v>180</v>
      </c>
      <c r="B11" s="241" t="s">
        <v>84</v>
      </c>
      <c r="C11" s="259" t="s">
        <v>85</v>
      </c>
      <c r="D11" s="242"/>
      <c r="E11" s="243"/>
      <c r="F11" s="244"/>
      <c r="G11" s="245">
        <f>SUMIF(AG12:AG12,"&lt;&gt;NOR",G12:G12)</f>
        <v>0</v>
      </c>
      <c r="H11" s="239"/>
      <c r="I11" s="239">
        <f>SUM(I12:I12)</f>
        <v>0</v>
      </c>
      <c r="J11" s="239"/>
      <c r="K11" s="239">
        <f>SUM(K12:K12)</f>
        <v>0</v>
      </c>
      <c r="L11" s="239"/>
      <c r="M11" s="239">
        <f>SUM(M12:M12)</f>
        <v>0</v>
      </c>
      <c r="N11" s="238"/>
      <c r="O11" s="238">
        <f>SUM(O12:O12)</f>
        <v>0.11</v>
      </c>
      <c r="P11" s="238"/>
      <c r="Q11" s="238">
        <f>SUM(Q12:Q12)</f>
        <v>0</v>
      </c>
      <c r="R11" s="239"/>
      <c r="S11" s="239"/>
      <c r="T11" s="239"/>
      <c r="U11" s="239"/>
      <c r="V11" s="239">
        <f>SUM(V12:V12)</f>
        <v>1.98</v>
      </c>
      <c r="W11" s="239"/>
      <c r="X11" s="239"/>
      <c r="Y11" s="239"/>
      <c r="AG11" t="s">
        <v>181</v>
      </c>
    </row>
    <row r="12" spans="1:60" outlineLevel="1" x14ac:dyDescent="0.2">
      <c r="A12" s="253">
        <v>2</v>
      </c>
      <c r="B12" s="254" t="s">
        <v>290</v>
      </c>
      <c r="C12" s="263" t="s">
        <v>291</v>
      </c>
      <c r="D12" s="255" t="s">
        <v>226</v>
      </c>
      <c r="E12" s="256">
        <v>18</v>
      </c>
      <c r="F12" s="257"/>
      <c r="G12" s="258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15</v>
      </c>
      <c r="M12" s="232">
        <f>G12*(1+L12/100)</f>
        <v>0</v>
      </c>
      <c r="N12" s="231">
        <v>6.3E-3</v>
      </c>
      <c r="O12" s="231">
        <f>ROUND(E12*N12,2)</f>
        <v>0.11</v>
      </c>
      <c r="P12" s="231">
        <v>0</v>
      </c>
      <c r="Q12" s="231">
        <f>ROUND(E12*P12,2)</f>
        <v>0</v>
      </c>
      <c r="R12" s="232"/>
      <c r="S12" s="232" t="s">
        <v>185</v>
      </c>
      <c r="T12" s="232" t="s">
        <v>185</v>
      </c>
      <c r="U12" s="232">
        <v>0.11</v>
      </c>
      <c r="V12" s="232">
        <f>ROUND(E12*U12,2)</f>
        <v>1.98</v>
      </c>
      <c r="W12" s="232"/>
      <c r="X12" s="232" t="s">
        <v>186</v>
      </c>
      <c r="Y12" s="232" t="s">
        <v>187</v>
      </c>
      <c r="Z12" s="212"/>
      <c r="AA12" s="212"/>
      <c r="AB12" s="212"/>
      <c r="AC12" s="212"/>
      <c r="AD12" s="212"/>
      <c r="AE12" s="212"/>
      <c r="AF12" s="212"/>
      <c r="AG12" s="212" t="s">
        <v>188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40" t="s">
        <v>180</v>
      </c>
      <c r="B13" s="241" t="s">
        <v>86</v>
      </c>
      <c r="C13" s="259" t="s">
        <v>87</v>
      </c>
      <c r="D13" s="242"/>
      <c r="E13" s="243"/>
      <c r="F13" s="244"/>
      <c r="G13" s="245">
        <f>SUMIF(AG14:AG26,"&lt;&gt;NOR",G14:G26)</f>
        <v>0</v>
      </c>
      <c r="H13" s="239"/>
      <c r="I13" s="239">
        <f>SUM(I14:I26)</f>
        <v>0</v>
      </c>
      <c r="J13" s="239"/>
      <c r="K13" s="239">
        <f>SUM(K14:K26)</f>
        <v>0</v>
      </c>
      <c r="L13" s="239"/>
      <c r="M13" s="239">
        <f>SUM(M14:M26)</f>
        <v>0</v>
      </c>
      <c r="N13" s="238"/>
      <c r="O13" s="238">
        <f>SUM(O14:O26)</f>
        <v>3.85</v>
      </c>
      <c r="P13" s="238"/>
      <c r="Q13" s="238">
        <f>SUM(Q14:Q26)</f>
        <v>0</v>
      </c>
      <c r="R13" s="239"/>
      <c r="S13" s="239"/>
      <c r="T13" s="239"/>
      <c r="U13" s="239"/>
      <c r="V13" s="239">
        <f>SUM(V14:V26)</f>
        <v>48.110000000000007</v>
      </c>
      <c r="W13" s="239"/>
      <c r="X13" s="239"/>
      <c r="Y13" s="239"/>
      <c r="AG13" t="s">
        <v>181</v>
      </c>
    </row>
    <row r="14" spans="1:60" ht="22.5" outlineLevel="1" x14ac:dyDescent="0.2">
      <c r="A14" s="247">
        <v>3</v>
      </c>
      <c r="B14" s="248" t="s">
        <v>327</v>
      </c>
      <c r="C14" s="260" t="s">
        <v>328</v>
      </c>
      <c r="D14" s="249" t="s">
        <v>226</v>
      </c>
      <c r="E14" s="250">
        <v>18</v>
      </c>
      <c r="F14" s="251"/>
      <c r="G14" s="252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15</v>
      </c>
      <c r="M14" s="232">
        <f>G14*(1+L14/100)</f>
        <v>0</v>
      </c>
      <c r="N14" s="231">
        <v>5.4399999999999997E-2</v>
      </c>
      <c r="O14" s="231">
        <f>ROUND(E14*N14,2)</f>
        <v>0.98</v>
      </c>
      <c r="P14" s="231">
        <v>0</v>
      </c>
      <c r="Q14" s="231">
        <f>ROUND(E14*P14,2)</f>
        <v>0</v>
      </c>
      <c r="R14" s="232"/>
      <c r="S14" s="232" t="s">
        <v>185</v>
      </c>
      <c r="T14" s="232" t="s">
        <v>185</v>
      </c>
      <c r="U14" s="232">
        <v>0.29349999999999998</v>
      </c>
      <c r="V14" s="232">
        <f>ROUND(E14*U14,2)</f>
        <v>5.28</v>
      </c>
      <c r="W14" s="232"/>
      <c r="X14" s="232" t="s">
        <v>186</v>
      </c>
      <c r="Y14" s="232" t="s">
        <v>187</v>
      </c>
      <c r="Z14" s="212"/>
      <c r="AA14" s="212"/>
      <c r="AB14" s="212"/>
      <c r="AC14" s="212"/>
      <c r="AD14" s="212"/>
      <c r="AE14" s="212"/>
      <c r="AF14" s="212"/>
      <c r="AG14" s="212" t="s">
        <v>188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29"/>
      <c r="B15" s="230"/>
      <c r="C15" s="261" t="s">
        <v>1084</v>
      </c>
      <c r="D15" s="234"/>
      <c r="E15" s="235">
        <v>18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190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47">
        <v>4</v>
      </c>
      <c r="B16" s="248" t="s">
        <v>320</v>
      </c>
      <c r="C16" s="260" t="s">
        <v>321</v>
      </c>
      <c r="D16" s="249" t="s">
        <v>196</v>
      </c>
      <c r="E16" s="250">
        <v>0.32521</v>
      </c>
      <c r="F16" s="251"/>
      <c r="G16" s="252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15</v>
      </c>
      <c r="M16" s="232">
        <f>G16*(1+L16/100)</f>
        <v>0</v>
      </c>
      <c r="N16" s="231">
        <v>1.09663</v>
      </c>
      <c r="O16" s="231">
        <f>ROUND(E16*N16,2)</f>
        <v>0.36</v>
      </c>
      <c r="P16" s="231">
        <v>0</v>
      </c>
      <c r="Q16" s="231">
        <f>ROUND(E16*P16,2)</f>
        <v>0</v>
      </c>
      <c r="R16" s="232"/>
      <c r="S16" s="232" t="s">
        <v>185</v>
      </c>
      <c r="T16" s="232" t="s">
        <v>185</v>
      </c>
      <c r="U16" s="232">
        <v>16.579999999999998</v>
      </c>
      <c r="V16" s="232">
        <f>ROUND(E16*U16,2)</f>
        <v>5.39</v>
      </c>
      <c r="W16" s="232"/>
      <c r="X16" s="232" t="s">
        <v>186</v>
      </c>
      <c r="Y16" s="232" t="s">
        <v>187</v>
      </c>
      <c r="Z16" s="212"/>
      <c r="AA16" s="212"/>
      <c r="AB16" s="212"/>
      <c r="AC16" s="212"/>
      <c r="AD16" s="212"/>
      <c r="AE16" s="212"/>
      <c r="AF16" s="212"/>
      <c r="AG16" s="212" t="s">
        <v>188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29"/>
      <c r="B17" s="230"/>
      <c r="C17" s="261" t="s">
        <v>322</v>
      </c>
      <c r="D17" s="234"/>
      <c r="E17" s="235">
        <v>0.32521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190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47">
        <v>5</v>
      </c>
      <c r="B18" s="248" t="s">
        <v>1085</v>
      </c>
      <c r="C18" s="260" t="s">
        <v>1086</v>
      </c>
      <c r="D18" s="249" t="s">
        <v>196</v>
      </c>
      <c r="E18" s="250">
        <v>0.35165000000000002</v>
      </c>
      <c r="F18" s="251"/>
      <c r="G18" s="252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15</v>
      </c>
      <c r="M18" s="232">
        <f>G18*(1+L18/100)</f>
        <v>0</v>
      </c>
      <c r="N18" s="231">
        <v>1.09663</v>
      </c>
      <c r="O18" s="231">
        <f>ROUND(E18*N18,2)</f>
        <v>0.39</v>
      </c>
      <c r="P18" s="231">
        <v>0</v>
      </c>
      <c r="Q18" s="231">
        <f>ROUND(E18*P18,2)</f>
        <v>0</v>
      </c>
      <c r="R18" s="232"/>
      <c r="S18" s="232" t="s">
        <v>185</v>
      </c>
      <c r="T18" s="232" t="s">
        <v>185</v>
      </c>
      <c r="U18" s="232">
        <v>16.582999999999998</v>
      </c>
      <c r="V18" s="232">
        <f>ROUND(E18*U18,2)</f>
        <v>5.83</v>
      </c>
      <c r="W18" s="232"/>
      <c r="X18" s="232" t="s">
        <v>186</v>
      </c>
      <c r="Y18" s="232" t="s">
        <v>187</v>
      </c>
      <c r="Z18" s="212"/>
      <c r="AA18" s="212"/>
      <c r="AB18" s="212"/>
      <c r="AC18" s="212"/>
      <c r="AD18" s="212"/>
      <c r="AE18" s="212"/>
      <c r="AF18" s="212"/>
      <c r="AG18" s="212" t="s">
        <v>188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29"/>
      <c r="B19" s="230"/>
      <c r="C19" s="261" t="s">
        <v>1087</v>
      </c>
      <c r="D19" s="234"/>
      <c r="E19" s="235">
        <v>0.35165000000000002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190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47">
        <v>6</v>
      </c>
      <c r="B20" s="248" t="s">
        <v>323</v>
      </c>
      <c r="C20" s="260" t="s">
        <v>324</v>
      </c>
      <c r="D20" s="249" t="s">
        <v>196</v>
      </c>
      <c r="E20" s="250">
        <v>1.3406400000000001</v>
      </c>
      <c r="F20" s="251"/>
      <c r="G20" s="252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15</v>
      </c>
      <c r="M20" s="232">
        <f>G20*(1+L20/100)</f>
        <v>0</v>
      </c>
      <c r="N20" s="231">
        <v>1.09663</v>
      </c>
      <c r="O20" s="231">
        <f>ROUND(E20*N20,2)</f>
        <v>1.47</v>
      </c>
      <c r="P20" s="231">
        <v>0</v>
      </c>
      <c r="Q20" s="231">
        <f>ROUND(E20*P20,2)</f>
        <v>0</v>
      </c>
      <c r="R20" s="232"/>
      <c r="S20" s="232" t="s">
        <v>185</v>
      </c>
      <c r="T20" s="232" t="s">
        <v>185</v>
      </c>
      <c r="U20" s="232">
        <v>16.579999999999998</v>
      </c>
      <c r="V20" s="232">
        <f>ROUND(E20*U20,2)</f>
        <v>22.23</v>
      </c>
      <c r="W20" s="232"/>
      <c r="X20" s="232" t="s">
        <v>186</v>
      </c>
      <c r="Y20" s="232" t="s">
        <v>187</v>
      </c>
      <c r="Z20" s="212"/>
      <c r="AA20" s="212"/>
      <c r="AB20" s="212"/>
      <c r="AC20" s="212"/>
      <c r="AD20" s="212"/>
      <c r="AE20" s="212"/>
      <c r="AF20" s="212"/>
      <c r="AG20" s="212" t="s">
        <v>188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29"/>
      <c r="B21" s="230"/>
      <c r="C21" s="261" t="s">
        <v>1088</v>
      </c>
      <c r="D21" s="234"/>
      <c r="E21" s="235">
        <v>1.3406400000000001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190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47">
        <v>7</v>
      </c>
      <c r="B22" s="248" t="s">
        <v>1089</v>
      </c>
      <c r="C22" s="260" t="s">
        <v>1090</v>
      </c>
      <c r="D22" s="249" t="s">
        <v>196</v>
      </c>
      <c r="E22" s="250">
        <v>0.60799999999999998</v>
      </c>
      <c r="F22" s="251"/>
      <c r="G22" s="252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15</v>
      </c>
      <c r="M22" s="232">
        <f>G22*(1+L22/100)</f>
        <v>0</v>
      </c>
      <c r="N22" s="231">
        <v>1.188E-2</v>
      </c>
      <c r="O22" s="231">
        <f>ROUND(E22*N22,2)</f>
        <v>0.01</v>
      </c>
      <c r="P22" s="231">
        <v>0</v>
      </c>
      <c r="Q22" s="231">
        <f>ROUND(E22*P22,2)</f>
        <v>0</v>
      </c>
      <c r="R22" s="232"/>
      <c r="S22" s="232" t="s">
        <v>185</v>
      </c>
      <c r="T22" s="232" t="s">
        <v>185</v>
      </c>
      <c r="U22" s="232">
        <v>15.433</v>
      </c>
      <c r="V22" s="232">
        <f>ROUND(E22*U22,2)</f>
        <v>9.3800000000000008</v>
      </c>
      <c r="W22" s="232"/>
      <c r="X22" s="232" t="s">
        <v>186</v>
      </c>
      <c r="Y22" s="232" t="s">
        <v>187</v>
      </c>
      <c r="Z22" s="212"/>
      <c r="AA22" s="212"/>
      <c r="AB22" s="212"/>
      <c r="AC22" s="212"/>
      <c r="AD22" s="212"/>
      <c r="AE22" s="212"/>
      <c r="AF22" s="212"/>
      <c r="AG22" s="212" t="s">
        <v>188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29"/>
      <c r="B23" s="230"/>
      <c r="C23" s="261" t="s">
        <v>1091</v>
      </c>
      <c r="D23" s="234"/>
      <c r="E23" s="235">
        <v>0.60799999999999998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190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7">
        <v>8</v>
      </c>
      <c r="B24" s="248" t="s">
        <v>1092</v>
      </c>
      <c r="C24" s="260" t="s">
        <v>1093</v>
      </c>
      <c r="D24" s="249" t="s">
        <v>196</v>
      </c>
      <c r="E24" s="250">
        <v>0.63839999999999997</v>
      </c>
      <c r="F24" s="251"/>
      <c r="G24" s="252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15</v>
      </c>
      <c r="M24" s="232">
        <f>G24*(1+L24/100)</f>
        <v>0</v>
      </c>
      <c r="N24" s="231">
        <v>1</v>
      </c>
      <c r="O24" s="231">
        <f>ROUND(E24*N24,2)</f>
        <v>0.64</v>
      </c>
      <c r="P24" s="231">
        <v>0</v>
      </c>
      <c r="Q24" s="231">
        <f>ROUND(E24*P24,2)</f>
        <v>0</v>
      </c>
      <c r="R24" s="232" t="s">
        <v>262</v>
      </c>
      <c r="S24" s="232" t="s">
        <v>185</v>
      </c>
      <c r="T24" s="232" t="s">
        <v>185</v>
      </c>
      <c r="U24" s="232">
        <v>0</v>
      </c>
      <c r="V24" s="232">
        <f>ROUND(E24*U24,2)</f>
        <v>0</v>
      </c>
      <c r="W24" s="232"/>
      <c r="X24" s="232" t="s">
        <v>263</v>
      </c>
      <c r="Y24" s="232" t="s">
        <v>187</v>
      </c>
      <c r="Z24" s="212"/>
      <c r="AA24" s="212"/>
      <c r="AB24" s="212"/>
      <c r="AC24" s="212"/>
      <c r="AD24" s="212"/>
      <c r="AE24" s="212"/>
      <c r="AF24" s="212"/>
      <c r="AG24" s="212" t="s">
        <v>264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29"/>
      <c r="B25" s="230"/>
      <c r="C25" s="261" t="s">
        <v>1094</v>
      </c>
      <c r="D25" s="234"/>
      <c r="E25" s="235">
        <v>0.63839999999999997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190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3">
        <v>9</v>
      </c>
      <c r="B26" s="254" t="s">
        <v>1095</v>
      </c>
      <c r="C26" s="263" t="s">
        <v>1096</v>
      </c>
      <c r="D26" s="255" t="s">
        <v>1097</v>
      </c>
      <c r="E26" s="256">
        <v>8</v>
      </c>
      <c r="F26" s="257"/>
      <c r="G26" s="258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15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 t="s">
        <v>1098</v>
      </c>
      <c r="S26" s="232" t="s">
        <v>185</v>
      </c>
      <c r="T26" s="232" t="s">
        <v>185</v>
      </c>
      <c r="U26" s="232">
        <v>0</v>
      </c>
      <c r="V26" s="232">
        <f>ROUND(E26*U26,2)</f>
        <v>0</v>
      </c>
      <c r="W26" s="232"/>
      <c r="X26" s="232" t="s">
        <v>1099</v>
      </c>
      <c r="Y26" s="232" t="s">
        <v>187</v>
      </c>
      <c r="Z26" s="212"/>
      <c r="AA26" s="212"/>
      <c r="AB26" s="212"/>
      <c r="AC26" s="212"/>
      <c r="AD26" s="212"/>
      <c r="AE26" s="212"/>
      <c r="AF26" s="212"/>
      <c r="AG26" s="212" t="s">
        <v>1100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">
      <c r="A27" s="240" t="s">
        <v>180</v>
      </c>
      <c r="B27" s="241" t="s">
        <v>96</v>
      </c>
      <c r="C27" s="259" t="s">
        <v>97</v>
      </c>
      <c r="D27" s="242"/>
      <c r="E27" s="243"/>
      <c r="F27" s="244"/>
      <c r="G27" s="245">
        <f>SUMIF(AG28:AG28,"&lt;&gt;NOR",G28:G28)</f>
        <v>0</v>
      </c>
      <c r="H27" s="239"/>
      <c r="I27" s="239">
        <f>SUM(I28:I28)</f>
        <v>0</v>
      </c>
      <c r="J27" s="239"/>
      <c r="K27" s="239">
        <f>SUM(K28:K28)</f>
        <v>0</v>
      </c>
      <c r="L27" s="239"/>
      <c r="M27" s="239">
        <f>SUM(M28:M28)</f>
        <v>0</v>
      </c>
      <c r="N27" s="238"/>
      <c r="O27" s="238">
        <f>SUM(O28:O28)</f>
        <v>0.16</v>
      </c>
      <c r="P27" s="238"/>
      <c r="Q27" s="238">
        <f>SUM(Q28:Q28)</f>
        <v>0</v>
      </c>
      <c r="R27" s="239"/>
      <c r="S27" s="239"/>
      <c r="T27" s="239"/>
      <c r="U27" s="239"/>
      <c r="V27" s="239">
        <f>SUM(V28:V28)</f>
        <v>21.4</v>
      </c>
      <c r="W27" s="239"/>
      <c r="X27" s="239"/>
      <c r="Y27" s="239"/>
      <c r="AG27" t="s">
        <v>181</v>
      </c>
    </row>
    <row r="28" spans="1:60" outlineLevel="1" x14ac:dyDescent="0.2">
      <c r="A28" s="253">
        <v>10</v>
      </c>
      <c r="B28" s="254" t="s">
        <v>409</v>
      </c>
      <c r="C28" s="263" t="s">
        <v>410</v>
      </c>
      <c r="D28" s="255" t="s">
        <v>212</v>
      </c>
      <c r="E28" s="256">
        <v>100</v>
      </c>
      <c r="F28" s="257"/>
      <c r="G28" s="258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15</v>
      </c>
      <c r="M28" s="232">
        <f>G28*(1+L28/100)</f>
        <v>0</v>
      </c>
      <c r="N28" s="231">
        <v>1.58E-3</v>
      </c>
      <c r="O28" s="231">
        <f>ROUND(E28*N28,2)</f>
        <v>0.16</v>
      </c>
      <c r="P28" s="231">
        <v>0</v>
      </c>
      <c r="Q28" s="231">
        <f>ROUND(E28*P28,2)</f>
        <v>0</v>
      </c>
      <c r="R28" s="232"/>
      <c r="S28" s="232" t="s">
        <v>185</v>
      </c>
      <c r="T28" s="232" t="s">
        <v>185</v>
      </c>
      <c r="U28" s="232">
        <v>0.214</v>
      </c>
      <c r="V28" s="232">
        <f>ROUND(E28*U28,2)</f>
        <v>21.4</v>
      </c>
      <c r="W28" s="232"/>
      <c r="X28" s="232" t="s">
        <v>186</v>
      </c>
      <c r="Y28" s="232" t="s">
        <v>187</v>
      </c>
      <c r="Z28" s="212"/>
      <c r="AA28" s="212"/>
      <c r="AB28" s="212"/>
      <c r="AC28" s="212"/>
      <c r="AD28" s="212"/>
      <c r="AE28" s="212"/>
      <c r="AF28" s="212"/>
      <c r="AG28" s="212" t="s">
        <v>188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40" t="s">
        <v>180</v>
      </c>
      <c r="B29" s="241" t="s">
        <v>100</v>
      </c>
      <c r="C29" s="259" t="s">
        <v>101</v>
      </c>
      <c r="D29" s="242"/>
      <c r="E29" s="243"/>
      <c r="F29" s="244"/>
      <c r="G29" s="245">
        <f>SUMIF(AG30:AG30,"&lt;&gt;NOR",G30:G30)</f>
        <v>0</v>
      </c>
      <c r="H29" s="239"/>
      <c r="I29" s="239">
        <f>SUM(I30:I30)</f>
        <v>0</v>
      </c>
      <c r="J29" s="239"/>
      <c r="K29" s="239">
        <f>SUM(K30:K30)</f>
        <v>0</v>
      </c>
      <c r="L29" s="239"/>
      <c r="M29" s="239">
        <f>SUM(M30:M30)</f>
        <v>0</v>
      </c>
      <c r="N29" s="238"/>
      <c r="O29" s="238">
        <f>SUM(O30:O30)</f>
        <v>0.01</v>
      </c>
      <c r="P29" s="238"/>
      <c r="Q29" s="238">
        <f>SUM(Q30:Q30)</f>
        <v>0.37</v>
      </c>
      <c r="R29" s="239"/>
      <c r="S29" s="239"/>
      <c r="T29" s="239"/>
      <c r="U29" s="239"/>
      <c r="V29" s="239">
        <f>SUM(V30:V30)</f>
        <v>9.26</v>
      </c>
      <c r="W29" s="239"/>
      <c r="X29" s="239"/>
      <c r="Y29" s="239"/>
      <c r="AG29" t="s">
        <v>181</v>
      </c>
    </row>
    <row r="30" spans="1:60" outlineLevel="1" x14ac:dyDescent="0.2">
      <c r="A30" s="253">
        <v>11</v>
      </c>
      <c r="B30" s="254" t="s">
        <v>465</v>
      </c>
      <c r="C30" s="263" t="s">
        <v>466</v>
      </c>
      <c r="D30" s="255" t="s">
        <v>226</v>
      </c>
      <c r="E30" s="256">
        <v>12</v>
      </c>
      <c r="F30" s="257"/>
      <c r="G30" s="258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15</v>
      </c>
      <c r="M30" s="232">
        <f>G30*(1+L30/100)</f>
        <v>0</v>
      </c>
      <c r="N30" s="231">
        <v>4.8999999999999998E-4</v>
      </c>
      <c r="O30" s="231">
        <f>ROUND(E30*N30,2)</f>
        <v>0.01</v>
      </c>
      <c r="P30" s="231">
        <v>3.1E-2</v>
      </c>
      <c r="Q30" s="231">
        <f>ROUND(E30*P30,2)</f>
        <v>0.37</v>
      </c>
      <c r="R30" s="232"/>
      <c r="S30" s="232" t="s">
        <v>185</v>
      </c>
      <c r="T30" s="232" t="s">
        <v>185</v>
      </c>
      <c r="U30" s="232">
        <v>0.77200000000000002</v>
      </c>
      <c r="V30" s="232">
        <f>ROUND(E30*U30,2)</f>
        <v>9.26</v>
      </c>
      <c r="W30" s="232"/>
      <c r="X30" s="232" t="s">
        <v>186</v>
      </c>
      <c r="Y30" s="232" t="s">
        <v>187</v>
      </c>
      <c r="Z30" s="212"/>
      <c r="AA30" s="212"/>
      <c r="AB30" s="212"/>
      <c r="AC30" s="212"/>
      <c r="AD30" s="212"/>
      <c r="AE30" s="212"/>
      <c r="AF30" s="212"/>
      <c r="AG30" s="212" t="s">
        <v>188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240" t="s">
        <v>180</v>
      </c>
      <c r="B31" s="241" t="s">
        <v>102</v>
      </c>
      <c r="C31" s="259" t="s">
        <v>103</v>
      </c>
      <c r="D31" s="242"/>
      <c r="E31" s="243"/>
      <c r="F31" s="244"/>
      <c r="G31" s="245">
        <f>SUMIF(AG32:AG32,"&lt;&gt;NOR",G32:G32)</f>
        <v>0</v>
      </c>
      <c r="H31" s="239"/>
      <c r="I31" s="239">
        <f>SUM(I32:I32)</f>
        <v>0</v>
      </c>
      <c r="J31" s="239"/>
      <c r="K31" s="239">
        <f>SUM(K32:K32)</f>
        <v>0</v>
      </c>
      <c r="L31" s="239"/>
      <c r="M31" s="239">
        <f>SUM(M32:M32)</f>
        <v>0</v>
      </c>
      <c r="N31" s="238"/>
      <c r="O31" s="238">
        <f>SUM(O32:O32)</f>
        <v>0</v>
      </c>
      <c r="P31" s="238"/>
      <c r="Q31" s="238">
        <f>SUM(Q32:Q32)</f>
        <v>0</v>
      </c>
      <c r="R31" s="239"/>
      <c r="S31" s="239"/>
      <c r="T31" s="239"/>
      <c r="U31" s="239"/>
      <c r="V31" s="239">
        <f>SUM(V32:V32)</f>
        <v>9.4499999999999993</v>
      </c>
      <c r="W31" s="239"/>
      <c r="X31" s="239"/>
      <c r="Y31" s="239"/>
      <c r="AG31" t="s">
        <v>181</v>
      </c>
    </row>
    <row r="32" spans="1:60" outlineLevel="1" x14ac:dyDescent="0.2">
      <c r="A32" s="253">
        <v>12</v>
      </c>
      <c r="B32" s="254" t="s">
        <v>1101</v>
      </c>
      <c r="C32" s="263" t="s">
        <v>1102</v>
      </c>
      <c r="D32" s="255" t="s">
        <v>196</v>
      </c>
      <c r="E32" s="256">
        <v>4.9933500000000004</v>
      </c>
      <c r="F32" s="257"/>
      <c r="G32" s="258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15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185</v>
      </c>
      <c r="T32" s="232" t="s">
        <v>185</v>
      </c>
      <c r="U32" s="232">
        <v>1.8919999999999999</v>
      </c>
      <c r="V32" s="232">
        <f>ROUND(E32*U32,2)</f>
        <v>9.4499999999999993</v>
      </c>
      <c r="W32" s="232"/>
      <c r="X32" s="232" t="s">
        <v>469</v>
      </c>
      <c r="Y32" s="232" t="s">
        <v>187</v>
      </c>
      <c r="Z32" s="212"/>
      <c r="AA32" s="212"/>
      <c r="AB32" s="212"/>
      <c r="AC32" s="212"/>
      <c r="AD32" s="212"/>
      <c r="AE32" s="212"/>
      <c r="AF32" s="212"/>
      <c r="AG32" s="212" t="s">
        <v>470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40" t="s">
        <v>180</v>
      </c>
      <c r="B33" s="241" t="s">
        <v>125</v>
      </c>
      <c r="C33" s="259" t="s">
        <v>126</v>
      </c>
      <c r="D33" s="242"/>
      <c r="E33" s="243"/>
      <c r="F33" s="244"/>
      <c r="G33" s="245">
        <f>SUMIF(AG34:AG48,"&lt;&gt;NOR",G34:G48)</f>
        <v>0</v>
      </c>
      <c r="H33" s="239"/>
      <c r="I33" s="239">
        <f>SUM(I34:I48)</f>
        <v>0</v>
      </c>
      <c r="J33" s="239"/>
      <c r="K33" s="239">
        <f>SUM(K34:K48)</f>
        <v>0</v>
      </c>
      <c r="L33" s="239"/>
      <c r="M33" s="239">
        <f>SUM(M34:M48)</f>
        <v>0</v>
      </c>
      <c r="N33" s="238"/>
      <c r="O33" s="238">
        <f>SUM(O34:O48)</f>
        <v>2.27</v>
      </c>
      <c r="P33" s="238"/>
      <c r="Q33" s="238">
        <f>SUM(Q34:Q48)</f>
        <v>1.39</v>
      </c>
      <c r="R33" s="239"/>
      <c r="S33" s="239"/>
      <c r="T33" s="239"/>
      <c r="U33" s="239"/>
      <c r="V33" s="239">
        <f>SUM(V34:V48)</f>
        <v>132.19999999999999</v>
      </c>
      <c r="W33" s="239"/>
      <c r="X33" s="239"/>
      <c r="Y33" s="239"/>
      <c r="AG33" t="s">
        <v>181</v>
      </c>
    </row>
    <row r="34" spans="1:60" outlineLevel="1" x14ac:dyDescent="0.2">
      <c r="A34" s="247">
        <v>13</v>
      </c>
      <c r="B34" s="248" t="s">
        <v>1103</v>
      </c>
      <c r="C34" s="260" t="s">
        <v>1104</v>
      </c>
      <c r="D34" s="249" t="s">
        <v>196</v>
      </c>
      <c r="E34" s="250">
        <v>20</v>
      </c>
      <c r="F34" s="251"/>
      <c r="G34" s="252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15</v>
      </c>
      <c r="M34" s="232">
        <f>G34*(1+L34/100)</f>
        <v>0</v>
      </c>
      <c r="N34" s="231">
        <v>2.0000000000000002E-5</v>
      </c>
      <c r="O34" s="231">
        <f>ROUND(E34*N34,2)</f>
        <v>0</v>
      </c>
      <c r="P34" s="231">
        <v>8.0000000000000002E-3</v>
      </c>
      <c r="Q34" s="231">
        <f>ROUND(E34*P34,2)</f>
        <v>0.16</v>
      </c>
      <c r="R34" s="232"/>
      <c r="S34" s="232" t="s">
        <v>185</v>
      </c>
      <c r="T34" s="232" t="s">
        <v>185</v>
      </c>
      <c r="U34" s="232">
        <v>1.2</v>
      </c>
      <c r="V34" s="232">
        <f>ROUND(E34*U34,2)</f>
        <v>24</v>
      </c>
      <c r="W34" s="232"/>
      <c r="X34" s="232" t="s">
        <v>186</v>
      </c>
      <c r="Y34" s="232" t="s">
        <v>187</v>
      </c>
      <c r="Z34" s="212"/>
      <c r="AA34" s="212"/>
      <c r="AB34" s="212"/>
      <c r="AC34" s="212"/>
      <c r="AD34" s="212"/>
      <c r="AE34" s="212"/>
      <c r="AF34" s="212"/>
      <c r="AG34" s="212" t="s">
        <v>188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29"/>
      <c r="B35" s="230"/>
      <c r="C35" s="261" t="s">
        <v>1105</v>
      </c>
      <c r="D35" s="234"/>
      <c r="E35" s="235">
        <v>20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190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7">
        <v>14</v>
      </c>
      <c r="B36" s="248" t="s">
        <v>1106</v>
      </c>
      <c r="C36" s="260" t="s">
        <v>1107</v>
      </c>
      <c r="D36" s="249" t="s">
        <v>247</v>
      </c>
      <c r="E36" s="250">
        <v>100</v>
      </c>
      <c r="F36" s="251"/>
      <c r="G36" s="252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15</v>
      </c>
      <c r="M36" s="232">
        <f>G36*(1+L36/100)</f>
        <v>0</v>
      </c>
      <c r="N36" s="231">
        <v>1.6000000000000001E-4</v>
      </c>
      <c r="O36" s="231">
        <f>ROUND(E36*N36,2)</f>
        <v>0.02</v>
      </c>
      <c r="P36" s="231">
        <v>1.2319999999999999E-2</v>
      </c>
      <c r="Q36" s="231">
        <f>ROUND(E36*P36,2)</f>
        <v>1.23</v>
      </c>
      <c r="R36" s="232"/>
      <c r="S36" s="232" t="s">
        <v>185</v>
      </c>
      <c r="T36" s="232" t="s">
        <v>185</v>
      </c>
      <c r="U36" s="232">
        <v>0.33815000000000001</v>
      </c>
      <c r="V36" s="232">
        <f>ROUND(E36*U36,2)</f>
        <v>33.82</v>
      </c>
      <c r="W36" s="232"/>
      <c r="X36" s="232" t="s">
        <v>186</v>
      </c>
      <c r="Y36" s="232" t="s">
        <v>187</v>
      </c>
      <c r="Z36" s="212"/>
      <c r="AA36" s="212"/>
      <c r="AB36" s="212"/>
      <c r="AC36" s="212"/>
      <c r="AD36" s="212"/>
      <c r="AE36" s="212"/>
      <c r="AF36" s="212"/>
      <c r="AG36" s="212" t="s">
        <v>188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2" x14ac:dyDescent="0.2">
      <c r="A37" s="229"/>
      <c r="B37" s="230"/>
      <c r="C37" s="261" t="s">
        <v>1108</v>
      </c>
      <c r="D37" s="234"/>
      <c r="E37" s="235">
        <v>100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190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47">
        <v>15</v>
      </c>
      <c r="B38" s="248" t="s">
        <v>1109</v>
      </c>
      <c r="C38" s="260" t="s">
        <v>1110</v>
      </c>
      <c r="D38" s="249" t="s">
        <v>247</v>
      </c>
      <c r="E38" s="250">
        <v>100</v>
      </c>
      <c r="F38" s="251"/>
      <c r="G38" s="252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15</v>
      </c>
      <c r="M38" s="232">
        <f>G38*(1+L38/100)</f>
        <v>0</v>
      </c>
      <c r="N38" s="231">
        <v>1.3639999999999999E-2</v>
      </c>
      <c r="O38" s="231">
        <f>ROUND(E38*N38,2)</f>
        <v>1.36</v>
      </c>
      <c r="P38" s="231">
        <v>0</v>
      </c>
      <c r="Q38" s="231">
        <f>ROUND(E38*P38,2)</f>
        <v>0</v>
      </c>
      <c r="R38" s="232"/>
      <c r="S38" s="232" t="s">
        <v>185</v>
      </c>
      <c r="T38" s="232" t="s">
        <v>185</v>
      </c>
      <c r="U38" s="232">
        <v>0.41599999999999998</v>
      </c>
      <c r="V38" s="232">
        <f>ROUND(E38*U38,2)</f>
        <v>41.6</v>
      </c>
      <c r="W38" s="232"/>
      <c r="X38" s="232" t="s">
        <v>186</v>
      </c>
      <c r="Y38" s="232" t="s">
        <v>187</v>
      </c>
      <c r="Z38" s="212"/>
      <c r="AA38" s="212"/>
      <c r="AB38" s="212"/>
      <c r="AC38" s="212"/>
      <c r="AD38" s="212"/>
      <c r="AE38" s="212"/>
      <c r="AF38" s="212"/>
      <c r="AG38" s="212" t="s">
        <v>188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2" x14ac:dyDescent="0.2">
      <c r="A39" s="229"/>
      <c r="B39" s="230"/>
      <c r="C39" s="261" t="s">
        <v>1111</v>
      </c>
      <c r="D39" s="234"/>
      <c r="E39" s="235">
        <v>100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190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7">
        <v>16</v>
      </c>
      <c r="B40" s="248" t="s">
        <v>1112</v>
      </c>
      <c r="C40" s="260" t="s">
        <v>1113</v>
      </c>
      <c r="D40" s="249" t="s">
        <v>247</v>
      </c>
      <c r="E40" s="250">
        <v>63.573999999999998</v>
      </c>
      <c r="F40" s="251"/>
      <c r="G40" s="252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15</v>
      </c>
      <c r="M40" s="232">
        <f>G40*(1+L40/100)</f>
        <v>0</v>
      </c>
      <c r="N40" s="231">
        <v>9.8999999999999999E-4</v>
      </c>
      <c r="O40" s="231">
        <f>ROUND(E40*N40,2)</f>
        <v>0.06</v>
      </c>
      <c r="P40" s="231">
        <v>0</v>
      </c>
      <c r="Q40" s="231">
        <f>ROUND(E40*P40,2)</f>
        <v>0</v>
      </c>
      <c r="R40" s="232"/>
      <c r="S40" s="232" t="s">
        <v>185</v>
      </c>
      <c r="T40" s="232" t="s">
        <v>185</v>
      </c>
      <c r="U40" s="232">
        <v>0.45300000000000001</v>
      </c>
      <c r="V40" s="232">
        <f>ROUND(E40*U40,2)</f>
        <v>28.8</v>
      </c>
      <c r="W40" s="232"/>
      <c r="X40" s="232" t="s">
        <v>186</v>
      </c>
      <c r="Y40" s="232" t="s">
        <v>187</v>
      </c>
      <c r="Z40" s="212"/>
      <c r="AA40" s="212"/>
      <c r="AB40" s="212"/>
      <c r="AC40" s="212"/>
      <c r="AD40" s="212"/>
      <c r="AE40" s="212"/>
      <c r="AF40" s="212"/>
      <c r="AG40" s="212" t="s">
        <v>188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29"/>
      <c r="B41" s="230"/>
      <c r="C41" s="261" t="s">
        <v>1114</v>
      </c>
      <c r="D41" s="234"/>
      <c r="E41" s="235">
        <v>29.974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190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29"/>
      <c r="B42" s="230"/>
      <c r="C42" s="261" t="s">
        <v>1115</v>
      </c>
      <c r="D42" s="234"/>
      <c r="E42" s="235">
        <v>33.6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190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7">
        <v>17</v>
      </c>
      <c r="B43" s="248" t="s">
        <v>531</v>
      </c>
      <c r="C43" s="260" t="s">
        <v>532</v>
      </c>
      <c r="D43" s="249" t="s">
        <v>184</v>
      </c>
      <c r="E43" s="250">
        <v>1.4650000000000001</v>
      </c>
      <c r="F43" s="251"/>
      <c r="G43" s="252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15</v>
      </c>
      <c r="M43" s="232">
        <f>G43*(1+L43/100)</f>
        <v>0</v>
      </c>
      <c r="N43" s="231">
        <v>0.55000000000000004</v>
      </c>
      <c r="O43" s="231">
        <f>ROUND(E43*N43,2)</f>
        <v>0.81</v>
      </c>
      <c r="P43" s="231">
        <v>0</v>
      </c>
      <c r="Q43" s="231">
        <f>ROUND(E43*P43,2)</f>
        <v>0</v>
      </c>
      <c r="R43" s="232" t="s">
        <v>262</v>
      </c>
      <c r="S43" s="232" t="s">
        <v>185</v>
      </c>
      <c r="T43" s="232" t="s">
        <v>185</v>
      </c>
      <c r="U43" s="232">
        <v>0</v>
      </c>
      <c r="V43" s="232">
        <f>ROUND(E43*U43,2)</f>
        <v>0</v>
      </c>
      <c r="W43" s="232"/>
      <c r="X43" s="232" t="s">
        <v>263</v>
      </c>
      <c r="Y43" s="232" t="s">
        <v>187</v>
      </c>
      <c r="Z43" s="212"/>
      <c r="AA43" s="212"/>
      <c r="AB43" s="212"/>
      <c r="AC43" s="212"/>
      <c r="AD43" s="212"/>
      <c r="AE43" s="212"/>
      <c r="AF43" s="212"/>
      <c r="AG43" s="212" t="s">
        <v>264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29"/>
      <c r="B44" s="230"/>
      <c r="C44" s="261" t="s">
        <v>1116</v>
      </c>
      <c r="D44" s="234"/>
      <c r="E44" s="235">
        <v>0.76732999999999996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190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29"/>
      <c r="B45" s="230"/>
      <c r="C45" s="261" t="s">
        <v>1117</v>
      </c>
      <c r="D45" s="234"/>
      <c r="E45" s="235">
        <v>0.56447999999999998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190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29"/>
      <c r="B46" s="230"/>
      <c r="C46" s="262" t="s">
        <v>485</v>
      </c>
      <c r="D46" s="236"/>
      <c r="E46" s="237">
        <v>0.13317999999999999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190</v>
      </c>
      <c r="AH46" s="212">
        <v>4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3">
        <v>18</v>
      </c>
      <c r="B47" s="254" t="s">
        <v>536</v>
      </c>
      <c r="C47" s="263" t="s">
        <v>537</v>
      </c>
      <c r="D47" s="255" t="s">
        <v>184</v>
      </c>
      <c r="E47" s="256">
        <v>1.4650000000000001</v>
      </c>
      <c r="F47" s="257"/>
      <c r="G47" s="258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15</v>
      </c>
      <c r="M47" s="232">
        <f>G47*(1+L47/100)</f>
        <v>0</v>
      </c>
      <c r="N47" s="231">
        <v>1.6500000000000001E-2</v>
      </c>
      <c r="O47" s="231">
        <f>ROUND(E47*N47,2)</f>
        <v>0.02</v>
      </c>
      <c r="P47" s="231">
        <v>0</v>
      </c>
      <c r="Q47" s="231">
        <f>ROUND(E47*P47,2)</f>
        <v>0</v>
      </c>
      <c r="R47" s="232"/>
      <c r="S47" s="232" t="s">
        <v>185</v>
      </c>
      <c r="T47" s="232" t="s">
        <v>185</v>
      </c>
      <c r="U47" s="232">
        <v>0</v>
      </c>
      <c r="V47" s="232">
        <f>ROUND(E47*U47,2)</f>
        <v>0</v>
      </c>
      <c r="W47" s="232"/>
      <c r="X47" s="232" t="s">
        <v>186</v>
      </c>
      <c r="Y47" s="232" t="s">
        <v>187</v>
      </c>
      <c r="Z47" s="212"/>
      <c r="AA47" s="212"/>
      <c r="AB47" s="212"/>
      <c r="AC47" s="212"/>
      <c r="AD47" s="212"/>
      <c r="AE47" s="212"/>
      <c r="AF47" s="212"/>
      <c r="AG47" s="212" t="s">
        <v>188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53">
        <v>19</v>
      </c>
      <c r="B48" s="254" t="s">
        <v>543</v>
      </c>
      <c r="C48" s="263" t="s">
        <v>544</v>
      </c>
      <c r="D48" s="255" t="s">
        <v>196</v>
      </c>
      <c r="E48" s="256">
        <v>2.2732600000000001</v>
      </c>
      <c r="F48" s="257"/>
      <c r="G48" s="258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15</v>
      </c>
      <c r="M48" s="232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2"/>
      <c r="S48" s="232" t="s">
        <v>185</v>
      </c>
      <c r="T48" s="232" t="s">
        <v>185</v>
      </c>
      <c r="U48" s="232">
        <v>1.7509999999999999</v>
      </c>
      <c r="V48" s="232">
        <f>ROUND(E48*U48,2)</f>
        <v>3.98</v>
      </c>
      <c r="W48" s="232"/>
      <c r="X48" s="232" t="s">
        <v>469</v>
      </c>
      <c r="Y48" s="232" t="s">
        <v>187</v>
      </c>
      <c r="Z48" s="212"/>
      <c r="AA48" s="212"/>
      <c r="AB48" s="212"/>
      <c r="AC48" s="212"/>
      <c r="AD48" s="212"/>
      <c r="AE48" s="212"/>
      <c r="AF48" s="212"/>
      <c r="AG48" s="212" t="s">
        <v>470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x14ac:dyDescent="0.2">
      <c r="A49" s="240" t="s">
        <v>180</v>
      </c>
      <c r="B49" s="241" t="s">
        <v>137</v>
      </c>
      <c r="C49" s="259" t="s">
        <v>138</v>
      </c>
      <c r="D49" s="242"/>
      <c r="E49" s="243"/>
      <c r="F49" s="244"/>
      <c r="G49" s="245">
        <f>SUMIF(AG50:AG56,"&lt;&gt;NOR",G50:G56)</f>
        <v>0</v>
      </c>
      <c r="H49" s="239"/>
      <c r="I49" s="239">
        <f>SUM(I50:I56)</f>
        <v>0</v>
      </c>
      <c r="J49" s="239"/>
      <c r="K49" s="239">
        <f>SUM(K50:K56)</f>
        <v>0</v>
      </c>
      <c r="L49" s="239"/>
      <c r="M49" s="239">
        <f>SUM(M50:M56)</f>
        <v>0</v>
      </c>
      <c r="N49" s="238"/>
      <c r="O49" s="238">
        <f>SUM(O50:O56)</f>
        <v>0.01</v>
      </c>
      <c r="P49" s="238"/>
      <c r="Q49" s="238">
        <f>SUM(Q50:Q56)</f>
        <v>0</v>
      </c>
      <c r="R49" s="239"/>
      <c r="S49" s="239"/>
      <c r="T49" s="239"/>
      <c r="U49" s="239"/>
      <c r="V49" s="239">
        <f>SUM(V50:V56)</f>
        <v>24.759999999999998</v>
      </c>
      <c r="W49" s="239"/>
      <c r="X49" s="239"/>
      <c r="Y49" s="239"/>
      <c r="AG49" t="s">
        <v>181</v>
      </c>
    </row>
    <row r="50" spans="1:60" outlineLevel="1" x14ac:dyDescent="0.2">
      <c r="A50" s="247">
        <v>20</v>
      </c>
      <c r="B50" s="248" t="s">
        <v>1118</v>
      </c>
      <c r="C50" s="260" t="s">
        <v>1119</v>
      </c>
      <c r="D50" s="249" t="s">
        <v>212</v>
      </c>
      <c r="E50" s="250">
        <v>41.83</v>
      </c>
      <c r="F50" s="251"/>
      <c r="G50" s="252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15</v>
      </c>
      <c r="M50" s="232">
        <f>G50*(1+L50/100)</f>
        <v>0</v>
      </c>
      <c r="N50" s="231">
        <v>6.9999999999999994E-5</v>
      </c>
      <c r="O50" s="231">
        <f>ROUND(E50*N50,2)</f>
        <v>0</v>
      </c>
      <c r="P50" s="231">
        <v>0</v>
      </c>
      <c r="Q50" s="231">
        <f>ROUND(E50*P50,2)</f>
        <v>0</v>
      </c>
      <c r="R50" s="232"/>
      <c r="S50" s="232" t="s">
        <v>185</v>
      </c>
      <c r="T50" s="232" t="s">
        <v>185</v>
      </c>
      <c r="U50" s="232">
        <v>0.14399999999999999</v>
      </c>
      <c r="V50" s="232">
        <f>ROUND(E50*U50,2)</f>
        <v>6.02</v>
      </c>
      <c r="W50" s="232"/>
      <c r="X50" s="232" t="s">
        <v>186</v>
      </c>
      <c r="Y50" s="232" t="s">
        <v>187</v>
      </c>
      <c r="Z50" s="212"/>
      <c r="AA50" s="212"/>
      <c r="AB50" s="212"/>
      <c r="AC50" s="212"/>
      <c r="AD50" s="212"/>
      <c r="AE50" s="212"/>
      <c r="AF50" s="212"/>
      <c r="AG50" s="212" t="s">
        <v>188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">
      <c r="A51" s="229"/>
      <c r="B51" s="230"/>
      <c r="C51" s="261" t="s">
        <v>1120</v>
      </c>
      <c r="D51" s="234"/>
      <c r="E51" s="235">
        <v>6.23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190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29"/>
      <c r="B52" s="230"/>
      <c r="C52" s="261" t="s">
        <v>1121</v>
      </c>
      <c r="D52" s="234"/>
      <c r="E52" s="235">
        <v>6.8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190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29"/>
      <c r="B53" s="230"/>
      <c r="C53" s="261" t="s">
        <v>1122</v>
      </c>
      <c r="D53" s="234"/>
      <c r="E53" s="235">
        <v>22.4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190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29"/>
      <c r="B54" s="230"/>
      <c r="C54" s="261" t="s">
        <v>1123</v>
      </c>
      <c r="D54" s="234"/>
      <c r="E54" s="235">
        <v>6.4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190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53">
        <v>21</v>
      </c>
      <c r="B55" s="254" t="s">
        <v>1124</v>
      </c>
      <c r="C55" s="263" t="s">
        <v>1125</v>
      </c>
      <c r="D55" s="255" t="s">
        <v>212</v>
      </c>
      <c r="E55" s="256">
        <v>41.83</v>
      </c>
      <c r="F55" s="257"/>
      <c r="G55" s="258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15</v>
      </c>
      <c r="M55" s="232">
        <f>G55*(1+L55/100)</f>
        <v>0</v>
      </c>
      <c r="N55" s="231">
        <v>1.0000000000000001E-5</v>
      </c>
      <c r="O55" s="231">
        <f>ROUND(E55*N55,2)</f>
        <v>0</v>
      </c>
      <c r="P55" s="231">
        <v>0</v>
      </c>
      <c r="Q55" s="231">
        <f>ROUND(E55*P55,2)</f>
        <v>0</v>
      </c>
      <c r="R55" s="232"/>
      <c r="S55" s="232" t="s">
        <v>185</v>
      </c>
      <c r="T55" s="232" t="s">
        <v>185</v>
      </c>
      <c r="U55" s="232">
        <v>4.4999999999999998E-2</v>
      </c>
      <c r="V55" s="232">
        <f>ROUND(E55*U55,2)</f>
        <v>1.88</v>
      </c>
      <c r="W55" s="232"/>
      <c r="X55" s="232" t="s">
        <v>186</v>
      </c>
      <c r="Y55" s="232" t="s">
        <v>187</v>
      </c>
      <c r="Z55" s="212"/>
      <c r="AA55" s="212"/>
      <c r="AB55" s="212"/>
      <c r="AC55" s="212"/>
      <c r="AD55" s="212"/>
      <c r="AE55" s="212"/>
      <c r="AF55" s="212"/>
      <c r="AG55" s="212" t="s">
        <v>188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53">
        <v>22</v>
      </c>
      <c r="B56" s="254" t="s">
        <v>1126</v>
      </c>
      <c r="C56" s="263" t="s">
        <v>1127</v>
      </c>
      <c r="D56" s="255" t="s">
        <v>212</v>
      </c>
      <c r="E56" s="256">
        <v>41.83</v>
      </c>
      <c r="F56" s="257"/>
      <c r="G56" s="258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15</v>
      </c>
      <c r="M56" s="232">
        <f>G56*(1+L56/100)</f>
        <v>0</v>
      </c>
      <c r="N56" s="231">
        <v>3.1E-4</v>
      </c>
      <c r="O56" s="231">
        <f>ROUND(E56*N56,2)</f>
        <v>0.01</v>
      </c>
      <c r="P56" s="231">
        <v>0</v>
      </c>
      <c r="Q56" s="231">
        <f>ROUND(E56*P56,2)</f>
        <v>0</v>
      </c>
      <c r="R56" s="232"/>
      <c r="S56" s="232" t="s">
        <v>185</v>
      </c>
      <c r="T56" s="232" t="s">
        <v>185</v>
      </c>
      <c r="U56" s="232">
        <v>0.40300000000000002</v>
      </c>
      <c r="V56" s="232">
        <f>ROUND(E56*U56,2)</f>
        <v>16.86</v>
      </c>
      <c r="W56" s="232"/>
      <c r="X56" s="232" t="s">
        <v>186</v>
      </c>
      <c r="Y56" s="232" t="s">
        <v>187</v>
      </c>
      <c r="Z56" s="212"/>
      <c r="AA56" s="212"/>
      <c r="AB56" s="212"/>
      <c r="AC56" s="212"/>
      <c r="AD56" s="212"/>
      <c r="AE56" s="212"/>
      <c r="AF56" s="212"/>
      <c r="AG56" s="212" t="s">
        <v>188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40" t="s">
        <v>180</v>
      </c>
      <c r="B57" s="241" t="s">
        <v>149</v>
      </c>
      <c r="C57" s="259" t="s">
        <v>150</v>
      </c>
      <c r="D57" s="242"/>
      <c r="E57" s="243"/>
      <c r="F57" s="244"/>
      <c r="G57" s="245">
        <f>SUMIF(AG58:AG66,"&lt;&gt;NOR",G58:G66)</f>
        <v>0</v>
      </c>
      <c r="H57" s="239"/>
      <c r="I57" s="239">
        <f>SUM(I58:I66)</f>
        <v>0</v>
      </c>
      <c r="J57" s="239"/>
      <c r="K57" s="239">
        <f>SUM(K58:K66)</f>
        <v>0</v>
      </c>
      <c r="L57" s="239"/>
      <c r="M57" s="239">
        <f>SUM(M58:M66)</f>
        <v>0</v>
      </c>
      <c r="N57" s="238"/>
      <c r="O57" s="238">
        <f>SUM(O58:O66)</f>
        <v>0</v>
      </c>
      <c r="P57" s="238"/>
      <c r="Q57" s="238">
        <f>SUM(Q58:Q66)</f>
        <v>0</v>
      </c>
      <c r="R57" s="239"/>
      <c r="S57" s="239"/>
      <c r="T57" s="239"/>
      <c r="U57" s="239"/>
      <c r="V57" s="239">
        <f>SUM(V58:V66)</f>
        <v>4.3599999999999994</v>
      </c>
      <c r="W57" s="239"/>
      <c r="X57" s="239"/>
      <c r="Y57" s="239"/>
      <c r="AG57" t="s">
        <v>181</v>
      </c>
    </row>
    <row r="58" spans="1:60" outlineLevel="1" x14ac:dyDescent="0.2">
      <c r="A58" s="253">
        <v>23</v>
      </c>
      <c r="B58" s="254" t="s">
        <v>643</v>
      </c>
      <c r="C58" s="263" t="s">
        <v>644</v>
      </c>
      <c r="D58" s="255" t="s">
        <v>645</v>
      </c>
      <c r="E58" s="256">
        <v>30</v>
      </c>
      <c r="F58" s="257"/>
      <c r="G58" s="258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15</v>
      </c>
      <c r="M58" s="232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2"/>
      <c r="S58" s="232" t="s">
        <v>495</v>
      </c>
      <c r="T58" s="232" t="s">
        <v>495</v>
      </c>
      <c r="U58" s="232">
        <v>0</v>
      </c>
      <c r="V58" s="232">
        <f>ROUND(E58*U58,2)</f>
        <v>0</v>
      </c>
      <c r="W58" s="232"/>
      <c r="X58" s="232" t="s">
        <v>186</v>
      </c>
      <c r="Y58" s="232" t="s">
        <v>187</v>
      </c>
      <c r="Z58" s="212"/>
      <c r="AA58" s="212"/>
      <c r="AB58" s="212"/>
      <c r="AC58" s="212"/>
      <c r="AD58" s="212"/>
      <c r="AE58" s="212"/>
      <c r="AF58" s="212"/>
      <c r="AG58" s="212" t="s">
        <v>188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3">
        <v>24</v>
      </c>
      <c r="B59" s="254" t="s">
        <v>1128</v>
      </c>
      <c r="C59" s="263" t="s">
        <v>1129</v>
      </c>
      <c r="D59" s="255" t="s">
        <v>196</v>
      </c>
      <c r="E59" s="256">
        <v>1.764</v>
      </c>
      <c r="F59" s="257"/>
      <c r="G59" s="258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15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185</v>
      </c>
      <c r="T59" s="232" t="s">
        <v>185</v>
      </c>
      <c r="U59" s="232">
        <v>0.93300000000000005</v>
      </c>
      <c r="V59" s="232">
        <f>ROUND(E59*U59,2)</f>
        <v>1.65</v>
      </c>
      <c r="W59" s="232"/>
      <c r="X59" s="232" t="s">
        <v>656</v>
      </c>
      <c r="Y59" s="232" t="s">
        <v>187</v>
      </c>
      <c r="Z59" s="212"/>
      <c r="AA59" s="212"/>
      <c r="AB59" s="212"/>
      <c r="AC59" s="212"/>
      <c r="AD59" s="212"/>
      <c r="AE59" s="212"/>
      <c r="AF59" s="212"/>
      <c r="AG59" s="212" t="s">
        <v>657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3">
        <v>25</v>
      </c>
      <c r="B60" s="254" t="s">
        <v>658</v>
      </c>
      <c r="C60" s="263" t="s">
        <v>659</v>
      </c>
      <c r="D60" s="255" t="s">
        <v>196</v>
      </c>
      <c r="E60" s="256">
        <v>1.764</v>
      </c>
      <c r="F60" s="257"/>
      <c r="G60" s="258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15</v>
      </c>
      <c r="M60" s="232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2"/>
      <c r="S60" s="232" t="s">
        <v>185</v>
      </c>
      <c r="T60" s="232" t="s">
        <v>185</v>
      </c>
      <c r="U60" s="232">
        <v>0.94199999999999995</v>
      </c>
      <c r="V60" s="232">
        <f>ROUND(E60*U60,2)</f>
        <v>1.66</v>
      </c>
      <c r="W60" s="232"/>
      <c r="X60" s="232" t="s">
        <v>656</v>
      </c>
      <c r="Y60" s="232" t="s">
        <v>187</v>
      </c>
      <c r="Z60" s="212"/>
      <c r="AA60" s="212"/>
      <c r="AB60" s="212"/>
      <c r="AC60" s="212"/>
      <c r="AD60" s="212"/>
      <c r="AE60" s="212"/>
      <c r="AF60" s="212"/>
      <c r="AG60" s="212" t="s">
        <v>657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53">
        <v>26</v>
      </c>
      <c r="B61" s="254" t="s">
        <v>660</v>
      </c>
      <c r="C61" s="263" t="s">
        <v>661</v>
      </c>
      <c r="D61" s="255" t="s">
        <v>196</v>
      </c>
      <c r="E61" s="256">
        <v>1.764</v>
      </c>
      <c r="F61" s="257"/>
      <c r="G61" s="258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15</v>
      </c>
      <c r="M61" s="232">
        <f>G61*(1+L61/100)</f>
        <v>0</v>
      </c>
      <c r="N61" s="231">
        <v>0</v>
      </c>
      <c r="O61" s="231">
        <f>ROUND(E61*N61,2)</f>
        <v>0</v>
      </c>
      <c r="P61" s="231">
        <v>0</v>
      </c>
      <c r="Q61" s="231">
        <f>ROUND(E61*P61,2)</f>
        <v>0</v>
      </c>
      <c r="R61" s="232"/>
      <c r="S61" s="232" t="s">
        <v>185</v>
      </c>
      <c r="T61" s="232" t="s">
        <v>185</v>
      </c>
      <c r="U61" s="232">
        <v>0.105</v>
      </c>
      <c r="V61" s="232">
        <f>ROUND(E61*U61,2)</f>
        <v>0.19</v>
      </c>
      <c r="W61" s="232"/>
      <c r="X61" s="232" t="s">
        <v>656</v>
      </c>
      <c r="Y61" s="232" t="s">
        <v>187</v>
      </c>
      <c r="Z61" s="212"/>
      <c r="AA61" s="212"/>
      <c r="AB61" s="212"/>
      <c r="AC61" s="212"/>
      <c r="AD61" s="212"/>
      <c r="AE61" s="212"/>
      <c r="AF61" s="212"/>
      <c r="AG61" s="212" t="s">
        <v>657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53">
        <v>27</v>
      </c>
      <c r="B62" s="254" t="s">
        <v>662</v>
      </c>
      <c r="C62" s="263" t="s">
        <v>663</v>
      </c>
      <c r="D62" s="255" t="s">
        <v>196</v>
      </c>
      <c r="E62" s="256">
        <v>1.764</v>
      </c>
      <c r="F62" s="257"/>
      <c r="G62" s="258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15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185</v>
      </c>
      <c r="T62" s="232" t="s">
        <v>185</v>
      </c>
      <c r="U62" s="232">
        <v>0.49</v>
      </c>
      <c r="V62" s="232">
        <f>ROUND(E62*U62,2)</f>
        <v>0.86</v>
      </c>
      <c r="W62" s="232"/>
      <c r="X62" s="232" t="s">
        <v>656</v>
      </c>
      <c r="Y62" s="232" t="s">
        <v>187</v>
      </c>
      <c r="Z62" s="212"/>
      <c r="AA62" s="212"/>
      <c r="AB62" s="212"/>
      <c r="AC62" s="212"/>
      <c r="AD62" s="212"/>
      <c r="AE62" s="212"/>
      <c r="AF62" s="212"/>
      <c r="AG62" s="212" t="s">
        <v>657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7">
        <v>28</v>
      </c>
      <c r="B63" s="248" t="s">
        <v>664</v>
      </c>
      <c r="C63" s="260" t="s">
        <v>665</v>
      </c>
      <c r="D63" s="249" t="s">
        <v>196</v>
      </c>
      <c r="E63" s="250">
        <v>52.92</v>
      </c>
      <c r="F63" s="251"/>
      <c r="G63" s="252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15</v>
      </c>
      <c r="M63" s="232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2"/>
      <c r="S63" s="232" t="s">
        <v>185</v>
      </c>
      <c r="T63" s="232" t="s">
        <v>185</v>
      </c>
      <c r="U63" s="232">
        <v>0</v>
      </c>
      <c r="V63" s="232">
        <f>ROUND(E63*U63,2)</f>
        <v>0</v>
      </c>
      <c r="W63" s="232"/>
      <c r="X63" s="232" t="s">
        <v>186</v>
      </c>
      <c r="Y63" s="232" t="s">
        <v>187</v>
      </c>
      <c r="Z63" s="212"/>
      <c r="AA63" s="212"/>
      <c r="AB63" s="212"/>
      <c r="AC63" s="212"/>
      <c r="AD63" s="212"/>
      <c r="AE63" s="212"/>
      <c r="AF63" s="212"/>
      <c r="AG63" s="212" t="s">
        <v>188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">
      <c r="A64" s="229"/>
      <c r="B64" s="230"/>
      <c r="C64" s="261" t="s">
        <v>1130</v>
      </c>
      <c r="D64" s="234"/>
      <c r="E64" s="235">
        <v>52.92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190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53">
        <v>29</v>
      </c>
      <c r="B65" s="254" t="s">
        <v>667</v>
      </c>
      <c r="C65" s="263" t="s">
        <v>668</v>
      </c>
      <c r="D65" s="255" t="s">
        <v>196</v>
      </c>
      <c r="E65" s="256">
        <v>0.4</v>
      </c>
      <c r="F65" s="257"/>
      <c r="G65" s="258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15</v>
      </c>
      <c r="M65" s="232">
        <f>G65*(1+L65/100)</f>
        <v>0</v>
      </c>
      <c r="N65" s="231">
        <v>0</v>
      </c>
      <c r="O65" s="231">
        <f>ROUND(E65*N65,2)</f>
        <v>0</v>
      </c>
      <c r="P65" s="231">
        <v>0</v>
      </c>
      <c r="Q65" s="231">
        <f>ROUND(E65*P65,2)</f>
        <v>0</v>
      </c>
      <c r="R65" s="232"/>
      <c r="S65" s="232" t="s">
        <v>586</v>
      </c>
      <c r="T65" s="232" t="s">
        <v>586</v>
      </c>
      <c r="U65" s="232">
        <v>0</v>
      </c>
      <c r="V65" s="232">
        <f>ROUND(E65*U65,2)</f>
        <v>0</v>
      </c>
      <c r="W65" s="232"/>
      <c r="X65" s="232" t="s">
        <v>186</v>
      </c>
      <c r="Y65" s="232" t="s">
        <v>187</v>
      </c>
      <c r="Z65" s="212"/>
      <c r="AA65" s="212"/>
      <c r="AB65" s="212"/>
      <c r="AC65" s="212"/>
      <c r="AD65" s="212"/>
      <c r="AE65" s="212"/>
      <c r="AF65" s="212"/>
      <c r="AG65" s="212" t="s">
        <v>188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53">
        <v>30</v>
      </c>
      <c r="B66" s="254" t="s">
        <v>1131</v>
      </c>
      <c r="C66" s="263" t="s">
        <v>1132</v>
      </c>
      <c r="D66" s="255" t="s">
        <v>196</v>
      </c>
      <c r="E66" s="256">
        <v>1.3640000000000001</v>
      </c>
      <c r="F66" s="257"/>
      <c r="G66" s="258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15</v>
      </c>
      <c r="M66" s="232">
        <f>G66*(1+L66/100)</f>
        <v>0</v>
      </c>
      <c r="N66" s="231">
        <v>0</v>
      </c>
      <c r="O66" s="231">
        <f>ROUND(E66*N66,2)</f>
        <v>0</v>
      </c>
      <c r="P66" s="231">
        <v>0</v>
      </c>
      <c r="Q66" s="231">
        <f>ROUND(E66*P66,2)</f>
        <v>0</v>
      </c>
      <c r="R66" s="232"/>
      <c r="S66" s="232" t="s">
        <v>185</v>
      </c>
      <c r="T66" s="232" t="s">
        <v>185</v>
      </c>
      <c r="U66" s="232">
        <v>0</v>
      </c>
      <c r="V66" s="232">
        <f>ROUND(E66*U66,2)</f>
        <v>0</v>
      </c>
      <c r="W66" s="232"/>
      <c r="X66" s="232" t="s">
        <v>186</v>
      </c>
      <c r="Y66" s="232" t="s">
        <v>187</v>
      </c>
      <c r="Z66" s="212"/>
      <c r="AA66" s="212"/>
      <c r="AB66" s="212"/>
      <c r="AC66" s="212"/>
      <c r="AD66" s="212"/>
      <c r="AE66" s="212"/>
      <c r="AF66" s="212"/>
      <c r="AG66" s="212" t="s">
        <v>188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">
      <c r="A67" s="240" t="s">
        <v>180</v>
      </c>
      <c r="B67" s="241" t="s">
        <v>152</v>
      </c>
      <c r="C67" s="259" t="s">
        <v>29</v>
      </c>
      <c r="D67" s="242"/>
      <c r="E67" s="243"/>
      <c r="F67" s="244"/>
      <c r="G67" s="245">
        <f>SUMIF(AG68:AG73,"&lt;&gt;NOR",G68:G73)</f>
        <v>0</v>
      </c>
      <c r="H67" s="239"/>
      <c r="I67" s="239">
        <f>SUM(I68:I73)</f>
        <v>0</v>
      </c>
      <c r="J67" s="239"/>
      <c r="K67" s="239">
        <f>SUM(K68:K73)</f>
        <v>0</v>
      </c>
      <c r="L67" s="239"/>
      <c r="M67" s="239">
        <f>SUM(M68:M73)</f>
        <v>0</v>
      </c>
      <c r="N67" s="238"/>
      <c r="O67" s="238">
        <f>SUM(O68:O73)</f>
        <v>0</v>
      </c>
      <c r="P67" s="238"/>
      <c r="Q67" s="238">
        <f>SUM(Q68:Q73)</f>
        <v>0</v>
      </c>
      <c r="R67" s="239"/>
      <c r="S67" s="239"/>
      <c r="T67" s="239"/>
      <c r="U67" s="239"/>
      <c r="V67" s="239">
        <f>SUM(V68:V73)</f>
        <v>0</v>
      </c>
      <c r="W67" s="239"/>
      <c r="X67" s="239"/>
      <c r="Y67" s="239"/>
      <c r="AG67" t="s">
        <v>181</v>
      </c>
    </row>
    <row r="68" spans="1:60" outlineLevel="1" x14ac:dyDescent="0.2">
      <c r="A68" s="253">
        <v>31</v>
      </c>
      <c r="B68" s="254" t="s">
        <v>671</v>
      </c>
      <c r="C68" s="263" t="s">
        <v>672</v>
      </c>
      <c r="D68" s="255" t="s">
        <v>673</v>
      </c>
      <c r="E68" s="256">
        <v>1</v>
      </c>
      <c r="F68" s="257"/>
      <c r="G68" s="258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15</v>
      </c>
      <c r="M68" s="232">
        <f>G68*(1+L68/100)</f>
        <v>0</v>
      </c>
      <c r="N68" s="231">
        <v>0</v>
      </c>
      <c r="O68" s="231">
        <f>ROUND(E68*N68,2)</f>
        <v>0</v>
      </c>
      <c r="P68" s="231">
        <v>0</v>
      </c>
      <c r="Q68" s="231">
        <f>ROUND(E68*P68,2)</f>
        <v>0</v>
      </c>
      <c r="R68" s="232"/>
      <c r="S68" s="232" t="s">
        <v>185</v>
      </c>
      <c r="T68" s="232" t="s">
        <v>332</v>
      </c>
      <c r="U68" s="232">
        <v>0</v>
      </c>
      <c r="V68" s="232">
        <f>ROUND(E68*U68,2)</f>
        <v>0</v>
      </c>
      <c r="W68" s="232"/>
      <c r="X68" s="232" t="s">
        <v>674</v>
      </c>
      <c r="Y68" s="232" t="s">
        <v>187</v>
      </c>
      <c r="Z68" s="212"/>
      <c r="AA68" s="212"/>
      <c r="AB68" s="212"/>
      <c r="AC68" s="212"/>
      <c r="AD68" s="212"/>
      <c r="AE68" s="212"/>
      <c r="AF68" s="212"/>
      <c r="AG68" s="212" t="s">
        <v>675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53">
        <v>32</v>
      </c>
      <c r="B69" s="254" t="s">
        <v>676</v>
      </c>
      <c r="C69" s="263" t="s">
        <v>677</v>
      </c>
      <c r="D69" s="255" t="s">
        <v>673</v>
      </c>
      <c r="E69" s="256">
        <v>1</v>
      </c>
      <c r="F69" s="257"/>
      <c r="G69" s="258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15</v>
      </c>
      <c r="M69" s="232">
        <f>G69*(1+L69/100)</f>
        <v>0</v>
      </c>
      <c r="N69" s="231">
        <v>0</v>
      </c>
      <c r="O69" s="231">
        <f>ROUND(E69*N69,2)</f>
        <v>0</v>
      </c>
      <c r="P69" s="231">
        <v>0</v>
      </c>
      <c r="Q69" s="231">
        <f>ROUND(E69*P69,2)</f>
        <v>0</v>
      </c>
      <c r="R69" s="232"/>
      <c r="S69" s="232" t="s">
        <v>185</v>
      </c>
      <c r="T69" s="232" t="s">
        <v>332</v>
      </c>
      <c r="U69" s="232">
        <v>0</v>
      </c>
      <c r="V69" s="232">
        <f>ROUND(E69*U69,2)</f>
        <v>0</v>
      </c>
      <c r="W69" s="232"/>
      <c r="X69" s="232" t="s">
        <v>674</v>
      </c>
      <c r="Y69" s="232" t="s">
        <v>187</v>
      </c>
      <c r="Z69" s="212"/>
      <c r="AA69" s="212"/>
      <c r="AB69" s="212"/>
      <c r="AC69" s="212"/>
      <c r="AD69" s="212"/>
      <c r="AE69" s="212"/>
      <c r="AF69" s="212"/>
      <c r="AG69" s="212" t="s">
        <v>675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53">
        <v>33</v>
      </c>
      <c r="B70" s="254" t="s">
        <v>678</v>
      </c>
      <c r="C70" s="263" t="s">
        <v>679</v>
      </c>
      <c r="D70" s="255" t="s">
        <v>673</v>
      </c>
      <c r="E70" s="256">
        <v>1</v>
      </c>
      <c r="F70" s="257"/>
      <c r="G70" s="258">
        <f>ROUND(E70*F70,2)</f>
        <v>0</v>
      </c>
      <c r="H70" s="233"/>
      <c r="I70" s="232">
        <f>ROUND(E70*H70,2)</f>
        <v>0</v>
      </c>
      <c r="J70" s="233"/>
      <c r="K70" s="232">
        <f>ROUND(E70*J70,2)</f>
        <v>0</v>
      </c>
      <c r="L70" s="232">
        <v>15</v>
      </c>
      <c r="M70" s="232">
        <f>G70*(1+L70/100)</f>
        <v>0</v>
      </c>
      <c r="N70" s="231">
        <v>0</v>
      </c>
      <c r="O70" s="231">
        <f>ROUND(E70*N70,2)</f>
        <v>0</v>
      </c>
      <c r="P70" s="231">
        <v>0</v>
      </c>
      <c r="Q70" s="231">
        <f>ROUND(E70*P70,2)</f>
        <v>0</v>
      </c>
      <c r="R70" s="232"/>
      <c r="S70" s="232" t="s">
        <v>185</v>
      </c>
      <c r="T70" s="232" t="s">
        <v>332</v>
      </c>
      <c r="U70" s="232">
        <v>0</v>
      </c>
      <c r="V70" s="232">
        <f>ROUND(E70*U70,2)</f>
        <v>0</v>
      </c>
      <c r="W70" s="232"/>
      <c r="X70" s="232" t="s">
        <v>674</v>
      </c>
      <c r="Y70" s="232" t="s">
        <v>187</v>
      </c>
      <c r="Z70" s="212"/>
      <c r="AA70" s="212"/>
      <c r="AB70" s="212"/>
      <c r="AC70" s="212"/>
      <c r="AD70" s="212"/>
      <c r="AE70" s="212"/>
      <c r="AF70" s="212"/>
      <c r="AG70" s="212" t="s">
        <v>675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53">
        <v>34</v>
      </c>
      <c r="B71" s="254" t="s">
        <v>680</v>
      </c>
      <c r="C71" s="263" t="s">
        <v>681</v>
      </c>
      <c r="D71" s="255" t="s">
        <v>673</v>
      </c>
      <c r="E71" s="256">
        <v>1</v>
      </c>
      <c r="F71" s="257"/>
      <c r="G71" s="258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15</v>
      </c>
      <c r="M71" s="232">
        <f>G71*(1+L71/100)</f>
        <v>0</v>
      </c>
      <c r="N71" s="231">
        <v>0</v>
      </c>
      <c r="O71" s="231">
        <f>ROUND(E71*N71,2)</f>
        <v>0</v>
      </c>
      <c r="P71" s="231">
        <v>0</v>
      </c>
      <c r="Q71" s="231">
        <f>ROUND(E71*P71,2)</f>
        <v>0</v>
      </c>
      <c r="R71" s="232"/>
      <c r="S71" s="232" t="s">
        <v>185</v>
      </c>
      <c r="T71" s="232" t="s">
        <v>332</v>
      </c>
      <c r="U71" s="232">
        <v>0</v>
      </c>
      <c r="V71" s="232">
        <f>ROUND(E71*U71,2)</f>
        <v>0</v>
      </c>
      <c r="W71" s="232"/>
      <c r="X71" s="232" t="s">
        <v>674</v>
      </c>
      <c r="Y71" s="232" t="s">
        <v>187</v>
      </c>
      <c r="Z71" s="212"/>
      <c r="AA71" s="212"/>
      <c r="AB71" s="212"/>
      <c r="AC71" s="212"/>
      <c r="AD71" s="212"/>
      <c r="AE71" s="212"/>
      <c r="AF71" s="212"/>
      <c r="AG71" s="212" t="s">
        <v>675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53">
        <v>35</v>
      </c>
      <c r="B72" s="254" t="s">
        <v>682</v>
      </c>
      <c r="C72" s="263" t="s">
        <v>683</v>
      </c>
      <c r="D72" s="255" t="s">
        <v>673</v>
      </c>
      <c r="E72" s="256">
        <v>1</v>
      </c>
      <c r="F72" s="257"/>
      <c r="G72" s="258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15</v>
      </c>
      <c r="M72" s="232">
        <f>G72*(1+L72/100)</f>
        <v>0</v>
      </c>
      <c r="N72" s="231">
        <v>0</v>
      </c>
      <c r="O72" s="231">
        <f>ROUND(E72*N72,2)</f>
        <v>0</v>
      </c>
      <c r="P72" s="231">
        <v>0</v>
      </c>
      <c r="Q72" s="231">
        <f>ROUND(E72*P72,2)</f>
        <v>0</v>
      </c>
      <c r="R72" s="232"/>
      <c r="S72" s="232" t="s">
        <v>185</v>
      </c>
      <c r="T72" s="232" t="s">
        <v>332</v>
      </c>
      <c r="U72" s="232">
        <v>0</v>
      </c>
      <c r="V72" s="232">
        <f>ROUND(E72*U72,2)</f>
        <v>0</v>
      </c>
      <c r="W72" s="232"/>
      <c r="X72" s="232" t="s">
        <v>674</v>
      </c>
      <c r="Y72" s="232" t="s">
        <v>187</v>
      </c>
      <c r="Z72" s="212"/>
      <c r="AA72" s="212"/>
      <c r="AB72" s="212"/>
      <c r="AC72" s="212"/>
      <c r="AD72" s="212"/>
      <c r="AE72" s="212"/>
      <c r="AF72" s="212"/>
      <c r="AG72" s="212" t="s">
        <v>675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53">
        <v>36</v>
      </c>
      <c r="B73" s="254" t="s">
        <v>684</v>
      </c>
      <c r="C73" s="263" t="s">
        <v>685</v>
      </c>
      <c r="D73" s="255" t="s">
        <v>673</v>
      </c>
      <c r="E73" s="256">
        <v>1</v>
      </c>
      <c r="F73" s="257"/>
      <c r="G73" s="258">
        <f>ROUND(E73*F73,2)</f>
        <v>0</v>
      </c>
      <c r="H73" s="233"/>
      <c r="I73" s="232">
        <f>ROUND(E73*H73,2)</f>
        <v>0</v>
      </c>
      <c r="J73" s="233"/>
      <c r="K73" s="232">
        <f>ROUND(E73*J73,2)</f>
        <v>0</v>
      </c>
      <c r="L73" s="232">
        <v>15</v>
      </c>
      <c r="M73" s="232">
        <f>G73*(1+L73/100)</f>
        <v>0</v>
      </c>
      <c r="N73" s="231">
        <v>0</v>
      </c>
      <c r="O73" s="231">
        <f>ROUND(E73*N73,2)</f>
        <v>0</v>
      </c>
      <c r="P73" s="231">
        <v>0</v>
      </c>
      <c r="Q73" s="231">
        <f>ROUND(E73*P73,2)</f>
        <v>0</v>
      </c>
      <c r="R73" s="232"/>
      <c r="S73" s="232" t="s">
        <v>185</v>
      </c>
      <c r="T73" s="232" t="s">
        <v>332</v>
      </c>
      <c r="U73" s="232">
        <v>0</v>
      </c>
      <c r="V73" s="232">
        <f>ROUND(E73*U73,2)</f>
        <v>0</v>
      </c>
      <c r="W73" s="232"/>
      <c r="X73" s="232" t="s">
        <v>674</v>
      </c>
      <c r="Y73" s="232" t="s">
        <v>187</v>
      </c>
      <c r="Z73" s="212"/>
      <c r="AA73" s="212"/>
      <c r="AB73" s="212"/>
      <c r="AC73" s="212"/>
      <c r="AD73" s="212"/>
      <c r="AE73" s="212"/>
      <c r="AF73" s="212"/>
      <c r="AG73" s="212" t="s">
        <v>675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x14ac:dyDescent="0.2">
      <c r="A74" s="240" t="s">
        <v>180</v>
      </c>
      <c r="B74" s="241" t="s">
        <v>153</v>
      </c>
      <c r="C74" s="259" t="s">
        <v>30</v>
      </c>
      <c r="D74" s="242"/>
      <c r="E74" s="243"/>
      <c r="F74" s="244"/>
      <c r="G74" s="245">
        <f>SUMIF(AG75:AG78,"&lt;&gt;NOR",G75:G78)</f>
        <v>0</v>
      </c>
      <c r="H74" s="239"/>
      <c r="I74" s="239">
        <f>SUM(I75:I78)</f>
        <v>0</v>
      </c>
      <c r="J74" s="239"/>
      <c r="K74" s="239">
        <f>SUM(K75:K78)</f>
        <v>0</v>
      </c>
      <c r="L74" s="239"/>
      <c r="M74" s="239">
        <f>SUM(M75:M78)</f>
        <v>0</v>
      </c>
      <c r="N74" s="238"/>
      <c r="O74" s="238">
        <f>SUM(O75:O78)</f>
        <v>0</v>
      </c>
      <c r="P74" s="238"/>
      <c r="Q74" s="238">
        <f>SUM(Q75:Q78)</f>
        <v>0</v>
      </c>
      <c r="R74" s="239"/>
      <c r="S74" s="239"/>
      <c r="T74" s="239"/>
      <c r="U74" s="239"/>
      <c r="V74" s="239">
        <f>SUM(V75:V78)</f>
        <v>0</v>
      </c>
      <c r="W74" s="239"/>
      <c r="X74" s="239"/>
      <c r="Y74" s="239"/>
      <c r="AG74" t="s">
        <v>181</v>
      </c>
    </row>
    <row r="75" spans="1:60" outlineLevel="1" x14ac:dyDescent="0.2">
      <c r="A75" s="247">
        <v>37</v>
      </c>
      <c r="B75" s="248" t="s">
        <v>1133</v>
      </c>
      <c r="C75" s="260" t="s">
        <v>1134</v>
      </c>
      <c r="D75" s="249" t="s">
        <v>673</v>
      </c>
      <c r="E75" s="250">
        <v>1</v>
      </c>
      <c r="F75" s="251"/>
      <c r="G75" s="252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15</v>
      </c>
      <c r="M75" s="232">
        <f>G75*(1+L75/100)</f>
        <v>0</v>
      </c>
      <c r="N75" s="231">
        <v>0</v>
      </c>
      <c r="O75" s="231">
        <f>ROUND(E75*N75,2)</f>
        <v>0</v>
      </c>
      <c r="P75" s="231">
        <v>0</v>
      </c>
      <c r="Q75" s="231">
        <f>ROUND(E75*P75,2)</f>
        <v>0</v>
      </c>
      <c r="R75" s="232"/>
      <c r="S75" s="232" t="s">
        <v>185</v>
      </c>
      <c r="T75" s="232" t="s">
        <v>332</v>
      </c>
      <c r="U75" s="232">
        <v>0</v>
      </c>
      <c r="V75" s="232">
        <f>ROUND(E75*U75,2)</f>
        <v>0</v>
      </c>
      <c r="W75" s="232"/>
      <c r="X75" s="232" t="s">
        <v>674</v>
      </c>
      <c r="Y75" s="232" t="s">
        <v>187</v>
      </c>
      <c r="Z75" s="212"/>
      <c r="AA75" s="212"/>
      <c r="AB75" s="212"/>
      <c r="AC75" s="212"/>
      <c r="AD75" s="212"/>
      <c r="AE75" s="212"/>
      <c r="AF75" s="212"/>
      <c r="AG75" s="212" t="s">
        <v>675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56.25" outlineLevel="2" x14ac:dyDescent="0.2">
      <c r="A76" s="229"/>
      <c r="B76" s="230"/>
      <c r="C76" s="261" t="s">
        <v>1135</v>
      </c>
      <c r="D76" s="234"/>
      <c r="E76" s="235">
        <v>1</v>
      </c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190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53">
        <v>38</v>
      </c>
      <c r="B77" s="254" t="s">
        <v>686</v>
      </c>
      <c r="C77" s="263" t="s">
        <v>687</v>
      </c>
      <c r="D77" s="255" t="s">
        <v>673</v>
      </c>
      <c r="E77" s="256">
        <v>1</v>
      </c>
      <c r="F77" s="257"/>
      <c r="G77" s="258">
        <f>ROUND(E77*F77,2)</f>
        <v>0</v>
      </c>
      <c r="H77" s="233"/>
      <c r="I77" s="232">
        <f>ROUND(E77*H77,2)</f>
        <v>0</v>
      </c>
      <c r="J77" s="233"/>
      <c r="K77" s="232">
        <f>ROUND(E77*J77,2)</f>
        <v>0</v>
      </c>
      <c r="L77" s="232">
        <v>15</v>
      </c>
      <c r="M77" s="232">
        <f>G77*(1+L77/100)</f>
        <v>0</v>
      </c>
      <c r="N77" s="231">
        <v>0</v>
      </c>
      <c r="O77" s="231">
        <f>ROUND(E77*N77,2)</f>
        <v>0</v>
      </c>
      <c r="P77" s="231">
        <v>0</v>
      </c>
      <c r="Q77" s="231">
        <f>ROUND(E77*P77,2)</f>
        <v>0</v>
      </c>
      <c r="R77" s="232"/>
      <c r="S77" s="232" t="s">
        <v>185</v>
      </c>
      <c r="T77" s="232" t="s">
        <v>332</v>
      </c>
      <c r="U77" s="232">
        <v>0</v>
      </c>
      <c r="V77" s="232">
        <f>ROUND(E77*U77,2)</f>
        <v>0</v>
      </c>
      <c r="W77" s="232"/>
      <c r="X77" s="232" t="s">
        <v>674</v>
      </c>
      <c r="Y77" s="232" t="s">
        <v>187</v>
      </c>
      <c r="Z77" s="212"/>
      <c r="AA77" s="212"/>
      <c r="AB77" s="212"/>
      <c r="AC77" s="212"/>
      <c r="AD77" s="212"/>
      <c r="AE77" s="212"/>
      <c r="AF77" s="212"/>
      <c r="AG77" s="212" t="s">
        <v>675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7">
        <v>39</v>
      </c>
      <c r="B78" s="248" t="s">
        <v>688</v>
      </c>
      <c r="C78" s="260" t="s">
        <v>689</v>
      </c>
      <c r="D78" s="249" t="s">
        <v>673</v>
      </c>
      <c r="E78" s="250">
        <v>1</v>
      </c>
      <c r="F78" s="251"/>
      <c r="G78" s="252">
        <f>ROUND(E78*F78,2)</f>
        <v>0</v>
      </c>
      <c r="H78" s="233"/>
      <c r="I78" s="232">
        <f>ROUND(E78*H78,2)</f>
        <v>0</v>
      </c>
      <c r="J78" s="233"/>
      <c r="K78" s="232">
        <f>ROUND(E78*J78,2)</f>
        <v>0</v>
      </c>
      <c r="L78" s="232">
        <v>15</v>
      </c>
      <c r="M78" s="232">
        <f>G78*(1+L78/100)</f>
        <v>0</v>
      </c>
      <c r="N78" s="231">
        <v>0</v>
      </c>
      <c r="O78" s="231">
        <f>ROUND(E78*N78,2)</f>
        <v>0</v>
      </c>
      <c r="P78" s="231">
        <v>0</v>
      </c>
      <c r="Q78" s="231">
        <f>ROUND(E78*P78,2)</f>
        <v>0</v>
      </c>
      <c r="R78" s="232"/>
      <c r="S78" s="232" t="s">
        <v>185</v>
      </c>
      <c r="T78" s="232" t="s">
        <v>332</v>
      </c>
      <c r="U78" s="232">
        <v>0</v>
      </c>
      <c r="V78" s="232">
        <f>ROUND(E78*U78,2)</f>
        <v>0</v>
      </c>
      <c r="W78" s="232"/>
      <c r="X78" s="232" t="s">
        <v>674</v>
      </c>
      <c r="Y78" s="232" t="s">
        <v>187</v>
      </c>
      <c r="Z78" s="212"/>
      <c r="AA78" s="212"/>
      <c r="AB78" s="212"/>
      <c r="AC78" s="212"/>
      <c r="AD78" s="212"/>
      <c r="AE78" s="212"/>
      <c r="AF78" s="212"/>
      <c r="AG78" s="212" t="s">
        <v>675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x14ac:dyDescent="0.2">
      <c r="A79" s="3"/>
      <c r="B79" s="4"/>
      <c r="C79" s="264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v>15</v>
      </c>
      <c r="AF79">
        <v>21</v>
      </c>
      <c r="AG79" t="s">
        <v>166</v>
      </c>
    </row>
    <row r="80" spans="1:60" x14ac:dyDescent="0.2">
      <c r="A80" s="215"/>
      <c r="B80" s="216" t="s">
        <v>31</v>
      </c>
      <c r="C80" s="265"/>
      <c r="D80" s="217"/>
      <c r="E80" s="218"/>
      <c r="F80" s="218"/>
      <c r="G80" s="246">
        <f>G8+G11+G13+G27+G29+G31+G33+G49+G57+G67+G74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f>SUMIF(L7:L78,AE79,G7:G78)</f>
        <v>0</v>
      </c>
      <c r="AF80">
        <f>SUMIF(L7:L78,AF79,G7:G78)</f>
        <v>0</v>
      </c>
      <c r="AG80" t="s">
        <v>690</v>
      </c>
    </row>
    <row r="81" spans="1:33" x14ac:dyDescent="0.2">
      <c r="A81" s="3"/>
      <c r="B81" s="4"/>
      <c r="C81" s="264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3"/>
      <c r="B82" s="4"/>
      <c r="C82" s="264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19" t="s">
        <v>691</v>
      </c>
      <c r="B83" s="219"/>
      <c r="C83" s="266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20"/>
      <c r="B84" s="221"/>
      <c r="C84" s="267"/>
      <c r="D84" s="221"/>
      <c r="E84" s="221"/>
      <c r="F84" s="221"/>
      <c r="G84" s="22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G84" t="s">
        <v>692</v>
      </c>
    </row>
    <row r="85" spans="1:33" x14ac:dyDescent="0.2">
      <c r="A85" s="223"/>
      <c r="B85" s="224"/>
      <c r="C85" s="268"/>
      <c r="D85" s="224"/>
      <c r="E85" s="224"/>
      <c r="F85" s="224"/>
      <c r="G85" s="22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23"/>
      <c r="B86" s="224"/>
      <c r="C86" s="268"/>
      <c r="D86" s="224"/>
      <c r="E86" s="224"/>
      <c r="F86" s="224"/>
      <c r="G86" s="22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A87" s="223"/>
      <c r="B87" s="224"/>
      <c r="C87" s="268"/>
      <c r="D87" s="224"/>
      <c r="E87" s="224"/>
      <c r="F87" s="224"/>
      <c r="G87" s="22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A88" s="226"/>
      <c r="B88" s="227"/>
      <c r="C88" s="269"/>
      <c r="D88" s="227"/>
      <c r="E88" s="227"/>
      <c r="F88" s="227"/>
      <c r="G88" s="228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">
      <c r="A89" s="3"/>
      <c r="B89" s="4"/>
      <c r="C89" s="264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33" x14ac:dyDescent="0.2">
      <c r="C90" s="270"/>
      <c r="D90" s="10"/>
      <c r="AG90" t="s">
        <v>693</v>
      </c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PEua9SmzPO+FXvxI/1xJ/Ji/98SZlsKOwD0KOnMK2iZu0kOxqV4LXzoBJvAadwpt00grE5lyInolLDBCeh86w==" saltValue="RqSqgpvOJXw9S3OvAn+zLw==" spinCount="100000" sheet="1" formatRows="0"/>
  <mergeCells count="6">
    <mergeCell ref="A1:G1"/>
    <mergeCell ref="C2:G2"/>
    <mergeCell ref="C3:G3"/>
    <mergeCell ref="C4:G4"/>
    <mergeCell ref="A83:C83"/>
    <mergeCell ref="A84:G8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01 01 Pol</vt:lpstr>
      <vt:lpstr>01 02 Pol</vt:lpstr>
      <vt:lpstr>01 03 Pol</vt:lpstr>
      <vt:lpstr>01 03 P1</vt:lpstr>
      <vt:lpstr>01 04 Pol</vt:lpstr>
      <vt:lpstr>02 02 Pol</vt:lpstr>
      <vt:lpstr>03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P1'!Názvy_tisku</vt:lpstr>
      <vt:lpstr>'01 03 Pol'!Názvy_tisku</vt:lpstr>
      <vt:lpstr>'01 04 Pol'!Názvy_tisku</vt:lpstr>
      <vt:lpstr>'02 02 Pol'!Názvy_tisku</vt:lpstr>
      <vt:lpstr>'03 03 Pol'!Názvy_tisku</vt:lpstr>
      <vt:lpstr>oadresa</vt:lpstr>
      <vt:lpstr>Stavba!Objednatel</vt:lpstr>
      <vt:lpstr>Stavba!Objekt</vt:lpstr>
      <vt:lpstr>'01 01 Pol'!Oblast_tisku</vt:lpstr>
      <vt:lpstr>'01 02 Pol'!Oblast_tisku</vt:lpstr>
      <vt:lpstr>'01 03 P1'!Oblast_tisku</vt:lpstr>
      <vt:lpstr>'01 03 Pol'!Oblast_tisku</vt:lpstr>
      <vt:lpstr>'01 04 Pol'!Oblast_tisku</vt:lpstr>
      <vt:lpstr>'02 02 Pol'!Oblast_tisku</vt:lpstr>
      <vt:lpstr>'03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Čížek</dc:creator>
  <cp:lastModifiedBy>Petr Čížek</cp:lastModifiedBy>
  <cp:lastPrinted>2019-03-19T12:27:02Z</cp:lastPrinted>
  <dcterms:created xsi:type="dcterms:W3CDTF">2009-04-08T07:15:50Z</dcterms:created>
  <dcterms:modified xsi:type="dcterms:W3CDTF">2025-06-24T08:26:37Z</dcterms:modified>
</cp:coreProperties>
</file>