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05" windowWidth="17400" windowHeight="12300" activeTab="3"/>
  </bookViews>
  <sheets>
    <sheet name="Krycí list" sheetId="1" r:id="rId1"/>
    <sheet name="Rekapitulace" sheetId="2" r:id="rId2"/>
    <sheet name="Soupis prací" sheetId="3" r:id="rId3"/>
    <sheet name="VV" sheetId="4" r:id="rId4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Rekapitulace!$G$10</definedName>
    <definedName name="Dodavka0" localSheetId="3">VV!#REF!</definedName>
    <definedName name="Dodavka0">'Soupis prací'!#REF!</definedName>
    <definedName name="HSV">Rekapitulace!$E$10</definedName>
    <definedName name="HSV0" localSheetId="3">VV!#REF!</definedName>
    <definedName name="HSV0">'Soupis prací'!#REF!</definedName>
    <definedName name="HZS">Rekapitulace!$I$10</definedName>
    <definedName name="HZS0" localSheetId="3">VV!#REF!</definedName>
    <definedName name="HZS0">'Soupis prací'!#REF!</definedName>
    <definedName name="JKSO">'Krycí list'!$F$4</definedName>
    <definedName name="MJ">'Krycí list'!$G$4</definedName>
    <definedName name="Mont">Rekapitulace!$H$10</definedName>
    <definedName name="Montaz0" localSheetId="3">VV!#REF!</definedName>
    <definedName name="Montaz0">'Soupis prací'!#REF!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1">Rekapitulace!$1:$6</definedName>
    <definedName name="_xlnm.Print_Titles" localSheetId="2">'Soupis prací'!$1:$6</definedName>
    <definedName name="_xlnm.Print_Titles" localSheetId="3">VV!$1:$6</definedName>
    <definedName name="Objednatel">'Krycí list'!$C$8</definedName>
    <definedName name="_xlnm.Print_Area" localSheetId="0">'Krycí list'!$A$1:$G$45</definedName>
    <definedName name="_xlnm.Print_Area" localSheetId="1">Rekapitulace!$A$1:$I$22</definedName>
    <definedName name="_xlnm.Print_Area" localSheetId="2">'Soupis prací'!$A$1:$G$44</definedName>
    <definedName name="_xlnm.Print_Area" localSheetId="3">VV!$A$1:$G$45</definedName>
    <definedName name="PocetMJ">'Krycí list'!$G$7</definedName>
    <definedName name="Poznamka">'Krycí list'!$B$37</definedName>
    <definedName name="Projektant">'Krycí list'!$C$7</definedName>
    <definedName name="PSV">Rekapitulace!$F$10</definedName>
    <definedName name="PSV0" localSheetId="3">VV!#REF!</definedName>
    <definedName name="PSV0">'Soupis prací'!#REF!</definedName>
    <definedName name="SloupecCC" localSheetId="3">VV!$G$6</definedName>
    <definedName name="SloupecCC">'Soupis prací'!$G$6</definedName>
    <definedName name="SloupecCisloPol" localSheetId="3">VV!$B$6</definedName>
    <definedName name="SloupecCisloPol">'Soupis prací'!$B$6</definedName>
    <definedName name="SloupecJC" localSheetId="3">VV!$F$6</definedName>
    <definedName name="SloupecJC">'Soupis prací'!$F$6</definedName>
    <definedName name="SloupecMJ" localSheetId="3">VV!$D$6</definedName>
    <definedName name="SloupecMJ">'Soupis prací'!$D$6</definedName>
    <definedName name="SloupecMnozstvi" localSheetId="3">VV!$E$6</definedName>
    <definedName name="SloupecMnozstvi">'Soupis prací'!$E$6</definedName>
    <definedName name="SloupecNazPol" localSheetId="3">VV!$C$6</definedName>
    <definedName name="SloupecNazPol">'Soupis prací'!$C$6</definedName>
    <definedName name="SloupecPC" localSheetId="3">VV!$A$6</definedName>
    <definedName name="SloupecPC">'Soupis prací'!$A$6</definedName>
    <definedName name="solver_lin" localSheetId="2" hidden="1">0</definedName>
    <definedName name="solver_lin" localSheetId="3" hidden="1">0</definedName>
    <definedName name="solver_num" localSheetId="2" hidden="1">0</definedName>
    <definedName name="solver_num" localSheetId="3" hidden="1">0</definedName>
    <definedName name="solver_opt" localSheetId="2" hidden="1">'Soupis prací'!#REF!</definedName>
    <definedName name="solver_opt" localSheetId="3" hidden="1">VV!#REF!</definedName>
    <definedName name="solver_typ" localSheetId="2" hidden="1">1</definedName>
    <definedName name="solver_typ" localSheetId="3" hidden="1">1</definedName>
    <definedName name="solver_val" localSheetId="2" hidden="1">0</definedName>
    <definedName name="solver_val" localSheetId="3" hidden="1">0</definedName>
    <definedName name="Typ" localSheetId="3">VV!#REF!</definedName>
    <definedName name="Typ">'Soupis prací'!#REF!</definedName>
    <definedName name="VRN">Rekapitulace!$H$22</definedName>
    <definedName name="VRNKc">Rekapitulace!$E$15</definedName>
    <definedName name="VRNnazev">Rekapitulace!$A$15</definedName>
    <definedName name="VRNproc">Rekapitulace!$F$15</definedName>
    <definedName name="VRNzakl">Rekapitulace!$G$15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G15" i="2" l="1"/>
  <c r="I15" i="2"/>
  <c r="I16" i="2"/>
  <c r="I17" i="2"/>
  <c r="I18" i="2"/>
  <c r="I19" i="2"/>
  <c r="I20" i="2"/>
  <c r="I21" i="2"/>
  <c r="H22" i="2"/>
  <c r="B9" i="2"/>
  <c r="B8" i="2"/>
  <c r="BE39" i="3"/>
  <c r="BE40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26" i="3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D43" i="3"/>
  <c r="BD44" i="3"/>
  <c r="H9" i="2" s="1"/>
  <c r="BD40" i="3"/>
  <c r="BD23" i="3"/>
  <c r="BC43" i="3"/>
  <c r="BC44" i="3"/>
  <c r="G9" i="2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26" i="3"/>
  <c r="BC41" i="3"/>
  <c r="G8" i="2" s="1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B43" i="3"/>
  <c r="BB44" i="3" s="1"/>
  <c r="F9" i="2" s="1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26" i="3"/>
  <c r="BB41" i="3"/>
  <c r="F8" i="2" s="1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A43" i="3"/>
  <c r="BA44" i="3" s="1"/>
  <c r="E9" i="2" s="1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26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C24" i="3"/>
  <c r="AX44" i="3"/>
  <c r="AW44" i="3"/>
  <c r="AV44" i="3"/>
  <c r="AU44" i="3"/>
  <c r="C44" i="3"/>
  <c r="AX43" i="3"/>
  <c r="AW43" i="3"/>
  <c r="AV43" i="3"/>
  <c r="AU43" i="3"/>
  <c r="G43" i="3"/>
  <c r="G44" i="3" s="1"/>
  <c r="C41" i="3"/>
  <c r="G39" i="3"/>
  <c r="BD39" i="3"/>
  <c r="G38" i="3"/>
  <c r="BD38" i="3"/>
  <c r="G37" i="3"/>
  <c r="BD37" i="3"/>
  <c r="G36" i="3"/>
  <c r="BD36" i="3"/>
  <c r="G35" i="3"/>
  <c r="BD35" i="3"/>
  <c r="G34" i="3"/>
  <c r="BD34" i="3"/>
  <c r="G33" i="3"/>
  <c r="BD33" i="3"/>
  <c r="G32" i="3"/>
  <c r="BD32" i="3"/>
  <c r="G31" i="3"/>
  <c r="BD31" i="3"/>
  <c r="G30" i="3"/>
  <c r="BD30" i="3"/>
  <c r="G29" i="3"/>
  <c r="BD29" i="3"/>
  <c r="AW28" i="3"/>
  <c r="AV28" i="3"/>
  <c r="AU28" i="3"/>
  <c r="G28" i="3"/>
  <c r="AX28" i="3" s="1"/>
  <c r="AW27" i="3"/>
  <c r="AV27" i="3"/>
  <c r="AU27" i="3"/>
  <c r="G27" i="3"/>
  <c r="AX27" i="3"/>
  <c r="AW26" i="3"/>
  <c r="AW41" i="3"/>
  <c r="AV26" i="3"/>
  <c r="AV41" i="3"/>
  <c r="AU26" i="3"/>
  <c r="AU41" i="3"/>
  <c r="G26" i="3"/>
  <c r="AX23" i="3"/>
  <c r="AW23" i="3"/>
  <c r="AV23" i="3"/>
  <c r="AU23" i="3"/>
  <c r="G22" i="3"/>
  <c r="BD22" i="3" s="1"/>
  <c r="G21" i="3"/>
  <c r="BD21" i="3" s="1"/>
  <c r="G20" i="3"/>
  <c r="BD20" i="3" s="1"/>
  <c r="G19" i="3"/>
  <c r="BD19" i="3" s="1"/>
  <c r="G18" i="3"/>
  <c r="BD18" i="3" s="1"/>
  <c r="G17" i="3"/>
  <c r="BD17" i="3" s="1"/>
  <c r="G16" i="3"/>
  <c r="BD16" i="3" s="1"/>
  <c r="G15" i="3"/>
  <c r="BD15" i="3" s="1"/>
  <c r="G14" i="3"/>
  <c r="BD14" i="3" s="1"/>
  <c r="G13" i="3"/>
  <c r="BD13" i="3" s="1"/>
  <c r="G12" i="3"/>
  <c r="BD12" i="3" s="1"/>
  <c r="AW11" i="3"/>
  <c r="AV11" i="3"/>
  <c r="AU11" i="3"/>
  <c r="G11" i="3"/>
  <c r="AX11" i="3"/>
  <c r="AW10" i="3"/>
  <c r="AV10" i="3"/>
  <c r="AU10" i="3"/>
  <c r="G10" i="3"/>
  <c r="AX10" i="3" s="1"/>
  <c r="AW9" i="3"/>
  <c r="AV9" i="3"/>
  <c r="AU9" i="3"/>
  <c r="G9" i="3"/>
  <c r="AX9" i="3"/>
  <c r="AW8" i="3"/>
  <c r="AW24" i="3"/>
  <c r="AV8" i="3"/>
  <c r="AV24" i="3"/>
  <c r="AU8" i="3"/>
  <c r="AU24" i="3"/>
  <c r="G8" i="3"/>
  <c r="AX8" i="3"/>
  <c r="AX24" i="3" s="1"/>
  <c r="C24" i="4"/>
  <c r="AZ44" i="4"/>
  <c r="AY44" i="4"/>
  <c r="AX44" i="4"/>
  <c r="AW44" i="4"/>
  <c r="AV44" i="4"/>
  <c r="C44" i="4"/>
  <c r="AY43" i="4"/>
  <c r="AX43" i="4"/>
  <c r="AW43" i="4"/>
  <c r="AV43" i="4"/>
  <c r="G43" i="4"/>
  <c r="G44" i="4"/>
  <c r="C41" i="4"/>
  <c r="G39" i="4"/>
  <c r="G38" i="4"/>
  <c r="G37" i="4"/>
  <c r="G36" i="4"/>
  <c r="G35" i="4"/>
  <c r="G34" i="4"/>
  <c r="G33" i="4"/>
  <c r="G32" i="4"/>
  <c r="G31" i="4"/>
  <c r="G30" i="4"/>
  <c r="G29" i="4"/>
  <c r="AZ28" i="4"/>
  <c r="AX28" i="4"/>
  <c r="AW28" i="4"/>
  <c r="AV28" i="4"/>
  <c r="G28" i="4"/>
  <c r="AY28" i="4"/>
  <c r="AZ27" i="4"/>
  <c r="AX27" i="4"/>
  <c r="AW27" i="4"/>
  <c r="AV27" i="4"/>
  <c r="G27" i="4"/>
  <c r="AY27" i="4"/>
  <c r="AZ26" i="4"/>
  <c r="AX26" i="4"/>
  <c r="AW26" i="4"/>
  <c r="AV26" i="4"/>
  <c r="G26" i="4"/>
  <c r="AZ23" i="4"/>
  <c r="AY23" i="4"/>
  <c r="AX23" i="4"/>
  <c r="AW23" i="4"/>
  <c r="AV23" i="4"/>
  <c r="G22" i="4"/>
  <c r="G21" i="4"/>
  <c r="G20" i="4"/>
  <c r="G19" i="4"/>
  <c r="G18" i="4"/>
  <c r="G17" i="4"/>
  <c r="G16" i="4"/>
  <c r="G15" i="4"/>
  <c r="G14" i="4"/>
  <c r="G13" i="4"/>
  <c r="G12" i="4"/>
  <c r="AZ11" i="4"/>
  <c r="AX11" i="4"/>
  <c r="AW11" i="4"/>
  <c r="AV11" i="4"/>
  <c r="G11" i="4"/>
  <c r="AY11" i="4" s="1"/>
  <c r="AZ10" i="4"/>
  <c r="AX10" i="4"/>
  <c r="AW10" i="4"/>
  <c r="AV10" i="4"/>
  <c r="G10" i="4"/>
  <c r="AY10" i="4" s="1"/>
  <c r="AZ9" i="4"/>
  <c r="AX9" i="4"/>
  <c r="AW9" i="4"/>
  <c r="AV9" i="4"/>
  <c r="G9" i="4"/>
  <c r="AY9" i="4" s="1"/>
  <c r="AZ8" i="4"/>
  <c r="AX8" i="4"/>
  <c r="AW8" i="4"/>
  <c r="AV8" i="4"/>
  <c r="G8" i="4"/>
  <c r="AY8" i="4" s="1"/>
  <c r="AY24" i="4" s="1"/>
  <c r="G41" i="3"/>
  <c r="BA41" i="3"/>
  <c r="E8" i="2"/>
  <c r="BD11" i="3"/>
  <c r="BD9" i="3"/>
  <c r="BD26" i="3"/>
  <c r="BD27" i="3"/>
  <c r="BE41" i="3"/>
  <c r="I8" i="2" s="1"/>
  <c r="BD10" i="3"/>
  <c r="BD8" i="3"/>
  <c r="BD28" i="3"/>
  <c r="BE43" i="3"/>
  <c r="BE44" i="3"/>
  <c r="I9" i="2" s="1"/>
  <c r="AX26" i="3"/>
  <c r="AX41" i="3" s="1"/>
  <c r="AV24" i="4"/>
  <c r="AX24" i="4"/>
  <c r="G41" i="4"/>
  <c r="AW41" i="4"/>
  <c r="AZ41" i="4"/>
  <c r="AW24" i="4"/>
  <c r="AZ24" i="4"/>
  <c r="AV41" i="4"/>
  <c r="AX41" i="4"/>
  <c r="AZ43" i="4"/>
  <c r="AY26" i="4"/>
  <c r="AY41" i="4"/>
  <c r="C45" i="4"/>
  <c r="BE45" i="4"/>
  <c r="BC45" i="4"/>
  <c r="BB45" i="4"/>
  <c r="BA45" i="4"/>
  <c r="BD45" i="4"/>
  <c r="C4" i="4"/>
  <c r="F3" i="4"/>
  <c r="C3" i="4"/>
  <c r="BD41" i="3"/>
  <c r="H8" i="2" s="1"/>
  <c r="G45" i="4"/>
  <c r="BE24" i="3"/>
  <c r="I7" i="2" s="1"/>
  <c r="BC24" i="3"/>
  <c r="G7" i="2"/>
  <c r="G10" i="2" s="1"/>
  <c r="C14" i="1" s="1"/>
  <c r="BB24" i="3"/>
  <c r="F7" i="2" s="1"/>
  <c r="F10" i="2" s="1"/>
  <c r="C17" i="1" s="1"/>
  <c r="BA24" i="3"/>
  <c r="E7" i="2"/>
  <c r="E10" i="2" s="1"/>
  <c r="B7" i="2"/>
  <c r="A7" i="2"/>
  <c r="C4" i="3"/>
  <c r="F3" i="3"/>
  <c r="C3" i="3"/>
  <c r="C2" i="2"/>
  <c r="C1" i="2"/>
  <c r="F31" i="1"/>
  <c r="G22" i="1"/>
  <c r="G21" i="1" s="1"/>
  <c r="G8" i="1"/>
  <c r="I10" i="2" l="1"/>
  <c r="C20" i="1" s="1"/>
  <c r="G16" i="2"/>
  <c r="G17" i="2"/>
  <c r="C16" i="1"/>
  <c r="G18" i="2"/>
  <c r="G19" i="2"/>
  <c r="BD24" i="3"/>
  <c r="H7" i="2" s="1"/>
  <c r="H10" i="2" s="1"/>
  <c r="C15" i="1" s="1"/>
  <c r="C18" i="1" s="1"/>
  <c r="C21" i="1" s="1"/>
  <c r="C22" i="1" s="1"/>
  <c r="F32" i="1" s="1"/>
  <c r="F33" i="1" l="1"/>
  <c r="F34" i="1" s="1"/>
  <c r="G21" i="2"/>
  <c r="G20" i="2"/>
</calcChain>
</file>

<file path=xl/sharedStrings.xml><?xml version="1.0" encoding="utf-8"?>
<sst xmlns="http://schemas.openxmlformats.org/spreadsheetml/2006/main" count="308" uniqueCount="131">
  <si>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</si>
  <si>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</si>
  <si>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</si>
  <si>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</si>
  <si>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</si>
  <si>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</si>
  <si>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</si>
  <si>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</si>
  <si>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</si>
  <si>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</si>
  <si>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</si>
  <si>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</si>
  <si>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</si>
  <si>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</si>
  <si>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</si>
  <si>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</si>
  <si>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</si>
  <si>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</si>
  <si>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</si>
  <si>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</si>
  <si>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</si>
  <si>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</si>
  <si>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</si>
  <si>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</si>
  <si>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</si>
  <si>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</si>
  <si>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</si>
  <si>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</si>
  <si>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</si>
  <si>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</si>
  <si>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</si>
  <si>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</si>
  <si>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</si>
  <si>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</si>
  <si>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</si>
  <si>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</si>
  <si>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</si>
  <si>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</si>
  <si>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</si>
  <si>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</si>
  <si>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</si>
  <si>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</si>
  <si>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</si>
  <si>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</si>
  <si>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</si>
  <si>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</si>
  <si>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</si>
  <si>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</si>
  <si>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</si>
  <si>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</si>
  <si>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</si>
  <si>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</si>
  <si>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</si>
  <si>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</si>
  <si>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</si>
  <si>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</si>
  <si>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</si>
  <si>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</si>
  <si>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</si>
  <si>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</si>
  <si>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</si>
  <si>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</si>
  <si>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</si>
  <si>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</si>
  <si>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</si>
  <si>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</si>
  <si>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</si>
  <si>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Sběrný dvůr odpadu - Jedovnice, Stavba</t>
  </si>
  <si>
    <t>So-06 - připojení na NN</t>
  </si>
  <si>
    <t>M21</t>
  </si>
  <si>
    <t>Elektromontáže</t>
  </si>
  <si>
    <t>m</t>
  </si>
  <si>
    <t>KOINVEST,s.r.o.</t>
  </si>
  <si>
    <t>Zařízení staveniště</t>
  </si>
  <si>
    <t>Výpočty</t>
  </si>
  <si>
    <t xml:space="preserve">ukonč.1žil.vodičů do 120 mm2 </t>
  </si>
  <si>
    <t>kus</t>
  </si>
  <si>
    <t xml:space="preserve">ukonč.kab.smršt.do 4x95 mm2 </t>
  </si>
  <si>
    <t>210120102</t>
  </si>
  <si>
    <t xml:space="preserve">nožové patrony do 500V  </t>
  </si>
  <si>
    <t>210192722</t>
  </si>
  <si>
    <t>označovací štítek PVC</t>
  </si>
  <si>
    <t>skříň pojistková SP100/nsp 1P</t>
  </si>
  <si>
    <t>ks</t>
  </si>
  <si>
    <t>kabel Al 4x70 mm2</t>
  </si>
  <si>
    <t>210220022</t>
  </si>
  <si>
    <t>drát FeZn 10</t>
  </si>
  <si>
    <t>210220021</t>
  </si>
  <si>
    <t>páska zemnící FeZn 30X4</t>
  </si>
  <si>
    <t>210220301</t>
  </si>
  <si>
    <t>svorka pásovina/kulatina</t>
  </si>
  <si>
    <t>210220302</t>
  </si>
  <si>
    <t>svorka pásovina/pásovina</t>
  </si>
  <si>
    <t>210220141</t>
  </si>
  <si>
    <t>ochranné antikorozní  pouzdro pro průchod</t>
  </si>
  <si>
    <t>svorka zkušební</t>
  </si>
  <si>
    <t>výstražná folie 22cm červená</t>
  </si>
  <si>
    <t>trubka ochranná do země červená pr. 110mm</t>
  </si>
  <si>
    <t>betonový žlab 110x110x500mm s víkem</t>
  </si>
  <si>
    <t xml:space="preserve">Pomocné práce </t>
  </si>
  <si>
    <t>M21a</t>
  </si>
  <si>
    <t>Elektromontáže - materiál</t>
  </si>
  <si>
    <t>00941</t>
  </si>
  <si>
    <t>nožové patrony PN000 40A</t>
  </si>
  <si>
    <t>00942</t>
  </si>
  <si>
    <t>nožové patrony PN1 63A</t>
  </si>
  <si>
    <t>10348</t>
  </si>
  <si>
    <t xml:space="preserve">označovací štítek PVC </t>
  </si>
  <si>
    <t>pojistková skříň plastová IP 54</t>
  </si>
  <si>
    <t>10341</t>
  </si>
  <si>
    <t>35898</t>
  </si>
  <si>
    <t>páska zemnící Fezn 30X4</t>
  </si>
  <si>
    <t>35900</t>
  </si>
  <si>
    <t>61700</t>
  </si>
  <si>
    <t>35905</t>
  </si>
  <si>
    <t>95219</t>
  </si>
  <si>
    <t>ochranné pouzdro pro průchod</t>
  </si>
  <si>
    <t>48430</t>
  </si>
  <si>
    <t>75906</t>
  </si>
  <si>
    <t xml:space="preserve">Přirážka za podružný materiál </t>
  </si>
  <si>
    <t>M90</t>
  </si>
  <si>
    <t>03</t>
  </si>
  <si>
    <t>spolupráve montéra s ostatními účastníky stavby</t>
  </si>
  <si>
    <t>hod.</t>
  </si>
  <si>
    <t>Revize</t>
  </si>
  <si>
    <t>Projektová dokumentace - dokumentace skutečného stavu provedení</t>
  </si>
  <si>
    <t>Geodetické zaměření přípojky NN</t>
  </si>
  <si>
    <t>Mimostaveništní doprava</t>
  </si>
  <si>
    <t>Provoz investora</t>
  </si>
  <si>
    <t>21010-0030RAA</t>
  </si>
  <si>
    <t>přípojka elektro, kabel Al 4x70 mm2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</si>
</sst>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\ &quot;Kč&quot;"/>
  </numFmts>
  <fonts count="21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0"/>
      <color indexed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25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5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3" fontId="0" fillId="0" borderId="15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7" fillId="0" borderId="14" xfId="0" applyFont="1" applyBorder="1"/>
    <xf numFmtId="3" fontId="0" fillId="0" borderId="33" xfId="0" applyNumberFormat="1" applyBorder="1"/>
    <xf numFmtId="0" fontId="0" fillId="0" borderId="34" xfId="0" applyBorder="1"/>
    <xf numFmtId="3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0" fontId="6" fillId="0" borderId="34" xfId="0" applyFont="1" applyFill="1" applyBorder="1"/>
    <xf numFmtId="0" fontId="6" fillId="0" borderId="35" xfId="0" applyFont="1" applyFill="1" applyBorder="1"/>
    <xf numFmtId="0" fontId="6" fillId="0" borderId="38" xfId="0" applyFont="1" applyFill="1" applyBorder="1"/>
    <xf numFmtId="165" fontId="6" fillId="0" borderId="35" xfId="0" applyNumberFormat="1" applyFont="1" applyFill="1" applyBorder="1"/>
    <xf numFmtId="0" fontId="6" fillId="0" borderId="39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0" xfId="1" applyFont="1" applyBorder="1"/>
    <xf numFmtId="0" fontId="9" fillId="0" borderId="40" xfId="1" applyBorder="1"/>
    <xf numFmtId="0" fontId="9" fillId="0" borderId="40" xfId="1" applyBorder="1" applyAlignment="1">
      <alignment horizontal="right"/>
    </xf>
    <xf numFmtId="0" fontId="9" fillId="0" borderId="40" xfId="1" applyFont="1" applyBorder="1"/>
    <xf numFmtId="0" fontId="0" fillId="0" borderId="40" xfId="0" applyNumberFormat="1" applyBorder="1" applyAlignment="1">
      <alignment horizontal="left"/>
    </xf>
    <xf numFmtId="0" fontId="0" fillId="0" borderId="41" xfId="0" applyNumberFormat="1" applyBorder="1"/>
    <xf numFmtId="0" fontId="3" fillId="0" borderId="42" xfId="1" applyFont="1" applyBorder="1"/>
    <xf numFmtId="0" fontId="9" fillId="0" borderId="42" xfId="1" applyBorder="1"/>
    <xf numFmtId="0" fontId="9" fillId="0" borderId="42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1" xfId="0" applyNumberFormat="1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43" xfId="0" applyFont="1" applyFill="1" applyBorder="1"/>
    <xf numFmtId="0" fontId="5" fillId="0" borderId="44" xfId="0" applyFont="1" applyFill="1" applyBorder="1"/>
    <xf numFmtId="0" fontId="5" fillId="0" borderId="4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1" xfId="0" applyFont="1" applyFill="1" applyBorder="1"/>
    <xf numFmtId="3" fontId="5" fillId="0" borderId="2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27" xfId="0" applyFont="1" applyFill="1" applyBorder="1"/>
    <xf numFmtId="0" fontId="11" fillId="0" borderId="28" xfId="0" applyFont="1" applyFill="1" applyBorder="1"/>
    <xf numFmtId="0" fontId="0" fillId="0" borderId="46" xfId="0" applyFill="1" applyBorder="1"/>
    <xf numFmtId="0" fontId="11" fillId="0" borderId="47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center"/>
    </xf>
    <xf numFmtId="4" fontId="12" fillId="0" borderId="28" xfId="0" applyNumberFormat="1" applyFont="1" applyFill="1" applyBorder="1" applyAlignment="1">
      <alignment horizontal="right"/>
    </xf>
    <xf numFmtId="4" fontId="12" fillId="0" borderId="46" xfId="0" applyNumberFormat="1" applyFont="1" applyFill="1" applyBorder="1" applyAlignment="1">
      <alignment horizontal="right"/>
    </xf>
    <xf numFmtId="0" fontId="7" fillId="0" borderId="32" xfId="0" applyFont="1" applyFill="1" applyBorder="1"/>
    <xf numFmtId="0" fontId="7" fillId="0" borderId="25" xfId="0" applyFont="1" applyFill="1" applyBorder="1"/>
    <xf numFmtId="0" fontId="7" fillId="0" borderId="48" xfId="0" applyFont="1" applyFill="1" applyBorder="1"/>
    <xf numFmtId="3" fontId="7" fillId="0" borderId="31" xfId="0" applyNumberFormat="1" applyFont="1" applyFill="1" applyBorder="1" applyAlignment="1">
      <alignment horizontal="right"/>
    </xf>
    <xf numFmtId="166" fontId="7" fillId="0" borderId="49" xfId="0" applyNumberFormat="1" applyFont="1" applyFill="1" applyBorder="1" applyAlignment="1">
      <alignment horizontal="right"/>
    </xf>
    <xf numFmtId="3" fontId="7" fillId="0" borderId="50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3" fontId="7" fillId="0" borderId="48" xfId="0" applyNumberFormat="1" applyFont="1" applyFill="1" applyBorder="1" applyAlignment="1">
      <alignment horizontal="right"/>
    </xf>
    <xf numFmtId="0" fontId="0" fillId="0" borderId="34" xfId="0" applyFill="1" applyBorder="1"/>
    <xf numFmtId="0" fontId="5" fillId="0" borderId="35" xfId="0" applyFont="1" applyFill="1" applyBorder="1"/>
    <xf numFmtId="0" fontId="0" fillId="0" borderId="35" xfId="0" applyFill="1" applyBorder="1"/>
    <xf numFmtId="4" fontId="0" fillId="0" borderId="51" xfId="0" applyNumberFormat="1" applyFill="1" applyBorder="1"/>
    <xf numFmtId="4" fontId="0" fillId="0" borderId="34" xfId="0" applyNumberFormat="1" applyFill="1" applyBorder="1"/>
    <xf numFmtId="4" fontId="0" fillId="0" borderId="35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49" xfId="1" applyNumberFormat="1" applyFont="1" applyFill="1" applyBorder="1"/>
    <xf numFmtId="0" fontId="4" fillId="0" borderId="30" xfId="1" applyFont="1" applyFill="1" applyBorder="1" applyAlignment="1">
      <alignment horizontal="center"/>
    </xf>
    <xf numFmtId="0" fontId="4" fillId="0" borderId="30" xfId="1" applyNumberFormat="1" applyFont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5" fillId="0" borderId="52" xfId="1" applyFont="1" applyFill="1" applyBorder="1" applyAlignment="1">
      <alignment horizontal="center"/>
    </xf>
    <xf numFmtId="49" fontId="5" fillId="0" borderId="52" xfId="1" applyNumberFormat="1" applyFont="1" applyFill="1" applyBorder="1" applyAlignment="1">
      <alignment horizontal="left"/>
    </xf>
    <xf numFmtId="0" fontId="5" fillId="0" borderId="52" xfId="1" applyFont="1" applyFill="1" applyBorder="1"/>
    <xf numFmtId="0" fontId="9" fillId="0" borderId="52" xfId="1" applyFill="1" applyBorder="1" applyAlignment="1">
      <alignment horizontal="center"/>
    </xf>
    <xf numFmtId="0" fontId="9" fillId="0" borderId="52" xfId="1" applyNumberFormat="1" applyFill="1" applyBorder="1" applyAlignment="1">
      <alignment horizontal="right"/>
    </xf>
    <xf numFmtId="0" fontId="9" fillId="0" borderId="52" xfId="1" applyNumberFormat="1" applyFill="1" applyBorder="1"/>
    <xf numFmtId="0" fontId="9" fillId="0" borderId="0" xfId="1" applyNumberFormat="1"/>
    <xf numFmtId="0" fontId="16" fillId="0" borderId="0" xfId="1" applyFont="1"/>
    <xf numFmtId="0" fontId="9" fillId="0" borderId="53" xfId="1" applyFill="1" applyBorder="1" applyAlignment="1">
      <alignment horizontal="center"/>
    </xf>
    <xf numFmtId="49" fontId="3" fillId="0" borderId="53" xfId="1" applyNumberFormat="1" applyFont="1" applyFill="1" applyBorder="1" applyAlignment="1">
      <alignment horizontal="left"/>
    </xf>
    <xf numFmtId="0" fontId="3" fillId="0" borderId="53" xfId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0" fontId="2" fillId="2" borderId="0" xfId="0" applyFont="1" applyFill="1" applyBorder="1"/>
    <xf numFmtId="0" fontId="3" fillId="0" borderId="54" xfId="1" applyFont="1" applyFill="1" applyBorder="1"/>
    <xf numFmtId="0" fontId="9" fillId="0" borderId="55" xfId="1" applyFill="1" applyBorder="1"/>
    <xf numFmtId="0" fontId="10" fillId="0" borderId="55" xfId="1" applyFont="1" applyFill="1" applyBorder="1" applyAlignment="1">
      <alignment horizontal="right"/>
    </xf>
    <xf numFmtId="0" fontId="9" fillId="0" borderId="55" xfId="1" applyFill="1" applyBorder="1" applyAlignment="1">
      <alignment horizontal="left"/>
    </xf>
    <xf numFmtId="0" fontId="9" fillId="0" borderId="56" xfId="1" applyFill="1" applyBorder="1"/>
    <xf numFmtId="0" fontId="2" fillId="2" borderId="42" xfId="1" applyFont="1" applyFill="1" applyBorder="1"/>
    <xf numFmtId="0" fontId="9" fillId="2" borderId="42" xfId="1" applyFill="1" applyBorder="1"/>
    <xf numFmtId="167" fontId="0" fillId="0" borderId="15" xfId="0" applyNumberFormat="1" applyBorder="1"/>
    <xf numFmtId="167" fontId="0" fillId="0" borderId="0" xfId="0" applyNumberFormat="1" applyBorder="1"/>
    <xf numFmtId="0" fontId="9" fillId="0" borderId="13" xfId="1" applyNumberFormat="1" applyFill="1" applyBorder="1" applyAlignment="1">
      <alignment horizontal="right"/>
    </xf>
    <xf numFmtId="4" fontId="9" fillId="0" borderId="57" xfId="1" applyNumberFormat="1" applyFill="1" applyBorder="1" applyAlignment="1">
      <alignment horizontal="right"/>
    </xf>
    <xf numFmtId="0" fontId="8" fillId="0" borderId="58" xfId="1" applyFont="1" applyBorder="1" applyAlignment="1">
      <alignment horizontal="center" vertical="top"/>
    </xf>
    <xf numFmtId="1" fontId="8" fillId="0" borderId="58" xfId="1" applyNumberFormat="1" applyFont="1" applyBorder="1" applyAlignment="1">
      <alignment horizontal="left" vertical="top"/>
    </xf>
    <xf numFmtId="0" fontId="8" fillId="0" borderId="58" xfId="1" applyFont="1" applyBorder="1" applyAlignment="1">
      <alignment vertical="top" wrapText="1"/>
    </xf>
    <xf numFmtId="49" fontId="17" fillId="0" borderId="58" xfId="1" applyNumberFormat="1" applyFont="1" applyBorder="1" applyAlignment="1">
      <alignment horizontal="center" shrinkToFit="1"/>
    </xf>
    <xf numFmtId="4" fontId="8" fillId="0" borderId="58" xfId="1" applyNumberFormat="1" applyFont="1" applyBorder="1" applyAlignment="1">
      <alignment horizontal="right"/>
    </xf>
    <xf numFmtId="0" fontId="20" fillId="0" borderId="0" xfId="1" applyFont="1"/>
    <xf numFmtId="0" fontId="9" fillId="2" borderId="49" xfId="1" applyFill="1" applyBorder="1" applyAlignment="1">
      <alignment horizontal="center"/>
    </xf>
    <xf numFmtId="1" fontId="3" fillId="2" borderId="49" xfId="1" applyNumberFormat="1" applyFont="1" applyFill="1" applyBorder="1" applyAlignment="1">
      <alignment horizontal="left"/>
    </xf>
    <xf numFmtId="0" fontId="3" fillId="2" borderId="16" xfId="1" applyFont="1" applyFill="1" applyBorder="1"/>
    <xf numFmtId="0" fontId="9" fillId="2" borderId="15" xfId="1" applyFill="1" applyBorder="1" applyAlignment="1">
      <alignment horizontal="center"/>
    </xf>
    <xf numFmtId="4" fontId="9" fillId="2" borderId="15" xfId="1" applyNumberFormat="1" applyFill="1" applyBorder="1" applyAlignment="1">
      <alignment horizontal="right"/>
    </xf>
    <xf numFmtId="0" fontId="5" fillId="0" borderId="52" xfId="1" applyFont="1" applyBorder="1" applyAlignment="1">
      <alignment horizontal="center"/>
    </xf>
    <xf numFmtId="1" fontId="5" fillId="0" borderId="52" xfId="1" applyNumberFormat="1" applyFont="1" applyBorder="1" applyAlignment="1">
      <alignment horizontal="left"/>
    </xf>
    <xf numFmtId="0" fontId="5" fillId="0" borderId="16" xfId="1" applyFont="1" applyBorder="1"/>
    <xf numFmtId="0" fontId="9" fillId="0" borderId="15" xfId="1" applyBorder="1" applyAlignment="1">
      <alignment horizontal="center"/>
    </xf>
    <xf numFmtId="0" fontId="9" fillId="0" borderId="15" xfId="1" applyNumberFormat="1" applyBorder="1" applyAlignment="1">
      <alignment horizontal="right"/>
    </xf>
    <xf numFmtId="1" fontId="3" fillId="2" borderId="53" xfId="1" applyNumberFormat="1" applyFont="1" applyFill="1" applyBorder="1" applyAlignment="1">
      <alignment horizontal="left"/>
    </xf>
    <xf numFmtId="1" fontId="8" fillId="0" borderId="0" xfId="1" applyNumberFormat="1" applyFont="1" applyBorder="1" applyAlignment="1">
      <alignment horizontal="left" vertical="top"/>
    </xf>
    <xf numFmtId="0" fontId="3" fillId="2" borderId="57" xfId="1" applyFont="1" applyFill="1" applyBorder="1"/>
    <xf numFmtId="1" fontId="8" fillId="0" borderId="10" xfId="1" applyNumberFormat="1" applyFont="1" applyBorder="1" applyAlignment="1">
      <alignment horizontal="left" vertical="top"/>
    </xf>
    <xf numFmtId="1" fontId="8" fillId="0" borderId="25" xfId="1" applyNumberFormat="1" applyFont="1" applyBorder="1" applyAlignment="1">
      <alignment horizontal="left" vertical="top"/>
    </xf>
    <xf numFmtId="0" fontId="9" fillId="2" borderId="53" xfId="1" applyFill="1" applyBorder="1" applyAlignment="1">
      <alignment horizontal="center"/>
    </xf>
    <xf numFmtId="0" fontId="8" fillId="0" borderId="52" xfId="1" applyFont="1" applyBorder="1" applyAlignment="1">
      <alignment horizontal="center" vertical="top"/>
    </xf>
    <xf numFmtId="0" fontId="8" fillId="0" borderId="53" xfId="1" applyFont="1" applyBorder="1" applyAlignment="1">
      <alignment horizontal="center" vertical="top"/>
    </xf>
    <xf numFmtId="0" fontId="8" fillId="0" borderId="11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8" fillId="0" borderId="57" xfId="1" applyFont="1" applyBorder="1" applyAlignment="1">
      <alignment vertical="top" wrapText="1"/>
    </xf>
    <xf numFmtId="0" fontId="9" fillId="2" borderId="25" xfId="1" applyFill="1" applyBorder="1" applyAlignment="1">
      <alignment horizontal="center"/>
    </xf>
    <xf numFmtId="49" fontId="17" fillId="0" borderId="11" xfId="1" applyNumberFormat="1" applyFont="1" applyBorder="1" applyAlignment="1">
      <alignment horizontal="center" shrinkToFit="1"/>
    </xf>
    <xf numFmtId="49" fontId="17" fillId="0" borderId="13" xfId="1" applyNumberFormat="1" applyFont="1" applyBorder="1" applyAlignment="1">
      <alignment horizontal="center" shrinkToFit="1"/>
    </xf>
    <xf numFmtId="49" fontId="17" fillId="0" borderId="57" xfId="1" applyNumberFormat="1" applyFont="1" applyBorder="1" applyAlignment="1">
      <alignment horizontal="center" shrinkToFit="1"/>
    </xf>
    <xf numFmtId="4" fontId="9" fillId="2" borderId="25" xfId="1" applyNumberFormat="1" applyFill="1" applyBorder="1" applyAlignment="1">
      <alignment horizontal="right"/>
    </xf>
    <xf numFmtId="4" fontId="17" fillId="0" borderId="11" xfId="1" applyNumberFormat="1" applyFont="1" applyBorder="1" applyAlignment="1">
      <alignment horizontal="right"/>
    </xf>
    <xf numFmtId="4" fontId="17" fillId="0" borderId="13" xfId="1" applyNumberFormat="1" applyFont="1" applyBorder="1" applyAlignment="1">
      <alignment horizontal="right"/>
    </xf>
    <xf numFmtId="4" fontId="17" fillId="0" borderId="57" xfId="1" applyNumberFormat="1" applyFont="1" applyBorder="1" applyAlignment="1">
      <alignment horizontal="right"/>
    </xf>
    <xf numFmtId="4" fontId="8" fillId="0" borderId="11" xfId="1" applyNumberFormat="1" applyFont="1" applyBorder="1" applyAlignment="1">
      <alignment horizontal="right"/>
    </xf>
    <xf numFmtId="4" fontId="17" fillId="0" borderId="9" xfId="1" applyNumberFormat="1" applyFont="1" applyBorder="1"/>
    <xf numFmtId="4" fontId="8" fillId="0" borderId="13" xfId="1" applyNumberFormat="1" applyFont="1" applyBorder="1" applyAlignment="1">
      <alignment horizontal="right"/>
    </xf>
    <xf numFmtId="4" fontId="17" fillId="0" borderId="6" xfId="1" applyNumberFormat="1" applyFont="1" applyBorder="1"/>
    <xf numFmtId="0" fontId="5" fillId="0" borderId="11" xfId="1" applyFont="1" applyBorder="1"/>
    <xf numFmtId="0" fontId="9" fillId="0" borderId="10" xfId="1" applyBorder="1" applyAlignment="1">
      <alignment horizontal="center"/>
    </xf>
    <xf numFmtId="0" fontId="9" fillId="0" borderId="10" xfId="1" applyNumberFormat="1" applyBorder="1" applyAlignment="1">
      <alignment horizontal="right"/>
    </xf>
    <xf numFmtId="4" fontId="7" fillId="2" borderId="16" xfId="1" applyNumberFormat="1" applyFont="1" applyFill="1" applyBorder="1" applyAlignment="1">
      <alignment horizontal="right"/>
    </xf>
    <xf numFmtId="4" fontId="5" fillId="2" borderId="30" xfId="1" applyNumberFormat="1" applyFont="1" applyFill="1" applyBorder="1"/>
    <xf numFmtId="0" fontId="7" fillId="0" borderId="0" xfId="1" applyNumberFormat="1" applyFont="1" applyBorder="1" applyAlignment="1">
      <alignment horizontal="right"/>
    </xf>
    <xf numFmtId="0" fontId="9" fillId="0" borderId="6" xfId="1" applyNumberFormat="1" applyBorder="1"/>
    <xf numFmtId="4" fontId="8" fillId="0" borderId="52" xfId="1" applyNumberFormat="1" applyFont="1" applyBorder="1" applyAlignment="1">
      <alignment horizontal="right"/>
    </xf>
    <xf numFmtId="4" fontId="8" fillId="0" borderId="53" xfId="1" applyNumberFormat="1" applyFont="1" applyBorder="1" applyAlignment="1">
      <alignment horizontal="right"/>
    </xf>
    <xf numFmtId="4" fontId="8" fillId="0" borderId="49" xfId="1" applyNumberFormat="1" applyFont="1" applyBorder="1" applyAlignment="1">
      <alignment horizontal="right"/>
    </xf>
    <xf numFmtId="0" fontId="7" fillId="0" borderId="32" xfId="0" applyFont="1" applyBorder="1"/>
    <xf numFmtId="0" fontId="7" fillId="0" borderId="25" xfId="0" applyFont="1" applyBorder="1"/>
    <xf numFmtId="0" fontId="7" fillId="0" borderId="48" xfId="0" applyFont="1" applyBorder="1"/>
    <xf numFmtId="3" fontId="7" fillId="0" borderId="31" xfId="0" applyNumberFormat="1" applyFont="1" applyBorder="1" applyAlignment="1">
      <alignment horizontal="right"/>
    </xf>
    <xf numFmtId="166" fontId="7" fillId="0" borderId="49" xfId="0" applyNumberFormat="1" applyFont="1" applyBorder="1" applyAlignment="1">
      <alignment horizontal="right"/>
    </xf>
    <xf numFmtId="4" fontId="7" fillId="0" borderId="25" xfId="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57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59" xfId="1" applyFont="1" applyBorder="1" applyAlignment="1">
      <alignment horizontal="center"/>
    </xf>
    <xf numFmtId="0" fontId="9" fillId="0" borderId="60" xfId="1" applyFont="1" applyBorder="1" applyAlignment="1">
      <alignment horizontal="center"/>
    </xf>
    <xf numFmtId="0" fontId="9" fillId="0" borderId="61" xfId="1" applyFont="1" applyBorder="1" applyAlignment="1">
      <alignment horizontal="center"/>
    </xf>
    <xf numFmtId="0" fontId="9" fillId="0" borderId="62" xfId="1" applyFont="1" applyBorder="1" applyAlignment="1">
      <alignment horizontal="center"/>
    </xf>
    <xf numFmtId="0" fontId="9" fillId="0" borderId="42" xfId="1" applyFont="1" applyBorder="1" applyAlignment="1">
      <alignment horizontal="left"/>
    </xf>
    <xf numFmtId="0" fontId="9" fillId="0" borderId="63" xfId="1" applyFont="1" applyBorder="1" applyAlignment="1">
      <alignment horizontal="left"/>
    </xf>
    <xf numFmtId="3" fontId="5" fillId="0" borderId="35" xfId="0" applyNumberFormat="1" applyFont="1" applyFill="1" applyBorder="1" applyAlignment="1">
      <alignment horizontal="right"/>
    </xf>
    <xf numFmtId="3" fontId="5" fillId="0" borderId="51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59" xfId="1" applyFont="1" applyFill="1" applyBorder="1" applyAlignment="1">
      <alignment horizontal="center"/>
    </xf>
    <xf numFmtId="0" fontId="9" fillId="0" borderId="60" xfId="1" applyFont="1" applyFill="1" applyBorder="1" applyAlignment="1">
      <alignment horizontal="center"/>
    </xf>
    <xf numFmtId="49" fontId="9" fillId="0" borderId="61" xfId="1" applyNumberFormat="1" applyFont="1" applyFill="1" applyBorder="1" applyAlignment="1">
      <alignment horizontal="center"/>
    </xf>
    <xf numFmtId="0" fontId="9" fillId="0" borderId="62" xfId="1" applyFont="1" applyFill="1" applyBorder="1" applyAlignment="1">
      <alignment horizontal="center"/>
    </xf>
    <xf numFmtId="0" fontId="9" fillId="2" borderId="42" xfId="1" applyFill="1" applyBorder="1" applyAlignment="1">
      <alignment horizontal="center" shrinkToFit="1"/>
    </xf>
    <xf numFmtId="0" fontId="9" fillId="2" borderId="63" xfId="1" applyFill="1" applyBorder="1" applyAlignment="1">
      <alignment horizontal="center" shrinkToFit="1"/>
    </xf>
    <xf numFmtId="0" fontId="9" fillId="0" borderId="57" xfId="1" applyNumberFormat="1" applyFill="1" applyBorder="1" applyAlignment="1">
      <alignment horizontal="right"/>
    </xf>
    <xf numFmtId="0" fontId="0" fillId="0" borderId="50" xfId="0" applyBorder="1" applyAlignment="1"/>
    <xf numFmtId="0" fontId="4" fillId="0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1" xfId="1" applyNumberFormat="1" applyFill="1" applyBorder="1" applyAlignment="1">
      <alignment horizontal="right"/>
    </xf>
    <xf numFmtId="0" fontId="0" fillId="0" borderId="9" xfId="0" applyBorder="1" applyAlignment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C14" sqref="C1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>
        <v>8288911</v>
      </c>
    </row>
    <row r="4" spans="1:57" ht="12.95" customHeight="1" x14ac:dyDescent="0.2">
      <c r="A4" s="7"/>
      <c r="B4" s="8"/>
      <c r="C4" s="156" t="s">
        <v>68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67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224"/>
      <c r="D7" s="225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224" t="s">
        <v>67</v>
      </c>
      <c r="D8" s="225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226" t="s">
        <v>72</v>
      </c>
      <c r="F11" s="227"/>
      <c r="G11" s="228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164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164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165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164">
        <f>C22</f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165">
        <f>ROUND(PRODUCT(F32,C33/100),0)</f>
        <v>0</v>
      </c>
      <c r="G33" s="27"/>
    </row>
    <row r="34" spans="1:8" s="64" customFormat="1" ht="19.5" customHeight="1" thickBot="1" x14ac:dyDescent="0.3">
      <c r="A34" s="59" t="s">
        <v>42</v>
      </c>
      <c r="B34" s="60"/>
      <c r="C34" s="60"/>
      <c r="D34" s="60"/>
      <c r="E34" s="61"/>
      <c r="F34" s="62">
        <f>ROUND(SUM(F30:F33),0)</f>
        <v>0</v>
      </c>
      <c r="G34" s="63"/>
    </row>
    <row r="36" spans="1:8" x14ac:dyDescent="0.2">
      <c r="A36" s="65" t="s">
        <v>43</v>
      </c>
      <c r="B36" s="65"/>
      <c r="C36" s="65"/>
      <c r="D36" s="65"/>
      <c r="E36" s="65"/>
      <c r="F36" s="65"/>
      <c r="G36" s="65"/>
      <c r="H36" t="s">
        <v>4</v>
      </c>
    </row>
    <row r="37" spans="1:8" ht="14.25" customHeight="1" x14ac:dyDescent="0.2">
      <c r="A37" s="65"/>
      <c r="B37" s="229"/>
      <c r="C37" s="229"/>
      <c r="D37" s="229"/>
      <c r="E37" s="229"/>
      <c r="F37" s="229"/>
      <c r="G37" s="229"/>
      <c r="H37" t="s">
        <v>4</v>
      </c>
    </row>
    <row r="38" spans="1:8" ht="12.75" customHeight="1" x14ac:dyDescent="0.2">
      <c r="A38" s="66"/>
      <c r="B38" s="229"/>
      <c r="C38" s="229"/>
      <c r="D38" s="229"/>
      <c r="E38" s="229"/>
      <c r="F38" s="229"/>
      <c r="G38" s="229"/>
      <c r="H38" t="s">
        <v>4</v>
      </c>
    </row>
    <row r="39" spans="1:8" x14ac:dyDescent="0.2">
      <c r="A39" s="66"/>
      <c r="B39" s="229"/>
      <c r="C39" s="229"/>
      <c r="D39" s="229"/>
      <c r="E39" s="229"/>
      <c r="F39" s="229"/>
      <c r="G39" s="229"/>
      <c r="H39" t="s">
        <v>4</v>
      </c>
    </row>
    <row r="40" spans="1:8" x14ac:dyDescent="0.2">
      <c r="A40" s="66"/>
      <c r="B40" s="229"/>
      <c r="C40" s="229"/>
      <c r="D40" s="229"/>
      <c r="E40" s="229"/>
      <c r="F40" s="229"/>
      <c r="G40" s="229"/>
      <c r="H40" t="s">
        <v>4</v>
      </c>
    </row>
    <row r="41" spans="1:8" x14ac:dyDescent="0.2">
      <c r="A41" s="66"/>
      <c r="B41" s="229"/>
      <c r="C41" s="229"/>
      <c r="D41" s="229"/>
      <c r="E41" s="229"/>
      <c r="F41" s="229"/>
      <c r="G41" s="229"/>
      <c r="H41" t="s">
        <v>4</v>
      </c>
    </row>
    <row r="42" spans="1:8" x14ac:dyDescent="0.2">
      <c r="A42" s="66"/>
      <c r="B42" s="229"/>
      <c r="C42" s="229"/>
      <c r="D42" s="229"/>
      <c r="E42" s="229"/>
      <c r="F42" s="229"/>
      <c r="G42" s="229"/>
      <c r="H42" t="s">
        <v>4</v>
      </c>
    </row>
    <row r="43" spans="1:8" x14ac:dyDescent="0.2">
      <c r="A43" s="66"/>
      <c r="B43" s="229"/>
      <c r="C43" s="229"/>
      <c r="D43" s="229"/>
      <c r="E43" s="229"/>
      <c r="F43" s="229"/>
      <c r="G43" s="229"/>
      <c r="H43" t="s">
        <v>4</v>
      </c>
    </row>
    <row r="44" spans="1:8" x14ac:dyDescent="0.2">
      <c r="A44" s="66"/>
      <c r="B44" s="229"/>
      <c r="C44" s="229"/>
      <c r="D44" s="229"/>
      <c r="E44" s="229"/>
      <c r="F44" s="229"/>
      <c r="G44" s="229"/>
      <c r="H44" t="s">
        <v>4</v>
      </c>
    </row>
    <row r="45" spans="1:8" ht="3" customHeight="1" x14ac:dyDescent="0.2">
      <c r="A45" s="66"/>
      <c r="B45" s="229"/>
      <c r="C45" s="229"/>
      <c r="D45" s="229"/>
      <c r="E45" s="229"/>
      <c r="F45" s="229"/>
      <c r="G45" s="229"/>
      <c r="H45" t="s">
        <v>4</v>
      </c>
    </row>
    <row r="46" spans="1:8" x14ac:dyDescent="0.2">
      <c r="B46" s="223"/>
      <c r="C46" s="223"/>
      <c r="D46" s="223"/>
      <c r="E46" s="223"/>
      <c r="F46" s="223"/>
      <c r="G46" s="223"/>
    </row>
    <row r="47" spans="1:8" x14ac:dyDescent="0.2">
      <c r="B47" s="223"/>
      <c r="C47" s="223"/>
      <c r="D47" s="223"/>
      <c r="E47" s="223"/>
      <c r="F47" s="223"/>
      <c r="G47" s="223"/>
    </row>
    <row r="48" spans="1:8" x14ac:dyDescent="0.2">
      <c r="B48" s="223"/>
      <c r="C48" s="223"/>
      <c r="D48" s="223"/>
      <c r="E48" s="223"/>
      <c r="F48" s="223"/>
      <c r="G48" s="223"/>
    </row>
    <row r="49" spans="2:7" x14ac:dyDescent="0.2">
      <c r="B49" s="223"/>
      <c r="C49" s="223"/>
      <c r="D49" s="223"/>
      <c r="E49" s="223"/>
      <c r="F49" s="223"/>
      <c r="G49" s="223"/>
    </row>
    <row r="50" spans="2:7" x14ac:dyDescent="0.2">
      <c r="B50" s="223"/>
      <c r="C50" s="223"/>
      <c r="D50" s="223"/>
      <c r="E50" s="223"/>
      <c r="F50" s="223"/>
      <c r="G50" s="223"/>
    </row>
    <row r="51" spans="2:7" x14ac:dyDescent="0.2">
      <c r="B51" s="223"/>
      <c r="C51" s="223"/>
      <c r="D51" s="223"/>
      <c r="E51" s="223"/>
      <c r="F51" s="223"/>
      <c r="G51" s="223"/>
    </row>
    <row r="52" spans="2:7" x14ac:dyDescent="0.2">
      <c r="B52" s="223"/>
      <c r="C52" s="223"/>
      <c r="D52" s="223"/>
      <c r="E52" s="223"/>
      <c r="F52" s="223"/>
      <c r="G52" s="223"/>
    </row>
    <row r="53" spans="2:7" x14ac:dyDescent="0.2">
      <c r="B53" s="223"/>
      <c r="C53" s="223"/>
      <c r="D53" s="223"/>
      <c r="E53" s="223"/>
      <c r="F53" s="223"/>
      <c r="G53" s="223"/>
    </row>
    <row r="54" spans="2:7" x14ac:dyDescent="0.2">
      <c r="B54" s="223"/>
      <c r="C54" s="223"/>
      <c r="D54" s="223"/>
      <c r="E54" s="223"/>
      <c r="F54" s="223"/>
      <c r="G54" s="223"/>
    </row>
    <row r="55" spans="2:7" x14ac:dyDescent="0.2">
      <c r="B55" s="223"/>
      <c r="C55" s="223"/>
      <c r="D55" s="223"/>
      <c r="E55" s="223"/>
      <c r="F55" s="223"/>
      <c r="G55" s="223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3"/>
  <sheetViews>
    <sheetView workbookViewId="0">
      <selection activeCell="J30" sqref="J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30" t="s">
        <v>5</v>
      </c>
      <c r="B1" s="231"/>
      <c r="C1" s="67" t="str">
        <f>CONCATENATE(cislostavby," ",nazevstavby)</f>
        <v xml:space="preserve"> Sběrný dvůr odpadu - Jedovnice, Stavba</v>
      </c>
      <c r="D1" s="68"/>
      <c r="E1" s="69"/>
      <c r="F1" s="68"/>
      <c r="G1" s="70"/>
      <c r="H1" s="71"/>
      <c r="I1" s="72"/>
    </row>
    <row r="2" spans="1:57" ht="13.5" thickBot="1" x14ac:dyDescent="0.25">
      <c r="A2" s="232" t="s">
        <v>1</v>
      </c>
      <c r="B2" s="233"/>
      <c r="C2" s="73" t="str">
        <f>CONCATENATE(cisloobjektu," ",nazevobjektu)</f>
        <v xml:space="preserve"> So-06 - připojení na NN</v>
      </c>
      <c r="D2" s="74"/>
      <c r="E2" s="75"/>
      <c r="F2" s="74"/>
      <c r="G2" s="234"/>
      <c r="H2" s="234"/>
      <c r="I2" s="235"/>
    </row>
    <row r="3" spans="1:57" ht="13.5" thickTop="1" x14ac:dyDescent="0.2">
      <c r="F3" s="11"/>
    </row>
    <row r="4" spans="1:57" ht="19.5" customHeight="1" x14ac:dyDescent="0.25">
      <c r="A4" s="76" t="s">
        <v>44</v>
      </c>
      <c r="B4" s="1"/>
      <c r="C4" s="1"/>
      <c r="D4" s="1"/>
      <c r="E4" s="77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78"/>
      <c r="B6" s="79" t="s">
        <v>45</v>
      </c>
      <c r="C6" s="79"/>
      <c r="D6" s="80"/>
      <c r="E6" s="81" t="s">
        <v>46</v>
      </c>
      <c r="F6" s="82" t="s">
        <v>47</v>
      </c>
      <c r="G6" s="82" t="s">
        <v>48</v>
      </c>
      <c r="H6" s="82" t="s">
        <v>49</v>
      </c>
      <c r="I6" s="83" t="s">
        <v>27</v>
      </c>
    </row>
    <row r="7" spans="1:57" s="11" customFormat="1" x14ac:dyDescent="0.2">
      <c r="A7" s="154" t="str">
        <f>'Soupis prací'!B7</f>
        <v>M21</v>
      </c>
      <c r="B7" s="84" t="str">
        <f>'Soupis prací'!C7</f>
        <v>Elektromontáže</v>
      </c>
      <c r="C7" s="85"/>
      <c r="D7" s="86"/>
      <c r="E7" s="155">
        <f>'Soupis prací'!BA24</f>
        <v>0</v>
      </c>
      <c r="F7" s="155">
        <f>'Soupis prací'!BB24</f>
        <v>0</v>
      </c>
      <c r="G7" s="155">
        <f>'Soupis prací'!BC24</f>
        <v>0</v>
      </c>
      <c r="H7" s="155">
        <f>'Soupis prací'!BD24</f>
        <v>0</v>
      </c>
      <c r="I7" s="155">
        <f>'Soupis prací'!BE24</f>
        <v>0</v>
      </c>
    </row>
    <row r="8" spans="1:57" s="11" customFormat="1" x14ac:dyDescent="0.2">
      <c r="A8" s="154" t="s">
        <v>100</v>
      </c>
      <c r="B8" s="84" t="str">
        <f>'Soupis prací'!C25</f>
        <v>Elektromontáže - materiál</v>
      </c>
      <c r="C8" s="85"/>
      <c r="D8" s="86"/>
      <c r="E8" s="155">
        <f>'Soupis prací'!BA41</f>
        <v>0</v>
      </c>
      <c r="F8" s="155">
        <f>'Soupis prací'!BB41</f>
        <v>0</v>
      </c>
      <c r="G8" s="155">
        <f>'Soupis prací'!BC41</f>
        <v>0</v>
      </c>
      <c r="H8" s="155">
        <f>'Soupis prací'!BD41</f>
        <v>0</v>
      </c>
      <c r="I8" s="155">
        <f>'Soupis prací'!BE41</f>
        <v>0</v>
      </c>
    </row>
    <row r="9" spans="1:57" s="11" customFormat="1" ht="13.5" thickBot="1" x14ac:dyDescent="0.25">
      <c r="A9" s="154" t="s">
        <v>120</v>
      </c>
      <c r="B9" s="84" t="str">
        <f>'Soupis prací'!C42</f>
        <v>HZS</v>
      </c>
      <c r="C9" s="85"/>
      <c r="D9" s="86"/>
      <c r="E9" s="155">
        <f>'Soupis prací'!BA44</f>
        <v>0</v>
      </c>
      <c r="F9" s="155">
        <f>'Soupis prací'!BB44</f>
        <v>0</v>
      </c>
      <c r="G9" s="155">
        <f>'Soupis prací'!BC44</f>
        <v>0</v>
      </c>
      <c r="H9" s="155">
        <f>'Soupis prací'!BD44</f>
        <v>0</v>
      </c>
      <c r="I9" s="155">
        <f>'Soupis prací'!BE44</f>
        <v>0</v>
      </c>
    </row>
    <row r="10" spans="1:57" s="92" customFormat="1" ht="13.5" thickBot="1" x14ac:dyDescent="0.25">
      <c r="A10" s="87"/>
      <c r="B10" s="79" t="s">
        <v>50</v>
      </c>
      <c r="C10" s="79"/>
      <c r="D10" s="88"/>
      <c r="E10" s="89">
        <f>SUM(E7:E9)</f>
        <v>0</v>
      </c>
      <c r="F10" s="90">
        <f>SUM(F7:F9)</f>
        <v>0</v>
      </c>
      <c r="G10" s="90">
        <f>SUM(G7:G9)</f>
        <v>0</v>
      </c>
      <c r="H10" s="90">
        <f>SUM(H7:H9)</f>
        <v>0</v>
      </c>
      <c r="I10" s="91">
        <f>SUM(I7:I9)</f>
        <v>0</v>
      </c>
    </row>
    <row r="11" spans="1:57" x14ac:dyDescent="0.2">
      <c r="A11" s="85"/>
      <c r="B11" s="85"/>
      <c r="C11" s="85"/>
      <c r="D11" s="85"/>
      <c r="E11" s="85"/>
      <c r="F11" s="85"/>
      <c r="G11" s="85"/>
      <c r="H11" s="85"/>
      <c r="I11" s="85"/>
    </row>
    <row r="12" spans="1:57" ht="19.5" customHeight="1" x14ac:dyDescent="0.25">
      <c r="A12" s="93" t="s">
        <v>51</v>
      </c>
      <c r="B12" s="93"/>
      <c r="C12" s="93"/>
      <c r="D12" s="93"/>
      <c r="E12" s="93"/>
      <c r="F12" s="93"/>
      <c r="G12" s="94"/>
      <c r="H12" s="93"/>
      <c r="I12" s="93"/>
      <c r="BA12" s="30"/>
      <c r="BB12" s="30"/>
      <c r="BC12" s="30"/>
      <c r="BD12" s="30"/>
      <c r="BE12" s="30"/>
    </row>
    <row r="13" spans="1:57" ht="13.5" thickBot="1" x14ac:dyDescent="0.25">
      <c r="A13" s="95"/>
      <c r="B13" s="95"/>
      <c r="C13" s="95"/>
      <c r="D13" s="95"/>
      <c r="E13" s="95"/>
      <c r="F13" s="95"/>
      <c r="G13" s="95"/>
      <c r="H13" s="95"/>
      <c r="I13" s="95"/>
    </row>
    <row r="14" spans="1:57" x14ac:dyDescent="0.2">
      <c r="A14" s="96" t="s">
        <v>52</v>
      </c>
      <c r="B14" s="97"/>
      <c r="C14" s="97"/>
      <c r="D14" s="98"/>
      <c r="E14" s="99" t="s">
        <v>53</v>
      </c>
      <c r="F14" s="100" t="s">
        <v>54</v>
      </c>
      <c r="G14" s="101" t="s">
        <v>55</v>
      </c>
      <c r="H14" s="102"/>
      <c r="I14" s="103" t="s">
        <v>53</v>
      </c>
    </row>
    <row r="15" spans="1:57" x14ac:dyDescent="0.2">
      <c r="A15" s="104"/>
      <c r="B15" s="105"/>
      <c r="C15" s="105"/>
      <c r="D15" s="106"/>
      <c r="E15" s="107"/>
      <c r="F15" s="108"/>
      <c r="G15" s="109">
        <f t="shared" ref="G15:G21" si="0">CHOOSE(BA15+1,HSV+PSV,HSV+PSV+Mont,HSV+PSV+Dodavka+Mont,HSV,PSV,Mont,Dodavka,Mont+Dodavka,0)</f>
        <v>0</v>
      </c>
      <c r="H15" s="110"/>
      <c r="I15" s="111">
        <f t="shared" ref="I15:I21" si="1">VRNproc*VRNzakl</f>
        <v>0</v>
      </c>
      <c r="BA15">
        <v>8</v>
      </c>
    </row>
    <row r="16" spans="1:57" x14ac:dyDescent="0.2">
      <c r="A16" s="217" t="s">
        <v>124</v>
      </c>
      <c r="B16" s="218"/>
      <c r="C16" s="218"/>
      <c r="D16" s="219"/>
      <c r="E16" s="220"/>
      <c r="F16" s="221"/>
      <c r="G16" s="109">
        <f t="shared" si="0"/>
        <v>0</v>
      </c>
      <c r="H16" s="222"/>
      <c r="I16" s="111">
        <f t="shared" si="1"/>
        <v>0</v>
      </c>
      <c r="BA16">
        <v>0</v>
      </c>
    </row>
    <row r="17" spans="1:53" x14ac:dyDescent="0.2">
      <c r="A17" s="217" t="s">
        <v>125</v>
      </c>
      <c r="B17" s="218"/>
      <c r="C17" s="218"/>
      <c r="D17" s="219"/>
      <c r="E17" s="220"/>
      <c r="F17" s="221"/>
      <c r="G17" s="109">
        <f t="shared" si="0"/>
        <v>0</v>
      </c>
      <c r="H17" s="222"/>
      <c r="I17" s="111">
        <f t="shared" si="1"/>
        <v>0</v>
      </c>
    </row>
    <row r="18" spans="1:53" x14ac:dyDescent="0.2">
      <c r="A18" s="217" t="s">
        <v>126</v>
      </c>
      <c r="B18" s="218"/>
      <c r="C18" s="218"/>
      <c r="D18" s="219"/>
      <c r="E18" s="220"/>
      <c r="F18" s="221"/>
      <c r="G18" s="109">
        <f t="shared" si="0"/>
        <v>0</v>
      </c>
      <c r="H18" s="222"/>
      <c r="I18" s="111">
        <f t="shared" si="1"/>
        <v>0</v>
      </c>
    </row>
    <row r="19" spans="1:53" x14ac:dyDescent="0.2">
      <c r="A19" s="217" t="s">
        <v>127</v>
      </c>
      <c r="B19" s="218"/>
      <c r="C19" s="218"/>
      <c r="D19" s="219"/>
      <c r="E19" s="220"/>
      <c r="F19" s="221"/>
      <c r="G19" s="109">
        <f t="shared" si="0"/>
        <v>0</v>
      </c>
      <c r="H19" s="222"/>
      <c r="I19" s="111">
        <f t="shared" si="1"/>
        <v>0</v>
      </c>
      <c r="BA19">
        <v>0</v>
      </c>
    </row>
    <row r="20" spans="1:53" x14ac:dyDescent="0.2">
      <c r="A20" s="217" t="s">
        <v>73</v>
      </c>
      <c r="B20" s="218"/>
      <c r="C20" s="218"/>
      <c r="D20" s="219"/>
      <c r="E20" s="220"/>
      <c r="F20" s="221">
        <v>0</v>
      </c>
      <c r="G20" s="109">
        <f t="shared" si="0"/>
        <v>0</v>
      </c>
      <c r="H20" s="222"/>
      <c r="I20" s="111">
        <f t="shared" si="1"/>
        <v>0</v>
      </c>
      <c r="BA20">
        <v>2</v>
      </c>
    </row>
    <row r="21" spans="1:53" x14ac:dyDescent="0.2">
      <c r="A21" s="217" t="s">
        <v>128</v>
      </c>
      <c r="B21" s="218"/>
      <c r="C21" s="218"/>
      <c r="D21" s="219"/>
      <c r="E21" s="220"/>
      <c r="F21" s="221">
        <v>0</v>
      </c>
      <c r="G21" s="109">
        <f t="shared" si="0"/>
        <v>0</v>
      </c>
      <c r="H21" s="222"/>
      <c r="I21" s="111">
        <f t="shared" si="1"/>
        <v>0</v>
      </c>
      <c r="BA21">
        <v>2</v>
      </c>
    </row>
    <row r="22" spans="1:53" ht="13.5" thickBot="1" x14ac:dyDescent="0.25">
      <c r="A22" s="112"/>
      <c r="B22" s="113" t="s">
        <v>56</v>
      </c>
      <c r="C22" s="114"/>
      <c r="D22" s="115"/>
      <c r="E22" s="116"/>
      <c r="F22" s="117"/>
      <c r="G22" s="117"/>
      <c r="H22" s="236">
        <f>SUM(I15:I21)</f>
        <v>0</v>
      </c>
      <c r="I22" s="237"/>
    </row>
    <row r="23" spans="1:53" x14ac:dyDescent="0.2">
      <c r="A23" s="95"/>
      <c r="B23" s="95"/>
      <c r="C23" s="95"/>
      <c r="D23" s="95"/>
      <c r="E23" s="95"/>
      <c r="F23" s="95"/>
      <c r="G23" s="95"/>
      <c r="H23" s="95"/>
      <c r="I23" s="95"/>
    </row>
    <row r="24" spans="1:53" x14ac:dyDescent="0.2">
      <c r="B24" s="92"/>
      <c r="F24" s="118"/>
      <c r="G24" s="119"/>
      <c r="H24" s="119"/>
      <c r="I24" s="120"/>
    </row>
    <row r="25" spans="1:53" x14ac:dyDescent="0.2">
      <c r="F25" s="118"/>
      <c r="G25" s="119"/>
      <c r="H25" s="119"/>
      <c r="I25" s="120"/>
    </row>
    <row r="26" spans="1:53" x14ac:dyDescent="0.2">
      <c r="F26" s="118"/>
      <c r="G26" s="119"/>
      <c r="H26" s="119"/>
      <c r="I26" s="120"/>
    </row>
    <row r="27" spans="1:53" x14ac:dyDescent="0.2">
      <c r="F27" s="118"/>
      <c r="G27" s="119"/>
      <c r="H27" s="119"/>
      <c r="I27" s="120"/>
    </row>
    <row r="28" spans="1:53" x14ac:dyDescent="0.2">
      <c r="F28" s="118"/>
      <c r="G28" s="119"/>
      <c r="H28" s="119"/>
      <c r="I28" s="120"/>
    </row>
    <row r="29" spans="1:53" x14ac:dyDescent="0.2">
      <c r="F29" s="118"/>
      <c r="G29" s="119"/>
      <c r="H29" s="119"/>
      <c r="I29" s="120"/>
    </row>
    <row r="30" spans="1:53" x14ac:dyDescent="0.2">
      <c r="F30" s="118"/>
      <c r="G30" s="119"/>
      <c r="H30" s="119"/>
      <c r="I30" s="120"/>
    </row>
    <row r="31" spans="1:53" x14ac:dyDescent="0.2">
      <c r="F31" s="118"/>
      <c r="G31" s="119"/>
      <c r="H31" s="119"/>
      <c r="I31" s="120"/>
    </row>
    <row r="32" spans="1:53" x14ac:dyDescent="0.2">
      <c r="F32" s="118"/>
      <c r="G32" s="119"/>
      <c r="H32" s="119"/>
      <c r="I32" s="120"/>
    </row>
    <row r="33" spans="6:9" x14ac:dyDescent="0.2">
      <c r="F33" s="118"/>
      <c r="G33" s="119"/>
      <c r="H33" s="119"/>
      <c r="I33" s="120"/>
    </row>
    <row r="34" spans="6:9" x14ac:dyDescent="0.2">
      <c r="F34" s="118"/>
      <c r="G34" s="119"/>
      <c r="H34" s="119"/>
      <c r="I34" s="120"/>
    </row>
    <row r="35" spans="6:9" x14ac:dyDescent="0.2">
      <c r="F35" s="118"/>
      <c r="G35" s="119"/>
      <c r="H35" s="119"/>
      <c r="I35" s="120"/>
    </row>
    <row r="36" spans="6:9" x14ac:dyDescent="0.2">
      <c r="F36" s="118"/>
      <c r="G36" s="119"/>
      <c r="H36" s="119"/>
      <c r="I36" s="120"/>
    </row>
    <row r="37" spans="6:9" x14ac:dyDescent="0.2">
      <c r="F37" s="118"/>
      <c r="G37" s="119"/>
      <c r="H37" s="119"/>
      <c r="I37" s="120"/>
    </row>
    <row r="38" spans="6:9" x14ac:dyDescent="0.2">
      <c r="F38" s="118"/>
      <c r="G38" s="119"/>
      <c r="H38" s="119"/>
      <c r="I38" s="120"/>
    </row>
    <row r="39" spans="6:9" x14ac:dyDescent="0.2">
      <c r="F39" s="118"/>
      <c r="G39" s="119"/>
      <c r="H39" s="119"/>
      <c r="I39" s="120"/>
    </row>
    <row r="40" spans="6:9" x14ac:dyDescent="0.2">
      <c r="F40" s="118"/>
      <c r="G40" s="119"/>
      <c r="H40" s="119"/>
      <c r="I40" s="120"/>
    </row>
    <row r="41" spans="6:9" x14ac:dyDescent="0.2">
      <c r="F41" s="118"/>
      <c r="G41" s="119"/>
      <c r="H41" s="119"/>
      <c r="I41" s="120"/>
    </row>
    <row r="42" spans="6:9" x14ac:dyDescent="0.2">
      <c r="F42" s="118"/>
      <c r="G42" s="119"/>
      <c r="H42" s="119"/>
      <c r="I42" s="120"/>
    </row>
    <row r="43" spans="6:9" x14ac:dyDescent="0.2">
      <c r="F43" s="118"/>
      <c r="G43" s="119"/>
      <c r="H43" s="119"/>
      <c r="I43" s="120"/>
    </row>
    <row r="44" spans="6:9" x14ac:dyDescent="0.2">
      <c r="F44" s="118"/>
      <c r="G44" s="119"/>
      <c r="H44" s="119"/>
      <c r="I44" s="120"/>
    </row>
    <row r="45" spans="6:9" x14ac:dyDescent="0.2">
      <c r="F45" s="118"/>
      <c r="G45" s="119"/>
      <c r="H45" s="119"/>
      <c r="I45" s="120"/>
    </row>
    <row r="46" spans="6:9" x14ac:dyDescent="0.2">
      <c r="F46" s="118"/>
      <c r="G46" s="119"/>
      <c r="H46" s="119"/>
      <c r="I46" s="120"/>
    </row>
    <row r="47" spans="6:9" x14ac:dyDescent="0.2">
      <c r="F47" s="118"/>
      <c r="G47" s="119"/>
      <c r="H47" s="119"/>
      <c r="I47" s="120"/>
    </row>
    <row r="48" spans="6:9" x14ac:dyDescent="0.2">
      <c r="F48" s="118"/>
      <c r="G48" s="119"/>
      <c r="H48" s="119"/>
      <c r="I48" s="120"/>
    </row>
    <row r="49" spans="6:9" x14ac:dyDescent="0.2">
      <c r="F49" s="118"/>
      <c r="G49" s="119"/>
      <c r="H49" s="119"/>
      <c r="I49" s="120"/>
    </row>
    <row r="50" spans="6:9" x14ac:dyDescent="0.2">
      <c r="F50" s="118"/>
      <c r="G50" s="119"/>
      <c r="H50" s="119"/>
      <c r="I50" s="120"/>
    </row>
    <row r="51" spans="6:9" x14ac:dyDescent="0.2">
      <c r="F51" s="118"/>
      <c r="G51" s="119"/>
      <c r="H51" s="119"/>
      <c r="I51" s="120"/>
    </row>
    <row r="52" spans="6:9" x14ac:dyDescent="0.2">
      <c r="F52" s="118"/>
      <c r="G52" s="119"/>
      <c r="H52" s="119"/>
      <c r="I52" s="120"/>
    </row>
    <row r="53" spans="6:9" x14ac:dyDescent="0.2">
      <c r="F53" s="118"/>
      <c r="G53" s="119"/>
      <c r="H53" s="119"/>
      <c r="I53" s="120"/>
    </row>
    <row r="54" spans="6:9" x14ac:dyDescent="0.2">
      <c r="F54" s="118"/>
      <c r="G54" s="119"/>
      <c r="H54" s="119"/>
      <c r="I54" s="120"/>
    </row>
    <row r="55" spans="6:9" x14ac:dyDescent="0.2">
      <c r="F55" s="118"/>
      <c r="G55" s="119"/>
      <c r="H55" s="119"/>
      <c r="I55" s="120"/>
    </row>
    <row r="56" spans="6:9" x14ac:dyDescent="0.2">
      <c r="F56" s="118"/>
      <c r="G56" s="119"/>
      <c r="H56" s="119"/>
      <c r="I56" s="120"/>
    </row>
    <row r="57" spans="6:9" x14ac:dyDescent="0.2">
      <c r="F57" s="118"/>
      <c r="G57" s="119"/>
      <c r="H57" s="119"/>
      <c r="I57" s="120"/>
    </row>
    <row r="58" spans="6:9" x14ac:dyDescent="0.2">
      <c r="F58" s="118"/>
      <c r="G58" s="119"/>
      <c r="H58" s="119"/>
      <c r="I58" s="120"/>
    </row>
    <row r="59" spans="6:9" x14ac:dyDescent="0.2">
      <c r="F59" s="118"/>
      <c r="G59" s="119"/>
      <c r="H59" s="119"/>
      <c r="I59" s="120"/>
    </row>
    <row r="60" spans="6:9" x14ac:dyDescent="0.2">
      <c r="F60" s="118"/>
      <c r="G60" s="119"/>
      <c r="H60" s="119"/>
      <c r="I60" s="120"/>
    </row>
    <row r="61" spans="6:9" x14ac:dyDescent="0.2">
      <c r="F61" s="118"/>
      <c r="G61" s="119"/>
      <c r="H61" s="119"/>
      <c r="I61" s="120"/>
    </row>
    <row r="62" spans="6:9" x14ac:dyDescent="0.2">
      <c r="F62" s="118"/>
      <c r="G62" s="119"/>
      <c r="H62" s="119"/>
      <c r="I62" s="120"/>
    </row>
    <row r="63" spans="6:9" x14ac:dyDescent="0.2">
      <c r="F63" s="118"/>
      <c r="G63" s="119"/>
      <c r="H63" s="119"/>
      <c r="I63" s="120"/>
    </row>
    <row r="64" spans="6:9" x14ac:dyDescent="0.2">
      <c r="F64" s="118"/>
      <c r="G64" s="119"/>
      <c r="H64" s="119"/>
      <c r="I64" s="120"/>
    </row>
    <row r="65" spans="6:9" x14ac:dyDescent="0.2">
      <c r="F65" s="118"/>
      <c r="G65" s="119"/>
      <c r="H65" s="119"/>
      <c r="I65" s="120"/>
    </row>
    <row r="66" spans="6:9" x14ac:dyDescent="0.2">
      <c r="F66" s="118"/>
      <c r="G66" s="119"/>
      <c r="H66" s="119"/>
      <c r="I66" s="120"/>
    </row>
    <row r="67" spans="6:9" x14ac:dyDescent="0.2">
      <c r="F67" s="118"/>
      <c r="G67" s="119"/>
      <c r="H67" s="119"/>
      <c r="I67" s="120"/>
    </row>
    <row r="68" spans="6:9" x14ac:dyDescent="0.2">
      <c r="F68" s="118"/>
      <c r="G68" s="119"/>
      <c r="H68" s="119"/>
      <c r="I68" s="120"/>
    </row>
    <row r="69" spans="6:9" x14ac:dyDescent="0.2">
      <c r="F69" s="118"/>
      <c r="G69" s="119"/>
      <c r="H69" s="119"/>
      <c r="I69" s="120"/>
    </row>
    <row r="70" spans="6:9" x14ac:dyDescent="0.2">
      <c r="F70" s="118"/>
      <c r="G70" s="119"/>
      <c r="H70" s="119"/>
      <c r="I70" s="120"/>
    </row>
    <row r="71" spans="6:9" x14ac:dyDescent="0.2">
      <c r="F71" s="118"/>
      <c r="G71" s="119"/>
      <c r="H71" s="119"/>
      <c r="I71" s="120"/>
    </row>
    <row r="72" spans="6:9" x14ac:dyDescent="0.2">
      <c r="F72" s="118"/>
      <c r="G72" s="119"/>
      <c r="H72" s="119"/>
      <c r="I72" s="120"/>
    </row>
    <row r="73" spans="6:9" x14ac:dyDescent="0.2">
      <c r="F73" s="118"/>
      <c r="G73" s="119"/>
      <c r="H73" s="119"/>
      <c r="I73" s="120"/>
    </row>
  </sheetData>
  <mergeCells count="4">
    <mergeCell ref="A1:B1"/>
    <mergeCell ref="A2:B2"/>
    <mergeCell ref="G2:I2"/>
    <mergeCell ref="H22:I22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U117"/>
  <sheetViews>
    <sheetView showGridLines="0" showZeros="0" zoomScaleNormal="100" workbookViewId="0">
      <selection activeCell="B13" sqref="B13:C13"/>
    </sheetView>
  </sheetViews>
  <sheetFormatPr defaultRowHeight="12.75" x14ac:dyDescent="0.2"/>
  <cols>
    <col min="1" max="1" width="3.85546875" style="121" customWidth="1"/>
    <col min="2" max="2" width="12" style="121" customWidth="1"/>
    <col min="3" max="3" width="40.42578125" style="121" customWidth="1"/>
    <col min="4" max="4" width="5.5703125" style="121" customWidth="1"/>
    <col min="5" max="5" width="8.5703125" style="148" customWidth="1"/>
    <col min="6" max="6" width="9.85546875" style="121" customWidth="1"/>
    <col min="7" max="7" width="13.85546875" style="121" customWidth="1"/>
    <col min="8" max="16384" width="9.140625" style="121"/>
  </cols>
  <sheetData>
    <row r="1" spans="1:99" ht="15.75" x14ac:dyDescent="0.25">
      <c r="A1" s="238" t="s">
        <v>57</v>
      </c>
      <c r="B1" s="238"/>
      <c r="C1" s="238"/>
      <c r="D1" s="238"/>
      <c r="E1" s="238"/>
      <c r="F1" s="238"/>
      <c r="G1" s="238"/>
    </row>
    <row r="2" spans="1:99" ht="13.5" thickBot="1" x14ac:dyDescent="0.25">
      <c r="A2" s="122"/>
      <c r="B2" s="123"/>
      <c r="C2" s="124"/>
      <c r="D2" s="124"/>
      <c r="E2" s="125"/>
      <c r="F2" s="124"/>
      <c r="G2" s="124"/>
    </row>
    <row r="3" spans="1:99" ht="13.5" thickTop="1" x14ac:dyDescent="0.2">
      <c r="A3" s="239" t="s">
        <v>5</v>
      </c>
      <c r="B3" s="240"/>
      <c r="C3" s="157" t="str">
        <f>CONCATENATE(cislostavby," ",nazevstavby)</f>
        <v xml:space="preserve"> Sběrný dvůr odpadu - Jedovnice, Stavba</v>
      </c>
      <c r="D3" s="158"/>
      <c r="E3" s="159"/>
      <c r="F3" s="160">
        <f>Rekapitulace!H1</f>
        <v>0</v>
      </c>
      <c r="G3" s="161"/>
    </row>
    <row r="4" spans="1:99" ht="15.75" thickBot="1" x14ac:dyDescent="0.25">
      <c r="A4" s="241" t="s">
        <v>1</v>
      </c>
      <c r="B4" s="242"/>
      <c r="C4" s="162" t="str">
        <f>CONCATENATE(cisloobjektu," ",nazevobjektu)</f>
        <v xml:space="preserve"> So-06 - připojení na NN</v>
      </c>
      <c r="D4" s="163"/>
      <c r="E4" s="243"/>
      <c r="F4" s="243"/>
      <c r="G4" s="244"/>
    </row>
    <row r="5" spans="1:99" ht="13.5" thickTop="1" x14ac:dyDescent="0.2">
      <c r="A5" s="126"/>
      <c r="B5" s="127"/>
      <c r="C5" s="127"/>
      <c r="D5" s="122"/>
      <c r="E5" s="128"/>
      <c r="F5" s="122"/>
      <c r="G5" s="129"/>
    </row>
    <row r="6" spans="1:99" x14ac:dyDescent="0.2">
      <c r="A6" s="130" t="s">
        <v>58</v>
      </c>
      <c r="B6" s="131" t="s">
        <v>59</v>
      </c>
      <c r="C6" s="131" t="s">
        <v>60</v>
      </c>
      <c r="D6" s="131" t="s">
        <v>61</v>
      </c>
      <c r="E6" s="132" t="s">
        <v>62</v>
      </c>
      <c r="F6" s="131" t="s">
        <v>63</v>
      </c>
      <c r="G6" s="133" t="s">
        <v>64</v>
      </c>
    </row>
    <row r="7" spans="1:99" x14ac:dyDescent="0.2">
      <c r="A7" s="134" t="s">
        <v>65</v>
      </c>
      <c r="B7" s="135" t="s">
        <v>69</v>
      </c>
      <c r="C7" s="136" t="s">
        <v>70</v>
      </c>
      <c r="D7" s="137"/>
      <c r="E7" s="138"/>
      <c r="F7" s="138"/>
      <c r="G7" s="139"/>
      <c r="H7" s="140"/>
      <c r="I7" s="140"/>
      <c r="O7" s="141">
        <v>1</v>
      </c>
    </row>
    <row r="8" spans="1:99" x14ac:dyDescent="0.2">
      <c r="A8" s="168">
        <v>1</v>
      </c>
      <c r="B8" s="187">
        <v>210100009</v>
      </c>
      <c r="C8" s="192" t="s">
        <v>75</v>
      </c>
      <c r="D8" s="196" t="s">
        <v>76</v>
      </c>
      <c r="E8" s="200">
        <v>2</v>
      </c>
      <c r="F8" s="172"/>
      <c r="G8" s="204">
        <f t="shared" ref="G8:G22" si="0">E8*F8</f>
        <v>0</v>
      </c>
      <c r="J8" s="141">
        <v>2</v>
      </c>
      <c r="AA8" s="121">
        <v>12</v>
      </c>
      <c r="AB8" s="121">
        <v>0</v>
      </c>
      <c r="AC8" s="121">
        <v>68</v>
      </c>
      <c r="AU8" s="121">
        <f>IF(AZ8=1,G8,0)</f>
        <v>0</v>
      </c>
      <c r="AV8" s="121">
        <f>IF(AZ8=2,G8,0)</f>
        <v>0</v>
      </c>
      <c r="AW8" s="121">
        <f>IF(AZ8=3,G8,0)</f>
        <v>0</v>
      </c>
      <c r="AX8" s="121">
        <f>IF(AZ8=4,G8,0)</f>
        <v>0</v>
      </c>
      <c r="AZ8" s="121">
        <v>4</v>
      </c>
      <c r="BA8" s="121">
        <f t="shared" ref="BA8:BA23" si="1">IF(AZ8=1,G8,0)</f>
        <v>0</v>
      </c>
      <c r="BB8" s="121">
        <f t="shared" ref="BB8:BB23" si="2">IF(AZ8=2,G8,0)</f>
        <v>0</v>
      </c>
      <c r="BC8" s="121">
        <f t="shared" ref="BC8:BC23" si="3">IF(AZ8=3,G8,0)</f>
        <v>0</v>
      </c>
      <c r="BD8" s="121">
        <f t="shared" ref="BD8:BD23" si="4">IF(AZ8=4,G8,0)</f>
        <v>0</v>
      </c>
      <c r="BE8" s="121">
        <f t="shared" ref="BE8:BE23" si="5">IF(AZ8=5,G8,0)</f>
        <v>0</v>
      </c>
      <c r="BV8" s="173">
        <v>12</v>
      </c>
      <c r="BW8" s="173">
        <v>0</v>
      </c>
      <c r="CU8" s="121">
        <v>0</v>
      </c>
    </row>
    <row r="9" spans="1:99" x14ac:dyDescent="0.2">
      <c r="A9" s="190">
        <v>2</v>
      </c>
      <c r="B9" s="185">
        <v>210100254</v>
      </c>
      <c r="C9" s="193" t="s">
        <v>77</v>
      </c>
      <c r="D9" s="197" t="s">
        <v>76</v>
      </c>
      <c r="E9" s="201">
        <v>2</v>
      </c>
      <c r="F9" s="214"/>
      <c r="G9" s="206">
        <f t="shared" si="0"/>
        <v>0</v>
      </c>
      <c r="J9" s="141">
        <v>2</v>
      </c>
      <c r="AA9" s="121">
        <v>12</v>
      </c>
      <c r="AB9" s="121">
        <v>0</v>
      </c>
      <c r="AC9" s="121">
        <v>71</v>
      </c>
      <c r="AU9" s="121">
        <f>IF(AZ9=1,G9,0)</f>
        <v>0</v>
      </c>
      <c r="AV9" s="121">
        <f>IF(AZ9=2,G9,0)</f>
        <v>0</v>
      </c>
      <c r="AW9" s="121">
        <f>IF(AZ9=3,G9,0)</f>
        <v>0</v>
      </c>
      <c r="AX9" s="121">
        <f>IF(AZ9=4,G9,0)</f>
        <v>0</v>
      </c>
      <c r="AZ9" s="121">
        <v>4</v>
      </c>
      <c r="BA9" s="121">
        <f t="shared" si="1"/>
        <v>0</v>
      </c>
      <c r="BB9" s="121">
        <f t="shared" si="2"/>
        <v>0</v>
      </c>
      <c r="BC9" s="121">
        <f t="shared" si="3"/>
        <v>0</v>
      </c>
      <c r="BD9" s="121">
        <f t="shared" si="4"/>
        <v>0</v>
      </c>
      <c r="BE9" s="121">
        <f t="shared" si="5"/>
        <v>0</v>
      </c>
      <c r="BV9" s="173">
        <v>12</v>
      </c>
      <c r="BW9" s="173">
        <v>0</v>
      </c>
      <c r="CU9" s="121">
        <v>0</v>
      </c>
    </row>
    <row r="10" spans="1:99" x14ac:dyDescent="0.2">
      <c r="A10" s="190">
        <v>3</v>
      </c>
      <c r="B10" s="185" t="s">
        <v>78</v>
      </c>
      <c r="C10" s="193" t="s">
        <v>79</v>
      </c>
      <c r="D10" s="197" t="s">
        <v>76</v>
      </c>
      <c r="E10" s="201">
        <v>6</v>
      </c>
      <c r="F10" s="214"/>
      <c r="G10" s="206">
        <f>E10*F10</f>
        <v>0</v>
      </c>
      <c r="J10" s="141">
        <v>2</v>
      </c>
      <c r="AA10" s="121">
        <v>12</v>
      </c>
      <c r="AB10" s="121">
        <v>0</v>
      </c>
      <c r="AC10" s="121">
        <v>84</v>
      </c>
      <c r="AU10" s="121">
        <f>IF(AZ10=1,G10,0)</f>
        <v>0</v>
      </c>
      <c r="AV10" s="121">
        <f>IF(AZ10=2,G10,0)</f>
        <v>0</v>
      </c>
      <c r="AW10" s="121">
        <f>IF(AZ10=3,G10,0)</f>
        <v>0</v>
      </c>
      <c r="AX10" s="121">
        <f>IF(AZ10=4,G10,0)</f>
        <v>0</v>
      </c>
      <c r="AZ10" s="121">
        <v>4</v>
      </c>
      <c r="BA10" s="121">
        <f t="shared" si="1"/>
        <v>0</v>
      </c>
      <c r="BB10" s="121">
        <f t="shared" si="2"/>
        <v>0</v>
      </c>
      <c r="BC10" s="121">
        <f t="shared" si="3"/>
        <v>0</v>
      </c>
      <c r="BD10" s="121">
        <f t="shared" si="4"/>
        <v>0</v>
      </c>
      <c r="BE10" s="121">
        <f t="shared" si="5"/>
        <v>0</v>
      </c>
      <c r="BV10" s="173">
        <v>12</v>
      </c>
      <c r="BW10" s="173">
        <v>0</v>
      </c>
      <c r="CU10" s="121">
        <v>0</v>
      </c>
    </row>
    <row r="11" spans="1:99" x14ac:dyDescent="0.2">
      <c r="A11" s="190">
        <v>4</v>
      </c>
      <c r="B11" s="185" t="s">
        <v>80</v>
      </c>
      <c r="C11" s="193" t="s">
        <v>81</v>
      </c>
      <c r="D11" s="197" t="s">
        <v>76</v>
      </c>
      <c r="E11" s="201">
        <v>2</v>
      </c>
      <c r="F11" s="214"/>
      <c r="G11" s="206">
        <f>E11*F11</f>
        <v>0</v>
      </c>
      <c r="J11" s="141">
        <v>2</v>
      </c>
      <c r="AA11" s="121">
        <v>12</v>
      </c>
      <c r="AB11" s="121">
        <v>0</v>
      </c>
      <c r="AC11" s="121">
        <v>90</v>
      </c>
      <c r="AU11" s="121">
        <f>IF(AZ11=1,G11,0)</f>
        <v>0</v>
      </c>
      <c r="AV11" s="121">
        <f>IF(AZ11=2,G11,0)</f>
        <v>0</v>
      </c>
      <c r="AW11" s="121">
        <f>IF(AZ11=3,G11,0)</f>
        <v>0</v>
      </c>
      <c r="AX11" s="121">
        <f>IF(AZ11=4,G11,0)</f>
        <v>0</v>
      </c>
      <c r="AZ11" s="121">
        <v>4</v>
      </c>
      <c r="BA11" s="121">
        <f t="shared" si="1"/>
        <v>0</v>
      </c>
      <c r="BB11" s="121">
        <f t="shared" si="2"/>
        <v>0</v>
      </c>
      <c r="BC11" s="121">
        <f t="shared" si="3"/>
        <v>0</v>
      </c>
      <c r="BD11" s="121">
        <f t="shared" si="4"/>
        <v>0</v>
      </c>
      <c r="BE11" s="121">
        <f t="shared" si="5"/>
        <v>0</v>
      </c>
      <c r="BV11" s="173">
        <v>12</v>
      </c>
      <c r="BW11" s="173">
        <v>0</v>
      </c>
      <c r="CU11" s="121">
        <v>0</v>
      </c>
    </row>
    <row r="12" spans="1:99" x14ac:dyDescent="0.2">
      <c r="A12" s="190">
        <v>5</v>
      </c>
      <c r="B12" s="185">
        <v>210191523</v>
      </c>
      <c r="C12" s="193" t="s">
        <v>82</v>
      </c>
      <c r="D12" s="197" t="s">
        <v>83</v>
      </c>
      <c r="E12" s="201">
        <v>1</v>
      </c>
      <c r="F12" s="214"/>
      <c r="G12" s="206">
        <f>E12*F12</f>
        <v>0</v>
      </c>
      <c r="J12" s="141"/>
      <c r="AZ12" s="121">
        <v>4</v>
      </c>
      <c r="BA12" s="121">
        <f t="shared" si="1"/>
        <v>0</v>
      </c>
      <c r="BB12" s="121">
        <f t="shared" si="2"/>
        <v>0</v>
      </c>
      <c r="BC12" s="121">
        <f t="shared" si="3"/>
        <v>0</v>
      </c>
      <c r="BD12" s="121">
        <f t="shared" si="4"/>
        <v>0</v>
      </c>
      <c r="BE12" s="121">
        <f t="shared" si="5"/>
        <v>0</v>
      </c>
      <c r="BV12" s="173"/>
      <c r="BW12" s="173"/>
    </row>
    <row r="13" spans="1:99" x14ac:dyDescent="0.2">
      <c r="A13" s="190">
        <v>6</v>
      </c>
      <c r="B13" s="185" t="s">
        <v>129</v>
      </c>
      <c r="C13" s="193" t="s">
        <v>130</v>
      </c>
      <c r="D13" s="197" t="s">
        <v>71</v>
      </c>
      <c r="E13" s="201">
        <v>175</v>
      </c>
      <c r="F13" s="214"/>
      <c r="G13" s="206">
        <f>E13*F13</f>
        <v>0</v>
      </c>
      <c r="J13" s="141"/>
      <c r="AZ13" s="121">
        <v>4</v>
      </c>
      <c r="BA13" s="121">
        <f t="shared" si="1"/>
        <v>0</v>
      </c>
      <c r="BB13" s="121">
        <f t="shared" si="2"/>
        <v>0</v>
      </c>
      <c r="BC13" s="121">
        <f t="shared" si="3"/>
        <v>0</v>
      </c>
      <c r="BD13" s="121">
        <f t="shared" si="4"/>
        <v>0</v>
      </c>
      <c r="BE13" s="121">
        <f t="shared" si="5"/>
        <v>0</v>
      </c>
      <c r="BV13" s="173"/>
      <c r="BW13" s="173"/>
    </row>
    <row r="14" spans="1:99" x14ac:dyDescent="0.2">
      <c r="A14" s="190">
        <v>7</v>
      </c>
      <c r="B14" s="185" t="s">
        <v>85</v>
      </c>
      <c r="C14" s="193" t="s">
        <v>86</v>
      </c>
      <c r="D14" s="197" t="s">
        <v>71</v>
      </c>
      <c r="E14" s="201">
        <v>6</v>
      </c>
      <c r="F14" s="214"/>
      <c r="G14" s="206">
        <f t="shared" si="0"/>
        <v>0</v>
      </c>
      <c r="J14" s="141"/>
      <c r="AZ14" s="121">
        <v>4</v>
      </c>
      <c r="BA14" s="121">
        <f t="shared" si="1"/>
        <v>0</v>
      </c>
      <c r="BB14" s="121">
        <f t="shared" si="2"/>
        <v>0</v>
      </c>
      <c r="BC14" s="121">
        <f t="shared" si="3"/>
        <v>0</v>
      </c>
      <c r="BD14" s="121">
        <f t="shared" si="4"/>
        <v>0</v>
      </c>
      <c r="BE14" s="121">
        <f t="shared" si="5"/>
        <v>0</v>
      </c>
      <c r="BV14" s="173"/>
      <c r="BW14" s="173"/>
    </row>
    <row r="15" spans="1:99" x14ac:dyDescent="0.2">
      <c r="A15" s="190">
        <v>8</v>
      </c>
      <c r="B15" s="185" t="s">
        <v>87</v>
      </c>
      <c r="C15" s="193" t="s">
        <v>88</v>
      </c>
      <c r="D15" s="197" t="s">
        <v>71</v>
      </c>
      <c r="E15" s="201">
        <v>100</v>
      </c>
      <c r="F15" s="214"/>
      <c r="G15" s="206">
        <f t="shared" si="0"/>
        <v>0</v>
      </c>
      <c r="J15" s="141"/>
      <c r="AZ15" s="121">
        <v>4</v>
      </c>
      <c r="BA15" s="121">
        <f t="shared" si="1"/>
        <v>0</v>
      </c>
      <c r="BB15" s="121">
        <f t="shared" si="2"/>
        <v>0</v>
      </c>
      <c r="BC15" s="121">
        <f t="shared" si="3"/>
        <v>0</v>
      </c>
      <c r="BD15" s="121">
        <f t="shared" si="4"/>
        <v>0</v>
      </c>
      <c r="BE15" s="121">
        <f t="shared" si="5"/>
        <v>0</v>
      </c>
      <c r="BV15" s="173"/>
      <c r="BW15" s="173"/>
    </row>
    <row r="16" spans="1:99" x14ac:dyDescent="0.2">
      <c r="A16" s="190">
        <v>9</v>
      </c>
      <c r="B16" s="185" t="s">
        <v>89</v>
      </c>
      <c r="C16" s="193" t="s">
        <v>90</v>
      </c>
      <c r="D16" s="197" t="s">
        <v>83</v>
      </c>
      <c r="E16" s="201">
        <v>4</v>
      </c>
      <c r="F16" s="214"/>
      <c r="G16" s="206">
        <f t="shared" si="0"/>
        <v>0</v>
      </c>
      <c r="J16" s="141"/>
      <c r="AZ16" s="121">
        <v>4</v>
      </c>
      <c r="BA16" s="121">
        <f t="shared" si="1"/>
        <v>0</v>
      </c>
      <c r="BB16" s="121">
        <f t="shared" si="2"/>
        <v>0</v>
      </c>
      <c r="BC16" s="121">
        <f t="shared" si="3"/>
        <v>0</v>
      </c>
      <c r="BD16" s="121">
        <f t="shared" si="4"/>
        <v>0</v>
      </c>
      <c r="BE16" s="121">
        <f t="shared" si="5"/>
        <v>0</v>
      </c>
      <c r="BV16" s="173"/>
      <c r="BW16" s="173"/>
    </row>
    <row r="17" spans="1:99" x14ac:dyDescent="0.2">
      <c r="A17" s="190">
        <v>10</v>
      </c>
      <c r="B17" s="185" t="s">
        <v>91</v>
      </c>
      <c r="C17" s="193" t="s">
        <v>92</v>
      </c>
      <c r="D17" s="197" t="s">
        <v>83</v>
      </c>
      <c r="E17" s="201">
        <v>4</v>
      </c>
      <c r="F17" s="214"/>
      <c r="G17" s="206">
        <f t="shared" si="0"/>
        <v>0</v>
      </c>
      <c r="J17" s="141"/>
      <c r="AZ17" s="121">
        <v>4</v>
      </c>
      <c r="BA17" s="121">
        <f t="shared" si="1"/>
        <v>0</v>
      </c>
      <c r="BB17" s="121">
        <f t="shared" si="2"/>
        <v>0</v>
      </c>
      <c r="BC17" s="121">
        <f t="shared" si="3"/>
        <v>0</v>
      </c>
      <c r="BD17" s="121">
        <f t="shared" si="4"/>
        <v>0</v>
      </c>
      <c r="BE17" s="121">
        <f t="shared" si="5"/>
        <v>0</v>
      </c>
      <c r="BV17" s="173"/>
      <c r="BW17" s="173"/>
    </row>
    <row r="18" spans="1:99" x14ac:dyDescent="0.2">
      <c r="A18" s="190">
        <v>11</v>
      </c>
      <c r="B18" s="185" t="s">
        <v>93</v>
      </c>
      <c r="C18" s="193" t="s">
        <v>94</v>
      </c>
      <c r="D18" s="197" t="s">
        <v>83</v>
      </c>
      <c r="E18" s="201">
        <v>2</v>
      </c>
      <c r="F18" s="214"/>
      <c r="G18" s="206">
        <f t="shared" si="0"/>
        <v>0</v>
      </c>
      <c r="J18" s="141"/>
      <c r="AZ18" s="121">
        <v>4</v>
      </c>
      <c r="BA18" s="121">
        <f t="shared" si="1"/>
        <v>0</v>
      </c>
      <c r="BB18" s="121">
        <f t="shared" si="2"/>
        <v>0</v>
      </c>
      <c r="BC18" s="121">
        <f t="shared" si="3"/>
        <v>0</v>
      </c>
      <c r="BD18" s="121">
        <f t="shared" si="4"/>
        <v>0</v>
      </c>
      <c r="BE18" s="121">
        <f t="shared" si="5"/>
        <v>0</v>
      </c>
      <c r="BV18" s="173"/>
      <c r="BW18" s="173"/>
    </row>
    <row r="19" spans="1:99" x14ac:dyDescent="0.2">
      <c r="A19" s="190">
        <v>12</v>
      </c>
      <c r="B19" s="185" t="s">
        <v>91</v>
      </c>
      <c r="C19" s="193" t="s">
        <v>95</v>
      </c>
      <c r="D19" s="197" t="s">
        <v>83</v>
      </c>
      <c r="E19" s="201">
        <v>2</v>
      </c>
      <c r="F19" s="214"/>
      <c r="G19" s="206">
        <f t="shared" si="0"/>
        <v>0</v>
      </c>
      <c r="J19" s="141"/>
      <c r="AZ19" s="121">
        <v>4</v>
      </c>
      <c r="BA19" s="121">
        <f t="shared" si="1"/>
        <v>0</v>
      </c>
      <c r="BB19" s="121">
        <f t="shared" si="2"/>
        <v>0</v>
      </c>
      <c r="BC19" s="121">
        <f t="shared" si="3"/>
        <v>0</v>
      </c>
      <c r="BD19" s="121">
        <f t="shared" si="4"/>
        <v>0</v>
      </c>
      <c r="BE19" s="121">
        <f t="shared" si="5"/>
        <v>0</v>
      </c>
      <c r="BV19" s="173"/>
      <c r="BW19" s="173"/>
    </row>
    <row r="20" spans="1:99" x14ac:dyDescent="0.2">
      <c r="A20" s="190">
        <v>13</v>
      </c>
      <c r="B20" s="185">
        <v>460048430</v>
      </c>
      <c r="C20" s="193" t="s">
        <v>96</v>
      </c>
      <c r="D20" s="197" t="s">
        <v>71</v>
      </c>
      <c r="E20" s="201">
        <v>175</v>
      </c>
      <c r="F20" s="214"/>
      <c r="G20" s="206">
        <f t="shared" si="0"/>
        <v>0</v>
      </c>
      <c r="J20" s="141"/>
      <c r="AZ20" s="121">
        <v>4</v>
      </c>
      <c r="BA20" s="121">
        <f t="shared" si="1"/>
        <v>0</v>
      </c>
      <c r="BB20" s="121">
        <f t="shared" si="2"/>
        <v>0</v>
      </c>
      <c r="BC20" s="121">
        <f t="shared" si="3"/>
        <v>0</v>
      </c>
      <c r="BD20" s="121">
        <f t="shared" si="4"/>
        <v>0</v>
      </c>
      <c r="BE20" s="121">
        <f t="shared" si="5"/>
        <v>0</v>
      </c>
      <c r="BV20" s="173"/>
      <c r="BW20" s="173"/>
    </row>
    <row r="21" spans="1:99" x14ac:dyDescent="0.2">
      <c r="A21" s="190">
        <v>14</v>
      </c>
      <c r="B21" s="185">
        <v>460500001</v>
      </c>
      <c r="C21" s="193" t="s">
        <v>97</v>
      </c>
      <c r="D21" s="197" t="s">
        <v>71</v>
      </c>
      <c r="E21" s="201">
        <v>14</v>
      </c>
      <c r="F21" s="214"/>
      <c r="G21" s="206">
        <f t="shared" si="0"/>
        <v>0</v>
      </c>
      <c r="J21" s="141"/>
      <c r="AZ21" s="121">
        <v>4</v>
      </c>
      <c r="BA21" s="121">
        <f t="shared" si="1"/>
        <v>0</v>
      </c>
      <c r="BB21" s="121">
        <f t="shared" si="2"/>
        <v>0</v>
      </c>
      <c r="BC21" s="121">
        <f t="shared" si="3"/>
        <v>0</v>
      </c>
      <c r="BD21" s="121">
        <f t="shared" si="4"/>
        <v>0</v>
      </c>
      <c r="BE21" s="121">
        <f t="shared" si="5"/>
        <v>0</v>
      </c>
      <c r="BV21" s="173"/>
      <c r="BW21" s="173"/>
    </row>
    <row r="22" spans="1:99" x14ac:dyDescent="0.2">
      <c r="A22" s="190">
        <v>15</v>
      </c>
      <c r="B22" s="185">
        <v>460510203</v>
      </c>
      <c r="C22" s="193" t="s">
        <v>98</v>
      </c>
      <c r="D22" s="197" t="s">
        <v>71</v>
      </c>
      <c r="E22" s="201">
        <v>2</v>
      </c>
      <c r="F22" s="214"/>
      <c r="G22" s="206">
        <f t="shared" si="0"/>
        <v>0</v>
      </c>
      <c r="J22" s="141"/>
      <c r="AZ22" s="121">
        <v>4</v>
      </c>
      <c r="BA22" s="121">
        <f t="shared" si="1"/>
        <v>0</v>
      </c>
      <c r="BB22" s="121">
        <f t="shared" si="2"/>
        <v>0</v>
      </c>
      <c r="BC22" s="121">
        <f t="shared" si="3"/>
        <v>0</v>
      </c>
      <c r="BD22" s="121">
        <f t="shared" si="4"/>
        <v>0</v>
      </c>
      <c r="BE22" s="121">
        <f t="shared" si="5"/>
        <v>0</v>
      </c>
      <c r="BV22" s="173"/>
      <c r="BW22" s="173"/>
    </row>
    <row r="23" spans="1:99" x14ac:dyDescent="0.2">
      <c r="A23" s="191">
        <v>16</v>
      </c>
      <c r="B23" s="188"/>
      <c r="C23" s="194" t="s">
        <v>99</v>
      </c>
      <c r="D23" s="198" t="s">
        <v>54</v>
      </c>
      <c r="E23" s="202"/>
      <c r="F23" s="215"/>
      <c r="G23" s="206"/>
      <c r="J23" s="141">
        <v>2</v>
      </c>
      <c r="AA23" s="121">
        <v>12</v>
      </c>
      <c r="AB23" s="121">
        <v>0</v>
      </c>
      <c r="AC23" s="121">
        <v>129</v>
      </c>
      <c r="AU23" s="121">
        <f>IF(AZ23=1,G23,0)</f>
        <v>0</v>
      </c>
      <c r="AV23" s="121">
        <f>IF(AZ23=2,G23,0)</f>
        <v>0</v>
      </c>
      <c r="AW23" s="121">
        <f>IF(AZ23=3,G23,0)</f>
        <v>0</v>
      </c>
      <c r="AX23" s="121">
        <f>IF(AZ23=4,G23,0)</f>
        <v>0</v>
      </c>
      <c r="AZ23" s="121">
        <v>4</v>
      </c>
      <c r="BA23" s="121">
        <f t="shared" si="1"/>
        <v>0</v>
      </c>
      <c r="BB23" s="121">
        <f t="shared" si="2"/>
        <v>0</v>
      </c>
      <c r="BC23" s="121">
        <f t="shared" si="3"/>
        <v>0</v>
      </c>
      <c r="BD23" s="121">
        <f t="shared" si="4"/>
        <v>0</v>
      </c>
      <c r="BE23" s="121">
        <f t="shared" si="5"/>
        <v>0</v>
      </c>
      <c r="BV23" s="173">
        <v>12</v>
      </c>
      <c r="BW23" s="173">
        <v>0</v>
      </c>
      <c r="CU23" s="121">
        <v>0</v>
      </c>
    </row>
    <row r="24" spans="1:99" x14ac:dyDescent="0.2">
      <c r="A24" s="189"/>
      <c r="B24" s="184" t="s">
        <v>66</v>
      </c>
      <c r="C24" s="186" t="str">
        <f>CONCATENATE(B7," ",C7)</f>
        <v>M21 Elektromontáže</v>
      </c>
      <c r="D24" s="195"/>
      <c r="E24" s="199"/>
      <c r="F24" s="210"/>
      <c r="G24" s="211"/>
      <c r="J24" s="141">
        <v>4</v>
      </c>
      <c r="AU24" s="145">
        <f>SUM(AU8:AU23)</f>
        <v>0</v>
      </c>
      <c r="AV24" s="145">
        <f>SUM(AV8:AV23)</f>
        <v>0</v>
      </c>
      <c r="AW24" s="145">
        <f>SUM(AW8:AW23)</f>
        <v>0</v>
      </c>
      <c r="AX24" s="145">
        <f>SUM(AX8:AX23)</f>
        <v>0</v>
      </c>
      <c r="BA24" s="145">
        <f>SUM(BA7:BA23)</f>
        <v>0</v>
      </c>
      <c r="BB24" s="145">
        <f>SUM(BB7:BB23)</f>
        <v>0</v>
      </c>
      <c r="BC24" s="145">
        <f>SUM(BC7:BC23)</f>
        <v>0</v>
      </c>
      <c r="BD24" s="145">
        <f>SUM(BD7:BD23)</f>
        <v>0</v>
      </c>
      <c r="BE24" s="145">
        <f>SUM(BE7:BE23)</f>
        <v>0</v>
      </c>
    </row>
    <row r="25" spans="1:99" x14ac:dyDescent="0.2">
      <c r="A25" s="179" t="s">
        <v>65</v>
      </c>
      <c r="B25" s="180" t="s">
        <v>100</v>
      </c>
      <c r="C25" s="207" t="s">
        <v>101</v>
      </c>
      <c r="D25" s="208"/>
      <c r="E25" s="209"/>
      <c r="F25" s="212"/>
      <c r="G25" s="213"/>
      <c r="J25" s="141">
        <v>1</v>
      </c>
    </row>
    <row r="26" spans="1:99" x14ac:dyDescent="0.2">
      <c r="A26" s="168">
        <v>17</v>
      </c>
      <c r="B26" s="187" t="s">
        <v>102</v>
      </c>
      <c r="C26" s="192" t="s">
        <v>103</v>
      </c>
      <c r="D26" s="196" t="s">
        <v>76</v>
      </c>
      <c r="E26" s="200">
        <v>3</v>
      </c>
      <c r="F26" s="172"/>
      <c r="G26" s="204">
        <f>E26*F26</f>
        <v>0</v>
      </c>
      <c r="J26" s="141">
        <v>2</v>
      </c>
      <c r="AA26" s="121">
        <v>12</v>
      </c>
      <c r="AB26" s="121">
        <v>0</v>
      </c>
      <c r="AC26" s="121">
        <v>20</v>
      </c>
      <c r="AU26" s="121">
        <f>IF(AZ26=1,G26,0)</f>
        <v>0</v>
      </c>
      <c r="AV26" s="121">
        <f>IF(AZ26=2,G26,0)</f>
        <v>0</v>
      </c>
      <c r="AW26" s="121">
        <f>IF(AZ26=3,G26,0)</f>
        <v>0</v>
      </c>
      <c r="AX26" s="121">
        <f>IF(AZ26=4,G26,0)</f>
        <v>0</v>
      </c>
      <c r="AZ26" s="121">
        <v>4</v>
      </c>
      <c r="BA26" s="121">
        <f t="shared" ref="BA26:BA40" si="6">IF(AZ26=1,G26,0)</f>
        <v>0</v>
      </c>
      <c r="BB26" s="121">
        <f t="shared" ref="BB26:BB40" si="7">IF(AZ26=2,G26,0)</f>
        <v>0</v>
      </c>
      <c r="BC26" s="121">
        <f t="shared" ref="BC26:BC40" si="8">IF(AZ26=3,G26,0)</f>
        <v>0</v>
      </c>
      <c r="BD26" s="121">
        <f t="shared" ref="BD26:BD40" si="9">IF(AZ26=4,G26,0)</f>
        <v>0</v>
      </c>
      <c r="BE26" s="121">
        <f t="shared" ref="BE26:BE40" si="10">IF(AZ26=5,G26,0)</f>
        <v>0</v>
      </c>
      <c r="BV26" s="173">
        <v>12</v>
      </c>
      <c r="BW26" s="173">
        <v>0</v>
      </c>
      <c r="CU26" s="121">
        <v>0</v>
      </c>
    </row>
    <row r="27" spans="1:99" x14ac:dyDescent="0.2">
      <c r="A27" s="190">
        <v>18</v>
      </c>
      <c r="B27" s="185" t="s">
        <v>104</v>
      </c>
      <c r="C27" s="193" t="s">
        <v>105</v>
      </c>
      <c r="D27" s="197" t="s">
        <v>76</v>
      </c>
      <c r="E27" s="201">
        <v>3</v>
      </c>
      <c r="F27" s="214"/>
      <c r="G27" s="206">
        <f>E27*F27</f>
        <v>0</v>
      </c>
      <c r="J27" s="141">
        <v>2</v>
      </c>
      <c r="AA27" s="121">
        <v>12</v>
      </c>
      <c r="AB27" s="121">
        <v>0</v>
      </c>
      <c r="AC27" s="121">
        <v>20</v>
      </c>
      <c r="AU27" s="121">
        <f>IF(AZ27=1,G27,0)</f>
        <v>0</v>
      </c>
      <c r="AV27" s="121">
        <f>IF(AZ27=2,G27,0)</f>
        <v>0</v>
      </c>
      <c r="AW27" s="121">
        <f>IF(AZ27=3,G27,0)</f>
        <v>0</v>
      </c>
      <c r="AX27" s="121">
        <f>IF(AZ27=4,G27,0)</f>
        <v>0</v>
      </c>
      <c r="AZ27" s="121">
        <v>4</v>
      </c>
      <c r="BA27" s="121">
        <f t="shared" si="6"/>
        <v>0</v>
      </c>
      <c r="BB27" s="121">
        <f t="shared" si="7"/>
        <v>0</v>
      </c>
      <c r="BC27" s="121">
        <f t="shared" si="8"/>
        <v>0</v>
      </c>
      <c r="BD27" s="121">
        <f t="shared" si="9"/>
        <v>0</v>
      </c>
      <c r="BE27" s="121">
        <f t="shared" si="10"/>
        <v>0</v>
      </c>
      <c r="BV27" s="173">
        <v>12</v>
      </c>
      <c r="BW27" s="173">
        <v>0</v>
      </c>
      <c r="CU27" s="121">
        <v>0</v>
      </c>
    </row>
    <row r="28" spans="1:99" x14ac:dyDescent="0.2">
      <c r="A28" s="190">
        <v>19</v>
      </c>
      <c r="B28" s="185" t="s">
        <v>106</v>
      </c>
      <c r="C28" s="193" t="s">
        <v>107</v>
      </c>
      <c r="D28" s="197" t="s">
        <v>76</v>
      </c>
      <c r="E28" s="201">
        <v>2</v>
      </c>
      <c r="F28" s="214"/>
      <c r="G28" s="206">
        <f>E28*F28</f>
        <v>0</v>
      </c>
      <c r="J28" s="141">
        <v>2</v>
      </c>
      <c r="AA28" s="121">
        <v>12</v>
      </c>
      <c r="AB28" s="121">
        <v>0</v>
      </c>
      <c r="AC28" s="121">
        <v>26</v>
      </c>
      <c r="AU28" s="121">
        <f>IF(AZ28=1,G28,0)</f>
        <v>0</v>
      </c>
      <c r="AV28" s="121">
        <f>IF(AZ28=2,G28,0)</f>
        <v>0</v>
      </c>
      <c r="AW28" s="121">
        <f>IF(AZ28=3,G28,0)</f>
        <v>0</v>
      </c>
      <c r="AX28" s="121">
        <f>IF(AZ28=4,G28,0)</f>
        <v>0</v>
      </c>
      <c r="AZ28" s="121">
        <v>4</v>
      </c>
      <c r="BA28" s="121">
        <f t="shared" si="6"/>
        <v>0</v>
      </c>
      <c r="BB28" s="121">
        <f t="shared" si="7"/>
        <v>0</v>
      </c>
      <c r="BC28" s="121">
        <f t="shared" si="8"/>
        <v>0</v>
      </c>
      <c r="BD28" s="121">
        <f t="shared" si="9"/>
        <v>0</v>
      </c>
      <c r="BE28" s="121">
        <f t="shared" si="10"/>
        <v>0</v>
      </c>
      <c r="BV28" s="173">
        <v>12</v>
      </c>
      <c r="BW28" s="173">
        <v>0</v>
      </c>
      <c r="CU28" s="121">
        <v>0</v>
      </c>
    </row>
    <row r="29" spans="1:99" x14ac:dyDescent="0.2">
      <c r="A29" s="190">
        <v>20</v>
      </c>
      <c r="B29" s="185">
        <v>65441</v>
      </c>
      <c r="C29" s="193" t="s">
        <v>108</v>
      </c>
      <c r="D29" s="197" t="s">
        <v>83</v>
      </c>
      <c r="E29" s="201">
        <v>1</v>
      </c>
      <c r="F29" s="214"/>
      <c r="G29" s="206">
        <f t="shared" ref="G29:G38" si="11">E29*F29</f>
        <v>0</v>
      </c>
      <c r="J29" s="141"/>
      <c r="AZ29" s="121">
        <v>4</v>
      </c>
      <c r="BA29" s="121">
        <f t="shared" si="6"/>
        <v>0</v>
      </c>
      <c r="BB29" s="121">
        <f t="shared" si="7"/>
        <v>0</v>
      </c>
      <c r="BC29" s="121">
        <f t="shared" si="8"/>
        <v>0</v>
      </c>
      <c r="BD29" s="121">
        <f t="shared" si="9"/>
        <v>0</v>
      </c>
      <c r="BE29" s="121">
        <f t="shared" si="10"/>
        <v>0</v>
      </c>
      <c r="BV29" s="173"/>
      <c r="BW29" s="173"/>
    </row>
    <row r="30" spans="1:99" x14ac:dyDescent="0.2">
      <c r="A30" s="190">
        <v>21</v>
      </c>
      <c r="B30" s="185" t="s">
        <v>109</v>
      </c>
      <c r="C30" s="193" t="s">
        <v>84</v>
      </c>
      <c r="D30" s="197" t="s">
        <v>71</v>
      </c>
      <c r="E30" s="201">
        <v>0</v>
      </c>
      <c r="F30" s="214"/>
      <c r="G30" s="206">
        <f t="shared" si="11"/>
        <v>0</v>
      </c>
      <c r="J30" s="141"/>
      <c r="AZ30" s="121">
        <v>4</v>
      </c>
      <c r="BA30" s="121">
        <f t="shared" si="6"/>
        <v>0</v>
      </c>
      <c r="BB30" s="121">
        <f t="shared" si="7"/>
        <v>0</v>
      </c>
      <c r="BC30" s="121">
        <f t="shared" si="8"/>
        <v>0</v>
      </c>
      <c r="BD30" s="121">
        <f t="shared" si="9"/>
        <v>0</v>
      </c>
      <c r="BE30" s="121">
        <f t="shared" si="10"/>
        <v>0</v>
      </c>
      <c r="BV30" s="173"/>
      <c r="BW30" s="173"/>
    </row>
    <row r="31" spans="1:99" x14ac:dyDescent="0.2">
      <c r="A31" s="190">
        <v>22</v>
      </c>
      <c r="B31" s="185" t="s">
        <v>110</v>
      </c>
      <c r="C31" s="193" t="s">
        <v>86</v>
      </c>
      <c r="D31" s="197" t="s">
        <v>71</v>
      </c>
      <c r="E31" s="201">
        <v>6</v>
      </c>
      <c r="F31" s="214"/>
      <c r="G31" s="206">
        <f t="shared" si="11"/>
        <v>0</v>
      </c>
      <c r="J31" s="141"/>
      <c r="AZ31" s="121">
        <v>4</v>
      </c>
      <c r="BA31" s="121">
        <f t="shared" si="6"/>
        <v>0</v>
      </c>
      <c r="BB31" s="121">
        <f t="shared" si="7"/>
        <v>0</v>
      </c>
      <c r="BC31" s="121">
        <f t="shared" si="8"/>
        <v>0</v>
      </c>
      <c r="BD31" s="121">
        <f t="shared" si="9"/>
        <v>0</v>
      </c>
      <c r="BE31" s="121">
        <f t="shared" si="10"/>
        <v>0</v>
      </c>
      <c r="BV31" s="173"/>
      <c r="BW31" s="173"/>
    </row>
    <row r="32" spans="1:99" x14ac:dyDescent="0.2">
      <c r="A32" s="190">
        <v>23</v>
      </c>
      <c r="B32" s="185">
        <v>66441</v>
      </c>
      <c r="C32" s="193" t="s">
        <v>111</v>
      </c>
      <c r="D32" s="197" t="s">
        <v>71</v>
      </c>
      <c r="E32" s="201">
        <v>100</v>
      </c>
      <c r="F32" s="214"/>
      <c r="G32" s="206">
        <f t="shared" si="11"/>
        <v>0</v>
      </c>
      <c r="J32" s="141"/>
      <c r="AZ32" s="121">
        <v>4</v>
      </c>
      <c r="BA32" s="121">
        <f t="shared" si="6"/>
        <v>0</v>
      </c>
      <c r="BB32" s="121">
        <f t="shared" si="7"/>
        <v>0</v>
      </c>
      <c r="BC32" s="121">
        <f t="shared" si="8"/>
        <v>0</v>
      </c>
      <c r="BD32" s="121">
        <f t="shared" si="9"/>
        <v>0</v>
      </c>
      <c r="BE32" s="121">
        <f t="shared" si="10"/>
        <v>0</v>
      </c>
      <c r="BV32" s="173"/>
      <c r="BW32" s="173"/>
    </row>
    <row r="33" spans="1:99" x14ac:dyDescent="0.2">
      <c r="A33" s="190">
        <v>24</v>
      </c>
      <c r="B33" s="185" t="s">
        <v>112</v>
      </c>
      <c r="C33" s="193" t="s">
        <v>90</v>
      </c>
      <c r="D33" s="197" t="s">
        <v>83</v>
      </c>
      <c r="E33" s="201">
        <v>4</v>
      </c>
      <c r="F33" s="214"/>
      <c r="G33" s="206">
        <f t="shared" si="11"/>
        <v>0</v>
      </c>
      <c r="J33" s="141"/>
      <c r="AZ33" s="121">
        <v>4</v>
      </c>
      <c r="BA33" s="121">
        <f t="shared" si="6"/>
        <v>0</v>
      </c>
      <c r="BB33" s="121">
        <f t="shared" si="7"/>
        <v>0</v>
      </c>
      <c r="BC33" s="121">
        <f t="shared" si="8"/>
        <v>0</v>
      </c>
      <c r="BD33" s="121">
        <f t="shared" si="9"/>
        <v>0</v>
      </c>
      <c r="BE33" s="121">
        <f t="shared" si="10"/>
        <v>0</v>
      </c>
      <c r="BV33" s="173"/>
      <c r="BW33" s="173"/>
    </row>
    <row r="34" spans="1:99" x14ac:dyDescent="0.2">
      <c r="A34" s="190">
        <v>25</v>
      </c>
      <c r="B34" s="185" t="s">
        <v>113</v>
      </c>
      <c r="C34" s="193" t="s">
        <v>92</v>
      </c>
      <c r="D34" s="197" t="s">
        <v>83</v>
      </c>
      <c r="E34" s="201">
        <v>4</v>
      </c>
      <c r="F34" s="214"/>
      <c r="G34" s="206">
        <f t="shared" si="11"/>
        <v>0</v>
      </c>
      <c r="J34" s="141"/>
      <c r="AZ34" s="121">
        <v>4</v>
      </c>
      <c r="BA34" s="121">
        <f t="shared" si="6"/>
        <v>0</v>
      </c>
      <c r="BB34" s="121">
        <f t="shared" si="7"/>
        <v>0</v>
      </c>
      <c r="BC34" s="121">
        <f t="shared" si="8"/>
        <v>0</v>
      </c>
      <c r="BD34" s="121">
        <f t="shared" si="9"/>
        <v>0</v>
      </c>
      <c r="BE34" s="121">
        <f t="shared" si="10"/>
        <v>0</v>
      </c>
      <c r="BV34" s="173"/>
      <c r="BW34" s="173"/>
    </row>
    <row r="35" spans="1:99" x14ac:dyDescent="0.2">
      <c r="A35" s="190">
        <v>26</v>
      </c>
      <c r="B35" s="185" t="s">
        <v>114</v>
      </c>
      <c r="C35" s="193" t="s">
        <v>95</v>
      </c>
      <c r="D35" s="197" t="s">
        <v>83</v>
      </c>
      <c r="E35" s="201">
        <v>2</v>
      </c>
      <c r="F35" s="214"/>
      <c r="G35" s="206">
        <f t="shared" si="11"/>
        <v>0</v>
      </c>
      <c r="J35" s="141"/>
      <c r="AZ35" s="121">
        <v>4</v>
      </c>
      <c r="BA35" s="121">
        <f t="shared" si="6"/>
        <v>0</v>
      </c>
      <c r="BB35" s="121">
        <f t="shared" si="7"/>
        <v>0</v>
      </c>
      <c r="BC35" s="121">
        <f t="shared" si="8"/>
        <v>0</v>
      </c>
      <c r="BD35" s="121">
        <f t="shared" si="9"/>
        <v>0</v>
      </c>
      <c r="BE35" s="121">
        <f t="shared" si="10"/>
        <v>0</v>
      </c>
      <c r="BV35" s="173"/>
      <c r="BW35" s="173"/>
    </row>
    <row r="36" spans="1:99" x14ac:dyDescent="0.2">
      <c r="A36" s="190">
        <v>27</v>
      </c>
      <c r="B36" s="185" t="s">
        <v>115</v>
      </c>
      <c r="C36" s="193" t="s">
        <v>116</v>
      </c>
      <c r="D36" s="197" t="s">
        <v>83</v>
      </c>
      <c r="E36" s="201">
        <v>2</v>
      </c>
      <c r="F36" s="214"/>
      <c r="G36" s="206">
        <f t="shared" si="11"/>
        <v>0</v>
      </c>
      <c r="J36" s="141"/>
      <c r="AZ36" s="121">
        <v>4</v>
      </c>
      <c r="BA36" s="121">
        <f t="shared" si="6"/>
        <v>0</v>
      </c>
      <c r="BB36" s="121">
        <f t="shared" si="7"/>
        <v>0</v>
      </c>
      <c r="BC36" s="121">
        <f t="shared" si="8"/>
        <v>0</v>
      </c>
      <c r="BD36" s="121">
        <f t="shared" si="9"/>
        <v>0</v>
      </c>
      <c r="BE36" s="121">
        <f t="shared" si="10"/>
        <v>0</v>
      </c>
      <c r="BV36" s="173"/>
      <c r="BW36" s="173"/>
    </row>
    <row r="37" spans="1:99" x14ac:dyDescent="0.2">
      <c r="A37" s="190">
        <v>28</v>
      </c>
      <c r="B37" s="185" t="s">
        <v>117</v>
      </c>
      <c r="C37" s="193" t="s">
        <v>96</v>
      </c>
      <c r="D37" s="197" t="s">
        <v>71</v>
      </c>
      <c r="E37" s="201">
        <v>175</v>
      </c>
      <c r="F37" s="214"/>
      <c r="G37" s="206">
        <f t="shared" si="11"/>
        <v>0</v>
      </c>
      <c r="J37" s="141"/>
      <c r="AZ37" s="121">
        <v>4</v>
      </c>
      <c r="BA37" s="121">
        <f t="shared" si="6"/>
        <v>0</v>
      </c>
      <c r="BB37" s="121">
        <f t="shared" si="7"/>
        <v>0</v>
      </c>
      <c r="BC37" s="121">
        <f t="shared" si="8"/>
        <v>0</v>
      </c>
      <c r="BD37" s="121">
        <f t="shared" si="9"/>
        <v>0</v>
      </c>
      <c r="BE37" s="121">
        <f t="shared" si="10"/>
        <v>0</v>
      </c>
      <c r="BV37" s="173"/>
      <c r="BW37" s="173"/>
    </row>
    <row r="38" spans="1:99" x14ac:dyDescent="0.2">
      <c r="A38" s="190">
        <v>29</v>
      </c>
      <c r="B38" s="185" t="s">
        <v>118</v>
      </c>
      <c r="C38" s="193" t="s">
        <v>98</v>
      </c>
      <c r="D38" s="197" t="s">
        <v>71</v>
      </c>
      <c r="E38" s="201">
        <v>2</v>
      </c>
      <c r="F38" s="214"/>
      <c r="G38" s="206">
        <f t="shared" si="11"/>
        <v>0</v>
      </c>
      <c r="J38" s="141"/>
      <c r="AZ38" s="121">
        <v>4</v>
      </c>
      <c r="BA38" s="121">
        <f t="shared" si="6"/>
        <v>0</v>
      </c>
      <c r="BB38" s="121">
        <f t="shared" si="7"/>
        <v>0</v>
      </c>
      <c r="BC38" s="121">
        <f t="shared" si="8"/>
        <v>0</v>
      </c>
      <c r="BD38" s="121">
        <f t="shared" si="9"/>
        <v>0</v>
      </c>
      <c r="BE38" s="121">
        <f t="shared" si="10"/>
        <v>0</v>
      </c>
      <c r="BV38" s="173"/>
      <c r="BW38" s="173"/>
    </row>
    <row r="39" spans="1:99" x14ac:dyDescent="0.2">
      <c r="A39" s="190">
        <v>30</v>
      </c>
      <c r="B39" s="185" t="s">
        <v>118</v>
      </c>
      <c r="C39" s="193" t="s">
        <v>97</v>
      </c>
      <c r="D39" s="197" t="s">
        <v>71</v>
      </c>
      <c r="E39" s="201">
        <v>14</v>
      </c>
      <c r="F39" s="214"/>
      <c r="G39" s="206">
        <f>E39*F39</f>
        <v>0</v>
      </c>
      <c r="J39" s="141"/>
      <c r="AZ39" s="121">
        <v>4</v>
      </c>
      <c r="BA39" s="121">
        <f t="shared" si="6"/>
        <v>0</v>
      </c>
      <c r="BB39" s="121">
        <f t="shared" si="7"/>
        <v>0</v>
      </c>
      <c r="BC39" s="121">
        <f t="shared" si="8"/>
        <v>0</v>
      </c>
      <c r="BD39" s="121">
        <f t="shared" si="9"/>
        <v>0</v>
      </c>
      <c r="BE39" s="121">
        <f t="shared" si="10"/>
        <v>0</v>
      </c>
      <c r="BV39" s="173"/>
      <c r="BW39" s="173"/>
    </row>
    <row r="40" spans="1:99" x14ac:dyDescent="0.2">
      <c r="A40" s="191">
        <v>31</v>
      </c>
      <c r="B40" s="188"/>
      <c r="C40" s="194" t="s">
        <v>119</v>
      </c>
      <c r="D40" s="198" t="s">
        <v>54</v>
      </c>
      <c r="E40" s="202"/>
      <c r="F40" s="215"/>
      <c r="G40" s="206"/>
      <c r="J40" s="141"/>
      <c r="AZ40" s="121">
        <v>4</v>
      </c>
      <c r="BA40" s="121">
        <f t="shared" si="6"/>
        <v>0</v>
      </c>
      <c r="BB40" s="121">
        <f t="shared" si="7"/>
        <v>0</v>
      </c>
      <c r="BC40" s="121">
        <f t="shared" si="8"/>
        <v>0</v>
      </c>
      <c r="BD40" s="121">
        <f t="shared" si="9"/>
        <v>0</v>
      </c>
      <c r="BE40" s="121">
        <f t="shared" si="10"/>
        <v>0</v>
      </c>
      <c r="BV40" s="173"/>
      <c r="BW40" s="173"/>
    </row>
    <row r="41" spans="1:99" x14ac:dyDescent="0.2">
      <c r="A41" s="189"/>
      <c r="B41" s="184" t="s">
        <v>66</v>
      </c>
      <c r="C41" s="186" t="str">
        <f>CONCATENATE(B25," ",C25)</f>
        <v>M21a Elektromontáže - materiál</v>
      </c>
      <c r="D41" s="195"/>
      <c r="E41" s="199"/>
      <c r="F41" s="210"/>
      <c r="G41" s="211">
        <f>SUM(G25:G40)</f>
        <v>0</v>
      </c>
      <c r="J41" s="141">
        <v>4</v>
      </c>
      <c r="AU41" s="145">
        <f>SUM(AU25:AU30)</f>
        <v>0</v>
      </c>
      <c r="AV41" s="145">
        <f>SUM(AV25:AV30)</f>
        <v>0</v>
      </c>
      <c r="AW41" s="145">
        <f>SUM(AW25:AW30)</f>
        <v>0</v>
      </c>
      <c r="AX41" s="145">
        <f>SUM(AX25:AX30)</f>
        <v>0</v>
      </c>
      <c r="BA41" s="145">
        <f>SUM(BA25:BA40)</f>
        <v>0</v>
      </c>
      <c r="BB41" s="145">
        <f>SUM(BB25:BB40)</f>
        <v>0</v>
      </c>
      <c r="BC41" s="145">
        <f>SUM(BC25:BC40)</f>
        <v>0</v>
      </c>
      <c r="BD41" s="145">
        <f>SUM(BD25:BD40)</f>
        <v>0</v>
      </c>
      <c r="BE41" s="145">
        <f>SUM(BE25:BE40)</f>
        <v>0</v>
      </c>
    </row>
    <row r="42" spans="1:99" x14ac:dyDescent="0.2">
      <c r="A42" s="179" t="s">
        <v>65</v>
      </c>
      <c r="B42" s="180" t="s">
        <v>120</v>
      </c>
      <c r="C42" s="181" t="s">
        <v>27</v>
      </c>
      <c r="D42" s="182"/>
      <c r="E42" s="183"/>
      <c r="F42" s="212"/>
      <c r="G42" s="213"/>
      <c r="J42" s="141">
        <v>1</v>
      </c>
    </row>
    <row r="43" spans="1:99" x14ac:dyDescent="0.2">
      <c r="A43" s="168">
        <v>32</v>
      </c>
      <c r="B43" s="169" t="s">
        <v>121</v>
      </c>
      <c r="C43" s="170" t="s">
        <v>122</v>
      </c>
      <c r="D43" s="171" t="s">
        <v>123</v>
      </c>
      <c r="E43" s="200">
        <v>3</v>
      </c>
      <c r="F43" s="216"/>
      <c r="G43" s="204">
        <f>E43*F43</f>
        <v>0</v>
      </c>
      <c r="J43" s="141">
        <v>2</v>
      </c>
      <c r="AA43" s="121">
        <v>10</v>
      </c>
      <c r="AB43" s="121">
        <v>9</v>
      </c>
      <c r="AC43" s="121">
        <v>8</v>
      </c>
      <c r="AU43" s="121">
        <f>IF(AZ43=1,G43,0)</f>
        <v>0</v>
      </c>
      <c r="AV43" s="121">
        <f>IF(AZ43=2,G43,0)</f>
        <v>0</v>
      </c>
      <c r="AW43" s="121">
        <f>IF(AZ43=3,G43,0)</f>
        <v>0</v>
      </c>
      <c r="AX43" s="121">
        <f>IF(AZ43=4,G43,0)</f>
        <v>0</v>
      </c>
      <c r="AZ43" s="121">
        <v>5</v>
      </c>
      <c r="BA43" s="121">
        <f>IF(AZ43=1,G43,0)</f>
        <v>0</v>
      </c>
      <c r="BB43" s="121">
        <f>IF(AZ43=2,G43,0)</f>
        <v>0</v>
      </c>
      <c r="BC43" s="121">
        <f>IF(AZ43=3,G43,0)</f>
        <v>0</v>
      </c>
      <c r="BD43" s="121">
        <f>IF(AZ43=4,G43,0)</f>
        <v>0</v>
      </c>
      <c r="BE43" s="121">
        <f>IF(AZ43=5,G43,0)</f>
        <v>0</v>
      </c>
      <c r="BV43" s="173">
        <v>10</v>
      </c>
      <c r="BW43" s="173">
        <v>9</v>
      </c>
      <c r="CU43" s="121">
        <v>0</v>
      </c>
    </row>
    <row r="44" spans="1:99" x14ac:dyDescent="0.2">
      <c r="A44" s="174"/>
      <c r="B44" s="175" t="s">
        <v>66</v>
      </c>
      <c r="C44" s="176" t="str">
        <f>CONCATENATE(B42," ",C42)</f>
        <v>M90 HZS</v>
      </c>
      <c r="D44" s="177"/>
      <c r="E44" s="178"/>
      <c r="F44" s="210"/>
      <c r="G44" s="211">
        <f>SUM(G42:G43)</f>
        <v>0</v>
      </c>
      <c r="J44" s="141">
        <v>4</v>
      </c>
      <c r="AU44" s="145">
        <f>SUM(AU42:AU42)</f>
        <v>0</v>
      </c>
      <c r="AV44" s="145">
        <f>SUM(AV42:AV42)</f>
        <v>0</v>
      </c>
      <c r="AW44" s="145">
        <f>SUM(AW42:AW42)</f>
        <v>0</v>
      </c>
      <c r="AX44" s="145">
        <f>SUM(AX42:AX42)</f>
        <v>0</v>
      </c>
      <c r="BA44" s="145">
        <f>SUM(BA42:BA43)</f>
        <v>0</v>
      </c>
      <c r="BB44" s="145">
        <f>SUM(BB42:BB43)</f>
        <v>0</v>
      </c>
      <c r="BC44" s="145">
        <f>SUM(BC42:BC43)</f>
        <v>0</v>
      </c>
      <c r="BD44" s="145">
        <f>SUM(BD42:BD43)</f>
        <v>0</v>
      </c>
      <c r="BE44" s="145">
        <f>SUM(BE42:BE43)</f>
        <v>0</v>
      </c>
    </row>
    <row r="45" spans="1:99" x14ac:dyDescent="0.2">
      <c r="A45" s="122"/>
      <c r="B45" s="122"/>
      <c r="C45" s="122"/>
      <c r="D45" s="122"/>
      <c r="E45" s="122"/>
      <c r="F45" s="122"/>
      <c r="G45" s="122"/>
    </row>
    <row r="46" spans="1:99" x14ac:dyDescent="0.2">
      <c r="E46" s="121"/>
    </row>
    <row r="47" spans="1:99" x14ac:dyDescent="0.2">
      <c r="E47" s="121"/>
    </row>
    <row r="48" spans="1:99" x14ac:dyDescent="0.2">
      <c r="E48" s="121"/>
    </row>
    <row r="49" spans="5:5" x14ac:dyDescent="0.2">
      <c r="E49" s="121"/>
    </row>
    <row r="50" spans="5:5" x14ac:dyDescent="0.2">
      <c r="E50" s="121"/>
    </row>
    <row r="51" spans="5:5" x14ac:dyDescent="0.2">
      <c r="E51" s="121"/>
    </row>
    <row r="52" spans="5:5" x14ac:dyDescent="0.2">
      <c r="E52" s="121"/>
    </row>
    <row r="53" spans="5:5" x14ac:dyDescent="0.2">
      <c r="E53" s="121"/>
    </row>
    <row r="54" spans="5:5" x14ac:dyDescent="0.2">
      <c r="E54" s="121"/>
    </row>
    <row r="55" spans="5:5" x14ac:dyDescent="0.2">
      <c r="E55" s="121"/>
    </row>
    <row r="56" spans="5:5" x14ac:dyDescent="0.2">
      <c r="E56" s="121"/>
    </row>
    <row r="57" spans="5:5" x14ac:dyDescent="0.2">
      <c r="E57" s="121"/>
    </row>
    <row r="58" spans="5:5" x14ac:dyDescent="0.2">
      <c r="E58" s="121"/>
    </row>
    <row r="59" spans="5:5" x14ac:dyDescent="0.2">
      <c r="E59" s="121"/>
    </row>
    <row r="60" spans="5:5" x14ac:dyDescent="0.2">
      <c r="E60" s="121"/>
    </row>
    <row r="61" spans="5:5" x14ac:dyDescent="0.2">
      <c r="E61" s="121"/>
    </row>
    <row r="62" spans="5:5" x14ac:dyDescent="0.2">
      <c r="E62" s="121"/>
    </row>
    <row r="63" spans="5:5" x14ac:dyDescent="0.2">
      <c r="E63" s="121"/>
    </row>
    <row r="64" spans="5:5" x14ac:dyDescent="0.2">
      <c r="E64" s="121"/>
    </row>
    <row r="65" spans="1:7" x14ac:dyDescent="0.2">
      <c r="E65" s="121"/>
    </row>
    <row r="66" spans="1:7" x14ac:dyDescent="0.2">
      <c r="E66" s="121"/>
    </row>
    <row r="67" spans="1:7" x14ac:dyDescent="0.2">
      <c r="E67" s="121"/>
    </row>
    <row r="68" spans="1:7" x14ac:dyDescent="0.2">
      <c r="A68" s="146"/>
      <c r="B68" s="146"/>
      <c r="C68" s="146"/>
      <c r="D68" s="146"/>
      <c r="E68" s="146"/>
      <c r="F68" s="146"/>
      <c r="G68" s="146"/>
    </row>
    <row r="69" spans="1:7" x14ac:dyDescent="0.2">
      <c r="A69" s="146"/>
      <c r="B69" s="146"/>
      <c r="C69" s="146"/>
      <c r="D69" s="146"/>
      <c r="E69" s="146"/>
      <c r="F69" s="146"/>
      <c r="G69" s="146"/>
    </row>
    <row r="70" spans="1:7" x14ac:dyDescent="0.2">
      <c r="A70" s="146"/>
      <c r="B70" s="146"/>
      <c r="C70" s="146"/>
      <c r="D70" s="146"/>
      <c r="E70" s="146"/>
      <c r="F70" s="146"/>
      <c r="G70" s="146"/>
    </row>
    <row r="71" spans="1:7" x14ac:dyDescent="0.2">
      <c r="A71" s="146"/>
      <c r="B71" s="146"/>
      <c r="C71" s="146"/>
      <c r="D71" s="146"/>
      <c r="E71" s="146"/>
      <c r="F71" s="146"/>
      <c r="G71" s="146"/>
    </row>
    <row r="72" spans="1:7" x14ac:dyDescent="0.2">
      <c r="E72" s="121"/>
    </row>
    <row r="73" spans="1:7" x14ac:dyDescent="0.2">
      <c r="E73" s="121"/>
    </row>
    <row r="74" spans="1:7" x14ac:dyDescent="0.2">
      <c r="E74" s="121"/>
    </row>
    <row r="75" spans="1:7" x14ac:dyDescent="0.2">
      <c r="E75" s="121"/>
    </row>
    <row r="76" spans="1:7" x14ac:dyDescent="0.2">
      <c r="E76" s="121"/>
    </row>
    <row r="77" spans="1:7" x14ac:dyDescent="0.2">
      <c r="E77" s="121"/>
    </row>
    <row r="78" spans="1:7" x14ac:dyDescent="0.2">
      <c r="E78" s="121"/>
    </row>
    <row r="79" spans="1:7" x14ac:dyDescent="0.2">
      <c r="E79" s="121"/>
    </row>
    <row r="80" spans="1:7" x14ac:dyDescent="0.2">
      <c r="E80" s="121"/>
    </row>
    <row r="81" spans="5:5" x14ac:dyDescent="0.2">
      <c r="E81" s="121"/>
    </row>
    <row r="82" spans="5:5" x14ac:dyDescent="0.2">
      <c r="E82" s="121"/>
    </row>
    <row r="83" spans="5:5" x14ac:dyDescent="0.2">
      <c r="E83" s="121"/>
    </row>
    <row r="84" spans="5:5" x14ac:dyDescent="0.2">
      <c r="E84" s="121"/>
    </row>
    <row r="85" spans="5:5" x14ac:dyDescent="0.2">
      <c r="E85" s="121"/>
    </row>
    <row r="86" spans="5:5" x14ac:dyDescent="0.2">
      <c r="E86" s="121"/>
    </row>
    <row r="87" spans="5:5" x14ac:dyDescent="0.2">
      <c r="E87" s="121"/>
    </row>
    <row r="88" spans="5:5" x14ac:dyDescent="0.2">
      <c r="E88" s="121"/>
    </row>
    <row r="89" spans="5:5" x14ac:dyDescent="0.2">
      <c r="E89" s="121"/>
    </row>
    <row r="90" spans="5:5" x14ac:dyDescent="0.2">
      <c r="E90" s="121"/>
    </row>
    <row r="91" spans="5:5" x14ac:dyDescent="0.2">
      <c r="E91" s="121"/>
    </row>
    <row r="92" spans="5:5" x14ac:dyDescent="0.2">
      <c r="E92" s="121"/>
    </row>
    <row r="93" spans="5:5" x14ac:dyDescent="0.2">
      <c r="E93" s="121"/>
    </row>
    <row r="94" spans="5:5" x14ac:dyDescent="0.2">
      <c r="E94" s="121"/>
    </row>
    <row r="95" spans="5:5" x14ac:dyDescent="0.2">
      <c r="E95" s="121"/>
    </row>
    <row r="96" spans="5:5" x14ac:dyDescent="0.2">
      <c r="E96" s="121"/>
    </row>
    <row r="97" spans="1:7" x14ac:dyDescent="0.2">
      <c r="E97" s="121"/>
    </row>
    <row r="98" spans="1:7" x14ac:dyDescent="0.2">
      <c r="E98" s="121"/>
    </row>
    <row r="99" spans="1:7" x14ac:dyDescent="0.2">
      <c r="E99" s="121"/>
    </row>
    <row r="100" spans="1:7" x14ac:dyDescent="0.2">
      <c r="E100" s="121"/>
    </row>
    <row r="101" spans="1:7" x14ac:dyDescent="0.2">
      <c r="E101" s="121"/>
    </row>
    <row r="102" spans="1:7" x14ac:dyDescent="0.2">
      <c r="E102" s="121"/>
    </row>
    <row r="103" spans="1:7" x14ac:dyDescent="0.2">
      <c r="A103" s="147"/>
      <c r="B103" s="147"/>
    </row>
    <row r="104" spans="1:7" x14ac:dyDescent="0.2">
      <c r="A104" s="146"/>
      <c r="B104" s="146"/>
      <c r="C104" s="149"/>
      <c r="D104" s="149"/>
      <c r="E104" s="150"/>
      <c r="F104" s="149"/>
      <c r="G104" s="151"/>
    </row>
    <row r="105" spans="1:7" x14ac:dyDescent="0.2">
      <c r="A105" s="152"/>
      <c r="B105" s="152"/>
      <c r="C105" s="146"/>
      <c r="D105" s="146"/>
      <c r="E105" s="153"/>
      <c r="F105" s="146"/>
      <c r="G105" s="146"/>
    </row>
    <row r="106" spans="1:7" x14ac:dyDescent="0.2">
      <c r="A106" s="146"/>
      <c r="B106" s="146"/>
      <c r="C106" s="146"/>
      <c r="D106" s="146"/>
      <c r="E106" s="153"/>
      <c r="F106" s="146"/>
      <c r="G106" s="146"/>
    </row>
    <row r="107" spans="1:7" x14ac:dyDescent="0.2">
      <c r="A107" s="146"/>
      <c r="B107" s="146"/>
      <c r="C107" s="146"/>
      <c r="D107" s="146"/>
      <c r="E107" s="153"/>
      <c r="F107" s="146"/>
      <c r="G107" s="146"/>
    </row>
    <row r="108" spans="1:7" x14ac:dyDescent="0.2">
      <c r="A108" s="146"/>
      <c r="B108" s="146"/>
      <c r="C108" s="146"/>
      <c r="D108" s="146"/>
      <c r="E108" s="153"/>
      <c r="F108" s="146"/>
      <c r="G108" s="146"/>
    </row>
    <row r="109" spans="1:7" x14ac:dyDescent="0.2">
      <c r="A109" s="146"/>
      <c r="B109" s="146"/>
      <c r="C109" s="146"/>
      <c r="D109" s="146"/>
      <c r="E109" s="153"/>
      <c r="F109" s="146"/>
      <c r="G109" s="146"/>
    </row>
    <row r="110" spans="1:7" x14ac:dyDescent="0.2">
      <c r="A110" s="146"/>
      <c r="B110" s="146"/>
      <c r="C110" s="146"/>
      <c r="D110" s="146"/>
      <c r="E110" s="153"/>
      <c r="F110" s="146"/>
      <c r="G110" s="146"/>
    </row>
    <row r="111" spans="1:7" x14ac:dyDescent="0.2">
      <c r="A111" s="146"/>
      <c r="B111" s="146"/>
      <c r="C111" s="146"/>
      <c r="D111" s="146"/>
      <c r="E111" s="153"/>
      <c r="F111" s="146"/>
      <c r="G111" s="146"/>
    </row>
    <row r="112" spans="1:7" x14ac:dyDescent="0.2">
      <c r="A112" s="146"/>
      <c r="B112" s="146"/>
      <c r="C112" s="146"/>
      <c r="D112" s="146"/>
      <c r="E112" s="153"/>
      <c r="F112" s="146"/>
      <c r="G112" s="146"/>
    </row>
    <row r="113" spans="1:7" x14ac:dyDescent="0.2">
      <c r="A113" s="146"/>
      <c r="B113" s="146"/>
      <c r="C113" s="146"/>
      <c r="D113" s="146"/>
      <c r="E113" s="153"/>
      <c r="F113" s="146"/>
      <c r="G113" s="146"/>
    </row>
    <row r="114" spans="1:7" x14ac:dyDescent="0.2">
      <c r="A114" s="146"/>
      <c r="B114" s="146"/>
      <c r="C114" s="146"/>
      <c r="D114" s="146"/>
      <c r="E114" s="153"/>
      <c r="F114" s="146"/>
      <c r="G114" s="146"/>
    </row>
    <row r="115" spans="1:7" x14ac:dyDescent="0.2">
      <c r="A115" s="146"/>
      <c r="B115" s="146"/>
      <c r="C115" s="146"/>
      <c r="D115" s="146"/>
      <c r="E115" s="153"/>
      <c r="F115" s="146"/>
      <c r="G115" s="146"/>
    </row>
    <row r="116" spans="1:7" x14ac:dyDescent="0.2">
      <c r="A116" s="146"/>
      <c r="B116" s="146"/>
      <c r="C116" s="146"/>
      <c r="D116" s="146"/>
      <c r="E116" s="153"/>
      <c r="F116" s="146"/>
      <c r="G116" s="146"/>
    </row>
    <row r="117" spans="1:7" x14ac:dyDescent="0.2">
      <c r="A117" s="146"/>
      <c r="B117" s="146"/>
      <c r="C117" s="146"/>
      <c r="D117" s="146"/>
      <c r="E117" s="153"/>
      <c r="F117" s="146"/>
      <c r="G117" s="146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18"/>
  <sheetViews>
    <sheetView showGridLines="0" showZeros="0" tabSelected="1" topLeftCell="A13" zoomScaleNormal="100" workbookViewId="0">
      <selection activeCell="J33" sqref="J33"/>
    </sheetView>
  </sheetViews>
  <sheetFormatPr defaultRowHeight="12.75" x14ac:dyDescent="0.2"/>
  <cols>
    <col min="1" max="1" width="3.85546875" style="121" customWidth="1"/>
    <col min="2" max="2" width="12" style="121" customWidth="1"/>
    <col min="3" max="3" width="40.42578125" style="121" customWidth="1"/>
    <col min="4" max="4" width="5.5703125" style="121" customWidth="1"/>
    <col min="5" max="5" width="8.5703125" style="148" customWidth="1"/>
    <col min="6" max="6" width="9.85546875" style="121" customWidth="1"/>
    <col min="7" max="7" width="13.85546875" style="121" customWidth="1"/>
    <col min="8" max="16384" width="9.140625" style="121"/>
  </cols>
  <sheetData>
    <row r="1" spans="1:99" ht="15.75" x14ac:dyDescent="0.25">
      <c r="A1" s="238" t="s">
        <v>57</v>
      </c>
      <c r="B1" s="238"/>
      <c r="C1" s="238"/>
      <c r="D1" s="238"/>
      <c r="E1" s="238"/>
      <c r="F1" s="238"/>
      <c r="G1" s="238"/>
    </row>
    <row r="2" spans="1:99" ht="13.5" thickBot="1" x14ac:dyDescent="0.25">
      <c r="A2" s="122"/>
      <c r="B2" s="123"/>
      <c r="C2" s="124"/>
      <c r="D2" s="124"/>
      <c r="E2" s="125"/>
      <c r="F2" s="124"/>
      <c r="G2" s="124"/>
    </row>
    <row r="3" spans="1:99" ht="13.5" thickTop="1" x14ac:dyDescent="0.2">
      <c r="A3" s="239" t="s">
        <v>5</v>
      </c>
      <c r="B3" s="240"/>
      <c r="C3" s="157" t="str">
        <f>CONCATENATE(cislostavby," ",nazevstavby)</f>
        <v xml:space="preserve"> Sběrný dvůr odpadu - Jedovnice, Stavba</v>
      </c>
      <c r="D3" s="158"/>
      <c r="E3" s="159"/>
      <c r="F3" s="160">
        <f>Rekapitulace!H1</f>
        <v>0</v>
      </c>
      <c r="G3" s="161"/>
    </row>
    <row r="4" spans="1:99" ht="15.75" thickBot="1" x14ac:dyDescent="0.25">
      <c r="A4" s="241" t="s">
        <v>1</v>
      </c>
      <c r="B4" s="242"/>
      <c r="C4" s="162" t="str">
        <f>CONCATENATE(cisloobjektu," ",nazevobjektu)</f>
        <v xml:space="preserve"> So-06 - připojení na NN</v>
      </c>
      <c r="D4" s="163"/>
      <c r="E4" s="243"/>
      <c r="F4" s="243"/>
      <c r="G4" s="244"/>
    </row>
    <row r="5" spans="1:99" ht="13.5" thickTop="1" x14ac:dyDescent="0.2">
      <c r="A5" s="126"/>
      <c r="B5" s="127"/>
      <c r="C5" s="127"/>
      <c r="D5" s="122"/>
      <c r="E5" s="128"/>
      <c r="F5" s="122"/>
      <c r="G5" s="129"/>
    </row>
    <row r="6" spans="1:99" x14ac:dyDescent="0.2">
      <c r="A6" s="130" t="s">
        <v>58</v>
      </c>
      <c r="B6" s="131" t="s">
        <v>59</v>
      </c>
      <c r="C6" s="131" t="s">
        <v>60</v>
      </c>
      <c r="D6" s="131" t="s">
        <v>61</v>
      </c>
      <c r="E6" s="132" t="s">
        <v>62</v>
      </c>
      <c r="F6" s="247" t="s">
        <v>74</v>
      </c>
      <c r="G6" s="248"/>
    </row>
    <row r="7" spans="1:99" x14ac:dyDescent="0.2">
      <c r="A7" s="134" t="s">
        <v>65</v>
      </c>
      <c r="B7" s="135" t="s">
        <v>69</v>
      </c>
      <c r="C7" s="136" t="s">
        <v>70</v>
      </c>
      <c r="D7" s="137"/>
      <c r="E7" s="166"/>
      <c r="F7" s="249"/>
      <c r="G7" s="250"/>
      <c r="H7" s="140"/>
      <c r="I7" s="140"/>
      <c r="O7" s="141">
        <v>1</v>
      </c>
    </row>
    <row r="8" spans="1:99" x14ac:dyDescent="0.2">
      <c r="A8" s="168">
        <v>1</v>
      </c>
      <c r="B8" s="187">
        <v>210100009</v>
      </c>
      <c r="C8" s="192" t="s">
        <v>75</v>
      </c>
      <c r="D8" s="196" t="s">
        <v>76</v>
      </c>
      <c r="E8" s="200">
        <v>2</v>
      </c>
      <c r="F8" s="203"/>
      <c r="G8" s="204">
        <f t="shared" ref="G8:G22" si="0">E8*F8</f>
        <v>0</v>
      </c>
      <c r="J8" s="141">
        <v>2</v>
      </c>
      <c r="V8" s="121">
        <v>12</v>
      </c>
      <c r="W8" s="121">
        <v>0</v>
      </c>
      <c r="X8" s="121">
        <v>68</v>
      </c>
      <c r="AU8" s="121">
        <v>4</v>
      </c>
      <c r="AV8" s="121">
        <f>IF(AU8=1,G8,0)</f>
        <v>0</v>
      </c>
      <c r="AW8" s="121">
        <f>IF(AU8=2,G8,0)</f>
        <v>0</v>
      </c>
      <c r="AX8" s="121">
        <f>IF(AU8=3,G8,0)</f>
        <v>0</v>
      </c>
      <c r="AY8" s="121">
        <f>IF(AU8=4,G8,0)</f>
        <v>0</v>
      </c>
      <c r="AZ8" s="121">
        <f>IF(AU8=5,G8,0)</f>
        <v>0</v>
      </c>
      <c r="BV8" s="173">
        <v>12</v>
      </c>
      <c r="BW8" s="173">
        <v>0</v>
      </c>
      <c r="CU8" s="121">
        <v>0</v>
      </c>
    </row>
    <row r="9" spans="1:99" x14ac:dyDescent="0.2">
      <c r="A9" s="190">
        <v>2</v>
      </c>
      <c r="B9" s="185">
        <v>210100254</v>
      </c>
      <c r="C9" s="193" t="s">
        <v>77</v>
      </c>
      <c r="D9" s="197" t="s">
        <v>76</v>
      </c>
      <c r="E9" s="201">
        <v>2</v>
      </c>
      <c r="F9" s="205"/>
      <c r="G9" s="206">
        <f t="shared" si="0"/>
        <v>0</v>
      </c>
      <c r="J9" s="141">
        <v>2</v>
      </c>
      <c r="V9" s="121">
        <v>12</v>
      </c>
      <c r="W9" s="121">
        <v>0</v>
      </c>
      <c r="X9" s="121">
        <v>71</v>
      </c>
      <c r="AU9" s="121">
        <v>4</v>
      </c>
      <c r="AV9" s="121">
        <f>IF(AU9=1,G9,0)</f>
        <v>0</v>
      </c>
      <c r="AW9" s="121">
        <f>IF(AU9=2,G9,0)</f>
        <v>0</v>
      </c>
      <c r="AX9" s="121">
        <f>IF(AU9=3,G9,0)</f>
        <v>0</v>
      </c>
      <c r="AY9" s="121">
        <f>IF(AU9=4,G9,0)</f>
        <v>0</v>
      </c>
      <c r="AZ9" s="121">
        <f>IF(AU9=5,G9,0)</f>
        <v>0</v>
      </c>
      <c r="BV9" s="173">
        <v>12</v>
      </c>
      <c r="BW9" s="173">
        <v>0</v>
      </c>
      <c r="CU9" s="121">
        <v>0</v>
      </c>
    </row>
    <row r="10" spans="1:99" x14ac:dyDescent="0.2">
      <c r="A10" s="190">
        <v>3</v>
      </c>
      <c r="B10" s="185" t="s">
        <v>78</v>
      </c>
      <c r="C10" s="193" t="s">
        <v>79</v>
      </c>
      <c r="D10" s="197" t="s">
        <v>76</v>
      </c>
      <c r="E10" s="201">
        <v>6</v>
      </c>
      <c r="F10" s="205"/>
      <c r="G10" s="206">
        <f>E10*F10</f>
        <v>0</v>
      </c>
      <c r="J10" s="141">
        <v>2</v>
      </c>
      <c r="V10" s="121">
        <v>12</v>
      </c>
      <c r="W10" s="121">
        <v>0</v>
      </c>
      <c r="X10" s="121">
        <v>84</v>
      </c>
      <c r="AU10" s="121">
        <v>4</v>
      </c>
      <c r="AV10" s="121">
        <f>IF(AU10=1,G10,0)</f>
        <v>0</v>
      </c>
      <c r="AW10" s="121">
        <f>IF(AU10=2,G10,0)</f>
        <v>0</v>
      </c>
      <c r="AX10" s="121">
        <f>IF(AU10=3,G10,0)</f>
        <v>0</v>
      </c>
      <c r="AY10" s="121">
        <f>IF(AU10=4,G10,0)</f>
        <v>0</v>
      </c>
      <c r="AZ10" s="121">
        <f>IF(AU10=5,G10,0)</f>
        <v>0</v>
      </c>
      <c r="BV10" s="173">
        <v>12</v>
      </c>
      <c r="BW10" s="173">
        <v>0</v>
      </c>
      <c r="CU10" s="121">
        <v>0</v>
      </c>
    </row>
    <row r="11" spans="1:99" x14ac:dyDescent="0.2">
      <c r="A11" s="190">
        <v>4</v>
      </c>
      <c r="B11" s="185" t="s">
        <v>80</v>
      </c>
      <c r="C11" s="193" t="s">
        <v>81</v>
      </c>
      <c r="D11" s="197" t="s">
        <v>76</v>
      </c>
      <c r="E11" s="201">
        <v>2</v>
      </c>
      <c r="F11" s="205"/>
      <c r="G11" s="206">
        <f>E11*F11</f>
        <v>0</v>
      </c>
      <c r="J11" s="141">
        <v>2</v>
      </c>
      <c r="V11" s="121">
        <v>12</v>
      </c>
      <c r="W11" s="121">
        <v>0</v>
      </c>
      <c r="X11" s="121">
        <v>90</v>
      </c>
      <c r="AU11" s="121">
        <v>4</v>
      </c>
      <c r="AV11" s="121">
        <f>IF(AU11=1,G11,0)</f>
        <v>0</v>
      </c>
      <c r="AW11" s="121">
        <f>IF(AU11=2,G11,0)</f>
        <v>0</v>
      </c>
      <c r="AX11" s="121">
        <f>IF(AU11=3,G11,0)</f>
        <v>0</v>
      </c>
      <c r="AY11" s="121">
        <f>IF(AU11=4,G11,0)</f>
        <v>0</v>
      </c>
      <c r="AZ11" s="121">
        <f>IF(AU11=5,G11,0)</f>
        <v>0</v>
      </c>
      <c r="BV11" s="173">
        <v>12</v>
      </c>
      <c r="BW11" s="173">
        <v>0</v>
      </c>
      <c r="CU11" s="121">
        <v>0</v>
      </c>
    </row>
    <row r="12" spans="1:99" x14ac:dyDescent="0.2">
      <c r="A12" s="190">
        <v>5</v>
      </c>
      <c r="B12" s="185">
        <v>210191523</v>
      </c>
      <c r="C12" s="193" t="s">
        <v>82</v>
      </c>
      <c r="D12" s="197" t="s">
        <v>83</v>
      </c>
      <c r="E12" s="201">
        <v>1</v>
      </c>
      <c r="F12" s="205"/>
      <c r="G12" s="206">
        <f>E12*F12</f>
        <v>0</v>
      </c>
      <c r="J12" s="141"/>
      <c r="BV12" s="173"/>
      <c r="BW12" s="173"/>
    </row>
    <row r="13" spans="1:99" x14ac:dyDescent="0.2">
      <c r="A13" s="190">
        <v>6</v>
      </c>
      <c r="B13" s="185" t="s">
        <v>129</v>
      </c>
      <c r="C13" s="193" t="s">
        <v>130</v>
      </c>
      <c r="D13" s="197" t="s">
        <v>71</v>
      </c>
      <c r="E13" s="201">
        <v>175</v>
      </c>
      <c r="F13" s="205"/>
      <c r="G13" s="206">
        <f>E13*F13</f>
        <v>0</v>
      </c>
      <c r="J13" s="141"/>
      <c r="BV13" s="173"/>
      <c r="BW13" s="173"/>
    </row>
    <row r="14" spans="1:99" x14ac:dyDescent="0.2">
      <c r="A14" s="190">
        <v>7</v>
      </c>
      <c r="B14" s="185" t="s">
        <v>85</v>
      </c>
      <c r="C14" s="193" t="s">
        <v>86</v>
      </c>
      <c r="D14" s="197" t="s">
        <v>71</v>
      </c>
      <c r="E14" s="201">
        <v>6</v>
      </c>
      <c r="F14" s="205"/>
      <c r="G14" s="206">
        <f t="shared" si="0"/>
        <v>0</v>
      </c>
      <c r="J14" s="141"/>
      <c r="BV14" s="173"/>
      <c r="BW14" s="173"/>
    </row>
    <row r="15" spans="1:99" x14ac:dyDescent="0.2">
      <c r="A15" s="190">
        <v>8</v>
      </c>
      <c r="B15" s="185" t="s">
        <v>87</v>
      </c>
      <c r="C15" s="193" t="s">
        <v>88</v>
      </c>
      <c r="D15" s="197" t="s">
        <v>71</v>
      </c>
      <c r="E15" s="201">
        <v>100</v>
      </c>
      <c r="F15" s="205"/>
      <c r="G15" s="206">
        <f t="shared" si="0"/>
        <v>0</v>
      </c>
      <c r="J15" s="141"/>
      <c r="BV15" s="173"/>
      <c r="BW15" s="173"/>
    </row>
    <row r="16" spans="1:99" x14ac:dyDescent="0.2">
      <c r="A16" s="190">
        <v>9</v>
      </c>
      <c r="B16" s="185" t="s">
        <v>89</v>
      </c>
      <c r="C16" s="193" t="s">
        <v>90</v>
      </c>
      <c r="D16" s="197" t="s">
        <v>83</v>
      </c>
      <c r="E16" s="201">
        <v>4</v>
      </c>
      <c r="F16" s="205"/>
      <c r="G16" s="206">
        <f t="shared" si="0"/>
        <v>0</v>
      </c>
      <c r="J16" s="141"/>
      <c r="BV16" s="173"/>
      <c r="BW16" s="173"/>
    </row>
    <row r="17" spans="1:99" x14ac:dyDescent="0.2">
      <c r="A17" s="190">
        <v>10</v>
      </c>
      <c r="B17" s="185" t="s">
        <v>91</v>
      </c>
      <c r="C17" s="193" t="s">
        <v>92</v>
      </c>
      <c r="D17" s="197" t="s">
        <v>83</v>
      </c>
      <c r="E17" s="201">
        <v>4</v>
      </c>
      <c r="F17" s="205"/>
      <c r="G17" s="206">
        <f t="shared" si="0"/>
        <v>0</v>
      </c>
      <c r="J17" s="141"/>
      <c r="BV17" s="173"/>
      <c r="BW17" s="173"/>
    </row>
    <row r="18" spans="1:99" x14ac:dyDescent="0.2">
      <c r="A18" s="190">
        <v>11</v>
      </c>
      <c r="B18" s="185" t="s">
        <v>93</v>
      </c>
      <c r="C18" s="193" t="s">
        <v>94</v>
      </c>
      <c r="D18" s="197" t="s">
        <v>83</v>
      </c>
      <c r="E18" s="201">
        <v>2</v>
      </c>
      <c r="F18" s="205"/>
      <c r="G18" s="206">
        <f t="shared" si="0"/>
        <v>0</v>
      </c>
      <c r="J18" s="141"/>
      <c r="BV18" s="173"/>
      <c r="BW18" s="173"/>
    </row>
    <row r="19" spans="1:99" x14ac:dyDescent="0.2">
      <c r="A19" s="190">
        <v>12</v>
      </c>
      <c r="B19" s="185" t="s">
        <v>91</v>
      </c>
      <c r="C19" s="193" t="s">
        <v>95</v>
      </c>
      <c r="D19" s="197" t="s">
        <v>83</v>
      </c>
      <c r="E19" s="201">
        <v>2</v>
      </c>
      <c r="F19" s="205"/>
      <c r="G19" s="206">
        <f t="shared" si="0"/>
        <v>0</v>
      </c>
      <c r="J19" s="141"/>
      <c r="BV19" s="173"/>
      <c r="BW19" s="173"/>
    </row>
    <row r="20" spans="1:99" x14ac:dyDescent="0.2">
      <c r="A20" s="190">
        <v>13</v>
      </c>
      <c r="B20" s="185">
        <v>460048430</v>
      </c>
      <c r="C20" s="193" t="s">
        <v>96</v>
      </c>
      <c r="D20" s="197" t="s">
        <v>71</v>
      </c>
      <c r="E20" s="201">
        <v>175</v>
      </c>
      <c r="F20" s="205"/>
      <c r="G20" s="206">
        <f t="shared" si="0"/>
        <v>0</v>
      </c>
      <c r="J20" s="141"/>
      <c r="BV20" s="173"/>
      <c r="BW20" s="173"/>
    </row>
    <row r="21" spans="1:99" x14ac:dyDescent="0.2">
      <c r="A21" s="190">
        <v>14</v>
      </c>
      <c r="B21" s="185">
        <v>460500001</v>
      </c>
      <c r="C21" s="193" t="s">
        <v>97</v>
      </c>
      <c r="D21" s="197" t="s">
        <v>71</v>
      </c>
      <c r="E21" s="201">
        <v>14</v>
      </c>
      <c r="F21" s="205"/>
      <c r="G21" s="206">
        <f t="shared" si="0"/>
        <v>0</v>
      </c>
      <c r="J21" s="141"/>
      <c r="BV21" s="173"/>
      <c r="BW21" s="173"/>
    </row>
    <row r="22" spans="1:99" x14ac:dyDescent="0.2">
      <c r="A22" s="190">
        <v>15</v>
      </c>
      <c r="B22" s="185">
        <v>460510203</v>
      </c>
      <c r="C22" s="193" t="s">
        <v>98</v>
      </c>
      <c r="D22" s="197" t="s">
        <v>71</v>
      </c>
      <c r="E22" s="201">
        <v>2</v>
      </c>
      <c r="F22" s="205"/>
      <c r="G22" s="206">
        <f t="shared" si="0"/>
        <v>0</v>
      </c>
      <c r="J22" s="141"/>
      <c r="BV22" s="173"/>
      <c r="BW22" s="173"/>
    </row>
    <row r="23" spans="1:99" x14ac:dyDescent="0.2">
      <c r="A23" s="191">
        <v>16</v>
      </c>
      <c r="B23" s="188"/>
      <c r="C23" s="194" t="s">
        <v>99</v>
      </c>
      <c r="D23" s="198" t="s">
        <v>54</v>
      </c>
      <c r="E23" s="202"/>
      <c r="F23" s="205"/>
      <c r="G23" s="206"/>
      <c r="J23" s="141">
        <v>2</v>
      </c>
      <c r="V23" s="121">
        <v>12</v>
      </c>
      <c r="W23" s="121">
        <v>0</v>
      </c>
      <c r="X23" s="121">
        <v>129</v>
      </c>
      <c r="AU23" s="121">
        <v>4</v>
      </c>
      <c r="AV23" s="121">
        <f>IF(AU23=1,G23,0)</f>
        <v>0</v>
      </c>
      <c r="AW23" s="121">
        <f>IF(AU23=2,G23,0)</f>
        <v>0</v>
      </c>
      <c r="AX23" s="121">
        <f>IF(AU23=3,G23,0)</f>
        <v>0</v>
      </c>
      <c r="AY23" s="121">
        <f>IF(AU23=4,G23,0)</f>
        <v>0</v>
      </c>
      <c r="AZ23" s="121">
        <f>IF(AU23=5,G23,0)</f>
        <v>0</v>
      </c>
      <c r="BV23" s="173">
        <v>12</v>
      </c>
      <c r="BW23" s="173">
        <v>0</v>
      </c>
      <c r="CU23" s="121">
        <v>0</v>
      </c>
    </row>
    <row r="24" spans="1:99" x14ac:dyDescent="0.2">
      <c r="A24" s="189"/>
      <c r="B24" s="184" t="s">
        <v>66</v>
      </c>
      <c r="C24" s="186" t="str">
        <f>CONCATENATE(B7," ",C7)</f>
        <v>M21 Elektromontáže</v>
      </c>
      <c r="D24" s="195"/>
      <c r="E24" s="199"/>
      <c r="F24" s="210"/>
      <c r="G24" s="211"/>
      <c r="J24" s="141">
        <v>4</v>
      </c>
      <c r="AV24" s="145">
        <f>SUM(AV8:AV23)</f>
        <v>0</v>
      </c>
      <c r="AW24" s="145">
        <f>SUM(AW8:AW23)</f>
        <v>0</v>
      </c>
      <c r="AX24" s="145">
        <f>SUM(AX8:AX23)</f>
        <v>0</v>
      </c>
      <c r="AY24" s="145">
        <f>SUM(AY8:AY23)</f>
        <v>0</v>
      </c>
      <c r="AZ24" s="145">
        <f>SUM(AZ8:AZ23)</f>
        <v>0</v>
      </c>
    </row>
    <row r="25" spans="1:99" x14ac:dyDescent="0.2">
      <c r="A25" s="179" t="s">
        <v>65</v>
      </c>
      <c r="B25" s="180" t="s">
        <v>100</v>
      </c>
      <c r="C25" s="207" t="s">
        <v>101</v>
      </c>
      <c r="D25" s="208"/>
      <c r="E25" s="209"/>
      <c r="F25" s="212"/>
      <c r="G25" s="213"/>
      <c r="J25" s="141">
        <v>1</v>
      </c>
    </row>
    <row r="26" spans="1:99" x14ac:dyDescent="0.2">
      <c r="A26" s="168">
        <v>17</v>
      </c>
      <c r="B26" s="187" t="s">
        <v>102</v>
      </c>
      <c r="C26" s="192" t="s">
        <v>103</v>
      </c>
      <c r="D26" s="196" t="s">
        <v>76</v>
      </c>
      <c r="E26" s="200">
        <v>3</v>
      </c>
      <c r="F26" s="203"/>
      <c r="G26" s="204">
        <f>E26*F26</f>
        <v>0</v>
      </c>
      <c r="J26" s="141">
        <v>2</v>
      </c>
      <c r="V26" s="121">
        <v>12</v>
      </c>
      <c r="W26" s="121">
        <v>0</v>
      </c>
      <c r="X26" s="121">
        <v>20</v>
      </c>
      <c r="AU26" s="121">
        <v>4</v>
      </c>
      <c r="AV26" s="121">
        <f>IF(AU26=1,G26,0)</f>
        <v>0</v>
      </c>
      <c r="AW26" s="121">
        <f>IF(AU26=2,G26,0)</f>
        <v>0</v>
      </c>
      <c r="AX26" s="121">
        <f>IF(AU26=3,G26,0)</f>
        <v>0</v>
      </c>
      <c r="AY26" s="121">
        <f>IF(AU26=4,G26,0)</f>
        <v>0</v>
      </c>
      <c r="AZ26" s="121">
        <f>IF(AU26=5,G26,0)</f>
        <v>0</v>
      </c>
      <c r="BV26" s="173">
        <v>12</v>
      </c>
      <c r="BW26" s="173">
        <v>0</v>
      </c>
      <c r="CU26" s="121">
        <v>0</v>
      </c>
    </row>
    <row r="27" spans="1:99" x14ac:dyDescent="0.2">
      <c r="A27" s="190">
        <v>18</v>
      </c>
      <c r="B27" s="185" t="s">
        <v>104</v>
      </c>
      <c r="C27" s="193" t="s">
        <v>105</v>
      </c>
      <c r="D27" s="197" t="s">
        <v>76</v>
      </c>
      <c r="E27" s="201">
        <v>3</v>
      </c>
      <c r="F27" s="205"/>
      <c r="G27" s="206">
        <f>E27*F27</f>
        <v>0</v>
      </c>
      <c r="J27" s="141">
        <v>2</v>
      </c>
      <c r="V27" s="121">
        <v>12</v>
      </c>
      <c r="W27" s="121">
        <v>0</v>
      </c>
      <c r="X27" s="121">
        <v>20</v>
      </c>
      <c r="AU27" s="121">
        <v>4</v>
      </c>
      <c r="AV27" s="121">
        <f>IF(AU27=1,G27,0)</f>
        <v>0</v>
      </c>
      <c r="AW27" s="121">
        <f>IF(AU27=2,G27,0)</f>
        <v>0</v>
      </c>
      <c r="AX27" s="121">
        <f>IF(AU27=3,G27,0)</f>
        <v>0</v>
      </c>
      <c r="AY27" s="121">
        <f>IF(AU27=4,G27,0)</f>
        <v>0</v>
      </c>
      <c r="AZ27" s="121">
        <f>IF(AU27=5,G27,0)</f>
        <v>0</v>
      </c>
      <c r="BV27" s="173">
        <v>12</v>
      </c>
      <c r="BW27" s="173">
        <v>0</v>
      </c>
      <c r="CU27" s="121">
        <v>0</v>
      </c>
    </row>
    <row r="28" spans="1:99" x14ac:dyDescent="0.2">
      <c r="A28" s="190">
        <v>19</v>
      </c>
      <c r="B28" s="185" t="s">
        <v>106</v>
      </c>
      <c r="C28" s="193" t="s">
        <v>107</v>
      </c>
      <c r="D28" s="197" t="s">
        <v>76</v>
      </c>
      <c r="E28" s="201">
        <v>2</v>
      </c>
      <c r="F28" s="205"/>
      <c r="G28" s="206">
        <f>E28*F28</f>
        <v>0</v>
      </c>
      <c r="J28" s="141">
        <v>2</v>
      </c>
      <c r="V28" s="121">
        <v>12</v>
      </c>
      <c r="W28" s="121">
        <v>0</v>
      </c>
      <c r="X28" s="121">
        <v>26</v>
      </c>
      <c r="AU28" s="121">
        <v>4</v>
      </c>
      <c r="AV28" s="121">
        <f>IF(AU28=1,G28,0)</f>
        <v>0</v>
      </c>
      <c r="AW28" s="121">
        <f>IF(AU28=2,G28,0)</f>
        <v>0</v>
      </c>
      <c r="AX28" s="121">
        <f>IF(AU28=3,G28,0)</f>
        <v>0</v>
      </c>
      <c r="AY28" s="121">
        <f>IF(AU28=4,G28,0)</f>
        <v>0</v>
      </c>
      <c r="AZ28" s="121">
        <f>IF(AU28=5,G28,0)</f>
        <v>0</v>
      </c>
      <c r="BV28" s="173">
        <v>12</v>
      </c>
      <c r="BW28" s="173">
        <v>0</v>
      </c>
      <c r="CU28" s="121">
        <v>0</v>
      </c>
    </row>
    <row r="29" spans="1:99" x14ac:dyDescent="0.2">
      <c r="A29" s="190">
        <v>20</v>
      </c>
      <c r="B29" s="185">
        <v>65441</v>
      </c>
      <c r="C29" s="193" t="s">
        <v>108</v>
      </c>
      <c r="D29" s="197" t="s">
        <v>83</v>
      </c>
      <c r="E29" s="201">
        <v>1</v>
      </c>
      <c r="F29" s="205"/>
      <c r="G29" s="206">
        <f t="shared" ref="G29:G38" si="1">E29*F29</f>
        <v>0</v>
      </c>
      <c r="J29" s="141"/>
      <c r="BV29" s="173"/>
      <c r="BW29" s="173"/>
    </row>
    <row r="30" spans="1:99" x14ac:dyDescent="0.2">
      <c r="A30" s="190">
        <v>21</v>
      </c>
      <c r="B30" s="185" t="s">
        <v>109</v>
      </c>
      <c r="C30" s="193" t="s">
        <v>84</v>
      </c>
      <c r="D30" s="197" t="s">
        <v>71</v>
      </c>
      <c r="E30" s="201">
        <v>0</v>
      </c>
      <c r="F30" s="205"/>
      <c r="G30" s="206">
        <f t="shared" si="1"/>
        <v>0</v>
      </c>
      <c r="J30" s="141"/>
      <c r="BV30" s="173"/>
      <c r="BW30" s="173"/>
    </row>
    <row r="31" spans="1:99" x14ac:dyDescent="0.2">
      <c r="A31" s="190">
        <v>22</v>
      </c>
      <c r="B31" s="185" t="s">
        <v>110</v>
      </c>
      <c r="C31" s="193" t="s">
        <v>86</v>
      </c>
      <c r="D31" s="197" t="s">
        <v>71</v>
      </c>
      <c r="E31" s="201">
        <v>6</v>
      </c>
      <c r="F31" s="205"/>
      <c r="G31" s="206">
        <f t="shared" si="1"/>
        <v>0</v>
      </c>
      <c r="J31" s="141"/>
      <c r="BV31" s="173"/>
      <c r="BW31" s="173"/>
    </row>
    <row r="32" spans="1:99" x14ac:dyDescent="0.2">
      <c r="A32" s="190">
        <v>23</v>
      </c>
      <c r="B32" s="185">
        <v>66441</v>
      </c>
      <c r="C32" s="193" t="s">
        <v>111</v>
      </c>
      <c r="D32" s="197" t="s">
        <v>71</v>
      </c>
      <c r="E32" s="201">
        <v>100</v>
      </c>
      <c r="F32" s="205"/>
      <c r="G32" s="206">
        <f t="shared" si="1"/>
        <v>0</v>
      </c>
      <c r="J32" s="141"/>
      <c r="BV32" s="173"/>
      <c r="BW32" s="173"/>
    </row>
    <row r="33" spans="1:99" x14ac:dyDescent="0.2">
      <c r="A33" s="190">
        <v>24</v>
      </c>
      <c r="B33" s="185" t="s">
        <v>112</v>
      </c>
      <c r="C33" s="193" t="s">
        <v>90</v>
      </c>
      <c r="D33" s="197" t="s">
        <v>83</v>
      </c>
      <c r="E33" s="201">
        <v>4</v>
      </c>
      <c r="F33" s="205"/>
      <c r="G33" s="206">
        <f t="shared" si="1"/>
        <v>0</v>
      </c>
      <c r="J33" s="141"/>
      <c r="BV33" s="173"/>
      <c r="BW33" s="173"/>
    </row>
    <row r="34" spans="1:99" x14ac:dyDescent="0.2">
      <c r="A34" s="190">
        <v>25</v>
      </c>
      <c r="B34" s="185" t="s">
        <v>113</v>
      </c>
      <c r="C34" s="193" t="s">
        <v>92</v>
      </c>
      <c r="D34" s="197" t="s">
        <v>83</v>
      </c>
      <c r="E34" s="201">
        <v>4</v>
      </c>
      <c r="F34" s="205"/>
      <c r="G34" s="206">
        <f t="shared" si="1"/>
        <v>0</v>
      </c>
      <c r="J34" s="141"/>
      <c r="BV34" s="173"/>
      <c r="BW34" s="173"/>
    </row>
    <row r="35" spans="1:99" x14ac:dyDescent="0.2">
      <c r="A35" s="190">
        <v>26</v>
      </c>
      <c r="B35" s="185" t="s">
        <v>114</v>
      </c>
      <c r="C35" s="193" t="s">
        <v>95</v>
      </c>
      <c r="D35" s="197" t="s">
        <v>83</v>
      </c>
      <c r="E35" s="201">
        <v>2</v>
      </c>
      <c r="F35" s="205"/>
      <c r="G35" s="206">
        <f t="shared" si="1"/>
        <v>0</v>
      </c>
      <c r="J35" s="141"/>
      <c r="BV35" s="173"/>
      <c r="BW35" s="173"/>
    </row>
    <row r="36" spans="1:99" x14ac:dyDescent="0.2">
      <c r="A36" s="190">
        <v>27</v>
      </c>
      <c r="B36" s="185" t="s">
        <v>115</v>
      </c>
      <c r="C36" s="193" t="s">
        <v>116</v>
      </c>
      <c r="D36" s="197" t="s">
        <v>83</v>
      </c>
      <c r="E36" s="201">
        <v>2</v>
      </c>
      <c r="F36" s="205"/>
      <c r="G36" s="206">
        <f t="shared" si="1"/>
        <v>0</v>
      </c>
      <c r="J36" s="141"/>
      <c r="BV36" s="173"/>
      <c r="BW36" s="173"/>
    </row>
    <row r="37" spans="1:99" x14ac:dyDescent="0.2">
      <c r="A37" s="190">
        <v>28</v>
      </c>
      <c r="B37" s="185" t="s">
        <v>117</v>
      </c>
      <c r="C37" s="193" t="s">
        <v>96</v>
      </c>
      <c r="D37" s="197" t="s">
        <v>71</v>
      </c>
      <c r="E37" s="201">
        <v>175</v>
      </c>
      <c r="F37" s="205"/>
      <c r="G37" s="206">
        <f t="shared" si="1"/>
        <v>0</v>
      </c>
      <c r="J37" s="141"/>
      <c r="BV37" s="173"/>
      <c r="BW37" s="173"/>
    </row>
    <row r="38" spans="1:99" x14ac:dyDescent="0.2">
      <c r="A38" s="190">
        <v>29</v>
      </c>
      <c r="B38" s="185" t="s">
        <v>118</v>
      </c>
      <c r="C38" s="193" t="s">
        <v>98</v>
      </c>
      <c r="D38" s="197" t="s">
        <v>71</v>
      </c>
      <c r="E38" s="201">
        <v>2</v>
      </c>
      <c r="F38" s="205"/>
      <c r="G38" s="206">
        <f t="shared" si="1"/>
        <v>0</v>
      </c>
      <c r="J38" s="141"/>
      <c r="BV38" s="173"/>
      <c r="BW38" s="173"/>
    </row>
    <row r="39" spans="1:99" x14ac:dyDescent="0.2">
      <c r="A39" s="190">
        <v>30</v>
      </c>
      <c r="B39" s="185" t="s">
        <v>118</v>
      </c>
      <c r="C39" s="193" t="s">
        <v>97</v>
      </c>
      <c r="D39" s="197" t="s">
        <v>71</v>
      </c>
      <c r="E39" s="201">
        <v>14</v>
      </c>
      <c r="F39" s="205"/>
      <c r="G39" s="206">
        <f>E39*F39</f>
        <v>0</v>
      </c>
      <c r="J39" s="141"/>
      <c r="BV39" s="173"/>
      <c r="BW39" s="173"/>
    </row>
    <row r="40" spans="1:99" x14ac:dyDescent="0.2">
      <c r="A40" s="191">
        <v>31</v>
      </c>
      <c r="B40" s="188"/>
      <c r="C40" s="194" t="s">
        <v>119</v>
      </c>
      <c r="D40" s="198" t="s">
        <v>54</v>
      </c>
      <c r="E40" s="202"/>
      <c r="F40" s="205"/>
      <c r="G40" s="206"/>
      <c r="J40" s="141"/>
      <c r="BV40" s="173"/>
      <c r="BW40" s="173"/>
    </row>
    <row r="41" spans="1:99" x14ac:dyDescent="0.2">
      <c r="A41" s="189"/>
      <c r="B41" s="184" t="s">
        <v>66</v>
      </c>
      <c r="C41" s="186" t="str">
        <f>CONCATENATE(B25," ",C25)</f>
        <v>M21a Elektromontáže - materiál</v>
      </c>
      <c r="D41" s="195"/>
      <c r="E41" s="199"/>
      <c r="F41" s="210"/>
      <c r="G41" s="211">
        <f>SUM(G25:G40)</f>
        <v>0</v>
      </c>
      <c r="J41" s="141">
        <v>4</v>
      </c>
      <c r="AV41" s="145">
        <f>SUM(AV25:AV30)</f>
        <v>0</v>
      </c>
      <c r="AW41" s="145">
        <f>SUM(AW25:AW30)</f>
        <v>0</v>
      </c>
      <c r="AX41" s="145">
        <f>SUM(AX25:AX30)</f>
        <v>0</v>
      </c>
      <c r="AY41" s="145">
        <f>SUM(AY25:AY30)</f>
        <v>0</v>
      </c>
      <c r="AZ41" s="145">
        <f>SUM(AZ25:AZ30)</f>
        <v>0</v>
      </c>
    </row>
    <row r="42" spans="1:99" x14ac:dyDescent="0.2">
      <c r="A42" s="179" t="s">
        <v>65</v>
      </c>
      <c r="B42" s="180" t="s">
        <v>120</v>
      </c>
      <c r="C42" s="181" t="s">
        <v>27</v>
      </c>
      <c r="D42" s="182"/>
      <c r="E42" s="183"/>
      <c r="F42" s="212"/>
      <c r="G42" s="213"/>
      <c r="J42" s="141">
        <v>1</v>
      </c>
    </row>
    <row r="43" spans="1:99" x14ac:dyDescent="0.2">
      <c r="A43" s="168">
        <v>32</v>
      </c>
      <c r="B43" s="169" t="s">
        <v>121</v>
      </c>
      <c r="C43" s="170" t="s">
        <v>122</v>
      </c>
      <c r="D43" s="171" t="s">
        <v>123</v>
      </c>
      <c r="E43" s="200">
        <v>3</v>
      </c>
      <c r="F43" s="203"/>
      <c r="G43" s="204">
        <f>E43*F43</f>
        <v>0</v>
      </c>
      <c r="J43" s="141">
        <v>2</v>
      </c>
      <c r="V43" s="121">
        <v>10</v>
      </c>
      <c r="W43" s="121">
        <v>9</v>
      </c>
      <c r="X43" s="121">
        <v>8</v>
      </c>
      <c r="AU43" s="121">
        <v>5</v>
      </c>
      <c r="AV43" s="121">
        <f>IF(AU43=1,G43,0)</f>
        <v>0</v>
      </c>
      <c r="AW43" s="121">
        <f>IF(AU43=2,G43,0)</f>
        <v>0</v>
      </c>
      <c r="AX43" s="121">
        <f>IF(AU43=3,G43,0)</f>
        <v>0</v>
      </c>
      <c r="AY43" s="121">
        <f>IF(AU43=4,G43,0)</f>
        <v>0</v>
      </c>
      <c r="AZ43" s="121">
        <f>IF(AU43=5,G43,0)</f>
        <v>0</v>
      </c>
      <c r="BV43" s="173">
        <v>10</v>
      </c>
      <c r="BW43" s="173">
        <v>9</v>
      </c>
      <c r="CU43" s="121">
        <v>0</v>
      </c>
    </row>
    <row r="44" spans="1:99" x14ac:dyDescent="0.2">
      <c r="A44" s="174"/>
      <c r="B44" s="175" t="s">
        <v>66</v>
      </c>
      <c r="C44" s="176" t="str">
        <f>CONCATENATE(B42," ",C42)</f>
        <v>M90 HZS</v>
      </c>
      <c r="D44" s="177"/>
      <c r="E44" s="178"/>
      <c r="F44" s="210"/>
      <c r="G44" s="211">
        <f>SUM(G42:G43)</f>
        <v>0</v>
      </c>
      <c r="J44" s="141">
        <v>4</v>
      </c>
      <c r="AV44" s="145">
        <f>SUM(AV42:AV42)</f>
        <v>0</v>
      </c>
      <c r="AW44" s="145">
        <f>SUM(AW42:AW42)</f>
        <v>0</v>
      </c>
      <c r="AX44" s="145">
        <f>SUM(AX42:AX42)</f>
        <v>0</v>
      </c>
      <c r="AY44" s="145">
        <f>SUM(AY42:AY42)</f>
        <v>0</v>
      </c>
      <c r="AZ44" s="145">
        <f>SUM(AZ42:AZ42)</f>
        <v>0</v>
      </c>
    </row>
    <row r="45" spans="1:99" x14ac:dyDescent="0.2">
      <c r="A45" s="142"/>
      <c r="B45" s="143" t="s">
        <v>66</v>
      </c>
      <c r="C45" s="144" t="str">
        <f>CONCATENATE(B7," ",C7)</f>
        <v>M21 Elektromontáže</v>
      </c>
      <c r="D45" s="142"/>
      <c r="E45" s="167"/>
      <c r="F45" s="245"/>
      <c r="G45" s="246">
        <f>SUM(G7:G7)</f>
        <v>0</v>
      </c>
      <c r="O45" s="141">
        <v>4</v>
      </c>
      <c r="BA45" s="145">
        <f>SUM(BA7:BA7)</f>
        <v>0</v>
      </c>
      <c r="BB45" s="145">
        <f>SUM(BB7:BB7)</f>
        <v>0</v>
      </c>
      <c r="BC45" s="145">
        <f>SUM(BC7:BC7)</f>
        <v>0</v>
      </c>
      <c r="BD45" s="145">
        <f>SUM(BD7:BD7)</f>
        <v>0</v>
      </c>
      <c r="BE45" s="145">
        <f>SUM(BE7:BE7)</f>
        <v>0</v>
      </c>
    </row>
    <row r="46" spans="1:99" x14ac:dyDescent="0.2">
      <c r="A46" s="122"/>
      <c r="B46" s="122"/>
      <c r="C46" s="122"/>
      <c r="D46" s="122"/>
      <c r="E46" s="122"/>
      <c r="F46" s="122"/>
      <c r="G46" s="122"/>
    </row>
    <row r="47" spans="1:99" x14ac:dyDescent="0.2">
      <c r="E47" s="121"/>
    </row>
    <row r="48" spans="1:99" x14ac:dyDescent="0.2">
      <c r="E48" s="121"/>
    </row>
    <row r="49" spans="5:5" x14ac:dyDescent="0.2">
      <c r="E49" s="121"/>
    </row>
    <row r="50" spans="5:5" x14ac:dyDescent="0.2">
      <c r="E50" s="121"/>
    </row>
    <row r="51" spans="5:5" x14ac:dyDescent="0.2">
      <c r="E51" s="121"/>
    </row>
    <row r="52" spans="5:5" x14ac:dyDescent="0.2">
      <c r="E52" s="121"/>
    </row>
    <row r="53" spans="5:5" x14ac:dyDescent="0.2">
      <c r="E53" s="121"/>
    </row>
    <row r="54" spans="5:5" x14ac:dyDescent="0.2">
      <c r="E54" s="121"/>
    </row>
    <row r="55" spans="5:5" x14ac:dyDescent="0.2">
      <c r="E55" s="121"/>
    </row>
    <row r="56" spans="5:5" x14ac:dyDescent="0.2">
      <c r="E56" s="121"/>
    </row>
    <row r="57" spans="5:5" x14ac:dyDescent="0.2">
      <c r="E57" s="121"/>
    </row>
    <row r="58" spans="5:5" x14ac:dyDescent="0.2">
      <c r="E58" s="121"/>
    </row>
    <row r="59" spans="5:5" x14ac:dyDescent="0.2">
      <c r="E59" s="121"/>
    </row>
    <row r="60" spans="5:5" x14ac:dyDescent="0.2">
      <c r="E60" s="121"/>
    </row>
    <row r="61" spans="5:5" x14ac:dyDescent="0.2">
      <c r="E61" s="121"/>
    </row>
    <row r="62" spans="5:5" x14ac:dyDescent="0.2">
      <c r="E62" s="121"/>
    </row>
    <row r="63" spans="5:5" x14ac:dyDescent="0.2">
      <c r="E63" s="121"/>
    </row>
    <row r="64" spans="5:5" x14ac:dyDescent="0.2">
      <c r="E64" s="121"/>
    </row>
    <row r="65" spans="1:7" x14ac:dyDescent="0.2">
      <c r="E65" s="121"/>
    </row>
    <row r="66" spans="1:7" x14ac:dyDescent="0.2">
      <c r="E66" s="121"/>
    </row>
    <row r="67" spans="1:7" x14ac:dyDescent="0.2">
      <c r="E67" s="121"/>
    </row>
    <row r="68" spans="1:7" x14ac:dyDescent="0.2">
      <c r="E68" s="121"/>
    </row>
    <row r="69" spans="1:7" x14ac:dyDescent="0.2">
      <c r="A69" s="146"/>
      <c r="B69" s="146"/>
      <c r="C69" s="146"/>
      <c r="D69" s="146"/>
      <c r="E69" s="146"/>
      <c r="F69" s="146"/>
      <c r="G69" s="146"/>
    </row>
    <row r="70" spans="1:7" x14ac:dyDescent="0.2">
      <c r="A70" s="146"/>
      <c r="B70" s="146"/>
      <c r="C70" s="146"/>
      <c r="D70" s="146"/>
      <c r="E70" s="146"/>
      <c r="F70" s="146"/>
      <c r="G70" s="146"/>
    </row>
    <row r="71" spans="1:7" x14ac:dyDescent="0.2">
      <c r="A71" s="146"/>
      <c r="B71" s="146"/>
      <c r="C71" s="146"/>
      <c r="D71" s="146"/>
      <c r="E71" s="146"/>
      <c r="F71" s="146"/>
      <c r="G71" s="146"/>
    </row>
    <row r="72" spans="1:7" x14ac:dyDescent="0.2">
      <c r="A72" s="146"/>
      <c r="B72" s="146"/>
      <c r="C72" s="146"/>
      <c r="D72" s="146"/>
      <c r="E72" s="146"/>
      <c r="F72" s="146"/>
      <c r="G72" s="146"/>
    </row>
    <row r="73" spans="1:7" x14ac:dyDescent="0.2">
      <c r="E73" s="121"/>
    </row>
    <row r="74" spans="1:7" x14ac:dyDescent="0.2">
      <c r="E74" s="121"/>
    </row>
    <row r="75" spans="1:7" x14ac:dyDescent="0.2">
      <c r="E75" s="121"/>
    </row>
    <row r="76" spans="1:7" x14ac:dyDescent="0.2">
      <c r="E76" s="121"/>
    </row>
    <row r="77" spans="1:7" x14ac:dyDescent="0.2">
      <c r="E77" s="121"/>
    </row>
    <row r="78" spans="1:7" x14ac:dyDescent="0.2">
      <c r="E78" s="121"/>
    </row>
    <row r="79" spans="1:7" x14ac:dyDescent="0.2">
      <c r="E79" s="121"/>
    </row>
    <row r="80" spans="1:7" x14ac:dyDescent="0.2">
      <c r="E80" s="121"/>
    </row>
    <row r="81" spans="5:5" x14ac:dyDescent="0.2">
      <c r="E81" s="121"/>
    </row>
    <row r="82" spans="5:5" x14ac:dyDescent="0.2">
      <c r="E82" s="121"/>
    </row>
    <row r="83" spans="5:5" x14ac:dyDescent="0.2">
      <c r="E83" s="121"/>
    </row>
    <row r="84" spans="5:5" x14ac:dyDescent="0.2">
      <c r="E84" s="121"/>
    </row>
    <row r="85" spans="5:5" x14ac:dyDescent="0.2">
      <c r="E85" s="121"/>
    </row>
    <row r="86" spans="5:5" x14ac:dyDescent="0.2">
      <c r="E86" s="121"/>
    </row>
    <row r="87" spans="5:5" x14ac:dyDescent="0.2">
      <c r="E87" s="121"/>
    </row>
    <row r="88" spans="5:5" x14ac:dyDescent="0.2">
      <c r="E88" s="121"/>
    </row>
    <row r="89" spans="5:5" x14ac:dyDescent="0.2">
      <c r="E89" s="121"/>
    </row>
    <row r="90" spans="5:5" x14ac:dyDescent="0.2">
      <c r="E90" s="121"/>
    </row>
    <row r="91" spans="5:5" x14ac:dyDescent="0.2">
      <c r="E91" s="121"/>
    </row>
    <row r="92" spans="5:5" x14ac:dyDescent="0.2">
      <c r="E92" s="121"/>
    </row>
    <row r="93" spans="5:5" x14ac:dyDescent="0.2">
      <c r="E93" s="121"/>
    </row>
    <row r="94" spans="5:5" x14ac:dyDescent="0.2">
      <c r="E94" s="121"/>
    </row>
    <row r="95" spans="5:5" x14ac:dyDescent="0.2">
      <c r="E95" s="121"/>
    </row>
    <row r="96" spans="5:5" x14ac:dyDescent="0.2">
      <c r="E96" s="121"/>
    </row>
    <row r="97" spans="1:7" x14ac:dyDescent="0.2">
      <c r="E97" s="121"/>
    </row>
    <row r="98" spans="1:7" x14ac:dyDescent="0.2">
      <c r="E98" s="121"/>
    </row>
    <row r="99" spans="1:7" x14ac:dyDescent="0.2">
      <c r="E99" s="121"/>
    </row>
    <row r="100" spans="1:7" x14ac:dyDescent="0.2">
      <c r="E100" s="121"/>
    </row>
    <row r="101" spans="1:7" x14ac:dyDescent="0.2">
      <c r="E101" s="121"/>
    </row>
    <row r="102" spans="1:7" x14ac:dyDescent="0.2">
      <c r="E102" s="121"/>
    </row>
    <row r="103" spans="1:7" x14ac:dyDescent="0.2">
      <c r="E103" s="121"/>
    </row>
    <row r="104" spans="1:7" x14ac:dyDescent="0.2">
      <c r="A104" s="147"/>
      <c r="B104" s="147"/>
    </row>
    <row r="105" spans="1:7" x14ac:dyDescent="0.2">
      <c r="A105" s="146"/>
      <c r="B105" s="146"/>
      <c r="C105" s="149"/>
      <c r="D105" s="149"/>
      <c r="E105" s="150"/>
      <c r="F105" s="149"/>
      <c r="G105" s="151"/>
    </row>
    <row r="106" spans="1:7" x14ac:dyDescent="0.2">
      <c r="A106" s="152"/>
      <c r="B106" s="152"/>
      <c r="C106" s="146"/>
      <c r="D106" s="146"/>
      <c r="E106" s="153"/>
      <c r="F106" s="146"/>
      <c r="G106" s="146"/>
    </row>
    <row r="107" spans="1:7" x14ac:dyDescent="0.2">
      <c r="A107" s="146"/>
      <c r="B107" s="146"/>
      <c r="C107" s="146"/>
      <c r="D107" s="146"/>
      <c r="E107" s="153"/>
      <c r="F107" s="146"/>
      <c r="G107" s="146"/>
    </row>
    <row r="108" spans="1:7" x14ac:dyDescent="0.2">
      <c r="A108" s="146"/>
      <c r="B108" s="146"/>
      <c r="C108" s="146"/>
      <c r="D108" s="146"/>
      <c r="E108" s="153"/>
      <c r="F108" s="146"/>
      <c r="G108" s="146"/>
    </row>
    <row r="109" spans="1:7" x14ac:dyDescent="0.2">
      <c r="A109" s="146"/>
      <c r="B109" s="146"/>
      <c r="C109" s="146"/>
      <c r="D109" s="146"/>
      <c r="E109" s="153"/>
      <c r="F109" s="146"/>
      <c r="G109" s="146"/>
    </row>
    <row r="110" spans="1:7" x14ac:dyDescent="0.2">
      <c r="A110" s="146"/>
      <c r="B110" s="146"/>
      <c r="C110" s="146"/>
      <c r="D110" s="146"/>
      <c r="E110" s="153"/>
      <c r="F110" s="146"/>
      <c r="G110" s="146"/>
    </row>
    <row r="111" spans="1:7" x14ac:dyDescent="0.2">
      <c r="A111" s="146"/>
      <c r="B111" s="146"/>
      <c r="C111" s="146"/>
      <c r="D111" s="146"/>
      <c r="E111" s="153"/>
      <c r="F111" s="146"/>
      <c r="G111" s="146"/>
    </row>
    <row r="112" spans="1:7" x14ac:dyDescent="0.2">
      <c r="A112" s="146"/>
      <c r="B112" s="146"/>
      <c r="C112" s="146"/>
      <c r="D112" s="146"/>
      <c r="E112" s="153"/>
      <c r="F112" s="146"/>
      <c r="G112" s="146"/>
    </row>
    <row r="113" spans="1:7" x14ac:dyDescent="0.2">
      <c r="A113" s="146"/>
      <c r="B113" s="146"/>
      <c r="C113" s="146"/>
      <c r="D113" s="146"/>
      <c r="E113" s="153"/>
      <c r="F113" s="146"/>
      <c r="G113" s="146"/>
    </row>
    <row r="114" spans="1:7" x14ac:dyDescent="0.2">
      <c r="A114" s="146"/>
      <c r="B114" s="146"/>
      <c r="C114" s="146"/>
      <c r="D114" s="146"/>
      <c r="E114" s="153"/>
      <c r="F114" s="146"/>
      <c r="G114" s="146"/>
    </row>
    <row r="115" spans="1:7" x14ac:dyDescent="0.2">
      <c r="A115" s="146"/>
      <c r="B115" s="146"/>
      <c r="C115" s="146"/>
      <c r="D115" s="146"/>
      <c r="E115" s="153"/>
      <c r="F115" s="146"/>
      <c r="G115" s="146"/>
    </row>
    <row r="116" spans="1:7" x14ac:dyDescent="0.2">
      <c r="A116" s="146"/>
      <c r="B116" s="146"/>
      <c r="C116" s="146"/>
      <c r="D116" s="146"/>
      <c r="E116" s="153"/>
      <c r="F116" s="146"/>
      <c r="G116" s="146"/>
    </row>
    <row r="117" spans="1:7" x14ac:dyDescent="0.2">
      <c r="A117" s="146"/>
      <c r="B117" s="146"/>
      <c r="C117" s="146"/>
      <c r="D117" s="146"/>
      <c r="E117" s="153"/>
      <c r="F117" s="146"/>
      <c r="G117" s="146"/>
    </row>
    <row r="118" spans="1:7" x14ac:dyDescent="0.2">
      <c r="A118" s="146"/>
      <c r="B118" s="146"/>
      <c r="C118" s="146"/>
      <c r="D118" s="146"/>
      <c r="E118" s="153"/>
      <c r="F118" s="146"/>
      <c r="G118" s="146"/>
    </row>
  </sheetData>
  <mergeCells count="7">
    <mergeCell ref="F45:G45"/>
    <mergeCell ref="A1:G1"/>
    <mergeCell ref="A3:B3"/>
    <mergeCell ref="A4:B4"/>
    <mergeCell ref="E4:G4"/>
    <mergeCell ref="F6:G6"/>
    <mergeCell ref="F7:G7"/>
  </mergeCells>
  <phoneticPr fontId="0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Krycí list</vt:lpstr>
      <vt:lpstr>Rekapitulace</vt:lpstr>
      <vt:lpstr>Soupis prací</vt:lpstr>
      <vt:lpstr>VV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'Soupis prací'!Názvy_tisku</vt:lpstr>
      <vt:lpstr>VV!Názvy_tisku</vt:lpstr>
      <vt:lpstr>Objednatel</vt:lpstr>
      <vt:lpstr>'Krycí list'!Oblast_tisku</vt:lpstr>
      <vt:lpstr>Rekapitulace!Oblast_tisku</vt:lpstr>
      <vt:lpstr>'Soupis prací'!Oblast_tisku</vt:lpstr>
      <vt:lpstr>VV!Oblast_tisku</vt:lpstr>
      <vt:lpstr>PocetMJ</vt:lpstr>
      <vt:lpstr>Poznamka</vt:lpstr>
      <vt:lpstr>Projektant</vt:lpstr>
      <vt:lpstr>PSV</vt:lpstr>
      <vt:lpstr>VV!SloupecCC</vt:lpstr>
      <vt:lpstr>SloupecCC</vt:lpstr>
      <vt:lpstr>VV!SloupecCisloPol</vt:lpstr>
      <vt:lpstr>SloupecCisloPol</vt:lpstr>
      <vt:lpstr>VV!SloupecJC</vt:lpstr>
      <vt:lpstr>SloupecJC</vt:lpstr>
      <vt:lpstr>VV!SloupecMJ</vt:lpstr>
      <vt:lpstr>SloupecMJ</vt:lpstr>
      <vt:lpstr>VV!SloupecMnozstvi</vt:lpstr>
      <vt:lpstr>SloupecMnozstvi</vt:lpstr>
      <vt:lpstr>VV!SloupecNazPol</vt:lpstr>
      <vt:lpstr>SloupecNazPol</vt:lpstr>
      <vt:lpstr>VV!SloupecPC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PC3</cp:lastModifiedBy>
  <dcterms:created xsi:type="dcterms:W3CDTF">2013-01-10T10:31:40Z</dcterms:created>
  <dcterms:modified xsi:type="dcterms:W3CDTF">2013-04-04T12:44:36Z</dcterms:modified>
</cp:coreProperties>
</file>