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4 - SO 04 - zatepl..." sheetId="1" r:id="rId1"/>
  </sheets>
  <externalReferences>
    <externalReference r:id="rId2"/>
  </externalReferences>
  <definedNames>
    <definedName name="_xlnm.Print_Titles" localSheetId="0">'03130004 - SO 04 - zatepl...'!$121:$121</definedName>
    <definedName name="_xlnm.Print_Area" localSheetId="0">'03130004 - SO 04 - zatepl...'!$C$4:$Q$70,'03130004 - SO 04 - zatepl...'!$C$76:$Q$105,'03130004 - SO 04 - zatepl...'!$C$111:$Q$269</definedName>
  </definedNames>
  <calcPr calcId="125725"/>
</workbook>
</file>

<file path=xl/calcChain.xml><?xml version="1.0" encoding="utf-8"?>
<calcChain xmlns="http://schemas.openxmlformats.org/spreadsheetml/2006/main">
  <c r="F6" i="1"/>
  <c r="O9"/>
  <c r="M81" s="1"/>
  <c r="O11"/>
  <c r="E12"/>
  <c r="O12"/>
  <c r="O14"/>
  <c r="E15"/>
  <c r="O15"/>
  <c r="O17"/>
  <c r="E18"/>
  <c r="M83" s="1"/>
  <c r="O18"/>
  <c r="O20"/>
  <c r="E21"/>
  <c r="O21"/>
  <c r="F78"/>
  <c r="F79"/>
  <c r="F81"/>
  <c r="F83"/>
  <c r="F84"/>
  <c r="M84"/>
  <c r="BF98"/>
  <c r="M33" s="1"/>
  <c r="BG98"/>
  <c r="H34" s="1"/>
  <c r="BH98"/>
  <c r="H35" s="1"/>
  <c r="BI98"/>
  <c r="H36" s="1"/>
  <c r="BF99"/>
  <c r="BG99"/>
  <c r="BH99"/>
  <c r="BI99"/>
  <c r="BF100"/>
  <c r="BG100"/>
  <c r="BH100"/>
  <c r="BI100"/>
  <c r="BF101"/>
  <c r="BG101"/>
  <c r="BH101"/>
  <c r="BI101"/>
  <c r="BF102"/>
  <c r="BG102"/>
  <c r="BH102"/>
  <c r="BI102"/>
  <c r="BF103"/>
  <c r="BG103"/>
  <c r="BH103"/>
  <c r="BI103"/>
  <c r="F113"/>
  <c r="F114"/>
  <c r="F116"/>
  <c r="M116"/>
  <c r="F118"/>
  <c r="M118"/>
  <c r="F119"/>
  <c r="M119"/>
  <c r="N125"/>
  <c r="W125"/>
  <c r="W124" s="1"/>
  <c r="Y125"/>
  <c r="AA125"/>
  <c r="AA124" s="1"/>
  <c r="BE125"/>
  <c r="BF125"/>
  <c r="H33" s="1"/>
  <c r="BG125"/>
  <c r="BH125"/>
  <c r="BI125"/>
  <c r="BK125"/>
  <c r="BK124" s="1"/>
  <c r="N130"/>
  <c r="W130"/>
  <c r="Y130"/>
  <c r="AA130"/>
  <c r="BE130"/>
  <c r="BF130"/>
  <c r="BG130"/>
  <c r="BH130"/>
  <c r="BI130"/>
  <c r="BK130"/>
  <c r="N135"/>
  <c r="W135"/>
  <c r="Y135"/>
  <c r="AA135"/>
  <c r="BE135"/>
  <c r="BF135"/>
  <c r="BG135"/>
  <c r="BH135"/>
  <c r="BI135"/>
  <c r="BK135"/>
  <c r="N140"/>
  <c r="W140"/>
  <c r="Y140"/>
  <c r="AA140"/>
  <c r="BE140"/>
  <c r="BF140"/>
  <c r="BG140"/>
  <c r="BH140"/>
  <c r="BI140"/>
  <c r="BK140"/>
  <c r="N143"/>
  <c r="W143"/>
  <c r="Y143"/>
  <c r="AA143"/>
  <c r="BE143"/>
  <c r="BF143"/>
  <c r="BG143"/>
  <c r="BH143"/>
  <c r="BI143"/>
  <c r="BK143"/>
  <c r="N146"/>
  <c r="W146"/>
  <c r="Y146"/>
  <c r="AA146"/>
  <c r="BE146"/>
  <c r="BF146"/>
  <c r="BG146"/>
  <c r="BH146"/>
  <c r="BI146"/>
  <c r="BK146"/>
  <c r="N150"/>
  <c r="W150"/>
  <c r="Y150"/>
  <c r="AA150"/>
  <c r="BE150"/>
  <c r="BF150"/>
  <c r="BG150"/>
  <c r="BH150"/>
  <c r="BI150"/>
  <c r="BK150"/>
  <c r="N153"/>
  <c r="W153"/>
  <c r="Y153"/>
  <c r="AA153"/>
  <c r="BE153"/>
  <c r="BF153"/>
  <c r="BG153"/>
  <c r="BH153"/>
  <c r="BI153"/>
  <c r="BK153"/>
  <c r="N158"/>
  <c r="W158"/>
  <c r="Y158"/>
  <c r="Y124" s="1"/>
  <c r="AA158"/>
  <c r="BE158"/>
  <c r="BF158"/>
  <c r="BG158"/>
  <c r="BH158"/>
  <c r="BI158"/>
  <c r="BK158"/>
  <c r="N161"/>
  <c r="W161"/>
  <c r="Y161"/>
  <c r="AA161"/>
  <c r="BE161"/>
  <c r="BF161"/>
  <c r="BG161"/>
  <c r="BH161"/>
  <c r="BI161"/>
  <c r="BK161"/>
  <c r="N167"/>
  <c r="W167"/>
  <c r="Y167"/>
  <c r="AA167"/>
  <c r="BE167"/>
  <c r="BF167"/>
  <c r="BG167"/>
  <c r="BH167"/>
  <c r="BI167"/>
  <c r="BK167"/>
  <c r="W168"/>
  <c r="AA168"/>
  <c r="N169"/>
  <c r="W169"/>
  <c r="Y169"/>
  <c r="Y168" s="1"/>
  <c r="AA169"/>
  <c r="BE169"/>
  <c r="BF169"/>
  <c r="BG169"/>
  <c r="BH169"/>
  <c r="BI169"/>
  <c r="BK169"/>
  <c r="BK168" s="1"/>
  <c r="N168" s="1"/>
  <c r="N91" s="1"/>
  <c r="N174"/>
  <c r="W174"/>
  <c r="Y174"/>
  <c r="AA174"/>
  <c r="BE174"/>
  <c r="BF174"/>
  <c r="BG174"/>
  <c r="BH174"/>
  <c r="BI174"/>
  <c r="BK174"/>
  <c r="N177"/>
  <c r="W177"/>
  <c r="Y177"/>
  <c r="AA177"/>
  <c r="BE177"/>
  <c r="BF177"/>
  <c r="BG177"/>
  <c r="BH177"/>
  <c r="BI177"/>
  <c r="BK177"/>
  <c r="N180"/>
  <c r="W180"/>
  <c r="Y180"/>
  <c r="AA180"/>
  <c r="BE180"/>
  <c r="BF180"/>
  <c r="BG180"/>
  <c r="BH180"/>
  <c r="BI180"/>
  <c r="BK180"/>
  <c r="N183"/>
  <c r="W183"/>
  <c r="Y183"/>
  <c r="AA183"/>
  <c r="BE183"/>
  <c r="BF183"/>
  <c r="BG183"/>
  <c r="BH183"/>
  <c r="BI183"/>
  <c r="BK183"/>
  <c r="N185"/>
  <c r="W185"/>
  <c r="W184" s="1"/>
  <c r="Y185"/>
  <c r="AA185"/>
  <c r="AA184" s="1"/>
  <c r="BE185"/>
  <c r="BF185"/>
  <c r="BG185"/>
  <c r="BH185"/>
  <c r="BI185"/>
  <c r="BK185"/>
  <c r="BK184" s="1"/>
  <c r="N184" s="1"/>
  <c r="N92" s="1"/>
  <c r="N190"/>
  <c r="W190"/>
  <c r="Y190"/>
  <c r="AA190"/>
  <c r="BE190"/>
  <c r="BF190"/>
  <c r="BG190"/>
  <c r="BH190"/>
  <c r="BI190"/>
  <c r="BK190"/>
  <c r="N195"/>
  <c r="W195"/>
  <c r="Y195"/>
  <c r="AA195"/>
  <c r="BE195"/>
  <c r="BF195"/>
  <c r="BG195"/>
  <c r="BH195"/>
  <c r="BI195"/>
  <c r="BK195"/>
  <c r="N211"/>
  <c r="W211"/>
  <c r="Y211"/>
  <c r="AA211"/>
  <c r="BE211"/>
  <c r="BF211"/>
  <c r="BG211"/>
  <c r="BH211"/>
  <c r="BI211"/>
  <c r="BK211"/>
  <c r="N216"/>
  <c r="W216"/>
  <c r="Y216"/>
  <c r="AA216"/>
  <c r="BE216"/>
  <c r="BF216"/>
  <c r="BG216"/>
  <c r="BH216"/>
  <c r="BI216"/>
  <c r="BK216"/>
  <c r="N221"/>
  <c r="W221"/>
  <c r="Y221"/>
  <c r="AA221"/>
  <c r="BE221"/>
  <c r="BF221"/>
  <c r="BG221"/>
  <c r="BH221"/>
  <c r="BI221"/>
  <c r="BK221"/>
  <c r="N226"/>
  <c r="W226"/>
  <c r="Y226"/>
  <c r="AA226"/>
  <c r="BE226"/>
  <c r="BF226"/>
  <c r="BG226"/>
  <c r="BH226"/>
  <c r="BI226"/>
  <c r="BK226"/>
  <c r="N231"/>
  <c r="W231"/>
  <c r="Y231"/>
  <c r="Y184" s="1"/>
  <c r="AA231"/>
  <c r="BE231"/>
  <c r="BF231"/>
  <c r="BG231"/>
  <c r="BH231"/>
  <c r="BI231"/>
  <c r="BK231"/>
  <c r="N232"/>
  <c r="W232"/>
  <c r="Y232"/>
  <c r="AA232"/>
  <c r="BE232"/>
  <c r="BF232"/>
  <c r="BG232"/>
  <c r="BH232"/>
  <c r="BI232"/>
  <c r="BK232"/>
  <c r="N247"/>
  <c r="W247"/>
  <c r="Y247"/>
  <c r="AA247"/>
  <c r="BE247"/>
  <c r="BF247"/>
  <c r="BG247"/>
  <c r="BH247"/>
  <c r="BI247"/>
  <c r="BK247"/>
  <c r="N252"/>
  <c r="W252"/>
  <c r="Y252"/>
  <c r="AA252"/>
  <c r="BE252"/>
  <c r="BF252"/>
  <c r="BG252"/>
  <c r="BH252"/>
  <c r="BI252"/>
  <c r="BK252"/>
  <c r="N255"/>
  <c r="W255"/>
  <c r="Y255"/>
  <c r="AA255"/>
  <c r="BE255"/>
  <c r="BF255"/>
  <c r="BG255"/>
  <c r="BH255"/>
  <c r="BI255"/>
  <c r="BK255"/>
  <c r="N260"/>
  <c r="W260"/>
  <c r="Y260"/>
  <c r="AA260"/>
  <c r="BE260"/>
  <c r="BF260"/>
  <c r="BG260"/>
  <c r="BH260"/>
  <c r="BI260"/>
  <c r="BK260"/>
  <c r="Y262"/>
  <c r="Y261" s="1"/>
  <c r="N263"/>
  <c r="W263"/>
  <c r="W262" s="1"/>
  <c r="W261" s="1"/>
  <c r="Y263"/>
  <c r="AA263"/>
  <c r="AA262" s="1"/>
  <c r="AA261" s="1"/>
  <c r="BE263"/>
  <c r="BF263"/>
  <c r="BG263"/>
  <c r="BH263"/>
  <c r="BI263"/>
  <c r="BK263"/>
  <c r="BK262" s="1"/>
  <c r="BF265"/>
  <c r="BG265"/>
  <c r="BH265"/>
  <c r="BI265"/>
  <c r="BK265"/>
  <c r="N265" s="1"/>
  <c r="BE265" s="1"/>
  <c r="BF266"/>
  <c r="BG266"/>
  <c r="BH266"/>
  <c r="BI266"/>
  <c r="BK266"/>
  <c r="BK264" s="1"/>
  <c r="N264" s="1"/>
  <c r="N95" s="1"/>
  <c r="BF267"/>
  <c r="BG267"/>
  <c r="BH267"/>
  <c r="BI267"/>
  <c r="BK267"/>
  <c r="N267" s="1"/>
  <c r="BE267" s="1"/>
  <c r="BF268"/>
  <c r="BG268"/>
  <c r="BH268"/>
  <c r="BI268"/>
  <c r="BK268"/>
  <c r="N268" s="1"/>
  <c r="BE268" s="1"/>
  <c r="BF269"/>
  <c r="BG269"/>
  <c r="BH269"/>
  <c r="BI269"/>
  <c r="BK269"/>
  <c r="N269" s="1"/>
  <c r="BE269" s="1"/>
  <c r="N262" l="1"/>
  <c r="N94" s="1"/>
  <c r="BK261"/>
  <c r="N261" s="1"/>
  <c r="N93" s="1"/>
  <c r="Y123"/>
  <c r="Y122" s="1"/>
  <c r="N124"/>
  <c r="N90" s="1"/>
  <c r="BK123"/>
  <c r="AA123"/>
  <c r="AA122" s="1"/>
  <c r="W123"/>
  <c r="W122" s="1"/>
  <c r="N266"/>
  <c r="BE266" s="1"/>
  <c r="BK122" l="1"/>
  <c r="N122" s="1"/>
  <c r="N88" s="1"/>
  <c r="N123"/>
  <c r="N89" s="1"/>
  <c r="M27" l="1"/>
  <c r="N98"/>
  <c r="N99"/>
  <c r="BE99" s="1"/>
  <c r="N100"/>
  <c r="BE100" s="1"/>
  <c r="N101"/>
  <c r="BE101" s="1"/>
  <c r="N102"/>
  <c r="BE102" s="1"/>
  <c r="N103"/>
  <c r="BE103" s="1"/>
  <c r="N97" l="1"/>
  <c r="BE98"/>
  <c r="H32" l="1"/>
  <c r="M32"/>
  <c r="M28"/>
  <c r="M30" s="1"/>
  <c r="L105"/>
  <c r="L38" l="1"/>
</calcChain>
</file>

<file path=xl/sharedStrings.xml><?xml version="1.0" encoding="utf-8"?>
<sst xmlns="http://schemas.openxmlformats.org/spreadsheetml/2006/main" count="1493" uniqueCount="272">
  <si>
    <t>1</t>
  </si>
  <si>
    <t>PN</t>
  </si>
  <si>
    <t>základní</t>
  </si>
  <si>
    <t/>
  </si>
  <si>
    <t>K</t>
  </si>
  <si>
    <t>0</t>
  </si>
  <si>
    <t>D</t>
  </si>
  <si>
    <t>VP - Vícepráce</t>
  </si>
  <si>
    <t>1505697877</t>
  </si>
  <si>
    <t>1024</t>
  </si>
  <si>
    <t>ROZPOCET</t>
  </si>
  <si>
    <t>2</t>
  </si>
  <si>
    <t>kpl.</t>
  </si>
  <si>
    <t>Zařízení staveniště</t>
  </si>
  <si>
    <t>030001000</t>
  </si>
  <si>
    <t>30</t>
  </si>
  <si>
    <t>5</t>
  </si>
  <si>
    <t xml:space="preserve">    VRN3 - Zařízení staveniště</t>
  </si>
  <si>
    <t>VRN - Vedlejší rozpočtové náklady</t>
  </si>
  <si>
    <t>454926195</t>
  </si>
  <si>
    <t>16</t>
  </si>
  <si>
    <t>t</t>
  </si>
  <si>
    <t>Přesun hmot tonážní pro konstrukce klempířské v objektech v do 12 m</t>
  </si>
  <si>
    <t>998764102</t>
  </si>
  <si>
    <t>29</t>
  </si>
  <si>
    <t>True</t>
  </si>
  <si>
    <t>4</t>
  </si>
  <si>
    <t>VV</t>
  </si>
  <si>
    <t>Součet</t>
  </si>
  <si>
    <t>(5,25+0,2+0,15)*4</t>
  </si>
  <si>
    <t>(8,59-5,2+0,2+0,15)*2</t>
  </si>
  <si>
    <t>(8,59+0,2+0,15)*2</t>
  </si>
  <si>
    <t>309552859</t>
  </si>
  <si>
    <t>m</t>
  </si>
  <si>
    <t>Svody kruhové včetně objímek, kolen, odskoků z Pz plechu průměru 150 mm</t>
  </si>
  <si>
    <t>764518424</t>
  </si>
  <si>
    <t>28</t>
  </si>
  <si>
    <t>4+2+2</t>
  </si>
  <si>
    <t>-1406008754</t>
  </si>
  <si>
    <t>kus</t>
  </si>
  <si>
    <t>Kotlík oválný (trychtýřový) pro podokapní žlaby z Pz plechu 400/150 mm</t>
  </si>
  <si>
    <t>764511446</t>
  </si>
  <si>
    <t>27</t>
  </si>
  <si>
    <t>(55,46-23,785)</t>
  </si>
  <si>
    <t>23,885</t>
  </si>
  <si>
    <t>55,46*2</t>
  </si>
  <si>
    <t>-420714279</t>
  </si>
  <si>
    <t>Žlab podokapní půlkruhový z Pz plechu rš 400 mm</t>
  </si>
  <si>
    <t>764511405</t>
  </si>
  <si>
    <t>26</t>
  </si>
  <si>
    <t>"3,3x1,2 - 2ks" 3,3*2</t>
  </si>
  <si>
    <t>"3,3x1,0 - 2ks" 3,3*2</t>
  </si>
  <si>
    <t>"4,25x1,0 - 1ks" 4,25</t>
  </si>
  <si>
    <t>"4,25x1,2 - 2ks" 4,25*2</t>
  </si>
  <si>
    <t>"0,9x0,9 - 2ks" 0,9*2</t>
  </si>
  <si>
    <t>"1,8x1,2 - 3ks" 1,8*3</t>
  </si>
  <si>
    <t>"1,75x1,75 - 1ks" 1,75</t>
  </si>
  <si>
    <t>"0,9x1,75 - 2ks" 0,9*2</t>
  </si>
  <si>
    <t>"1,2x1,2 - 2ks" 1,2*2</t>
  </si>
  <si>
    <t>"0,9x1,2 - 2ks" 0,9*2</t>
  </si>
  <si>
    <t>"3,6x1,0 - 6ks" 3,6*6</t>
  </si>
  <si>
    <t>"3,6x1,6 - 12ks" 3,6*12</t>
  </si>
  <si>
    <t>"výměna výplní otvorů - vně"</t>
  </si>
  <si>
    <t>-395125027</t>
  </si>
  <si>
    <t>Oplechování rovných parapetů celoplošně lepené z Pz plechu rš 360 mm</t>
  </si>
  <si>
    <t>764216445</t>
  </si>
  <si>
    <t>25</t>
  </si>
  <si>
    <t>1387271474</t>
  </si>
  <si>
    <t>Oplechování štítu závětrnou lištou z Pz s povrchovou úpravou rš 500 mm</t>
  </si>
  <si>
    <t>764212636</t>
  </si>
  <si>
    <t>24</t>
  </si>
  <si>
    <t>(55,36-23,785)</t>
  </si>
  <si>
    <t>23,785</t>
  </si>
  <si>
    <t>55,36*2</t>
  </si>
  <si>
    <t>295953725</t>
  </si>
  <si>
    <t>Oplechování čela skladby ploché střechy pod rovnou okapovou hranou z Pz plechu rš 325 mm</t>
  </si>
  <si>
    <t>764212439</t>
  </si>
  <si>
    <t>23</t>
  </si>
  <si>
    <t>(5,05+0,2+0,15)*4</t>
  </si>
  <si>
    <t>(8,39-5,05+0,2+0,15)*2</t>
  </si>
  <si>
    <t>(8,39+0,2+0,15)*2</t>
  </si>
  <si>
    <t>-155186275</t>
  </si>
  <si>
    <t>Demontáž svodu do suti</t>
  </si>
  <si>
    <t>764004861</t>
  </si>
  <si>
    <t>22</t>
  </si>
  <si>
    <t>(55,1-23,525)</t>
  </si>
  <si>
    <t>23,525</t>
  </si>
  <si>
    <t>55,1*2</t>
  </si>
  <si>
    <t>-554500920</t>
  </si>
  <si>
    <t>Demontáž podokapního žlabu do suti</t>
  </si>
  <si>
    <t>764004801</t>
  </si>
  <si>
    <t>21</t>
  </si>
  <si>
    <t>6,05</t>
  </si>
  <si>
    <t>(55,0-23,425)</t>
  </si>
  <si>
    <t>23,425</t>
  </si>
  <si>
    <t>-586107544</t>
  </si>
  <si>
    <t>Demontáž lemování zdí do suti</t>
  </si>
  <si>
    <t>764002871</t>
  </si>
  <si>
    <t>20</t>
  </si>
  <si>
    <t>"0,7x0,5 - 2ks" 0,7*2</t>
  </si>
  <si>
    <t>"3,6x1,6 - 12ks" 3,6*24</t>
  </si>
  <si>
    <t>1726498245</t>
  </si>
  <si>
    <t>Demontáž oplechování parapetů do suti</t>
  </si>
  <si>
    <t>764002851</t>
  </si>
  <si>
    <t>19</t>
  </si>
  <si>
    <t>55,0*2</t>
  </si>
  <si>
    <t>2116350255</t>
  </si>
  <si>
    <t>Demontáž okapového plechu do suti v krytině povlakové</t>
  </si>
  <si>
    <t>764002811</t>
  </si>
  <si>
    <t>18</t>
  </si>
  <si>
    <t>7,5*4</t>
  </si>
  <si>
    <t>8,45*4</t>
  </si>
  <si>
    <t>6,05*4</t>
  </si>
  <si>
    <t>745181206</t>
  </si>
  <si>
    <t>Demontáž závětrné lišty do suti</t>
  </si>
  <si>
    <t>764002801</t>
  </si>
  <si>
    <t>17</t>
  </si>
  <si>
    <t xml:space="preserve">    764 - Konstrukce klempířské</t>
  </si>
  <si>
    <t>1573429527</t>
  </si>
  <si>
    <t>Přesun hmot tonážní pro izolace tepelné v objektech v do 12 m</t>
  </si>
  <si>
    <t>998713102</t>
  </si>
  <si>
    <t>"S2" 27,3*5,96*1,02</t>
  </si>
  <si>
    <t>503811069</t>
  </si>
  <si>
    <t>M</t>
  </si>
  <si>
    <t>32</t>
  </si>
  <si>
    <t>m2</t>
  </si>
  <si>
    <t>deska z pěnového polystyrenu EPS 200 S 1000 x 500 x 220 mm</t>
  </si>
  <si>
    <t>283759935</t>
  </si>
  <si>
    <t>15</t>
  </si>
  <si>
    <t>"S3" (8,165+7,365+0,2+7,325+8,205)*55,0*1,02</t>
  </si>
  <si>
    <t>-1860760433</t>
  </si>
  <si>
    <t>deska z pěnového polystyrenu EPS 200 S 1000 x 500 x 200 mm</t>
  </si>
  <si>
    <t>283759630</t>
  </si>
  <si>
    <t>14</t>
  </si>
  <si>
    <t>"S4" 26,75*5,96*1,02</t>
  </si>
  <si>
    <t>-719583029</t>
  </si>
  <si>
    <t>deska z pěnového polystyrenu EPS 200 S 1000 x 500 x 50 mm</t>
  </si>
  <si>
    <t>283759210</t>
  </si>
  <si>
    <t>13</t>
  </si>
  <si>
    <t>"S4" 26,75*5,96</t>
  </si>
  <si>
    <t>"S2" 27,3*5,96</t>
  </si>
  <si>
    <t>"S3" (8,165+7,365+0,2+7,325+8,205)*55,0</t>
  </si>
  <si>
    <t>-96148039</t>
  </si>
  <si>
    <t>Montáž izolace tepelné vrchem stropů volně kladenými rohožemi, pásy, dílci, deskami</t>
  </si>
  <si>
    <t>713111111</t>
  </si>
  <si>
    <t>12</t>
  </si>
  <si>
    <t xml:space="preserve">    713 - Izolace tepelné</t>
  </si>
  <si>
    <t>-133662832</t>
  </si>
  <si>
    <t>Přesun hmot tonážní tonážní pro krytiny povlakové v objektech v do 12 m</t>
  </si>
  <si>
    <t>998712102</t>
  </si>
  <si>
    <t>11</t>
  </si>
  <si>
    <t>"stávající krytina"</t>
  </si>
  <si>
    <t>-893941615</t>
  </si>
  <si>
    <t>Odstranění povlakové krytiny střech do 30° odškrabáním mechu s urovnáním povrchu a očištěním</t>
  </si>
  <si>
    <t>712400841</t>
  </si>
  <si>
    <t>10</t>
  </si>
  <si>
    <t>2041,438*1,1</t>
  </si>
  <si>
    <t>1786775706</t>
  </si>
  <si>
    <t>textilie ÚV stabilizace 300 g/m2 do š 8,8 m</t>
  </si>
  <si>
    <t>693111720</t>
  </si>
  <si>
    <t>9</t>
  </si>
  <si>
    <t>1994920513</t>
  </si>
  <si>
    <t>Provedení povlakové krytiny střech do 10° podkladní textilní vrstvy</t>
  </si>
  <si>
    <t>712391171</t>
  </si>
  <si>
    <t>8</t>
  </si>
  <si>
    <t>1882,008*1,15</t>
  </si>
  <si>
    <t>232040567</t>
  </si>
  <si>
    <t>fólie hydroizolační střešní se sníženou rychlostí hoření tl 1,5 mm š 1300 mm</t>
  </si>
  <si>
    <t>283220120</t>
  </si>
  <si>
    <t>7</t>
  </si>
  <si>
    <t>2048135132</t>
  </si>
  <si>
    <t>Provedení povlak krytiny mechanicky kotvenou do betonu TI tl do 200mm vnitřní pole,budova v přes 18m</t>
  </si>
  <si>
    <t>712363521</t>
  </si>
  <si>
    <t>6</t>
  </si>
  <si>
    <t>159,43*1,15</t>
  </si>
  <si>
    <t>739443620</t>
  </si>
  <si>
    <t>-1479861533</t>
  </si>
  <si>
    <t>Provedení povlak krytiny mechanicky kotvenou do betonu TI tl do 100 mm krajní pole, budova v do 18m</t>
  </si>
  <si>
    <t>712363402</t>
  </si>
  <si>
    <t>26,75/2*1,05</t>
  </si>
  <si>
    <t>27,5*2*1,05</t>
  </si>
  <si>
    <t>55,0*2/2*1,05</t>
  </si>
  <si>
    <t>81738226</t>
  </si>
  <si>
    <t>Povlakové krytiny střech do 10° fóliové plechy VIPLANYL délky 2 m okapnice široká rš 250 mm</t>
  </si>
  <si>
    <t>712363317</t>
  </si>
  <si>
    <t>3</t>
  </si>
  <si>
    <t>5,96/2*1,05</t>
  </si>
  <si>
    <t>27,3/2*1,05</t>
  </si>
  <si>
    <t>887430231</t>
  </si>
  <si>
    <t>Povlakové krytiny střech do 10° fóliové plechy VIPLANYL délky 2 m koutová lišta vnitřní rš 100 mm</t>
  </si>
  <si>
    <t>712363312</t>
  </si>
  <si>
    <t>-756116164</t>
  </si>
  <si>
    <t>Povlakové krytiny střech do 10° fóliové plechy VIPLANYL délky 2 m pásek rš 50 mm</t>
  </si>
  <si>
    <t>712363311</t>
  </si>
  <si>
    <t xml:space="preserve">    712 - Povlakové krytiny</t>
  </si>
  <si>
    <t>PSV - Práce a dodávky PSV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</si>
  <si>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</si>
  <si>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</si>
  <si>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</si>
  <si>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</si>
  <si>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</si>
  <si>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</si>
  <si>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</si>
  <si>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</si>
  <si>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</si>
  <si>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</si>
  <si>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</si>
  <si>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</si>
  <si>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</si>
  <si>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</si>
  <si>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</si>
  <si>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</si>
  <si>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</si>
  <si>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</si>
  <si>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</si>
  <si>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</si>
  <si>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</si>
  <si>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</si>
  <si>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</si>
  <si>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</si>
  <si>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</si>
  <si>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</si>
  <si>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</si>
  <si>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</si>
  <si>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</si>
  <si>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</si>
  <si>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</si>
  <si>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</si>
  <si>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</si>
  <si>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</si>
  <si>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</si>
  <si>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</si>
  <si>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</si>
  <si>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</si>
  <si>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</si>
  <si>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</si>
  <si>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</si>
  <si>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</si>
  <si>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</si>
  <si>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</si>
  <si>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</si>
  <si>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</si>
  <si>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</si>
  <si>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</si>
  <si>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</si>
  <si>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</si>
  <si>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</si>
  <si>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</si>
  <si>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</si>
  <si>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</si>
  <si>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</si>
  <si>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</si>
  <si>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</si>
  <si>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</si>
  <si>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</si>
  <si>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</si>
  <si>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</si>
  <si>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</si>
  <si>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</si>
  <si>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03130004 - SO 04 - zateplení konstrukcí střešních plášťů</t>
  </si>
  <si>
    <t>False</t>
  </si>
  <si>
    <t>v ---  níže se nacházejí doplnkové a pomocné údaje k sestavám  --- v</t>
  </si>
  <si>
    <t>KRYCÍ LIST ROZPOČTU</t>
  </si>
  <si>
    <t>{cc415199-d42f-4cd0-9a39-c3b3f93ecc9c}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</si>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</sst>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8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/>
    <xf numFmtId="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4" fontId="8" fillId="2" borderId="6" xfId="0" applyNumberFormat="1" applyFont="1" applyFill="1" applyBorder="1" applyAlignment="1" applyProtection="1">
      <alignment vertical="center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9" fillId="0" borderId="0" xfId="0" applyNumberFormat="1" applyFont="1" applyAlignment="1">
      <alignment vertical="center"/>
    </xf>
    <xf numFmtId="165" fontId="10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0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166" fontId="14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Border="1"/>
    <xf numFmtId="0" fontId="23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3" fillId="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5" fillId="5" borderId="0" xfId="1" applyFont="1" applyFill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horizontal="left" vertical="center"/>
    </xf>
    <xf numFmtId="0" fontId="25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58E4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8E43.tmp" descr="C:\KrosData\System\Temp\rad58E4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3 - SO 03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7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06"/>
      <c r="B1" s="208"/>
      <c r="C1" s="208"/>
      <c r="D1" s="209" t="s">
        <v>271</v>
      </c>
      <c r="E1" s="208"/>
      <c r="F1" s="207" t="s">
        <v>270</v>
      </c>
      <c r="G1" s="207"/>
      <c r="H1" s="210" t="s">
        <v>269</v>
      </c>
      <c r="I1" s="210"/>
      <c r="J1" s="210"/>
      <c r="K1" s="210"/>
      <c r="L1" s="207" t="s">
        <v>268</v>
      </c>
      <c r="M1" s="208"/>
      <c r="N1" s="208"/>
      <c r="O1" s="209" t="s">
        <v>267</v>
      </c>
      <c r="P1" s="208"/>
      <c r="Q1" s="208"/>
      <c r="R1" s="208"/>
      <c r="S1" s="207" t="s">
        <v>266</v>
      </c>
      <c r="T1" s="207"/>
      <c r="U1" s="206"/>
      <c r="V1" s="206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</row>
    <row r="2" spans="1:66" ht="36.950000000000003" customHeight="1">
      <c r="C2" s="204" t="s">
        <v>265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264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T2" s="6" t="s">
        <v>263</v>
      </c>
    </row>
    <row r="3" spans="1:66" ht="6.95" customHeight="1">
      <c r="B3" s="201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9"/>
      <c r="AT3" s="6" t="s">
        <v>11</v>
      </c>
    </row>
    <row r="4" spans="1:66" ht="36.950000000000003" customHeight="1">
      <c r="B4" s="173"/>
      <c r="C4" s="128" t="s">
        <v>262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69"/>
      <c r="T4" s="198" t="s">
        <v>261</v>
      </c>
      <c r="AT4" s="6" t="s">
        <v>260</v>
      </c>
    </row>
    <row r="5" spans="1:66" ht="6.95" customHeight="1">
      <c r="B5" s="173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69"/>
    </row>
    <row r="6" spans="1:66" ht="25.35" customHeight="1">
      <c r="B6" s="173"/>
      <c r="C6" s="170"/>
      <c r="D6" s="122" t="s">
        <v>221</v>
      </c>
      <c r="E6" s="170"/>
      <c r="F6" s="127" t="str">
        <f>'[1]Rekapitulace stavby'!K6</f>
        <v>Stavební úpravy haly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70"/>
      <c r="R6" s="169"/>
    </row>
    <row r="7" spans="1:66" s="1" customFormat="1" ht="32.85" customHeight="1">
      <c r="B7" s="21"/>
      <c r="C7" s="23"/>
      <c r="D7" s="196" t="s">
        <v>220</v>
      </c>
      <c r="E7" s="23"/>
      <c r="F7" s="195" t="s">
        <v>259</v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23"/>
      <c r="R7" s="11"/>
    </row>
    <row r="8" spans="1:66" s="1" customFormat="1" ht="14.45" customHeight="1">
      <c r="B8" s="21"/>
      <c r="C8" s="23"/>
      <c r="D8" s="122" t="s">
        <v>258</v>
      </c>
      <c r="E8" s="23"/>
      <c r="F8" s="123" t="s">
        <v>257</v>
      </c>
      <c r="G8" s="23"/>
      <c r="H8" s="23"/>
      <c r="I8" s="23"/>
      <c r="J8" s="23"/>
      <c r="K8" s="23"/>
      <c r="L8" s="23"/>
      <c r="M8" s="122" t="s">
        <v>256</v>
      </c>
      <c r="N8" s="23"/>
      <c r="O8" s="123" t="s">
        <v>3</v>
      </c>
      <c r="P8" s="23"/>
      <c r="Q8" s="23"/>
      <c r="R8" s="11"/>
    </row>
    <row r="9" spans="1:66" s="1" customFormat="1" ht="14.45" customHeight="1">
      <c r="B9" s="21"/>
      <c r="C9" s="23"/>
      <c r="D9" s="122" t="s">
        <v>219</v>
      </c>
      <c r="E9" s="23"/>
      <c r="F9" s="123" t="s">
        <v>255</v>
      </c>
      <c r="G9" s="23"/>
      <c r="H9" s="23"/>
      <c r="I9" s="23"/>
      <c r="J9" s="23"/>
      <c r="K9" s="23"/>
      <c r="L9" s="23"/>
      <c r="M9" s="122" t="s">
        <v>218</v>
      </c>
      <c r="N9" s="23"/>
      <c r="O9" s="194" t="str">
        <f>'[1]Rekapitulace stavby'!AN8</f>
        <v>16. 8. 2017</v>
      </c>
      <c r="P9" s="120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22" t="s">
        <v>217</v>
      </c>
      <c r="E11" s="23"/>
      <c r="F11" s="23"/>
      <c r="G11" s="23"/>
      <c r="H11" s="23"/>
      <c r="I11" s="23"/>
      <c r="J11" s="23"/>
      <c r="K11" s="23"/>
      <c r="L11" s="23"/>
      <c r="M11" s="122" t="s">
        <v>254</v>
      </c>
      <c r="N11" s="23"/>
      <c r="O11" s="121" t="str">
        <f>IF('[1]Rekapitulace stavby'!AN10="","",'[1]Rekapitulace stavby'!AN10)</f>
        <v/>
      </c>
      <c r="P11" s="120"/>
      <c r="Q11" s="23"/>
      <c r="R11" s="11"/>
    </row>
    <row r="12" spans="1:66" s="1" customFormat="1" ht="18" customHeight="1">
      <c r="B12" s="21"/>
      <c r="C12" s="23"/>
      <c r="D12" s="23"/>
      <c r="E12" s="123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22" t="s">
        <v>253</v>
      </c>
      <c r="N12" s="23"/>
      <c r="O12" s="121" t="str">
        <f>IF('[1]Rekapitulace stavby'!AN11="","",'[1]Rekapitulace stavby'!AN11)</f>
        <v/>
      </c>
      <c r="P12" s="120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22" t="s">
        <v>215</v>
      </c>
      <c r="E14" s="23"/>
      <c r="F14" s="23"/>
      <c r="G14" s="23"/>
      <c r="H14" s="23"/>
      <c r="I14" s="23"/>
      <c r="J14" s="23"/>
      <c r="K14" s="23"/>
      <c r="L14" s="23"/>
      <c r="M14" s="122" t="s">
        <v>254</v>
      </c>
      <c r="N14" s="23"/>
      <c r="O14" s="193" t="str">
        <f>IF('[1]Rekapitulace stavby'!AN13="","",'[1]Rekapitulace stavby'!AN13)</f>
        <v>Vyplň údaj</v>
      </c>
      <c r="P14" s="120"/>
      <c r="Q14" s="23"/>
      <c r="R14" s="11"/>
    </row>
    <row r="15" spans="1:66" s="1" customFormat="1" ht="18" customHeight="1">
      <c r="B15" s="21"/>
      <c r="C15" s="23"/>
      <c r="D15" s="23"/>
      <c r="E15" s="193" t="str">
        <f>IF('[1]Rekapitulace stavby'!E14="","",'[1]Rekapitulace stavby'!E14)</f>
        <v>Vyplň údaj</v>
      </c>
      <c r="F15" s="120"/>
      <c r="G15" s="120"/>
      <c r="H15" s="120"/>
      <c r="I15" s="120"/>
      <c r="J15" s="120"/>
      <c r="K15" s="120"/>
      <c r="L15" s="120"/>
      <c r="M15" s="122" t="s">
        <v>253</v>
      </c>
      <c r="N15" s="23"/>
      <c r="O15" s="193" t="str">
        <f>IF('[1]Rekapitulace stavby'!AN14="","",'[1]Rekapitulace stavby'!AN14)</f>
        <v>Vyplň údaj</v>
      </c>
      <c r="P15" s="120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22" t="s">
        <v>216</v>
      </c>
      <c r="E17" s="23"/>
      <c r="F17" s="23"/>
      <c r="G17" s="23"/>
      <c r="H17" s="23"/>
      <c r="I17" s="23"/>
      <c r="J17" s="23"/>
      <c r="K17" s="23"/>
      <c r="L17" s="23"/>
      <c r="M17" s="122" t="s">
        <v>254</v>
      </c>
      <c r="N17" s="23"/>
      <c r="O17" s="121" t="str">
        <f>IF('[1]Rekapitulace stavby'!AN16="","",'[1]Rekapitulace stavby'!AN16)</f>
        <v/>
      </c>
      <c r="P17" s="120"/>
      <c r="Q17" s="23"/>
      <c r="R17" s="11"/>
    </row>
    <row r="18" spans="2:18" s="1" customFormat="1" ht="18" customHeight="1">
      <c r="B18" s="21"/>
      <c r="C18" s="23"/>
      <c r="D18" s="23"/>
      <c r="E18" s="123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22" t="s">
        <v>253</v>
      </c>
      <c r="N18" s="23"/>
      <c r="O18" s="121" t="str">
        <f>IF('[1]Rekapitulace stavby'!AN17="","",'[1]Rekapitulace stavby'!AN17)</f>
        <v/>
      </c>
      <c r="P18" s="120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22" t="s">
        <v>214</v>
      </c>
      <c r="E20" s="23"/>
      <c r="F20" s="23"/>
      <c r="G20" s="23"/>
      <c r="H20" s="23"/>
      <c r="I20" s="23"/>
      <c r="J20" s="23"/>
      <c r="K20" s="23"/>
      <c r="L20" s="23"/>
      <c r="M20" s="122" t="s">
        <v>254</v>
      </c>
      <c r="N20" s="23"/>
      <c r="O20" s="121" t="str">
        <f>IF('[1]Rekapitulace stavby'!AN19="","",'[1]Rekapitulace stavby'!AN19)</f>
        <v/>
      </c>
      <c r="P20" s="120"/>
      <c r="Q20" s="23"/>
      <c r="R20" s="11"/>
    </row>
    <row r="21" spans="2:18" s="1" customFormat="1" ht="18" customHeight="1">
      <c r="B21" s="21"/>
      <c r="C21" s="23"/>
      <c r="D21" s="23"/>
      <c r="E21" s="123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22" t="s">
        <v>253</v>
      </c>
      <c r="N21" s="23"/>
      <c r="O21" s="121" t="str">
        <f>IF('[1]Rekapitulace stavby'!AN20="","",'[1]Rekapitulace stavby'!AN20)</f>
        <v/>
      </c>
      <c r="P21" s="120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22" t="s">
        <v>252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192" t="s">
        <v>3</v>
      </c>
      <c r="F24" s="120"/>
      <c r="G24" s="120"/>
      <c r="H24" s="120"/>
      <c r="I24" s="120"/>
      <c r="J24" s="120"/>
      <c r="K24" s="120"/>
      <c r="L24" s="120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23"/>
      <c r="R26" s="11"/>
    </row>
    <row r="27" spans="2:18" s="1" customFormat="1" ht="14.45" customHeight="1">
      <c r="B27" s="21"/>
      <c r="C27" s="23"/>
      <c r="D27" s="191" t="s">
        <v>197</v>
      </c>
      <c r="E27" s="23"/>
      <c r="F27" s="23"/>
      <c r="G27" s="23"/>
      <c r="H27" s="23"/>
      <c r="I27" s="23"/>
      <c r="J27" s="23"/>
      <c r="K27" s="23"/>
      <c r="L27" s="23"/>
      <c r="M27" s="189">
        <f>N88</f>
        <v>0</v>
      </c>
      <c r="N27" s="120"/>
      <c r="O27" s="120"/>
      <c r="P27" s="120"/>
      <c r="Q27" s="23"/>
      <c r="R27" s="11"/>
    </row>
    <row r="28" spans="2:18" s="1" customFormat="1" ht="14.45" customHeight="1">
      <c r="B28" s="21"/>
      <c r="C28" s="23"/>
      <c r="D28" s="190" t="s">
        <v>251</v>
      </c>
      <c r="E28" s="23"/>
      <c r="F28" s="23"/>
      <c r="G28" s="23"/>
      <c r="H28" s="23"/>
      <c r="I28" s="23"/>
      <c r="J28" s="23"/>
      <c r="K28" s="23"/>
      <c r="L28" s="23"/>
      <c r="M28" s="189">
        <f>N97</f>
        <v>0</v>
      </c>
      <c r="N28" s="120"/>
      <c r="O28" s="120"/>
      <c r="P28" s="120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188" t="s">
        <v>250</v>
      </c>
      <c r="E30" s="23"/>
      <c r="F30" s="23"/>
      <c r="G30" s="23"/>
      <c r="H30" s="23"/>
      <c r="I30" s="23"/>
      <c r="J30" s="23"/>
      <c r="K30" s="23"/>
      <c r="L30" s="23"/>
      <c r="M30" s="187">
        <f>ROUND(M27+M28,2)</f>
        <v>0</v>
      </c>
      <c r="N30" s="120"/>
      <c r="O30" s="120"/>
      <c r="P30" s="120"/>
      <c r="Q30" s="23"/>
      <c r="R30" s="11"/>
    </row>
    <row r="31" spans="2:18" s="1" customFormat="1" ht="6.95" customHeight="1">
      <c r="B31" s="21"/>
      <c r="C31" s="23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23"/>
      <c r="R31" s="11"/>
    </row>
    <row r="32" spans="2:18" s="1" customFormat="1" ht="14.45" customHeight="1">
      <c r="B32" s="21"/>
      <c r="C32" s="23"/>
      <c r="D32" s="186" t="s">
        <v>204</v>
      </c>
      <c r="E32" s="186" t="s">
        <v>2</v>
      </c>
      <c r="F32" s="185">
        <v>0.21</v>
      </c>
      <c r="G32" s="184" t="s">
        <v>245</v>
      </c>
      <c r="H32" s="183">
        <f>ROUND((((SUM(BE97:BE104)+SUM(BE122:BE263))+SUM(BE265:BE269))),2)</f>
        <v>0</v>
      </c>
      <c r="I32" s="120"/>
      <c r="J32" s="120"/>
      <c r="K32" s="23"/>
      <c r="L32" s="23"/>
      <c r="M32" s="183">
        <f>ROUND(((ROUND((SUM(BE97:BE104)+SUM(BE122:BE263)), 2)*F32)+SUM(BE265:BE269)*F32),2)</f>
        <v>0</v>
      </c>
      <c r="N32" s="120"/>
      <c r="O32" s="120"/>
      <c r="P32" s="120"/>
      <c r="Q32" s="23"/>
      <c r="R32" s="11"/>
    </row>
    <row r="33" spans="2:18" s="1" customFormat="1" ht="14.45" customHeight="1">
      <c r="B33" s="21"/>
      <c r="C33" s="23"/>
      <c r="D33" s="23"/>
      <c r="E33" s="186" t="s">
        <v>249</v>
      </c>
      <c r="F33" s="185">
        <v>0.15</v>
      </c>
      <c r="G33" s="184" t="s">
        <v>245</v>
      </c>
      <c r="H33" s="183">
        <f>ROUND((((SUM(BF97:BF104)+SUM(BF122:BF263))+SUM(BF265:BF269))),2)</f>
        <v>0</v>
      </c>
      <c r="I33" s="120"/>
      <c r="J33" s="120"/>
      <c r="K33" s="23"/>
      <c r="L33" s="23"/>
      <c r="M33" s="183">
        <f>ROUND(((ROUND((SUM(BF97:BF104)+SUM(BF122:BF263)), 2)*F33)+SUM(BF265:BF269)*F33),2)</f>
        <v>0</v>
      </c>
      <c r="N33" s="120"/>
      <c r="O33" s="120"/>
      <c r="P33" s="120"/>
      <c r="Q33" s="23"/>
      <c r="R33" s="11"/>
    </row>
    <row r="34" spans="2:18" s="1" customFormat="1" ht="14.45" hidden="1" customHeight="1">
      <c r="B34" s="21"/>
      <c r="C34" s="23"/>
      <c r="D34" s="23"/>
      <c r="E34" s="186" t="s">
        <v>248</v>
      </c>
      <c r="F34" s="185">
        <v>0.21</v>
      </c>
      <c r="G34" s="184" t="s">
        <v>245</v>
      </c>
      <c r="H34" s="183">
        <f>ROUND((((SUM(BG97:BG104)+SUM(BG122:BG263))+SUM(BG265:BG269))),2)</f>
        <v>0</v>
      </c>
      <c r="I34" s="120"/>
      <c r="J34" s="120"/>
      <c r="K34" s="23"/>
      <c r="L34" s="23"/>
      <c r="M34" s="183">
        <v>0</v>
      </c>
      <c r="N34" s="120"/>
      <c r="O34" s="120"/>
      <c r="P34" s="120"/>
      <c r="Q34" s="23"/>
      <c r="R34" s="11"/>
    </row>
    <row r="35" spans="2:18" s="1" customFormat="1" ht="14.45" hidden="1" customHeight="1">
      <c r="B35" s="21"/>
      <c r="C35" s="23"/>
      <c r="D35" s="23"/>
      <c r="E35" s="186" t="s">
        <v>247</v>
      </c>
      <c r="F35" s="185">
        <v>0.15</v>
      </c>
      <c r="G35" s="184" t="s">
        <v>245</v>
      </c>
      <c r="H35" s="183">
        <f>ROUND((((SUM(BH97:BH104)+SUM(BH122:BH263))+SUM(BH265:BH269))),2)</f>
        <v>0</v>
      </c>
      <c r="I35" s="120"/>
      <c r="J35" s="120"/>
      <c r="K35" s="23"/>
      <c r="L35" s="23"/>
      <c r="M35" s="183">
        <v>0</v>
      </c>
      <c r="N35" s="120"/>
      <c r="O35" s="120"/>
      <c r="P35" s="120"/>
      <c r="Q35" s="23"/>
      <c r="R35" s="11"/>
    </row>
    <row r="36" spans="2:18" s="1" customFormat="1" ht="14.45" hidden="1" customHeight="1">
      <c r="B36" s="21"/>
      <c r="C36" s="23"/>
      <c r="D36" s="23"/>
      <c r="E36" s="186" t="s">
        <v>246</v>
      </c>
      <c r="F36" s="185">
        <v>0</v>
      </c>
      <c r="G36" s="184" t="s">
        <v>245</v>
      </c>
      <c r="H36" s="183">
        <f>ROUND((((SUM(BI97:BI104)+SUM(BI122:BI263))+SUM(BI265:BI269))),2)</f>
        <v>0</v>
      </c>
      <c r="I36" s="120"/>
      <c r="J36" s="120"/>
      <c r="K36" s="23"/>
      <c r="L36" s="23"/>
      <c r="M36" s="183">
        <v>0</v>
      </c>
      <c r="N36" s="120"/>
      <c r="O36" s="120"/>
      <c r="P36" s="120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34"/>
      <c r="D38" s="182" t="s">
        <v>244</v>
      </c>
      <c r="E38" s="179"/>
      <c r="F38" s="179"/>
      <c r="G38" s="181" t="s">
        <v>243</v>
      </c>
      <c r="H38" s="180" t="s">
        <v>242</v>
      </c>
      <c r="I38" s="179"/>
      <c r="J38" s="179"/>
      <c r="K38" s="179"/>
      <c r="L38" s="178">
        <f>SUM(M30:M36)</f>
        <v>0</v>
      </c>
      <c r="M38" s="177"/>
      <c r="N38" s="177"/>
      <c r="O38" s="177"/>
      <c r="P38" s="176"/>
      <c r="Q38" s="134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69"/>
    </row>
    <row r="42" spans="2:18">
      <c r="B42" s="173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69"/>
    </row>
    <row r="43" spans="2:18">
      <c r="B43" s="173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69"/>
    </row>
    <row r="44" spans="2:18">
      <c r="B44" s="173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69"/>
    </row>
    <row r="45" spans="2:18">
      <c r="B45" s="173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69"/>
    </row>
    <row r="46" spans="2:18">
      <c r="B46" s="173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69"/>
    </row>
    <row r="47" spans="2:18">
      <c r="B47" s="173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69"/>
    </row>
    <row r="48" spans="2:18">
      <c r="B48" s="173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69"/>
    </row>
    <row r="49" spans="2:18">
      <c r="B49" s="173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69"/>
    </row>
    <row r="50" spans="2:18" s="1" customFormat="1" ht="15">
      <c r="B50" s="21"/>
      <c r="C50" s="23"/>
      <c r="D50" s="175" t="s">
        <v>241</v>
      </c>
      <c r="E50" s="102"/>
      <c r="F50" s="102"/>
      <c r="G50" s="102"/>
      <c r="H50" s="174"/>
      <c r="I50" s="23"/>
      <c r="J50" s="175" t="s">
        <v>240</v>
      </c>
      <c r="K50" s="102"/>
      <c r="L50" s="102"/>
      <c r="M50" s="102"/>
      <c r="N50" s="102"/>
      <c r="O50" s="102"/>
      <c r="P50" s="174"/>
      <c r="Q50" s="23"/>
      <c r="R50" s="11"/>
    </row>
    <row r="51" spans="2:18">
      <c r="B51" s="173"/>
      <c r="C51" s="170"/>
      <c r="D51" s="172"/>
      <c r="E51" s="170"/>
      <c r="F51" s="170"/>
      <c r="G51" s="170"/>
      <c r="H51" s="171"/>
      <c r="I51" s="170"/>
      <c r="J51" s="172"/>
      <c r="K51" s="170"/>
      <c r="L51" s="170"/>
      <c r="M51" s="170"/>
      <c r="N51" s="170"/>
      <c r="O51" s="170"/>
      <c r="P51" s="171"/>
      <c r="Q51" s="170"/>
      <c r="R51" s="169"/>
    </row>
    <row r="52" spans="2:18">
      <c r="B52" s="173"/>
      <c r="C52" s="170"/>
      <c r="D52" s="172"/>
      <c r="E52" s="170"/>
      <c r="F52" s="170"/>
      <c r="G52" s="170"/>
      <c r="H52" s="171"/>
      <c r="I52" s="170"/>
      <c r="J52" s="172"/>
      <c r="K52" s="170"/>
      <c r="L52" s="170"/>
      <c r="M52" s="170"/>
      <c r="N52" s="170"/>
      <c r="O52" s="170"/>
      <c r="P52" s="171"/>
      <c r="Q52" s="170"/>
      <c r="R52" s="169"/>
    </row>
    <row r="53" spans="2:18">
      <c r="B53" s="173"/>
      <c r="C53" s="170"/>
      <c r="D53" s="172"/>
      <c r="E53" s="170"/>
      <c r="F53" s="170"/>
      <c r="G53" s="170"/>
      <c r="H53" s="171"/>
      <c r="I53" s="170"/>
      <c r="J53" s="172"/>
      <c r="K53" s="170"/>
      <c r="L53" s="170"/>
      <c r="M53" s="170"/>
      <c r="N53" s="170"/>
      <c r="O53" s="170"/>
      <c r="P53" s="171"/>
      <c r="Q53" s="170"/>
      <c r="R53" s="169"/>
    </row>
    <row r="54" spans="2:18">
      <c r="B54" s="173"/>
      <c r="C54" s="170"/>
      <c r="D54" s="172"/>
      <c r="E54" s="170"/>
      <c r="F54" s="170"/>
      <c r="G54" s="170"/>
      <c r="H54" s="171"/>
      <c r="I54" s="170"/>
      <c r="J54" s="172"/>
      <c r="K54" s="170"/>
      <c r="L54" s="170"/>
      <c r="M54" s="170"/>
      <c r="N54" s="170"/>
      <c r="O54" s="170"/>
      <c r="P54" s="171"/>
      <c r="Q54" s="170"/>
      <c r="R54" s="169"/>
    </row>
    <row r="55" spans="2:18">
      <c r="B55" s="173"/>
      <c r="C55" s="170"/>
      <c r="D55" s="172"/>
      <c r="E55" s="170"/>
      <c r="F55" s="170"/>
      <c r="G55" s="170"/>
      <c r="H55" s="171"/>
      <c r="I55" s="170"/>
      <c r="J55" s="172"/>
      <c r="K55" s="170"/>
      <c r="L55" s="170"/>
      <c r="M55" s="170"/>
      <c r="N55" s="170"/>
      <c r="O55" s="170"/>
      <c r="P55" s="171"/>
      <c r="Q55" s="170"/>
      <c r="R55" s="169"/>
    </row>
    <row r="56" spans="2:18">
      <c r="B56" s="173"/>
      <c r="C56" s="170"/>
      <c r="D56" s="172"/>
      <c r="E56" s="170"/>
      <c r="F56" s="170"/>
      <c r="G56" s="170"/>
      <c r="H56" s="171"/>
      <c r="I56" s="170"/>
      <c r="J56" s="172"/>
      <c r="K56" s="170"/>
      <c r="L56" s="170"/>
      <c r="M56" s="170"/>
      <c r="N56" s="170"/>
      <c r="O56" s="170"/>
      <c r="P56" s="171"/>
      <c r="Q56" s="170"/>
      <c r="R56" s="169"/>
    </row>
    <row r="57" spans="2:18">
      <c r="B57" s="173"/>
      <c r="C57" s="170"/>
      <c r="D57" s="172"/>
      <c r="E57" s="170"/>
      <c r="F57" s="170"/>
      <c r="G57" s="170"/>
      <c r="H57" s="171"/>
      <c r="I57" s="170"/>
      <c r="J57" s="172"/>
      <c r="K57" s="170"/>
      <c r="L57" s="170"/>
      <c r="M57" s="170"/>
      <c r="N57" s="170"/>
      <c r="O57" s="170"/>
      <c r="P57" s="171"/>
      <c r="Q57" s="170"/>
      <c r="R57" s="169"/>
    </row>
    <row r="58" spans="2:18">
      <c r="B58" s="173"/>
      <c r="C58" s="170"/>
      <c r="D58" s="172"/>
      <c r="E58" s="170"/>
      <c r="F58" s="170"/>
      <c r="G58" s="170"/>
      <c r="H58" s="171"/>
      <c r="I58" s="170"/>
      <c r="J58" s="172"/>
      <c r="K58" s="170"/>
      <c r="L58" s="170"/>
      <c r="M58" s="170"/>
      <c r="N58" s="170"/>
      <c r="O58" s="170"/>
      <c r="P58" s="171"/>
      <c r="Q58" s="170"/>
      <c r="R58" s="169"/>
    </row>
    <row r="59" spans="2:18" s="1" customFormat="1" ht="15">
      <c r="B59" s="21"/>
      <c r="C59" s="23"/>
      <c r="D59" s="168" t="s">
        <v>237</v>
      </c>
      <c r="E59" s="8"/>
      <c r="F59" s="8"/>
      <c r="G59" s="167" t="s">
        <v>236</v>
      </c>
      <c r="H59" s="7"/>
      <c r="I59" s="23"/>
      <c r="J59" s="168" t="s">
        <v>237</v>
      </c>
      <c r="K59" s="8"/>
      <c r="L59" s="8"/>
      <c r="M59" s="8"/>
      <c r="N59" s="167" t="s">
        <v>236</v>
      </c>
      <c r="O59" s="8"/>
      <c r="P59" s="7"/>
      <c r="Q59" s="23"/>
      <c r="R59" s="11"/>
    </row>
    <row r="60" spans="2:18">
      <c r="B60" s="173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69"/>
    </row>
    <row r="61" spans="2:18" s="1" customFormat="1" ht="15">
      <c r="B61" s="21"/>
      <c r="C61" s="23"/>
      <c r="D61" s="175" t="s">
        <v>239</v>
      </c>
      <c r="E61" s="102"/>
      <c r="F61" s="102"/>
      <c r="G61" s="102"/>
      <c r="H61" s="174"/>
      <c r="I61" s="23"/>
      <c r="J61" s="175" t="s">
        <v>238</v>
      </c>
      <c r="K61" s="102"/>
      <c r="L61" s="102"/>
      <c r="M61" s="102"/>
      <c r="N61" s="102"/>
      <c r="O61" s="102"/>
      <c r="P61" s="174"/>
      <c r="Q61" s="23"/>
      <c r="R61" s="11"/>
    </row>
    <row r="62" spans="2:18">
      <c r="B62" s="173"/>
      <c r="C62" s="170"/>
      <c r="D62" s="172"/>
      <c r="E62" s="170"/>
      <c r="F62" s="170"/>
      <c r="G62" s="170"/>
      <c r="H62" s="171"/>
      <c r="I62" s="170"/>
      <c r="J62" s="172"/>
      <c r="K62" s="170"/>
      <c r="L62" s="170"/>
      <c r="M62" s="170"/>
      <c r="N62" s="170"/>
      <c r="O62" s="170"/>
      <c r="P62" s="171"/>
      <c r="Q62" s="170"/>
      <c r="R62" s="169"/>
    </row>
    <row r="63" spans="2:18">
      <c r="B63" s="173"/>
      <c r="C63" s="170"/>
      <c r="D63" s="172"/>
      <c r="E63" s="170"/>
      <c r="F63" s="170"/>
      <c r="G63" s="170"/>
      <c r="H63" s="171"/>
      <c r="I63" s="170"/>
      <c r="J63" s="172"/>
      <c r="K63" s="170"/>
      <c r="L63" s="170"/>
      <c r="M63" s="170"/>
      <c r="N63" s="170"/>
      <c r="O63" s="170"/>
      <c r="P63" s="171"/>
      <c r="Q63" s="170"/>
      <c r="R63" s="169"/>
    </row>
    <row r="64" spans="2:18">
      <c r="B64" s="173"/>
      <c r="C64" s="170"/>
      <c r="D64" s="172"/>
      <c r="E64" s="170"/>
      <c r="F64" s="170"/>
      <c r="G64" s="170"/>
      <c r="H64" s="171"/>
      <c r="I64" s="170"/>
      <c r="J64" s="172"/>
      <c r="K64" s="170"/>
      <c r="L64" s="170"/>
      <c r="M64" s="170"/>
      <c r="N64" s="170"/>
      <c r="O64" s="170"/>
      <c r="P64" s="171"/>
      <c r="Q64" s="170"/>
      <c r="R64" s="169"/>
    </row>
    <row r="65" spans="2:18">
      <c r="B65" s="173"/>
      <c r="C65" s="170"/>
      <c r="D65" s="172"/>
      <c r="E65" s="170"/>
      <c r="F65" s="170"/>
      <c r="G65" s="170"/>
      <c r="H65" s="171"/>
      <c r="I65" s="170"/>
      <c r="J65" s="172"/>
      <c r="K65" s="170"/>
      <c r="L65" s="170"/>
      <c r="M65" s="170"/>
      <c r="N65" s="170"/>
      <c r="O65" s="170"/>
      <c r="P65" s="171"/>
      <c r="Q65" s="170"/>
      <c r="R65" s="169"/>
    </row>
    <row r="66" spans="2:18">
      <c r="B66" s="173"/>
      <c r="C66" s="170"/>
      <c r="D66" s="172"/>
      <c r="E66" s="170"/>
      <c r="F66" s="170"/>
      <c r="G66" s="170"/>
      <c r="H66" s="171"/>
      <c r="I66" s="170"/>
      <c r="J66" s="172"/>
      <c r="K66" s="170"/>
      <c r="L66" s="170"/>
      <c r="M66" s="170"/>
      <c r="N66" s="170"/>
      <c r="O66" s="170"/>
      <c r="P66" s="171"/>
      <c r="Q66" s="170"/>
      <c r="R66" s="169"/>
    </row>
    <row r="67" spans="2:18">
      <c r="B67" s="173"/>
      <c r="C67" s="170"/>
      <c r="D67" s="172"/>
      <c r="E67" s="170"/>
      <c r="F67" s="170"/>
      <c r="G67" s="170"/>
      <c r="H67" s="171"/>
      <c r="I67" s="170"/>
      <c r="J67" s="172"/>
      <c r="K67" s="170"/>
      <c r="L67" s="170"/>
      <c r="M67" s="170"/>
      <c r="N67" s="170"/>
      <c r="O67" s="170"/>
      <c r="P67" s="171"/>
      <c r="Q67" s="170"/>
      <c r="R67" s="169"/>
    </row>
    <row r="68" spans="2:18">
      <c r="B68" s="173"/>
      <c r="C68" s="170"/>
      <c r="D68" s="172"/>
      <c r="E68" s="170"/>
      <c r="F68" s="170"/>
      <c r="G68" s="170"/>
      <c r="H68" s="171"/>
      <c r="I68" s="170"/>
      <c r="J68" s="172"/>
      <c r="K68" s="170"/>
      <c r="L68" s="170"/>
      <c r="M68" s="170"/>
      <c r="N68" s="170"/>
      <c r="O68" s="170"/>
      <c r="P68" s="171"/>
      <c r="Q68" s="170"/>
      <c r="R68" s="169"/>
    </row>
    <row r="69" spans="2:18">
      <c r="B69" s="173"/>
      <c r="C69" s="170"/>
      <c r="D69" s="172"/>
      <c r="E69" s="170"/>
      <c r="F69" s="170"/>
      <c r="G69" s="170"/>
      <c r="H69" s="171"/>
      <c r="I69" s="170"/>
      <c r="J69" s="172"/>
      <c r="K69" s="170"/>
      <c r="L69" s="170"/>
      <c r="M69" s="170"/>
      <c r="N69" s="170"/>
      <c r="O69" s="170"/>
      <c r="P69" s="171"/>
      <c r="Q69" s="170"/>
      <c r="R69" s="169"/>
    </row>
    <row r="70" spans="2:18" s="1" customFormat="1" ht="15">
      <c r="B70" s="21"/>
      <c r="C70" s="23"/>
      <c r="D70" s="168" t="s">
        <v>237</v>
      </c>
      <c r="E70" s="8"/>
      <c r="F70" s="8"/>
      <c r="G70" s="167" t="s">
        <v>236</v>
      </c>
      <c r="H70" s="7"/>
      <c r="I70" s="23"/>
      <c r="J70" s="168" t="s">
        <v>237</v>
      </c>
      <c r="K70" s="8"/>
      <c r="L70" s="8"/>
      <c r="M70" s="8"/>
      <c r="N70" s="167" t="s">
        <v>236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31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29"/>
    </row>
    <row r="76" spans="2:18" s="1" customFormat="1" ht="36.950000000000003" customHeight="1">
      <c r="B76" s="21"/>
      <c r="C76" s="128" t="s">
        <v>235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22" t="s">
        <v>221</v>
      </c>
      <c r="D78" s="23"/>
      <c r="E78" s="23"/>
      <c r="F78" s="127" t="str">
        <f>F6</f>
        <v>Stavební úpravy haly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23"/>
      <c r="R78" s="11"/>
    </row>
    <row r="79" spans="2:18" s="1" customFormat="1" ht="36.950000000000003" customHeight="1">
      <c r="B79" s="21"/>
      <c r="C79" s="126" t="s">
        <v>220</v>
      </c>
      <c r="D79" s="23"/>
      <c r="E79" s="23"/>
      <c r="F79" s="125" t="str">
        <f>F7</f>
        <v>03130004 - SO 04 - zateplení konstrukcí střešních plášťů</v>
      </c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22" t="s">
        <v>219</v>
      </c>
      <c r="D81" s="23"/>
      <c r="E81" s="23"/>
      <c r="F81" s="123" t="str">
        <f>F9</f>
        <v>Chrášťany, p.č.392/19</v>
      </c>
      <c r="G81" s="23"/>
      <c r="H81" s="23"/>
      <c r="I81" s="23"/>
      <c r="J81" s="23"/>
      <c r="K81" s="122" t="s">
        <v>218</v>
      </c>
      <c r="L81" s="23"/>
      <c r="M81" s="124" t="str">
        <f>IF(O9="","",O9)</f>
        <v>16. 8. 2017</v>
      </c>
      <c r="N81" s="120"/>
      <c r="O81" s="120"/>
      <c r="P81" s="120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22" t="s">
        <v>217</v>
      </c>
      <c r="D83" s="23"/>
      <c r="E83" s="23"/>
      <c r="F83" s="123" t="str">
        <f>E12</f>
        <v xml:space="preserve"> </v>
      </c>
      <c r="G83" s="23"/>
      <c r="H83" s="23"/>
      <c r="I83" s="23"/>
      <c r="J83" s="23"/>
      <c r="K83" s="122" t="s">
        <v>216</v>
      </c>
      <c r="L83" s="23"/>
      <c r="M83" s="121" t="str">
        <f>E18</f>
        <v xml:space="preserve"> </v>
      </c>
      <c r="N83" s="120"/>
      <c r="O83" s="120"/>
      <c r="P83" s="120"/>
      <c r="Q83" s="120"/>
      <c r="R83" s="11"/>
    </row>
    <row r="84" spans="2:47" s="1" customFormat="1" ht="14.45" customHeight="1">
      <c r="B84" s="21"/>
      <c r="C84" s="122" t="s">
        <v>215</v>
      </c>
      <c r="D84" s="23"/>
      <c r="E84" s="23"/>
      <c r="F84" s="123" t="str">
        <f>IF(E15="","",E15)</f>
        <v>Vyplň údaj</v>
      </c>
      <c r="G84" s="23"/>
      <c r="H84" s="23"/>
      <c r="I84" s="23"/>
      <c r="J84" s="23"/>
      <c r="K84" s="122" t="s">
        <v>214</v>
      </c>
      <c r="L84" s="23"/>
      <c r="M84" s="121" t="str">
        <f>E21</f>
        <v xml:space="preserve"> </v>
      </c>
      <c r="N84" s="120"/>
      <c r="O84" s="120"/>
      <c r="P84" s="120"/>
      <c r="Q84" s="120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66" t="s">
        <v>234</v>
      </c>
      <c r="D86" s="132"/>
      <c r="E86" s="132"/>
      <c r="F86" s="132"/>
      <c r="G86" s="132"/>
      <c r="H86" s="134"/>
      <c r="I86" s="134"/>
      <c r="J86" s="134"/>
      <c r="K86" s="134"/>
      <c r="L86" s="134"/>
      <c r="M86" s="134"/>
      <c r="N86" s="166" t="s">
        <v>206</v>
      </c>
      <c r="O86" s="120"/>
      <c r="P86" s="120"/>
      <c r="Q86" s="120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51" t="s">
        <v>233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5">
        <f>N122</f>
        <v>0</v>
      </c>
      <c r="O88" s="120"/>
      <c r="P88" s="120"/>
      <c r="Q88" s="120"/>
      <c r="R88" s="11"/>
      <c r="AU88" s="6" t="s">
        <v>196</v>
      </c>
    </row>
    <row r="89" spans="2:47" s="152" customFormat="1" ht="24.95" customHeight="1">
      <c r="B89" s="157"/>
      <c r="C89" s="155"/>
      <c r="D89" s="156" t="s">
        <v>195</v>
      </c>
      <c r="E89" s="155"/>
      <c r="F89" s="155"/>
      <c r="G89" s="155"/>
      <c r="H89" s="155"/>
      <c r="I89" s="155"/>
      <c r="J89" s="155"/>
      <c r="K89" s="155"/>
      <c r="L89" s="155"/>
      <c r="M89" s="155"/>
      <c r="N89" s="98">
        <f>N123</f>
        <v>0</v>
      </c>
      <c r="O89" s="154"/>
      <c r="P89" s="154"/>
      <c r="Q89" s="154"/>
      <c r="R89" s="153"/>
    </row>
    <row r="90" spans="2:47" s="158" customFormat="1" ht="19.899999999999999" customHeight="1">
      <c r="B90" s="164"/>
      <c r="C90" s="162"/>
      <c r="D90" s="163" t="s">
        <v>194</v>
      </c>
      <c r="E90" s="162"/>
      <c r="F90" s="162"/>
      <c r="G90" s="162"/>
      <c r="H90" s="162"/>
      <c r="I90" s="162"/>
      <c r="J90" s="162"/>
      <c r="K90" s="162"/>
      <c r="L90" s="162"/>
      <c r="M90" s="162"/>
      <c r="N90" s="161">
        <f>N124</f>
        <v>0</v>
      </c>
      <c r="O90" s="160"/>
      <c r="P90" s="160"/>
      <c r="Q90" s="160"/>
      <c r="R90" s="159"/>
    </row>
    <row r="91" spans="2:47" s="158" customFormat="1" ht="19.899999999999999" customHeight="1">
      <c r="B91" s="164"/>
      <c r="C91" s="162"/>
      <c r="D91" s="163" t="s">
        <v>146</v>
      </c>
      <c r="E91" s="162"/>
      <c r="F91" s="162"/>
      <c r="G91" s="162"/>
      <c r="H91" s="162"/>
      <c r="I91" s="162"/>
      <c r="J91" s="162"/>
      <c r="K91" s="162"/>
      <c r="L91" s="162"/>
      <c r="M91" s="162"/>
      <c r="N91" s="161">
        <f>N168</f>
        <v>0</v>
      </c>
      <c r="O91" s="160"/>
      <c r="P91" s="160"/>
      <c r="Q91" s="160"/>
      <c r="R91" s="159"/>
    </row>
    <row r="92" spans="2:47" s="158" customFormat="1" ht="19.899999999999999" customHeight="1">
      <c r="B92" s="164"/>
      <c r="C92" s="162"/>
      <c r="D92" s="163" t="s">
        <v>117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1">
        <f>N184</f>
        <v>0</v>
      </c>
      <c r="O92" s="160"/>
      <c r="P92" s="160"/>
      <c r="Q92" s="160"/>
      <c r="R92" s="159"/>
    </row>
    <row r="93" spans="2:47" s="152" customFormat="1" ht="24.95" customHeight="1">
      <c r="B93" s="157"/>
      <c r="C93" s="155"/>
      <c r="D93" s="156" t="s">
        <v>18</v>
      </c>
      <c r="E93" s="155"/>
      <c r="F93" s="155"/>
      <c r="G93" s="155"/>
      <c r="H93" s="155"/>
      <c r="I93" s="155"/>
      <c r="J93" s="155"/>
      <c r="K93" s="155"/>
      <c r="L93" s="155"/>
      <c r="M93" s="155"/>
      <c r="N93" s="98">
        <f>N261</f>
        <v>0</v>
      </c>
      <c r="O93" s="154"/>
      <c r="P93" s="154"/>
      <c r="Q93" s="154"/>
      <c r="R93" s="153"/>
    </row>
    <row r="94" spans="2:47" s="158" customFormat="1" ht="19.899999999999999" customHeight="1">
      <c r="B94" s="164"/>
      <c r="C94" s="162"/>
      <c r="D94" s="163" t="s">
        <v>17</v>
      </c>
      <c r="E94" s="162"/>
      <c r="F94" s="162"/>
      <c r="G94" s="162"/>
      <c r="H94" s="162"/>
      <c r="I94" s="162"/>
      <c r="J94" s="162"/>
      <c r="K94" s="162"/>
      <c r="L94" s="162"/>
      <c r="M94" s="162"/>
      <c r="N94" s="161">
        <f>N262</f>
        <v>0</v>
      </c>
      <c r="O94" s="160"/>
      <c r="P94" s="160"/>
      <c r="Q94" s="160"/>
      <c r="R94" s="159"/>
    </row>
    <row r="95" spans="2:47" s="152" customFormat="1" ht="21.75" customHeight="1">
      <c r="B95" s="157"/>
      <c r="C95" s="155"/>
      <c r="D95" s="156" t="s">
        <v>232</v>
      </c>
      <c r="E95" s="155"/>
      <c r="F95" s="155"/>
      <c r="G95" s="155"/>
      <c r="H95" s="155"/>
      <c r="I95" s="155"/>
      <c r="J95" s="155"/>
      <c r="K95" s="155"/>
      <c r="L95" s="155"/>
      <c r="M95" s="155"/>
      <c r="N95" s="99">
        <f>N264</f>
        <v>0</v>
      </c>
      <c r="O95" s="154"/>
      <c r="P95" s="154"/>
      <c r="Q95" s="154"/>
      <c r="R95" s="153"/>
    </row>
    <row r="96" spans="2:47" s="1" customFormat="1" ht="21.75" customHeight="1">
      <c r="B96" s="21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11"/>
    </row>
    <row r="97" spans="2:65" s="1" customFormat="1" ht="29.25" customHeight="1">
      <c r="B97" s="21"/>
      <c r="C97" s="151" t="s">
        <v>231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150">
        <f>ROUND(N98+N99+N100+N101+N102+N103,2)</f>
        <v>0</v>
      </c>
      <c r="O97" s="120"/>
      <c r="P97" s="120"/>
      <c r="Q97" s="120"/>
      <c r="R97" s="11"/>
      <c r="T97" s="149"/>
      <c r="U97" s="148" t="s">
        <v>204</v>
      </c>
    </row>
    <row r="98" spans="2:65" s="1" customFormat="1" ht="18" customHeight="1">
      <c r="B98" s="39"/>
      <c r="C98" s="141"/>
      <c r="D98" s="147" t="s">
        <v>13</v>
      </c>
      <c r="E98" s="142"/>
      <c r="F98" s="142"/>
      <c r="G98" s="142"/>
      <c r="H98" s="142"/>
      <c r="I98" s="141"/>
      <c r="J98" s="141"/>
      <c r="K98" s="141"/>
      <c r="L98" s="141"/>
      <c r="M98" s="141"/>
      <c r="N98" s="143">
        <f>ROUND(N88*T98,2)</f>
        <v>0</v>
      </c>
      <c r="O98" s="142"/>
      <c r="P98" s="142"/>
      <c r="Q98" s="142"/>
      <c r="R98" s="31"/>
      <c r="S98" s="141"/>
      <c r="T98" s="146"/>
      <c r="U98" s="145" t="s">
        <v>2</v>
      </c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7" t="s">
        <v>226</v>
      </c>
      <c r="AZ98" s="136"/>
      <c r="BA98" s="136"/>
      <c r="BB98" s="136"/>
      <c r="BC98" s="136"/>
      <c r="BD98" s="136"/>
      <c r="BE98" s="138">
        <f>IF(U98="základní",N98,0)</f>
        <v>0</v>
      </c>
      <c r="BF98" s="138">
        <f>IF(U98="snížená",N98,0)</f>
        <v>0</v>
      </c>
      <c r="BG98" s="138">
        <f>IF(U98="zákl. přenesená",N98,0)</f>
        <v>0</v>
      </c>
      <c r="BH98" s="138">
        <f>IF(U98="sníž. přenesená",N98,0)</f>
        <v>0</v>
      </c>
      <c r="BI98" s="138">
        <f>IF(U98="nulová",N98,0)</f>
        <v>0</v>
      </c>
      <c r="BJ98" s="137" t="s">
        <v>0</v>
      </c>
      <c r="BK98" s="136"/>
      <c r="BL98" s="136"/>
      <c r="BM98" s="136"/>
    </row>
    <row r="99" spans="2:65" s="1" customFormat="1" ht="18" customHeight="1">
      <c r="B99" s="39"/>
      <c r="C99" s="141"/>
      <c r="D99" s="147" t="s">
        <v>230</v>
      </c>
      <c r="E99" s="142"/>
      <c r="F99" s="142"/>
      <c r="G99" s="142"/>
      <c r="H99" s="142"/>
      <c r="I99" s="141"/>
      <c r="J99" s="141"/>
      <c r="K99" s="141"/>
      <c r="L99" s="141"/>
      <c r="M99" s="141"/>
      <c r="N99" s="143">
        <f>ROUND(N88*T99,2)</f>
        <v>0</v>
      </c>
      <c r="O99" s="142"/>
      <c r="P99" s="142"/>
      <c r="Q99" s="142"/>
      <c r="R99" s="31"/>
      <c r="S99" s="141"/>
      <c r="T99" s="146"/>
      <c r="U99" s="145" t="s">
        <v>2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7" t="s">
        <v>226</v>
      </c>
      <c r="AZ99" s="136"/>
      <c r="BA99" s="136"/>
      <c r="BB99" s="136"/>
      <c r="BC99" s="136"/>
      <c r="BD99" s="136"/>
      <c r="BE99" s="138">
        <f>IF(U99="základní",N99,0)</f>
        <v>0</v>
      </c>
      <c r="BF99" s="138">
        <f>IF(U99="snížená",N99,0)</f>
        <v>0</v>
      </c>
      <c r="BG99" s="138">
        <f>IF(U99="zákl. přenesená",N99,0)</f>
        <v>0</v>
      </c>
      <c r="BH99" s="138">
        <f>IF(U99="sníž. přenesená",N99,0)</f>
        <v>0</v>
      </c>
      <c r="BI99" s="138">
        <f>IF(U99="nulová",N99,0)</f>
        <v>0</v>
      </c>
      <c r="BJ99" s="137" t="s">
        <v>0</v>
      </c>
      <c r="BK99" s="136"/>
      <c r="BL99" s="136"/>
      <c r="BM99" s="136"/>
    </row>
    <row r="100" spans="2:65" s="1" customFormat="1" ht="18" customHeight="1">
      <c r="B100" s="39"/>
      <c r="C100" s="141"/>
      <c r="D100" s="147" t="s">
        <v>229</v>
      </c>
      <c r="E100" s="142"/>
      <c r="F100" s="142"/>
      <c r="G100" s="142"/>
      <c r="H100" s="142"/>
      <c r="I100" s="141"/>
      <c r="J100" s="141"/>
      <c r="K100" s="141"/>
      <c r="L100" s="141"/>
      <c r="M100" s="141"/>
      <c r="N100" s="143">
        <f>ROUND(N88*T100,2)</f>
        <v>0</v>
      </c>
      <c r="O100" s="142"/>
      <c r="P100" s="142"/>
      <c r="Q100" s="142"/>
      <c r="R100" s="31"/>
      <c r="S100" s="141"/>
      <c r="T100" s="146"/>
      <c r="U100" s="145" t="s">
        <v>2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7" t="s">
        <v>226</v>
      </c>
      <c r="AZ100" s="136"/>
      <c r="BA100" s="136"/>
      <c r="BB100" s="136"/>
      <c r="BC100" s="136"/>
      <c r="BD100" s="136"/>
      <c r="BE100" s="138">
        <f>IF(U100="základní",N100,0)</f>
        <v>0</v>
      </c>
      <c r="BF100" s="138">
        <f>IF(U100="snížená",N100,0)</f>
        <v>0</v>
      </c>
      <c r="BG100" s="138">
        <f>IF(U100="zákl. přenesená",N100,0)</f>
        <v>0</v>
      </c>
      <c r="BH100" s="138">
        <f>IF(U100="sníž. přenesená",N100,0)</f>
        <v>0</v>
      </c>
      <c r="BI100" s="138">
        <f>IF(U100="nulová",N100,0)</f>
        <v>0</v>
      </c>
      <c r="BJ100" s="137" t="s">
        <v>0</v>
      </c>
      <c r="BK100" s="136"/>
      <c r="BL100" s="136"/>
      <c r="BM100" s="136"/>
    </row>
    <row r="101" spans="2:65" s="1" customFormat="1" ht="18" customHeight="1">
      <c r="B101" s="39"/>
      <c r="C101" s="141"/>
      <c r="D101" s="147" t="s">
        <v>228</v>
      </c>
      <c r="E101" s="142"/>
      <c r="F101" s="142"/>
      <c r="G101" s="142"/>
      <c r="H101" s="142"/>
      <c r="I101" s="141"/>
      <c r="J101" s="141"/>
      <c r="K101" s="141"/>
      <c r="L101" s="141"/>
      <c r="M101" s="141"/>
      <c r="N101" s="143">
        <f>ROUND(N88*T101,2)</f>
        <v>0</v>
      </c>
      <c r="O101" s="142"/>
      <c r="P101" s="142"/>
      <c r="Q101" s="142"/>
      <c r="R101" s="31"/>
      <c r="S101" s="141"/>
      <c r="T101" s="146"/>
      <c r="U101" s="145" t="s">
        <v>2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7" t="s">
        <v>226</v>
      </c>
      <c r="AZ101" s="136"/>
      <c r="BA101" s="136"/>
      <c r="BB101" s="136"/>
      <c r="BC101" s="136"/>
      <c r="BD101" s="136"/>
      <c r="BE101" s="138">
        <f>IF(U101="základní",N101,0)</f>
        <v>0</v>
      </c>
      <c r="BF101" s="138">
        <f>IF(U101="snížená",N101,0)</f>
        <v>0</v>
      </c>
      <c r="BG101" s="138">
        <f>IF(U101="zákl. přenesená",N101,0)</f>
        <v>0</v>
      </c>
      <c r="BH101" s="138">
        <f>IF(U101="sníž. přenesená",N101,0)</f>
        <v>0</v>
      </c>
      <c r="BI101" s="138">
        <f>IF(U101="nulová",N101,0)</f>
        <v>0</v>
      </c>
      <c r="BJ101" s="137" t="s">
        <v>0</v>
      </c>
      <c r="BK101" s="136"/>
      <c r="BL101" s="136"/>
      <c r="BM101" s="136"/>
    </row>
    <row r="102" spans="2:65" s="1" customFormat="1" ht="18" customHeight="1">
      <c r="B102" s="39"/>
      <c r="C102" s="141"/>
      <c r="D102" s="147" t="s">
        <v>227</v>
      </c>
      <c r="E102" s="142"/>
      <c r="F102" s="142"/>
      <c r="G102" s="142"/>
      <c r="H102" s="142"/>
      <c r="I102" s="141"/>
      <c r="J102" s="141"/>
      <c r="K102" s="141"/>
      <c r="L102" s="141"/>
      <c r="M102" s="141"/>
      <c r="N102" s="143">
        <f>ROUND(N88*T102,2)</f>
        <v>0</v>
      </c>
      <c r="O102" s="142"/>
      <c r="P102" s="142"/>
      <c r="Q102" s="142"/>
      <c r="R102" s="31"/>
      <c r="S102" s="141"/>
      <c r="T102" s="146"/>
      <c r="U102" s="145" t="s">
        <v>2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7" t="s">
        <v>226</v>
      </c>
      <c r="AZ102" s="136"/>
      <c r="BA102" s="136"/>
      <c r="BB102" s="136"/>
      <c r="BC102" s="136"/>
      <c r="BD102" s="136"/>
      <c r="BE102" s="138">
        <f>IF(U102="základní",N102,0)</f>
        <v>0</v>
      </c>
      <c r="BF102" s="138">
        <f>IF(U102="snížená",N102,0)</f>
        <v>0</v>
      </c>
      <c r="BG102" s="138">
        <f>IF(U102="zákl. přenesená",N102,0)</f>
        <v>0</v>
      </c>
      <c r="BH102" s="138">
        <f>IF(U102="sníž. přenesená",N102,0)</f>
        <v>0</v>
      </c>
      <c r="BI102" s="138">
        <f>IF(U102="nulová",N102,0)</f>
        <v>0</v>
      </c>
      <c r="BJ102" s="137" t="s">
        <v>0</v>
      </c>
      <c r="BK102" s="136"/>
      <c r="BL102" s="136"/>
      <c r="BM102" s="136"/>
    </row>
    <row r="103" spans="2:65" s="1" customFormat="1" ht="18" customHeight="1">
      <c r="B103" s="39"/>
      <c r="C103" s="141"/>
      <c r="D103" s="144" t="s">
        <v>225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3">
        <f>ROUND(N88*T103,2)</f>
        <v>0</v>
      </c>
      <c r="O103" s="142"/>
      <c r="P103" s="142"/>
      <c r="Q103" s="142"/>
      <c r="R103" s="31"/>
      <c r="S103" s="141"/>
      <c r="T103" s="140"/>
      <c r="U103" s="139" t="s">
        <v>2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7" t="s">
        <v>224</v>
      </c>
      <c r="AZ103" s="136"/>
      <c r="BA103" s="136"/>
      <c r="BB103" s="136"/>
      <c r="BC103" s="136"/>
      <c r="BD103" s="136"/>
      <c r="BE103" s="138">
        <f>IF(U103="základní",N103,0)</f>
        <v>0</v>
      </c>
      <c r="BF103" s="138">
        <f>IF(U103="snížená",N103,0)</f>
        <v>0</v>
      </c>
      <c r="BG103" s="138">
        <f>IF(U103="zákl. přenesená",N103,0)</f>
        <v>0</v>
      </c>
      <c r="BH103" s="138">
        <f>IF(U103="sníž. přenesená",N103,0)</f>
        <v>0</v>
      </c>
      <c r="BI103" s="138">
        <f>IF(U103="nulová",N103,0)</f>
        <v>0</v>
      </c>
      <c r="BJ103" s="137" t="s">
        <v>0</v>
      </c>
      <c r="BK103" s="136"/>
      <c r="BL103" s="136"/>
      <c r="BM103" s="136"/>
    </row>
    <row r="104" spans="2:65" s="1" customFormat="1">
      <c r="B104" s="21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11"/>
    </row>
    <row r="105" spans="2:65" s="1" customFormat="1" ht="29.25" customHeight="1">
      <c r="B105" s="21"/>
      <c r="C105" s="135" t="s">
        <v>223</v>
      </c>
      <c r="D105" s="134"/>
      <c r="E105" s="134"/>
      <c r="F105" s="134"/>
      <c r="G105" s="134"/>
      <c r="H105" s="134"/>
      <c r="I105" s="134"/>
      <c r="J105" s="134"/>
      <c r="K105" s="134"/>
      <c r="L105" s="133">
        <f>ROUND(SUM(N88+N97),2)</f>
        <v>0</v>
      </c>
      <c r="M105" s="132"/>
      <c r="N105" s="132"/>
      <c r="O105" s="132"/>
      <c r="P105" s="132"/>
      <c r="Q105" s="132"/>
      <c r="R105" s="11"/>
    </row>
    <row r="106" spans="2:65" s="1" customFormat="1" ht="6.95" customHeight="1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</row>
    <row r="110" spans="2:65" s="1" customFormat="1" ht="6.95" customHeight="1">
      <c r="B110" s="131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29"/>
    </row>
    <row r="111" spans="2:65" s="1" customFormat="1" ht="36.950000000000003" customHeight="1">
      <c r="B111" s="21"/>
      <c r="C111" s="128" t="s">
        <v>222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1"/>
    </row>
    <row r="112" spans="2:65" s="1" customFormat="1" ht="6.95" customHeight="1">
      <c r="B112" s="21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1"/>
    </row>
    <row r="113" spans="2:65" s="1" customFormat="1" ht="30" customHeight="1">
      <c r="B113" s="21"/>
      <c r="C113" s="122" t="s">
        <v>221</v>
      </c>
      <c r="D113" s="23"/>
      <c r="E113" s="23"/>
      <c r="F113" s="127" t="str">
        <f>F6</f>
        <v>Stavební úpravy haly</v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23"/>
      <c r="R113" s="11"/>
    </row>
    <row r="114" spans="2:65" s="1" customFormat="1" ht="36.950000000000003" customHeight="1">
      <c r="B114" s="21"/>
      <c r="C114" s="126" t="s">
        <v>220</v>
      </c>
      <c r="D114" s="23"/>
      <c r="E114" s="23"/>
      <c r="F114" s="125" t="str">
        <f>F7</f>
        <v>03130004 - SO 04 - zateplení konstrukcí střešních plášťů</v>
      </c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23"/>
      <c r="R114" s="11"/>
    </row>
    <row r="115" spans="2:65" s="1" customFormat="1" ht="6.95" customHeight="1">
      <c r="B115" s="21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11"/>
    </row>
    <row r="116" spans="2:65" s="1" customFormat="1" ht="18" customHeight="1">
      <c r="B116" s="21"/>
      <c r="C116" s="122" t="s">
        <v>219</v>
      </c>
      <c r="D116" s="23"/>
      <c r="E116" s="23"/>
      <c r="F116" s="123" t="str">
        <f>F9</f>
        <v>Chrášťany, p.č.392/19</v>
      </c>
      <c r="G116" s="23"/>
      <c r="H116" s="23"/>
      <c r="I116" s="23"/>
      <c r="J116" s="23"/>
      <c r="K116" s="122" t="s">
        <v>218</v>
      </c>
      <c r="L116" s="23"/>
      <c r="M116" s="124" t="str">
        <f>IF(O9="","",O9)</f>
        <v>16. 8. 2017</v>
      </c>
      <c r="N116" s="120"/>
      <c r="O116" s="120"/>
      <c r="P116" s="120"/>
      <c r="Q116" s="23"/>
      <c r="R116" s="11"/>
    </row>
    <row r="117" spans="2:65" s="1" customFormat="1" ht="6.95" customHeight="1">
      <c r="B117" s="21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11"/>
    </row>
    <row r="118" spans="2:65" s="1" customFormat="1" ht="15">
      <c r="B118" s="21"/>
      <c r="C118" s="122" t="s">
        <v>217</v>
      </c>
      <c r="D118" s="23"/>
      <c r="E118" s="23"/>
      <c r="F118" s="123" t="str">
        <f>E12</f>
        <v xml:space="preserve"> </v>
      </c>
      <c r="G118" s="23"/>
      <c r="H118" s="23"/>
      <c r="I118" s="23"/>
      <c r="J118" s="23"/>
      <c r="K118" s="122" t="s">
        <v>216</v>
      </c>
      <c r="L118" s="23"/>
      <c r="M118" s="121" t="str">
        <f>E18</f>
        <v xml:space="preserve"> </v>
      </c>
      <c r="N118" s="120"/>
      <c r="O118" s="120"/>
      <c r="P118" s="120"/>
      <c r="Q118" s="120"/>
      <c r="R118" s="11"/>
    </row>
    <row r="119" spans="2:65" s="1" customFormat="1" ht="14.45" customHeight="1">
      <c r="B119" s="21"/>
      <c r="C119" s="122" t="s">
        <v>215</v>
      </c>
      <c r="D119" s="23"/>
      <c r="E119" s="23"/>
      <c r="F119" s="123" t="str">
        <f>IF(E15="","",E15)</f>
        <v>Vyplň údaj</v>
      </c>
      <c r="G119" s="23"/>
      <c r="H119" s="23"/>
      <c r="I119" s="23"/>
      <c r="J119" s="23"/>
      <c r="K119" s="122" t="s">
        <v>214</v>
      </c>
      <c r="L119" s="23"/>
      <c r="M119" s="121" t="str">
        <f>E21</f>
        <v xml:space="preserve"> </v>
      </c>
      <c r="N119" s="120"/>
      <c r="O119" s="120"/>
      <c r="P119" s="120"/>
      <c r="Q119" s="120"/>
      <c r="R119" s="11"/>
    </row>
    <row r="120" spans="2:65" s="1" customFormat="1" ht="10.35" customHeight="1">
      <c r="B120" s="21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11"/>
    </row>
    <row r="121" spans="2:65" s="108" customFormat="1" ht="29.25" customHeight="1">
      <c r="B121" s="119"/>
      <c r="C121" s="118" t="s">
        <v>213</v>
      </c>
      <c r="D121" s="117" t="s">
        <v>212</v>
      </c>
      <c r="E121" s="117" t="s">
        <v>211</v>
      </c>
      <c r="F121" s="115" t="s">
        <v>210</v>
      </c>
      <c r="G121" s="114"/>
      <c r="H121" s="114"/>
      <c r="I121" s="114"/>
      <c r="J121" s="117" t="s">
        <v>209</v>
      </c>
      <c r="K121" s="117" t="s">
        <v>208</v>
      </c>
      <c r="L121" s="116" t="s">
        <v>207</v>
      </c>
      <c r="M121" s="114"/>
      <c r="N121" s="115" t="s">
        <v>206</v>
      </c>
      <c r="O121" s="114"/>
      <c r="P121" s="114"/>
      <c r="Q121" s="113"/>
      <c r="R121" s="112"/>
      <c r="T121" s="111" t="s">
        <v>205</v>
      </c>
      <c r="U121" s="110" t="s">
        <v>204</v>
      </c>
      <c r="V121" s="110" t="s">
        <v>203</v>
      </c>
      <c r="W121" s="110" t="s">
        <v>202</v>
      </c>
      <c r="X121" s="110" t="s">
        <v>201</v>
      </c>
      <c r="Y121" s="110" t="s">
        <v>200</v>
      </c>
      <c r="Z121" s="110" t="s">
        <v>199</v>
      </c>
      <c r="AA121" s="109" t="s">
        <v>198</v>
      </c>
    </row>
    <row r="122" spans="2:65" s="1" customFormat="1" ht="29.25" customHeight="1">
      <c r="B122" s="21"/>
      <c r="C122" s="107" t="s">
        <v>197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06">
        <f>BK122</f>
        <v>0</v>
      </c>
      <c r="O122" s="105"/>
      <c r="P122" s="105"/>
      <c r="Q122" s="105"/>
      <c r="R122" s="11"/>
      <c r="T122" s="104"/>
      <c r="U122" s="102"/>
      <c r="V122" s="102"/>
      <c r="W122" s="103">
        <f>W123+W261+W264</f>
        <v>0</v>
      </c>
      <c r="X122" s="102"/>
      <c r="Y122" s="103">
        <f>Y123+Y261+Y264</f>
        <v>21.325739830000003</v>
      </c>
      <c r="Z122" s="102"/>
      <c r="AA122" s="101">
        <f>AA123+AA261+AA264</f>
        <v>5.4951969000000007</v>
      </c>
      <c r="AT122" s="6" t="s">
        <v>6</v>
      </c>
      <c r="AU122" s="6" t="s">
        <v>196</v>
      </c>
      <c r="BK122" s="100">
        <f>BK123+BK261+BK264</f>
        <v>0</v>
      </c>
    </row>
    <row r="123" spans="2:65" s="40" customFormat="1" ht="37.35" customHeight="1">
      <c r="B123" s="52"/>
      <c r="C123" s="45"/>
      <c r="D123" s="27" t="s">
        <v>195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99">
        <f>BK123</f>
        <v>0</v>
      </c>
      <c r="O123" s="98"/>
      <c r="P123" s="98"/>
      <c r="Q123" s="98"/>
      <c r="R123" s="48"/>
      <c r="T123" s="47"/>
      <c r="U123" s="45"/>
      <c r="V123" s="45"/>
      <c r="W123" s="46">
        <f>W124+W168+W184</f>
        <v>0</v>
      </c>
      <c r="X123" s="45"/>
      <c r="Y123" s="46">
        <f>Y124+Y168+Y184</f>
        <v>21.325739830000003</v>
      </c>
      <c r="Z123" s="45"/>
      <c r="AA123" s="44">
        <f>AA124+AA168+AA184</f>
        <v>5.4951969000000007</v>
      </c>
      <c r="AR123" s="42" t="s">
        <v>11</v>
      </c>
      <c r="AT123" s="43" t="s">
        <v>6</v>
      </c>
      <c r="AU123" s="43" t="s">
        <v>5</v>
      </c>
      <c r="AY123" s="42" t="s">
        <v>10</v>
      </c>
      <c r="BK123" s="41">
        <f>BK124+BK168+BK184</f>
        <v>0</v>
      </c>
    </row>
    <row r="124" spans="2:65" s="40" customFormat="1" ht="19.899999999999999" customHeight="1">
      <c r="B124" s="52"/>
      <c r="C124" s="45"/>
      <c r="D124" s="51" t="s">
        <v>194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0">
        <f>BK124</f>
        <v>0</v>
      </c>
      <c r="O124" s="49"/>
      <c r="P124" s="49"/>
      <c r="Q124" s="49"/>
      <c r="R124" s="48"/>
      <c r="T124" s="47"/>
      <c r="U124" s="45"/>
      <c r="V124" s="45"/>
      <c r="W124" s="46">
        <f>SUM(W125:W167)</f>
        <v>0</v>
      </c>
      <c r="X124" s="45"/>
      <c r="Y124" s="46">
        <f>SUM(Y125:Y167)</f>
        <v>5.9016689800000011</v>
      </c>
      <c r="Z124" s="45"/>
      <c r="AA124" s="44">
        <f>SUM(AA125:AA167)</f>
        <v>4.0828760000000006</v>
      </c>
      <c r="AR124" s="42" t="s">
        <v>11</v>
      </c>
      <c r="AT124" s="43" t="s">
        <v>6</v>
      </c>
      <c r="AU124" s="43" t="s">
        <v>0</v>
      </c>
      <c r="AY124" s="42" t="s">
        <v>10</v>
      </c>
      <c r="BK124" s="41">
        <f>SUM(BK125:BK167)</f>
        <v>0</v>
      </c>
    </row>
    <row r="125" spans="2:65" s="1" customFormat="1" ht="31.5" customHeight="1">
      <c r="B125" s="39"/>
      <c r="C125" s="38" t="s">
        <v>0</v>
      </c>
      <c r="D125" s="38" t="s">
        <v>4</v>
      </c>
      <c r="E125" s="37" t="s">
        <v>193</v>
      </c>
      <c r="F125" s="36" t="s">
        <v>192</v>
      </c>
      <c r="G125" s="32"/>
      <c r="H125" s="32"/>
      <c r="I125" s="32"/>
      <c r="J125" s="35" t="s">
        <v>39</v>
      </c>
      <c r="K125" s="34">
        <v>31.506</v>
      </c>
      <c r="L125" s="14">
        <v>0</v>
      </c>
      <c r="M125" s="32"/>
      <c r="N125" s="33">
        <f>ROUND(L125*K125,2)</f>
        <v>0</v>
      </c>
      <c r="O125" s="32"/>
      <c r="P125" s="32"/>
      <c r="Q125" s="32"/>
      <c r="R125" s="31"/>
      <c r="T125" s="10" t="s">
        <v>3</v>
      </c>
      <c r="U125" s="30" t="s">
        <v>2</v>
      </c>
      <c r="V125" s="23"/>
      <c r="W125" s="29">
        <f>V125*K125</f>
        <v>0</v>
      </c>
      <c r="X125" s="29">
        <v>5.5999999999999995E-4</v>
      </c>
      <c r="Y125" s="29">
        <f>X125*K125</f>
        <v>1.764336E-2</v>
      </c>
      <c r="Z125" s="29">
        <v>0</v>
      </c>
      <c r="AA125" s="28">
        <f>Z125*K125</f>
        <v>0</v>
      </c>
      <c r="AR125" s="6" t="s">
        <v>20</v>
      </c>
      <c r="AT125" s="6" t="s">
        <v>4</v>
      </c>
      <c r="AU125" s="6" t="s">
        <v>11</v>
      </c>
      <c r="AY125" s="6" t="s">
        <v>10</v>
      </c>
      <c r="BE125" s="5">
        <f>IF(U125="základní",N125,0)</f>
        <v>0</v>
      </c>
      <c r="BF125" s="5">
        <f>IF(U125="snížená",N125,0)</f>
        <v>0</v>
      </c>
      <c r="BG125" s="5">
        <f>IF(U125="zákl. přenesená",N125,0)</f>
        <v>0</v>
      </c>
      <c r="BH125" s="5">
        <f>IF(U125="sníž. přenesená",N125,0)</f>
        <v>0</v>
      </c>
      <c r="BI125" s="5">
        <f>IF(U125="nulová",N125,0)</f>
        <v>0</v>
      </c>
      <c r="BJ125" s="6" t="s">
        <v>0</v>
      </c>
      <c r="BK125" s="5">
        <f>ROUND(L125*K125,2)</f>
        <v>0</v>
      </c>
      <c r="BL125" s="6" t="s">
        <v>20</v>
      </c>
      <c r="BM125" s="6" t="s">
        <v>191</v>
      </c>
    </row>
    <row r="126" spans="2:65" s="66" customFormat="1" ht="22.5" customHeight="1">
      <c r="B126" s="76"/>
      <c r="C126" s="69"/>
      <c r="D126" s="69"/>
      <c r="E126" s="75" t="s">
        <v>3</v>
      </c>
      <c r="F126" s="77" t="s">
        <v>187</v>
      </c>
      <c r="G126" s="73"/>
      <c r="H126" s="73"/>
      <c r="I126" s="73"/>
      <c r="J126" s="69"/>
      <c r="K126" s="72">
        <v>14.333</v>
      </c>
      <c r="L126" s="69"/>
      <c r="M126" s="69"/>
      <c r="N126" s="69"/>
      <c r="O126" s="69"/>
      <c r="P126" s="69"/>
      <c r="Q126" s="69"/>
      <c r="R126" s="71"/>
      <c r="T126" s="70"/>
      <c r="U126" s="69"/>
      <c r="V126" s="69"/>
      <c r="W126" s="69"/>
      <c r="X126" s="69"/>
      <c r="Y126" s="69"/>
      <c r="Z126" s="69"/>
      <c r="AA126" s="68"/>
      <c r="AT126" s="67" t="s">
        <v>27</v>
      </c>
      <c r="AU126" s="67" t="s">
        <v>11</v>
      </c>
      <c r="AV126" s="66" t="s">
        <v>11</v>
      </c>
      <c r="AW126" s="66" t="s">
        <v>25</v>
      </c>
      <c r="AX126" s="66" t="s">
        <v>5</v>
      </c>
      <c r="AY126" s="67" t="s">
        <v>10</v>
      </c>
    </row>
    <row r="127" spans="2:65" s="66" customFormat="1" ht="22.5" customHeight="1">
      <c r="B127" s="76"/>
      <c r="C127" s="69"/>
      <c r="D127" s="69"/>
      <c r="E127" s="75" t="s">
        <v>3</v>
      </c>
      <c r="F127" s="74" t="s">
        <v>179</v>
      </c>
      <c r="G127" s="73"/>
      <c r="H127" s="73"/>
      <c r="I127" s="73"/>
      <c r="J127" s="69"/>
      <c r="K127" s="72">
        <v>14.044</v>
      </c>
      <c r="L127" s="69"/>
      <c r="M127" s="69"/>
      <c r="N127" s="69"/>
      <c r="O127" s="69"/>
      <c r="P127" s="69"/>
      <c r="Q127" s="69"/>
      <c r="R127" s="71"/>
      <c r="T127" s="70"/>
      <c r="U127" s="69"/>
      <c r="V127" s="69"/>
      <c r="W127" s="69"/>
      <c r="X127" s="69"/>
      <c r="Y127" s="69"/>
      <c r="Z127" s="69"/>
      <c r="AA127" s="68"/>
      <c r="AT127" s="67" t="s">
        <v>27</v>
      </c>
      <c r="AU127" s="67" t="s">
        <v>11</v>
      </c>
      <c r="AV127" s="66" t="s">
        <v>11</v>
      </c>
      <c r="AW127" s="66" t="s">
        <v>25</v>
      </c>
      <c r="AX127" s="66" t="s">
        <v>5</v>
      </c>
      <c r="AY127" s="67" t="s">
        <v>10</v>
      </c>
    </row>
    <row r="128" spans="2:65" s="66" customFormat="1" ht="22.5" customHeight="1">
      <c r="B128" s="76"/>
      <c r="C128" s="69"/>
      <c r="D128" s="69"/>
      <c r="E128" s="75" t="s">
        <v>3</v>
      </c>
      <c r="F128" s="74" t="s">
        <v>186</v>
      </c>
      <c r="G128" s="73"/>
      <c r="H128" s="73"/>
      <c r="I128" s="73"/>
      <c r="J128" s="69"/>
      <c r="K128" s="72">
        <v>3.129</v>
      </c>
      <c r="L128" s="69"/>
      <c r="M128" s="69"/>
      <c r="N128" s="69"/>
      <c r="O128" s="69"/>
      <c r="P128" s="69"/>
      <c r="Q128" s="69"/>
      <c r="R128" s="71"/>
      <c r="T128" s="70"/>
      <c r="U128" s="69"/>
      <c r="V128" s="69"/>
      <c r="W128" s="69"/>
      <c r="X128" s="69"/>
      <c r="Y128" s="69"/>
      <c r="Z128" s="69"/>
      <c r="AA128" s="68"/>
      <c r="AT128" s="67" t="s">
        <v>27</v>
      </c>
      <c r="AU128" s="67" t="s">
        <v>11</v>
      </c>
      <c r="AV128" s="66" t="s">
        <v>11</v>
      </c>
      <c r="AW128" s="66" t="s">
        <v>25</v>
      </c>
      <c r="AX128" s="66" t="s">
        <v>5</v>
      </c>
      <c r="AY128" s="67" t="s">
        <v>10</v>
      </c>
    </row>
    <row r="129" spans="2:65" s="55" customFormat="1" ht="22.5" customHeight="1">
      <c r="B129" s="65"/>
      <c r="C129" s="58"/>
      <c r="D129" s="58"/>
      <c r="E129" s="64" t="s">
        <v>3</v>
      </c>
      <c r="F129" s="63" t="s">
        <v>28</v>
      </c>
      <c r="G129" s="62"/>
      <c r="H129" s="62"/>
      <c r="I129" s="62"/>
      <c r="J129" s="58"/>
      <c r="K129" s="61">
        <v>31.506</v>
      </c>
      <c r="L129" s="58"/>
      <c r="M129" s="58"/>
      <c r="N129" s="58"/>
      <c r="O129" s="58"/>
      <c r="P129" s="58"/>
      <c r="Q129" s="58"/>
      <c r="R129" s="60"/>
      <c r="T129" s="59"/>
      <c r="U129" s="58"/>
      <c r="V129" s="58"/>
      <c r="W129" s="58"/>
      <c r="X129" s="58"/>
      <c r="Y129" s="58"/>
      <c r="Z129" s="58"/>
      <c r="AA129" s="57"/>
      <c r="AT129" s="56" t="s">
        <v>27</v>
      </c>
      <c r="AU129" s="56" t="s">
        <v>11</v>
      </c>
      <c r="AV129" s="55" t="s">
        <v>26</v>
      </c>
      <c r="AW129" s="55" t="s">
        <v>25</v>
      </c>
      <c r="AX129" s="55" t="s">
        <v>0</v>
      </c>
      <c r="AY129" s="56" t="s">
        <v>10</v>
      </c>
    </row>
    <row r="130" spans="2:65" s="1" customFormat="1" ht="44.25" customHeight="1">
      <c r="B130" s="39"/>
      <c r="C130" s="38" t="s">
        <v>11</v>
      </c>
      <c r="D130" s="38" t="s">
        <v>4</v>
      </c>
      <c r="E130" s="37" t="s">
        <v>190</v>
      </c>
      <c r="F130" s="36" t="s">
        <v>189</v>
      </c>
      <c r="G130" s="32"/>
      <c r="H130" s="32"/>
      <c r="I130" s="32"/>
      <c r="J130" s="35" t="s">
        <v>39</v>
      </c>
      <c r="K130" s="34">
        <v>31.506</v>
      </c>
      <c r="L130" s="14">
        <v>0</v>
      </c>
      <c r="M130" s="32"/>
      <c r="N130" s="33">
        <f>ROUND(L130*K130,2)</f>
        <v>0</v>
      </c>
      <c r="O130" s="32"/>
      <c r="P130" s="32"/>
      <c r="Q130" s="32"/>
      <c r="R130" s="31"/>
      <c r="T130" s="10" t="s">
        <v>3</v>
      </c>
      <c r="U130" s="30" t="s">
        <v>2</v>
      </c>
      <c r="V130" s="23"/>
      <c r="W130" s="29">
        <f>V130*K130</f>
        <v>0</v>
      </c>
      <c r="X130" s="29">
        <v>1.1100000000000001E-3</v>
      </c>
      <c r="Y130" s="29">
        <f>X130*K130</f>
        <v>3.4971660000000002E-2</v>
      </c>
      <c r="Z130" s="29">
        <v>0</v>
      </c>
      <c r="AA130" s="28">
        <f>Z130*K130</f>
        <v>0</v>
      </c>
      <c r="AR130" s="6" t="s">
        <v>20</v>
      </c>
      <c r="AT130" s="6" t="s">
        <v>4</v>
      </c>
      <c r="AU130" s="6" t="s">
        <v>11</v>
      </c>
      <c r="AY130" s="6" t="s">
        <v>10</v>
      </c>
      <c r="BE130" s="5">
        <f>IF(U130="základní",N130,0)</f>
        <v>0</v>
      </c>
      <c r="BF130" s="5">
        <f>IF(U130="snížená",N130,0)</f>
        <v>0</v>
      </c>
      <c r="BG130" s="5">
        <f>IF(U130="zákl. přenesená",N130,0)</f>
        <v>0</v>
      </c>
      <c r="BH130" s="5">
        <f>IF(U130="sníž. přenesená",N130,0)</f>
        <v>0</v>
      </c>
      <c r="BI130" s="5">
        <f>IF(U130="nulová",N130,0)</f>
        <v>0</v>
      </c>
      <c r="BJ130" s="6" t="s">
        <v>0</v>
      </c>
      <c r="BK130" s="5">
        <f>ROUND(L130*K130,2)</f>
        <v>0</v>
      </c>
      <c r="BL130" s="6" t="s">
        <v>20</v>
      </c>
      <c r="BM130" s="6" t="s">
        <v>188</v>
      </c>
    </row>
    <row r="131" spans="2:65" s="66" customFormat="1" ht="22.5" customHeight="1">
      <c r="B131" s="76"/>
      <c r="C131" s="69"/>
      <c r="D131" s="69"/>
      <c r="E131" s="75" t="s">
        <v>3</v>
      </c>
      <c r="F131" s="77" t="s">
        <v>187</v>
      </c>
      <c r="G131" s="73"/>
      <c r="H131" s="73"/>
      <c r="I131" s="73"/>
      <c r="J131" s="69"/>
      <c r="K131" s="72">
        <v>14.333</v>
      </c>
      <c r="L131" s="69"/>
      <c r="M131" s="69"/>
      <c r="N131" s="69"/>
      <c r="O131" s="69"/>
      <c r="P131" s="69"/>
      <c r="Q131" s="69"/>
      <c r="R131" s="71"/>
      <c r="T131" s="70"/>
      <c r="U131" s="69"/>
      <c r="V131" s="69"/>
      <c r="W131" s="69"/>
      <c r="X131" s="69"/>
      <c r="Y131" s="69"/>
      <c r="Z131" s="69"/>
      <c r="AA131" s="68"/>
      <c r="AT131" s="67" t="s">
        <v>27</v>
      </c>
      <c r="AU131" s="67" t="s">
        <v>11</v>
      </c>
      <c r="AV131" s="66" t="s">
        <v>11</v>
      </c>
      <c r="AW131" s="66" t="s">
        <v>25</v>
      </c>
      <c r="AX131" s="66" t="s">
        <v>5</v>
      </c>
      <c r="AY131" s="67" t="s">
        <v>10</v>
      </c>
    </row>
    <row r="132" spans="2:65" s="66" customFormat="1" ht="22.5" customHeight="1">
      <c r="B132" s="76"/>
      <c r="C132" s="69"/>
      <c r="D132" s="69"/>
      <c r="E132" s="75" t="s">
        <v>3</v>
      </c>
      <c r="F132" s="74" t="s">
        <v>179</v>
      </c>
      <c r="G132" s="73"/>
      <c r="H132" s="73"/>
      <c r="I132" s="73"/>
      <c r="J132" s="69"/>
      <c r="K132" s="72">
        <v>14.044</v>
      </c>
      <c r="L132" s="69"/>
      <c r="M132" s="69"/>
      <c r="N132" s="69"/>
      <c r="O132" s="69"/>
      <c r="P132" s="69"/>
      <c r="Q132" s="69"/>
      <c r="R132" s="71"/>
      <c r="T132" s="70"/>
      <c r="U132" s="69"/>
      <c r="V132" s="69"/>
      <c r="W132" s="69"/>
      <c r="X132" s="69"/>
      <c r="Y132" s="69"/>
      <c r="Z132" s="69"/>
      <c r="AA132" s="68"/>
      <c r="AT132" s="67" t="s">
        <v>27</v>
      </c>
      <c r="AU132" s="67" t="s">
        <v>11</v>
      </c>
      <c r="AV132" s="66" t="s">
        <v>11</v>
      </c>
      <c r="AW132" s="66" t="s">
        <v>25</v>
      </c>
      <c r="AX132" s="66" t="s">
        <v>5</v>
      </c>
      <c r="AY132" s="67" t="s">
        <v>10</v>
      </c>
    </row>
    <row r="133" spans="2:65" s="66" customFormat="1" ht="22.5" customHeight="1">
      <c r="B133" s="76"/>
      <c r="C133" s="69"/>
      <c r="D133" s="69"/>
      <c r="E133" s="75" t="s">
        <v>3</v>
      </c>
      <c r="F133" s="74" t="s">
        <v>186</v>
      </c>
      <c r="G133" s="73"/>
      <c r="H133" s="73"/>
      <c r="I133" s="73"/>
      <c r="J133" s="69"/>
      <c r="K133" s="72">
        <v>3.129</v>
      </c>
      <c r="L133" s="69"/>
      <c r="M133" s="69"/>
      <c r="N133" s="69"/>
      <c r="O133" s="69"/>
      <c r="P133" s="69"/>
      <c r="Q133" s="69"/>
      <c r="R133" s="71"/>
      <c r="T133" s="70"/>
      <c r="U133" s="69"/>
      <c r="V133" s="69"/>
      <c r="W133" s="69"/>
      <c r="X133" s="69"/>
      <c r="Y133" s="69"/>
      <c r="Z133" s="69"/>
      <c r="AA133" s="68"/>
      <c r="AT133" s="67" t="s">
        <v>27</v>
      </c>
      <c r="AU133" s="67" t="s">
        <v>11</v>
      </c>
      <c r="AV133" s="66" t="s">
        <v>11</v>
      </c>
      <c r="AW133" s="66" t="s">
        <v>25</v>
      </c>
      <c r="AX133" s="66" t="s">
        <v>5</v>
      </c>
      <c r="AY133" s="67" t="s">
        <v>10</v>
      </c>
    </row>
    <row r="134" spans="2:65" s="55" customFormat="1" ht="22.5" customHeight="1">
      <c r="B134" s="65"/>
      <c r="C134" s="58"/>
      <c r="D134" s="58"/>
      <c r="E134" s="64" t="s">
        <v>3</v>
      </c>
      <c r="F134" s="63" t="s">
        <v>28</v>
      </c>
      <c r="G134" s="62"/>
      <c r="H134" s="62"/>
      <c r="I134" s="62"/>
      <c r="J134" s="58"/>
      <c r="K134" s="61">
        <v>31.506</v>
      </c>
      <c r="L134" s="58"/>
      <c r="M134" s="58"/>
      <c r="N134" s="58"/>
      <c r="O134" s="58"/>
      <c r="P134" s="58"/>
      <c r="Q134" s="58"/>
      <c r="R134" s="60"/>
      <c r="T134" s="59"/>
      <c r="U134" s="58"/>
      <c r="V134" s="58"/>
      <c r="W134" s="58"/>
      <c r="X134" s="58"/>
      <c r="Y134" s="58"/>
      <c r="Z134" s="58"/>
      <c r="AA134" s="57"/>
      <c r="AT134" s="56" t="s">
        <v>27</v>
      </c>
      <c r="AU134" s="56" t="s">
        <v>11</v>
      </c>
      <c r="AV134" s="55" t="s">
        <v>26</v>
      </c>
      <c r="AW134" s="55" t="s">
        <v>25</v>
      </c>
      <c r="AX134" s="55" t="s">
        <v>0</v>
      </c>
      <c r="AY134" s="56" t="s">
        <v>10</v>
      </c>
    </row>
    <row r="135" spans="2:65" s="1" customFormat="1" ht="31.5" customHeight="1">
      <c r="B135" s="39"/>
      <c r="C135" s="38" t="s">
        <v>185</v>
      </c>
      <c r="D135" s="38" t="s">
        <v>4</v>
      </c>
      <c r="E135" s="37" t="s">
        <v>184</v>
      </c>
      <c r="F135" s="36" t="s">
        <v>183</v>
      </c>
      <c r="G135" s="32"/>
      <c r="H135" s="32"/>
      <c r="I135" s="32"/>
      <c r="J135" s="35" t="s">
        <v>39</v>
      </c>
      <c r="K135" s="34">
        <v>129.54400000000001</v>
      </c>
      <c r="L135" s="14">
        <v>0</v>
      </c>
      <c r="M135" s="32"/>
      <c r="N135" s="33">
        <f>ROUND(L135*K135,2)</f>
        <v>0</v>
      </c>
      <c r="O135" s="32"/>
      <c r="P135" s="32"/>
      <c r="Q135" s="32"/>
      <c r="R135" s="31"/>
      <c r="T135" s="10" t="s">
        <v>3</v>
      </c>
      <c r="U135" s="30" t="s">
        <v>2</v>
      </c>
      <c r="V135" s="23"/>
      <c r="W135" s="29">
        <f>V135*K135</f>
        <v>0</v>
      </c>
      <c r="X135" s="29">
        <v>2.7799999999999999E-3</v>
      </c>
      <c r="Y135" s="29">
        <f>X135*K135</f>
        <v>0.36013232000000001</v>
      </c>
      <c r="Z135" s="29">
        <v>0</v>
      </c>
      <c r="AA135" s="28">
        <f>Z135*K135</f>
        <v>0</v>
      </c>
      <c r="AR135" s="6" t="s">
        <v>20</v>
      </c>
      <c r="AT135" s="6" t="s">
        <v>4</v>
      </c>
      <c r="AU135" s="6" t="s">
        <v>11</v>
      </c>
      <c r="AY135" s="6" t="s">
        <v>10</v>
      </c>
      <c r="BE135" s="5">
        <f>IF(U135="základní",N135,0)</f>
        <v>0</v>
      </c>
      <c r="BF135" s="5">
        <f>IF(U135="snížená",N135,0)</f>
        <v>0</v>
      </c>
      <c r="BG135" s="5">
        <f>IF(U135="zákl. přenesená",N135,0)</f>
        <v>0</v>
      </c>
      <c r="BH135" s="5">
        <f>IF(U135="sníž. přenesená",N135,0)</f>
        <v>0</v>
      </c>
      <c r="BI135" s="5">
        <f>IF(U135="nulová",N135,0)</f>
        <v>0</v>
      </c>
      <c r="BJ135" s="6" t="s">
        <v>0</v>
      </c>
      <c r="BK135" s="5">
        <f>ROUND(L135*K135,2)</f>
        <v>0</v>
      </c>
      <c r="BL135" s="6" t="s">
        <v>20</v>
      </c>
      <c r="BM135" s="6" t="s">
        <v>182</v>
      </c>
    </row>
    <row r="136" spans="2:65" s="66" customFormat="1" ht="22.5" customHeight="1">
      <c r="B136" s="76"/>
      <c r="C136" s="69"/>
      <c r="D136" s="69"/>
      <c r="E136" s="75" t="s">
        <v>3</v>
      </c>
      <c r="F136" s="77" t="s">
        <v>181</v>
      </c>
      <c r="G136" s="73"/>
      <c r="H136" s="73"/>
      <c r="I136" s="73"/>
      <c r="J136" s="69"/>
      <c r="K136" s="72">
        <v>57.75</v>
      </c>
      <c r="L136" s="69"/>
      <c r="M136" s="69"/>
      <c r="N136" s="69"/>
      <c r="O136" s="69"/>
      <c r="P136" s="69"/>
      <c r="Q136" s="69"/>
      <c r="R136" s="71"/>
      <c r="T136" s="70"/>
      <c r="U136" s="69"/>
      <c r="V136" s="69"/>
      <c r="W136" s="69"/>
      <c r="X136" s="69"/>
      <c r="Y136" s="69"/>
      <c r="Z136" s="69"/>
      <c r="AA136" s="68"/>
      <c r="AT136" s="67" t="s">
        <v>27</v>
      </c>
      <c r="AU136" s="67" t="s">
        <v>11</v>
      </c>
      <c r="AV136" s="66" t="s">
        <v>11</v>
      </c>
      <c r="AW136" s="66" t="s">
        <v>25</v>
      </c>
      <c r="AX136" s="66" t="s">
        <v>5</v>
      </c>
      <c r="AY136" s="67" t="s">
        <v>10</v>
      </c>
    </row>
    <row r="137" spans="2:65" s="66" customFormat="1" ht="22.5" customHeight="1">
      <c r="B137" s="76"/>
      <c r="C137" s="69"/>
      <c r="D137" s="69"/>
      <c r="E137" s="75" t="s">
        <v>3</v>
      </c>
      <c r="F137" s="74" t="s">
        <v>180</v>
      </c>
      <c r="G137" s="73"/>
      <c r="H137" s="73"/>
      <c r="I137" s="73"/>
      <c r="J137" s="69"/>
      <c r="K137" s="72">
        <v>57.75</v>
      </c>
      <c r="L137" s="69"/>
      <c r="M137" s="69"/>
      <c r="N137" s="69"/>
      <c r="O137" s="69"/>
      <c r="P137" s="69"/>
      <c r="Q137" s="69"/>
      <c r="R137" s="71"/>
      <c r="T137" s="70"/>
      <c r="U137" s="69"/>
      <c r="V137" s="69"/>
      <c r="W137" s="69"/>
      <c r="X137" s="69"/>
      <c r="Y137" s="69"/>
      <c r="Z137" s="69"/>
      <c r="AA137" s="68"/>
      <c r="AT137" s="67" t="s">
        <v>27</v>
      </c>
      <c r="AU137" s="67" t="s">
        <v>11</v>
      </c>
      <c r="AV137" s="66" t="s">
        <v>11</v>
      </c>
      <c r="AW137" s="66" t="s">
        <v>25</v>
      </c>
      <c r="AX137" s="66" t="s">
        <v>5</v>
      </c>
      <c r="AY137" s="67" t="s">
        <v>10</v>
      </c>
    </row>
    <row r="138" spans="2:65" s="66" customFormat="1" ht="22.5" customHeight="1">
      <c r="B138" s="76"/>
      <c r="C138" s="69"/>
      <c r="D138" s="69"/>
      <c r="E138" s="75" t="s">
        <v>3</v>
      </c>
      <c r="F138" s="74" t="s">
        <v>179</v>
      </c>
      <c r="G138" s="73"/>
      <c r="H138" s="73"/>
      <c r="I138" s="73"/>
      <c r="J138" s="69"/>
      <c r="K138" s="72">
        <v>14.044</v>
      </c>
      <c r="L138" s="69"/>
      <c r="M138" s="69"/>
      <c r="N138" s="69"/>
      <c r="O138" s="69"/>
      <c r="P138" s="69"/>
      <c r="Q138" s="69"/>
      <c r="R138" s="71"/>
      <c r="T138" s="70"/>
      <c r="U138" s="69"/>
      <c r="V138" s="69"/>
      <c r="W138" s="69"/>
      <c r="X138" s="69"/>
      <c r="Y138" s="69"/>
      <c r="Z138" s="69"/>
      <c r="AA138" s="68"/>
      <c r="AT138" s="67" t="s">
        <v>27</v>
      </c>
      <c r="AU138" s="67" t="s">
        <v>11</v>
      </c>
      <c r="AV138" s="66" t="s">
        <v>11</v>
      </c>
      <c r="AW138" s="66" t="s">
        <v>25</v>
      </c>
      <c r="AX138" s="66" t="s">
        <v>5</v>
      </c>
      <c r="AY138" s="67" t="s">
        <v>10</v>
      </c>
    </row>
    <row r="139" spans="2:65" s="55" customFormat="1" ht="22.5" customHeight="1">
      <c r="B139" s="65"/>
      <c r="C139" s="58"/>
      <c r="D139" s="58"/>
      <c r="E139" s="64" t="s">
        <v>3</v>
      </c>
      <c r="F139" s="63" t="s">
        <v>28</v>
      </c>
      <c r="G139" s="62"/>
      <c r="H139" s="62"/>
      <c r="I139" s="62"/>
      <c r="J139" s="58"/>
      <c r="K139" s="61">
        <v>129.54400000000001</v>
      </c>
      <c r="L139" s="58"/>
      <c r="M139" s="58"/>
      <c r="N139" s="58"/>
      <c r="O139" s="58"/>
      <c r="P139" s="58"/>
      <c r="Q139" s="58"/>
      <c r="R139" s="60"/>
      <c r="T139" s="59"/>
      <c r="U139" s="58"/>
      <c r="V139" s="58"/>
      <c r="W139" s="58"/>
      <c r="X139" s="58"/>
      <c r="Y139" s="58"/>
      <c r="Z139" s="58"/>
      <c r="AA139" s="57"/>
      <c r="AT139" s="56" t="s">
        <v>27</v>
      </c>
      <c r="AU139" s="56" t="s">
        <v>11</v>
      </c>
      <c r="AV139" s="55" t="s">
        <v>26</v>
      </c>
      <c r="AW139" s="55" t="s">
        <v>25</v>
      </c>
      <c r="AX139" s="55" t="s">
        <v>0</v>
      </c>
      <c r="AY139" s="56" t="s">
        <v>10</v>
      </c>
    </row>
    <row r="140" spans="2:65" s="1" customFormat="1" ht="44.25" customHeight="1">
      <c r="B140" s="39"/>
      <c r="C140" s="38" t="s">
        <v>26</v>
      </c>
      <c r="D140" s="38" t="s">
        <v>4</v>
      </c>
      <c r="E140" s="37" t="s">
        <v>178</v>
      </c>
      <c r="F140" s="36" t="s">
        <v>177</v>
      </c>
      <c r="G140" s="32"/>
      <c r="H140" s="32"/>
      <c r="I140" s="32"/>
      <c r="J140" s="35" t="s">
        <v>125</v>
      </c>
      <c r="K140" s="34">
        <v>159.43</v>
      </c>
      <c r="L140" s="14">
        <v>0</v>
      </c>
      <c r="M140" s="32"/>
      <c r="N140" s="33">
        <f>ROUND(L140*K140,2)</f>
        <v>0</v>
      </c>
      <c r="O140" s="32"/>
      <c r="P140" s="32"/>
      <c r="Q140" s="32"/>
      <c r="R140" s="31"/>
      <c r="T140" s="10" t="s">
        <v>3</v>
      </c>
      <c r="U140" s="30" t="s">
        <v>2</v>
      </c>
      <c r="V140" s="23"/>
      <c r="W140" s="29">
        <f>V140*K140</f>
        <v>0</v>
      </c>
      <c r="X140" s="29">
        <v>1E-4</v>
      </c>
      <c r="Y140" s="29">
        <f>X140*K140</f>
        <v>1.5943000000000002E-2</v>
      </c>
      <c r="Z140" s="29">
        <v>0</v>
      </c>
      <c r="AA140" s="28">
        <f>Z140*K140</f>
        <v>0</v>
      </c>
      <c r="AR140" s="6" t="s">
        <v>20</v>
      </c>
      <c r="AT140" s="6" t="s">
        <v>4</v>
      </c>
      <c r="AU140" s="6" t="s">
        <v>11</v>
      </c>
      <c r="AY140" s="6" t="s">
        <v>10</v>
      </c>
      <c r="BE140" s="5">
        <f>IF(U140="základní",N140,0)</f>
        <v>0</v>
      </c>
      <c r="BF140" s="5">
        <f>IF(U140="snížená",N140,0)</f>
        <v>0</v>
      </c>
      <c r="BG140" s="5">
        <f>IF(U140="zákl. přenesená",N140,0)</f>
        <v>0</v>
      </c>
      <c r="BH140" s="5">
        <f>IF(U140="sníž. přenesená",N140,0)</f>
        <v>0</v>
      </c>
      <c r="BI140" s="5">
        <f>IF(U140="nulová",N140,0)</f>
        <v>0</v>
      </c>
      <c r="BJ140" s="6" t="s">
        <v>0</v>
      </c>
      <c r="BK140" s="5">
        <f>ROUND(L140*K140,2)</f>
        <v>0</v>
      </c>
      <c r="BL140" s="6" t="s">
        <v>20</v>
      </c>
      <c r="BM140" s="6" t="s">
        <v>176</v>
      </c>
    </row>
    <row r="141" spans="2:65" s="66" customFormat="1" ht="22.5" customHeight="1">
      <c r="B141" s="76"/>
      <c r="C141" s="69"/>
      <c r="D141" s="69"/>
      <c r="E141" s="75" t="s">
        <v>3</v>
      </c>
      <c r="F141" s="77" t="s">
        <v>139</v>
      </c>
      <c r="G141" s="73"/>
      <c r="H141" s="73"/>
      <c r="I141" s="73"/>
      <c r="J141" s="69"/>
      <c r="K141" s="72">
        <v>159.43</v>
      </c>
      <c r="L141" s="69"/>
      <c r="M141" s="69"/>
      <c r="N141" s="69"/>
      <c r="O141" s="69"/>
      <c r="P141" s="69"/>
      <c r="Q141" s="69"/>
      <c r="R141" s="71"/>
      <c r="T141" s="70"/>
      <c r="U141" s="69"/>
      <c r="V141" s="69"/>
      <c r="W141" s="69"/>
      <c r="X141" s="69"/>
      <c r="Y141" s="69"/>
      <c r="Z141" s="69"/>
      <c r="AA141" s="68"/>
      <c r="AT141" s="67" t="s">
        <v>27</v>
      </c>
      <c r="AU141" s="67" t="s">
        <v>11</v>
      </c>
      <c r="AV141" s="66" t="s">
        <v>11</v>
      </c>
      <c r="AW141" s="66" t="s">
        <v>25</v>
      </c>
      <c r="AX141" s="66" t="s">
        <v>5</v>
      </c>
      <c r="AY141" s="67" t="s">
        <v>10</v>
      </c>
    </row>
    <row r="142" spans="2:65" s="55" customFormat="1" ht="22.5" customHeight="1">
      <c r="B142" s="65"/>
      <c r="C142" s="58"/>
      <c r="D142" s="58"/>
      <c r="E142" s="64" t="s">
        <v>3</v>
      </c>
      <c r="F142" s="63" t="s">
        <v>28</v>
      </c>
      <c r="G142" s="62"/>
      <c r="H142" s="62"/>
      <c r="I142" s="62"/>
      <c r="J142" s="58"/>
      <c r="K142" s="61">
        <v>159.43</v>
      </c>
      <c r="L142" s="58"/>
      <c r="M142" s="58"/>
      <c r="N142" s="58"/>
      <c r="O142" s="58"/>
      <c r="P142" s="58"/>
      <c r="Q142" s="58"/>
      <c r="R142" s="60"/>
      <c r="T142" s="59"/>
      <c r="U142" s="58"/>
      <c r="V142" s="58"/>
      <c r="W142" s="58"/>
      <c r="X142" s="58"/>
      <c r="Y142" s="58"/>
      <c r="Z142" s="58"/>
      <c r="AA142" s="57"/>
      <c r="AT142" s="56" t="s">
        <v>27</v>
      </c>
      <c r="AU142" s="56" t="s">
        <v>11</v>
      </c>
      <c r="AV142" s="55" t="s">
        <v>26</v>
      </c>
      <c r="AW142" s="55" t="s">
        <v>25</v>
      </c>
      <c r="AX142" s="55" t="s">
        <v>0</v>
      </c>
      <c r="AY142" s="56" t="s">
        <v>10</v>
      </c>
    </row>
    <row r="143" spans="2:65" s="1" customFormat="1" ht="31.5" customHeight="1">
      <c r="B143" s="39"/>
      <c r="C143" s="97" t="s">
        <v>16</v>
      </c>
      <c r="D143" s="97" t="s">
        <v>123</v>
      </c>
      <c r="E143" s="96" t="s">
        <v>168</v>
      </c>
      <c r="F143" s="95" t="s">
        <v>167</v>
      </c>
      <c r="G143" s="91"/>
      <c r="H143" s="91"/>
      <c r="I143" s="91"/>
      <c r="J143" s="94" t="s">
        <v>125</v>
      </c>
      <c r="K143" s="93">
        <v>183.345</v>
      </c>
      <c r="L143" s="92">
        <v>0</v>
      </c>
      <c r="M143" s="91"/>
      <c r="N143" s="90">
        <f>ROUND(L143*K143,2)</f>
        <v>0</v>
      </c>
      <c r="O143" s="32"/>
      <c r="P143" s="32"/>
      <c r="Q143" s="32"/>
      <c r="R143" s="31"/>
      <c r="T143" s="10" t="s">
        <v>3</v>
      </c>
      <c r="U143" s="30" t="s">
        <v>2</v>
      </c>
      <c r="V143" s="23"/>
      <c r="W143" s="29">
        <f>V143*K143</f>
        <v>0</v>
      </c>
      <c r="X143" s="29">
        <v>1.9E-3</v>
      </c>
      <c r="Y143" s="29">
        <f>X143*K143</f>
        <v>0.34835549999999998</v>
      </c>
      <c r="Z143" s="29">
        <v>0</v>
      </c>
      <c r="AA143" s="28">
        <f>Z143*K143</f>
        <v>0</v>
      </c>
      <c r="AR143" s="6" t="s">
        <v>124</v>
      </c>
      <c r="AT143" s="6" t="s">
        <v>123</v>
      </c>
      <c r="AU143" s="6" t="s">
        <v>11</v>
      </c>
      <c r="AY143" s="6" t="s">
        <v>10</v>
      </c>
      <c r="BE143" s="5">
        <f>IF(U143="základní",N143,0)</f>
        <v>0</v>
      </c>
      <c r="BF143" s="5">
        <f>IF(U143="snížená",N143,0)</f>
        <v>0</v>
      </c>
      <c r="BG143" s="5">
        <f>IF(U143="zákl. přenesená",N143,0)</f>
        <v>0</v>
      </c>
      <c r="BH143" s="5">
        <f>IF(U143="sníž. přenesená",N143,0)</f>
        <v>0</v>
      </c>
      <c r="BI143" s="5">
        <f>IF(U143="nulová",N143,0)</f>
        <v>0</v>
      </c>
      <c r="BJ143" s="6" t="s">
        <v>0</v>
      </c>
      <c r="BK143" s="5">
        <f>ROUND(L143*K143,2)</f>
        <v>0</v>
      </c>
      <c r="BL143" s="6" t="s">
        <v>20</v>
      </c>
      <c r="BM143" s="6" t="s">
        <v>175</v>
      </c>
    </row>
    <row r="144" spans="2:65" s="66" customFormat="1" ht="22.5" customHeight="1">
      <c r="B144" s="76"/>
      <c r="C144" s="69"/>
      <c r="D144" s="69"/>
      <c r="E144" s="75" t="s">
        <v>3</v>
      </c>
      <c r="F144" s="77" t="s">
        <v>174</v>
      </c>
      <c r="G144" s="73"/>
      <c r="H144" s="73"/>
      <c r="I144" s="73"/>
      <c r="J144" s="69"/>
      <c r="K144" s="72">
        <v>183.345</v>
      </c>
      <c r="L144" s="69"/>
      <c r="M144" s="69"/>
      <c r="N144" s="69"/>
      <c r="O144" s="69"/>
      <c r="P144" s="69"/>
      <c r="Q144" s="69"/>
      <c r="R144" s="71"/>
      <c r="T144" s="70"/>
      <c r="U144" s="69"/>
      <c r="V144" s="69"/>
      <c r="W144" s="69"/>
      <c r="X144" s="69"/>
      <c r="Y144" s="69"/>
      <c r="Z144" s="69"/>
      <c r="AA144" s="68"/>
      <c r="AT144" s="67" t="s">
        <v>27</v>
      </c>
      <c r="AU144" s="67" t="s">
        <v>11</v>
      </c>
      <c r="AV144" s="66" t="s">
        <v>11</v>
      </c>
      <c r="AW144" s="66" t="s">
        <v>25</v>
      </c>
      <c r="AX144" s="66" t="s">
        <v>5</v>
      </c>
      <c r="AY144" s="67" t="s">
        <v>10</v>
      </c>
    </row>
    <row r="145" spans="2:65" s="55" customFormat="1" ht="22.5" customHeight="1">
      <c r="B145" s="65"/>
      <c r="C145" s="58"/>
      <c r="D145" s="58"/>
      <c r="E145" s="64" t="s">
        <v>3</v>
      </c>
      <c r="F145" s="63" t="s">
        <v>28</v>
      </c>
      <c r="G145" s="62"/>
      <c r="H145" s="62"/>
      <c r="I145" s="62"/>
      <c r="J145" s="58"/>
      <c r="K145" s="61">
        <v>183.345</v>
      </c>
      <c r="L145" s="58"/>
      <c r="M145" s="58"/>
      <c r="N145" s="58"/>
      <c r="O145" s="58"/>
      <c r="P145" s="58"/>
      <c r="Q145" s="58"/>
      <c r="R145" s="60"/>
      <c r="T145" s="59"/>
      <c r="U145" s="58"/>
      <c r="V145" s="58"/>
      <c r="W145" s="58"/>
      <c r="X145" s="58"/>
      <c r="Y145" s="58"/>
      <c r="Z145" s="58"/>
      <c r="AA145" s="57"/>
      <c r="AT145" s="56" t="s">
        <v>27</v>
      </c>
      <c r="AU145" s="56" t="s">
        <v>11</v>
      </c>
      <c r="AV145" s="55" t="s">
        <v>26</v>
      </c>
      <c r="AW145" s="55" t="s">
        <v>25</v>
      </c>
      <c r="AX145" s="55" t="s">
        <v>0</v>
      </c>
      <c r="AY145" s="56" t="s">
        <v>10</v>
      </c>
    </row>
    <row r="146" spans="2:65" s="1" customFormat="1" ht="44.25" customHeight="1">
      <c r="B146" s="39"/>
      <c r="C146" s="38" t="s">
        <v>173</v>
      </c>
      <c r="D146" s="38" t="s">
        <v>4</v>
      </c>
      <c r="E146" s="37" t="s">
        <v>172</v>
      </c>
      <c r="F146" s="36" t="s">
        <v>171</v>
      </c>
      <c r="G146" s="32"/>
      <c r="H146" s="32"/>
      <c r="I146" s="32"/>
      <c r="J146" s="35" t="s">
        <v>125</v>
      </c>
      <c r="K146" s="34">
        <v>1882.008</v>
      </c>
      <c r="L146" s="14">
        <v>0</v>
      </c>
      <c r="M146" s="32"/>
      <c r="N146" s="33">
        <f>ROUND(L146*K146,2)</f>
        <v>0</v>
      </c>
      <c r="O146" s="32"/>
      <c r="P146" s="32"/>
      <c r="Q146" s="32"/>
      <c r="R146" s="31"/>
      <c r="T146" s="10" t="s">
        <v>3</v>
      </c>
      <c r="U146" s="30" t="s">
        <v>2</v>
      </c>
      <c r="V146" s="23"/>
      <c r="W146" s="29">
        <f>V146*K146</f>
        <v>0</v>
      </c>
      <c r="X146" s="29">
        <v>1.8000000000000001E-4</v>
      </c>
      <c r="Y146" s="29">
        <f>X146*K146</f>
        <v>0.33876144000000002</v>
      </c>
      <c r="Z146" s="29">
        <v>0</v>
      </c>
      <c r="AA146" s="28">
        <f>Z146*K146</f>
        <v>0</v>
      </c>
      <c r="AR146" s="6" t="s">
        <v>20</v>
      </c>
      <c r="AT146" s="6" t="s">
        <v>4</v>
      </c>
      <c r="AU146" s="6" t="s">
        <v>11</v>
      </c>
      <c r="AY146" s="6" t="s">
        <v>10</v>
      </c>
      <c r="BE146" s="5">
        <f>IF(U146="základní",N146,0)</f>
        <v>0</v>
      </c>
      <c r="BF146" s="5">
        <f>IF(U146="snížená",N146,0)</f>
        <v>0</v>
      </c>
      <c r="BG146" s="5">
        <f>IF(U146="zákl. přenesená",N146,0)</f>
        <v>0</v>
      </c>
      <c r="BH146" s="5">
        <f>IF(U146="sníž. přenesená",N146,0)</f>
        <v>0</v>
      </c>
      <c r="BI146" s="5">
        <f>IF(U146="nulová",N146,0)</f>
        <v>0</v>
      </c>
      <c r="BJ146" s="6" t="s">
        <v>0</v>
      </c>
      <c r="BK146" s="5">
        <f>ROUND(L146*K146,2)</f>
        <v>0</v>
      </c>
      <c r="BL146" s="6" t="s">
        <v>20</v>
      </c>
      <c r="BM146" s="6" t="s">
        <v>170</v>
      </c>
    </row>
    <row r="147" spans="2:65" s="66" customFormat="1" ht="22.5" customHeight="1">
      <c r="B147" s="76"/>
      <c r="C147" s="69"/>
      <c r="D147" s="69"/>
      <c r="E147" s="75" t="s">
        <v>3</v>
      </c>
      <c r="F147" s="77" t="s">
        <v>141</v>
      </c>
      <c r="G147" s="73"/>
      <c r="H147" s="73"/>
      <c r="I147" s="73"/>
      <c r="J147" s="69"/>
      <c r="K147" s="72">
        <v>1719.3</v>
      </c>
      <c r="L147" s="69"/>
      <c r="M147" s="69"/>
      <c r="N147" s="69"/>
      <c r="O147" s="69"/>
      <c r="P147" s="69"/>
      <c r="Q147" s="69"/>
      <c r="R147" s="71"/>
      <c r="T147" s="70"/>
      <c r="U147" s="69"/>
      <c r="V147" s="69"/>
      <c r="W147" s="69"/>
      <c r="X147" s="69"/>
      <c r="Y147" s="69"/>
      <c r="Z147" s="69"/>
      <c r="AA147" s="68"/>
      <c r="AT147" s="67" t="s">
        <v>27</v>
      </c>
      <c r="AU147" s="67" t="s">
        <v>11</v>
      </c>
      <c r="AV147" s="66" t="s">
        <v>11</v>
      </c>
      <c r="AW147" s="66" t="s">
        <v>25</v>
      </c>
      <c r="AX147" s="66" t="s">
        <v>5</v>
      </c>
      <c r="AY147" s="67" t="s">
        <v>10</v>
      </c>
    </row>
    <row r="148" spans="2:65" s="66" customFormat="1" ht="22.5" customHeight="1">
      <c r="B148" s="76"/>
      <c r="C148" s="69"/>
      <c r="D148" s="69"/>
      <c r="E148" s="75" t="s">
        <v>3</v>
      </c>
      <c r="F148" s="74" t="s">
        <v>140</v>
      </c>
      <c r="G148" s="73"/>
      <c r="H148" s="73"/>
      <c r="I148" s="73"/>
      <c r="J148" s="69"/>
      <c r="K148" s="72">
        <v>162.708</v>
      </c>
      <c r="L148" s="69"/>
      <c r="M148" s="69"/>
      <c r="N148" s="69"/>
      <c r="O148" s="69"/>
      <c r="P148" s="69"/>
      <c r="Q148" s="69"/>
      <c r="R148" s="71"/>
      <c r="T148" s="70"/>
      <c r="U148" s="69"/>
      <c r="V148" s="69"/>
      <c r="W148" s="69"/>
      <c r="X148" s="69"/>
      <c r="Y148" s="69"/>
      <c r="Z148" s="69"/>
      <c r="AA148" s="68"/>
      <c r="AT148" s="67" t="s">
        <v>27</v>
      </c>
      <c r="AU148" s="67" t="s">
        <v>11</v>
      </c>
      <c r="AV148" s="66" t="s">
        <v>11</v>
      </c>
      <c r="AW148" s="66" t="s">
        <v>25</v>
      </c>
      <c r="AX148" s="66" t="s">
        <v>5</v>
      </c>
      <c r="AY148" s="67" t="s">
        <v>10</v>
      </c>
    </row>
    <row r="149" spans="2:65" s="55" customFormat="1" ht="22.5" customHeight="1">
      <c r="B149" s="65"/>
      <c r="C149" s="58"/>
      <c r="D149" s="58"/>
      <c r="E149" s="64" t="s">
        <v>3</v>
      </c>
      <c r="F149" s="63" t="s">
        <v>28</v>
      </c>
      <c r="G149" s="62"/>
      <c r="H149" s="62"/>
      <c r="I149" s="62"/>
      <c r="J149" s="58"/>
      <c r="K149" s="61">
        <v>1882.008</v>
      </c>
      <c r="L149" s="58"/>
      <c r="M149" s="58"/>
      <c r="N149" s="58"/>
      <c r="O149" s="58"/>
      <c r="P149" s="58"/>
      <c r="Q149" s="58"/>
      <c r="R149" s="60"/>
      <c r="T149" s="59"/>
      <c r="U149" s="58"/>
      <c r="V149" s="58"/>
      <c r="W149" s="58"/>
      <c r="X149" s="58"/>
      <c r="Y149" s="58"/>
      <c r="Z149" s="58"/>
      <c r="AA149" s="57"/>
      <c r="AT149" s="56" t="s">
        <v>27</v>
      </c>
      <c r="AU149" s="56" t="s">
        <v>11</v>
      </c>
      <c r="AV149" s="55" t="s">
        <v>26</v>
      </c>
      <c r="AW149" s="55" t="s">
        <v>25</v>
      </c>
      <c r="AX149" s="55" t="s">
        <v>0</v>
      </c>
      <c r="AY149" s="56" t="s">
        <v>10</v>
      </c>
    </row>
    <row r="150" spans="2:65" s="1" customFormat="1" ht="31.5" customHeight="1">
      <c r="B150" s="39"/>
      <c r="C150" s="97" t="s">
        <v>169</v>
      </c>
      <c r="D150" s="97" t="s">
        <v>123</v>
      </c>
      <c r="E150" s="96" t="s">
        <v>168</v>
      </c>
      <c r="F150" s="95" t="s">
        <v>167</v>
      </c>
      <c r="G150" s="91"/>
      <c r="H150" s="91"/>
      <c r="I150" s="91"/>
      <c r="J150" s="94" t="s">
        <v>125</v>
      </c>
      <c r="K150" s="93">
        <v>2164.3090000000002</v>
      </c>
      <c r="L150" s="92">
        <v>0</v>
      </c>
      <c r="M150" s="91"/>
      <c r="N150" s="90">
        <f>ROUND(L150*K150,2)</f>
        <v>0</v>
      </c>
      <c r="O150" s="32"/>
      <c r="P150" s="32"/>
      <c r="Q150" s="32"/>
      <c r="R150" s="31"/>
      <c r="T150" s="10" t="s">
        <v>3</v>
      </c>
      <c r="U150" s="30" t="s">
        <v>2</v>
      </c>
      <c r="V150" s="23"/>
      <c r="W150" s="29">
        <f>V150*K150</f>
        <v>0</v>
      </c>
      <c r="X150" s="29">
        <v>1.9E-3</v>
      </c>
      <c r="Y150" s="29">
        <f>X150*K150</f>
        <v>4.1121871000000008</v>
      </c>
      <c r="Z150" s="29">
        <v>0</v>
      </c>
      <c r="AA150" s="28">
        <f>Z150*K150</f>
        <v>0</v>
      </c>
      <c r="AR150" s="6" t="s">
        <v>124</v>
      </c>
      <c r="AT150" s="6" t="s">
        <v>123</v>
      </c>
      <c r="AU150" s="6" t="s">
        <v>11</v>
      </c>
      <c r="AY150" s="6" t="s">
        <v>10</v>
      </c>
      <c r="BE150" s="5">
        <f>IF(U150="základní",N150,0)</f>
        <v>0</v>
      </c>
      <c r="BF150" s="5">
        <f>IF(U150="snížená",N150,0)</f>
        <v>0</v>
      </c>
      <c r="BG150" s="5">
        <f>IF(U150="zákl. přenesená",N150,0)</f>
        <v>0</v>
      </c>
      <c r="BH150" s="5">
        <f>IF(U150="sníž. přenesená",N150,0)</f>
        <v>0</v>
      </c>
      <c r="BI150" s="5">
        <f>IF(U150="nulová",N150,0)</f>
        <v>0</v>
      </c>
      <c r="BJ150" s="6" t="s">
        <v>0</v>
      </c>
      <c r="BK150" s="5">
        <f>ROUND(L150*K150,2)</f>
        <v>0</v>
      </c>
      <c r="BL150" s="6" t="s">
        <v>20</v>
      </c>
      <c r="BM150" s="6" t="s">
        <v>166</v>
      </c>
    </row>
    <row r="151" spans="2:65" s="66" customFormat="1" ht="22.5" customHeight="1">
      <c r="B151" s="76"/>
      <c r="C151" s="69"/>
      <c r="D151" s="69"/>
      <c r="E151" s="75" t="s">
        <v>3</v>
      </c>
      <c r="F151" s="77" t="s">
        <v>165</v>
      </c>
      <c r="G151" s="73"/>
      <c r="H151" s="73"/>
      <c r="I151" s="73"/>
      <c r="J151" s="69"/>
      <c r="K151" s="72">
        <v>2164.3090000000002</v>
      </c>
      <c r="L151" s="69"/>
      <c r="M151" s="69"/>
      <c r="N151" s="69"/>
      <c r="O151" s="69"/>
      <c r="P151" s="69"/>
      <c r="Q151" s="69"/>
      <c r="R151" s="71"/>
      <c r="T151" s="70"/>
      <c r="U151" s="69"/>
      <c r="V151" s="69"/>
      <c r="W151" s="69"/>
      <c r="X151" s="69"/>
      <c r="Y151" s="69"/>
      <c r="Z151" s="69"/>
      <c r="AA151" s="68"/>
      <c r="AT151" s="67" t="s">
        <v>27</v>
      </c>
      <c r="AU151" s="67" t="s">
        <v>11</v>
      </c>
      <c r="AV151" s="66" t="s">
        <v>11</v>
      </c>
      <c r="AW151" s="66" t="s">
        <v>25</v>
      </c>
      <c r="AX151" s="66" t="s">
        <v>5</v>
      </c>
      <c r="AY151" s="67" t="s">
        <v>10</v>
      </c>
    </row>
    <row r="152" spans="2:65" s="55" customFormat="1" ht="22.5" customHeight="1">
      <c r="B152" s="65"/>
      <c r="C152" s="58"/>
      <c r="D152" s="58"/>
      <c r="E152" s="64" t="s">
        <v>3</v>
      </c>
      <c r="F152" s="63" t="s">
        <v>28</v>
      </c>
      <c r="G152" s="62"/>
      <c r="H152" s="62"/>
      <c r="I152" s="62"/>
      <c r="J152" s="58"/>
      <c r="K152" s="61">
        <v>2164.3090000000002</v>
      </c>
      <c r="L152" s="58"/>
      <c r="M152" s="58"/>
      <c r="N152" s="58"/>
      <c r="O152" s="58"/>
      <c r="P152" s="58"/>
      <c r="Q152" s="58"/>
      <c r="R152" s="60"/>
      <c r="T152" s="59"/>
      <c r="U152" s="58"/>
      <c r="V152" s="58"/>
      <c r="W152" s="58"/>
      <c r="X152" s="58"/>
      <c r="Y152" s="58"/>
      <c r="Z152" s="58"/>
      <c r="AA152" s="57"/>
      <c r="AT152" s="56" t="s">
        <v>27</v>
      </c>
      <c r="AU152" s="56" t="s">
        <v>11</v>
      </c>
      <c r="AV152" s="55" t="s">
        <v>26</v>
      </c>
      <c r="AW152" s="55" t="s">
        <v>25</v>
      </c>
      <c r="AX152" s="55" t="s">
        <v>0</v>
      </c>
      <c r="AY152" s="56" t="s">
        <v>10</v>
      </c>
    </row>
    <row r="153" spans="2:65" s="1" customFormat="1" ht="31.5" customHeight="1">
      <c r="B153" s="39"/>
      <c r="C153" s="38" t="s">
        <v>164</v>
      </c>
      <c r="D153" s="38" t="s">
        <v>4</v>
      </c>
      <c r="E153" s="37" t="s">
        <v>163</v>
      </c>
      <c r="F153" s="36" t="s">
        <v>162</v>
      </c>
      <c r="G153" s="32"/>
      <c r="H153" s="32"/>
      <c r="I153" s="32"/>
      <c r="J153" s="35" t="s">
        <v>125</v>
      </c>
      <c r="K153" s="34">
        <v>2041.4380000000001</v>
      </c>
      <c r="L153" s="14">
        <v>0</v>
      </c>
      <c r="M153" s="32"/>
      <c r="N153" s="33">
        <f>ROUND(L153*K153,2)</f>
        <v>0</v>
      </c>
      <c r="O153" s="32"/>
      <c r="P153" s="32"/>
      <c r="Q153" s="32"/>
      <c r="R153" s="31"/>
      <c r="T153" s="10" t="s">
        <v>3</v>
      </c>
      <c r="U153" s="30" t="s">
        <v>2</v>
      </c>
      <c r="V153" s="23"/>
      <c r="W153" s="29">
        <f>V153*K153</f>
        <v>0</v>
      </c>
      <c r="X153" s="29">
        <v>0</v>
      </c>
      <c r="Y153" s="29">
        <f>X153*K153</f>
        <v>0</v>
      </c>
      <c r="Z153" s="29">
        <v>0</v>
      </c>
      <c r="AA153" s="28">
        <f>Z153*K153</f>
        <v>0</v>
      </c>
      <c r="AR153" s="6" t="s">
        <v>20</v>
      </c>
      <c r="AT153" s="6" t="s">
        <v>4</v>
      </c>
      <c r="AU153" s="6" t="s">
        <v>11</v>
      </c>
      <c r="AY153" s="6" t="s">
        <v>10</v>
      </c>
      <c r="BE153" s="5">
        <f>IF(U153="základní",N153,0)</f>
        <v>0</v>
      </c>
      <c r="BF153" s="5">
        <f>IF(U153="snížená",N153,0)</f>
        <v>0</v>
      </c>
      <c r="BG153" s="5">
        <f>IF(U153="zákl. přenesená",N153,0)</f>
        <v>0</v>
      </c>
      <c r="BH153" s="5">
        <f>IF(U153="sníž. přenesená",N153,0)</f>
        <v>0</v>
      </c>
      <c r="BI153" s="5">
        <f>IF(U153="nulová",N153,0)</f>
        <v>0</v>
      </c>
      <c r="BJ153" s="6" t="s">
        <v>0</v>
      </c>
      <c r="BK153" s="5">
        <f>ROUND(L153*K153,2)</f>
        <v>0</v>
      </c>
      <c r="BL153" s="6" t="s">
        <v>20</v>
      </c>
      <c r="BM153" s="6" t="s">
        <v>161</v>
      </c>
    </row>
    <row r="154" spans="2:65" s="66" customFormat="1" ht="22.5" customHeight="1">
      <c r="B154" s="76"/>
      <c r="C154" s="69"/>
      <c r="D154" s="69"/>
      <c r="E154" s="75" t="s">
        <v>3</v>
      </c>
      <c r="F154" s="77" t="s">
        <v>141</v>
      </c>
      <c r="G154" s="73"/>
      <c r="H154" s="73"/>
      <c r="I154" s="73"/>
      <c r="J154" s="69"/>
      <c r="K154" s="72">
        <v>1719.3</v>
      </c>
      <c r="L154" s="69"/>
      <c r="M154" s="69"/>
      <c r="N154" s="69"/>
      <c r="O154" s="69"/>
      <c r="P154" s="69"/>
      <c r="Q154" s="69"/>
      <c r="R154" s="71"/>
      <c r="T154" s="70"/>
      <c r="U154" s="69"/>
      <c r="V154" s="69"/>
      <c r="W154" s="69"/>
      <c r="X154" s="69"/>
      <c r="Y154" s="69"/>
      <c r="Z154" s="69"/>
      <c r="AA154" s="68"/>
      <c r="AT154" s="67" t="s">
        <v>27</v>
      </c>
      <c r="AU154" s="67" t="s">
        <v>11</v>
      </c>
      <c r="AV154" s="66" t="s">
        <v>11</v>
      </c>
      <c r="AW154" s="66" t="s">
        <v>25</v>
      </c>
      <c r="AX154" s="66" t="s">
        <v>5</v>
      </c>
      <c r="AY154" s="67" t="s">
        <v>10</v>
      </c>
    </row>
    <row r="155" spans="2:65" s="66" customFormat="1" ht="22.5" customHeight="1">
      <c r="B155" s="76"/>
      <c r="C155" s="69"/>
      <c r="D155" s="69"/>
      <c r="E155" s="75" t="s">
        <v>3</v>
      </c>
      <c r="F155" s="74" t="s">
        <v>140</v>
      </c>
      <c r="G155" s="73"/>
      <c r="H155" s="73"/>
      <c r="I155" s="73"/>
      <c r="J155" s="69"/>
      <c r="K155" s="72">
        <v>162.708</v>
      </c>
      <c r="L155" s="69"/>
      <c r="M155" s="69"/>
      <c r="N155" s="69"/>
      <c r="O155" s="69"/>
      <c r="P155" s="69"/>
      <c r="Q155" s="69"/>
      <c r="R155" s="71"/>
      <c r="T155" s="70"/>
      <c r="U155" s="69"/>
      <c r="V155" s="69"/>
      <c r="W155" s="69"/>
      <c r="X155" s="69"/>
      <c r="Y155" s="69"/>
      <c r="Z155" s="69"/>
      <c r="AA155" s="68"/>
      <c r="AT155" s="67" t="s">
        <v>27</v>
      </c>
      <c r="AU155" s="67" t="s">
        <v>11</v>
      </c>
      <c r="AV155" s="66" t="s">
        <v>11</v>
      </c>
      <c r="AW155" s="66" t="s">
        <v>25</v>
      </c>
      <c r="AX155" s="66" t="s">
        <v>5</v>
      </c>
      <c r="AY155" s="67" t="s">
        <v>10</v>
      </c>
    </row>
    <row r="156" spans="2:65" s="66" customFormat="1" ht="22.5" customHeight="1">
      <c r="B156" s="76"/>
      <c r="C156" s="69"/>
      <c r="D156" s="69"/>
      <c r="E156" s="75" t="s">
        <v>3</v>
      </c>
      <c r="F156" s="74" t="s">
        <v>139</v>
      </c>
      <c r="G156" s="73"/>
      <c r="H156" s="73"/>
      <c r="I156" s="73"/>
      <c r="J156" s="69"/>
      <c r="K156" s="72">
        <v>159.43</v>
      </c>
      <c r="L156" s="69"/>
      <c r="M156" s="69"/>
      <c r="N156" s="69"/>
      <c r="O156" s="69"/>
      <c r="P156" s="69"/>
      <c r="Q156" s="69"/>
      <c r="R156" s="71"/>
      <c r="T156" s="70"/>
      <c r="U156" s="69"/>
      <c r="V156" s="69"/>
      <c r="W156" s="69"/>
      <c r="X156" s="69"/>
      <c r="Y156" s="69"/>
      <c r="Z156" s="69"/>
      <c r="AA156" s="68"/>
      <c r="AT156" s="67" t="s">
        <v>27</v>
      </c>
      <c r="AU156" s="67" t="s">
        <v>11</v>
      </c>
      <c r="AV156" s="66" t="s">
        <v>11</v>
      </c>
      <c r="AW156" s="66" t="s">
        <v>25</v>
      </c>
      <c r="AX156" s="66" t="s">
        <v>5</v>
      </c>
      <c r="AY156" s="67" t="s">
        <v>10</v>
      </c>
    </row>
    <row r="157" spans="2:65" s="55" customFormat="1" ht="22.5" customHeight="1">
      <c r="B157" s="65"/>
      <c r="C157" s="58"/>
      <c r="D157" s="58"/>
      <c r="E157" s="64" t="s">
        <v>3</v>
      </c>
      <c r="F157" s="63" t="s">
        <v>28</v>
      </c>
      <c r="G157" s="62"/>
      <c r="H157" s="62"/>
      <c r="I157" s="62"/>
      <c r="J157" s="58"/>
      <c r="K157" s="61">
        <v>2041.4380000000001</v>
      </c>
      <c r="L157" s="58"/>
      <c r="M157" s="58"/>
      <c r="N157" s="58"/>
      <c r="O157" s="58"/>
      <c r="P157" s="58"/>
      <c r="Q157" s="58"/>
      <c r="R157" s="60"/>
      <c r="T157" s="59"/>
      <c r="U157" s="58"/>
      <c r="V157" s="58"/>
      <c r="W157" s="58"/>
      <c r="X157" s="58"/>
      <c r="Y157" s="58"/>
      <c r="Z157" s="58"/>
      <c r="AA157" s="57"/>
      <c r="AT157" s="56" t="s">
        <v>27</v>
      </c>
      <c r="AU157" s="56" t="s">
        <v>11</v>
      </c>
      <c r="AV157" s="55" t="s">
        <v>26</v>
      </c>
      <c r="AW157" s="55" t="s">
        <v>25</v>
      </c>
      <c r="AX157" s="55" t="s">
        <v>0</v>
      </c>
      <c r="AY157" s="56" t="s">
        <v>10</v>
      </c>
    </row>
    <row r="158" spans="2:65" s="1" customFormat="1" ht="22.5" customHeight="1">
      <c r="B158" s="39"/>
      <c r="C158" s="97" t="s">
        <v>160</v>
      </c>
      <c r="D158" s="97" t="s">
        <v>123</v>
      </c>
      <c r="E158" s="96" t="s">
        <v>159</v>
      </c>
      <c r="F158" s="95" t="s">
        <v>158</v>
      </c>
      <c r="G158" s="91"/>
      <c r="H158" s="91"/>
      <c r="I158" s="91"/>
      <c r="J158" s="94" t="s">
        <v>125</v>
      </c>
      <c r="K158" s="93">
        <v>2245.5819999999999</v>
      </c>
      <c r="L158" s="92">
        <v>0</v>
      </c>
      <c r="M158" s="91"/>
      <c r="N158" s="90">
        <f>ROUND(L158*K158,2)</f>
        <v>0</v>
      </c>
      <c r="O158" s="32"/>
      <c r="P158" s="32"/>
      <c r="Q158" s="32"/>
      <c r="R158" s="31"/>
      <c r="T158" s="10" t="s">
        <v>3</v>
      </c>
      <c r="U158" s="30" t="s">
        <v>2</v>
      </c>
      <c r="V158" s="23"/>
      <c r="W158" s="29">
        <f>V158*K158</f>
        <v>0</v>
      </c>
      <c r="X158" s="29">
        <v>2.9999999999999997E-4</v>
      </c>
      <c r="Y158" s="29">
        <f>X158*K158</f>
        <v>0.6736745999999999</v>
      </c>
      <c r="Z158" s="29">
        <v>0</v>
      </c>
      <c r="AA158" s="28">
        <f>Z158*K158</f>
        <v>0</v>
      </c>
      <c r="AR158" s="6" t="s">
        <v>124</v>
      </c>
      <c r="AT158" s="6" t="s">
        <v>123</v>
      </c>
      <c r="AU158" s="6" t="s">
        <v>11</v>
      </c>
      <c r="AY158" s="6" t="s">
        <v>10</v>
      </c>
      <c r="BE158" s="5">
        <f>IF(U158="základní",N158,0)</f>
        <v>0</v>
      </c>
      <c r="BF158" s="5">
        <f>IF(U158="snížená",N158,0)</f>
        <v>0</v>
      </c>
      <c r="BG158" s="5">
        <f>IF(U158="zákl. přenesená",N158,0)</f>
        <v>0</v>
      </c>
      <c r="BH158" s="5">
        <f>IF(U158="sníž. přenesená",N158,0)</f>
        <v>0</v>
      </c>
      <c r="BI158" s="5">
        <f>IF(U158="nulová",N158,0)</f>
        <v>0</v>
      </c>
      <c r="BJ158" s="6" t="s">
        <v>0</v>
      </c>
      <c r="BK158" s="5">
        <f>ROUND(L158*K158,2)</f>
        <v>0</v>
      </c>
      <c r="BL158" s="6" t="s">
        <v>20</v>
      </c>
      <c r="BM158" s="6" t="s">
        <v>157</v>
      </c>
    </row>
    <row r="159" spans="2:65" s="66" customFormat="1" ht="22.5" customHeight="1">
      <c r="B159" s="76"/>
      <c r="C159" s="69"/>
      <c r="D159" s="69"/>
      <c r="E159" s="75" t="s">
        <v>3</v>
      </c>
      <c r="F159" s="77" t="s">
        <v>156</v>
      </c>
      <c r="G159" s="73"/>
      <c r="H159" s="73"/>
      <c r="I159" s="73"/>
      <c r="J159" s="69"/>
      <c r="K159" s="72">
        <v>2245.5819999999999</v>
      </c>
      <c r="L159" s="69"/>
      <c r="M159" s="69"/>
      <c r="N159" s="69"/>
      <c r="O159" s="69"/>
      <c r="P159" s="69"/>
      <c r="Q159" s="69"/>
      <c r="R159" s="71"/>
      <c r="T159" s="70"/>
      <c r="U159" s="69"/>
      <c r="V159" s="69"/>
      <c r="W159" s="69"/>
      <c r="X159" s="69"/>
      <c r="Y159" s="69"/>
      <c r="Z159" s="69"/>
      <c r="AA159" s="68"/>
      <c r="AT159" s="67" t="s">
        <v>27</v>
      </c>
      <c r="AU159" s="67" t="s">
        <v>11</v>
      </c>
      <c r="AV159" s="66" t="s">
        <v>11</v>
      </c>
      <c r="AW159" s="66" t="s">
        <v>25</v>
      </c>
      <c r="AX159" s="66" t="s">
        <v>5</v>
      </c>
      <c r="AY159" s="67" t="s">
        <v>10</v>
      </c>
    </row>
    <row r="160" spans="2:65" s="55" customFormat="1" ht="22.5" customHeight="1">
      <c r="B160" s="65"/>
      <c r="C160" s="58"/>
      <c r="D160" s="58"/>
      <c r="E160" s="64" t="s">
        <v>3</v>
      </c>
      <c r="F160" s="63" t="s">
        <v>28</v>
      </c>
      <c r="G160" s="62"/>
      <c r="H160" s="62"/>
      <c r="I160" s="62"/>
      <c r="J160" s="58"/>
      <c r="K160" s="61">
        <v>2245.5819999999999</v>
      </c>
      <c r="L160" s="58"/>
      <c r="M160" s="58"/>
      <c r="N160" s="58"/>
      <c r="O160" s="58"/>
      <c r="P160" s="58"/>
      <c r="Q160" s="58"/>
      <c r="R160" s="60"/>
      <c r="T160" s="59"/>
      <c r="U160" s="58"/>
      <c r="V160" s="58"/>
      <c r="W160" s="58"/>
      <c r="X160" s="58"/>
      <c r="Y160" s="58"/>
      <c r="Z160" s="58"/>
      <c r="AA160" s="57"/>
      <c r="AT160" s="56" t="s">
        <v>27</v>
      </c>
      <c r="AU160" s="56" t="s">
        <v>11</v>
      </c>
      <c r="AV160" s="55" t="s">
        <v>26</v>
      </c>
      <c r="AW160" s="55" t="s">
        <v>25</v>
      </c>
      <c r="AX160" s="55" t="s">
        <v>0</v>
      </c>
      <c r="AY160" s="56" t="s">
        <v>10</v>
      </c>
    </row>
    <row r="161" spans="2:65" s="1" customFormat="1" ht="44.25" customHeight="1">
      <c r="B161" s="39"/>
      <c r="C161" s="38" t="s">
        <v>155</v>
      </c>
      <c r="D161" s="38" t="s">
        <v>4</v>
      </c>
      <c r="E161" s="37" t="s">
        <v>154</v>
      </c>
      <c r="F161" s="36" t="s">
        <v>153</v>
      </c>
      <c r="G161" s="32"/>
      <c r="H161" s="32"/>
      <c r="I161" s="32"/>
      <c r="J161" s="35" t="s">
        <v>125</v>
      </c>
      <c r="K161" s="34">
        <v>2041.4380000000001</v>
      </c>
      <c r="L161" s="14">
        <v>0</v>
      </c>
      <c r="M161" s="32"/>
      <c r="N161" s="33">
        <f>ROUND(L161*K161,2)</f>
        <v>0</v>
      </c>
      <c r="O161" s="32"/>
      <c r="P161" s="32"/>
      <c r="Q161" s="32"/>
      <c r="R161" s="31"/>
      <c r="T161" s="10" t="s">
        <v>3</v>
      </c>
      <c r="U161" s="30" t="s">
        <v>2</v>
      </c>
      <c r="V161" s="23"/>
      <c r="W161" s="29">
        <f>V161*K161</f>
        <v>0</v>
      </c>
      <c r="X161" s="29">
        <v>0</v>
      </c>
      <c r="Y161" s="29">
        <f>X161*K161</f>
        <v>0</v>
      </c>
      <c r="Z161" s="29">
        <v>2E-3</v>
      </c>
      <c r="AA161" s="28">
        <f>Z161*K161</f>
        <v>4.0828760000000006</v>
      </c>
      <c r="AR161" s="6" t="s">
        <v>20</v>
      </c>
      <c r="AT161" s="6" t="s">
        <v>4</v>
      </c>
      <c r="AU161" s="6" t="s">
        <v>11</v>
      </c>
      <c r="AY161" s="6" t="s">
        <v>10</v>
      </c>
      <c r="BE161" s="5">
        <f>IF(U161="základní",N161,0)</f>
        <v>0</v>
      </c>
      <c r="BF161" s="5">
        <f>IF(U161="snížená",N161,0)</f>
        <v>0</v>
      </c>
      <c r="BG161" s="5">
        <f>IF(U161="zákl. přenesená",N161,0)</f>
        <v>0</v>
      </c>
      <c r="BH161" s="5">
        <f>IF(U161="sníž. přenesená",N161,0)</f>
        <v>0</v>
      </c>
      <c r="BI161" s="5">
        <f>IF(U161="nulová",N161,0)</f>
        <v>0</v>
      </c>
      <c r="BJ161" s="6" t="s">
        <v>0</v>
      </c>
      <c r="BK161" s="5">
        <f>ROUND(L161*K161,2)</f>
        <v>0</v>
      </c>
      <c r="BL161" s="6" t="s">
        <v>20</v>
      </c>
      <c r="BM161" s="6" t="s">
        <v>152</v>
      </c>
    </row>
    <row r="162" spans="2:65" s="78" customFormat="1" ht="22.5" customHeight="1">
      <c r="B162" s="87"/>
      <c r="C162" s="81"/>
      <c r="D162" s="81"/>
      <c r="E162" s="84" t="s">
        <v>3</v>
      </c>
      <c r="F162" s="86" t="s">
        <v>151</v>
      </c>
      <c r="G162" s="85"/>
      <c r="H162" s="85"/>
      <c r="I162" s="85"/>
      <c r="J162" s="81"/>
      <c r="K162" s="84" t="s">
        <v>3</v>
      </c>
      <c r="L162" s="81"/>
      <c r="M162" s="81"/>
      <c r="N162" s="81"/>
      <c r="O162" s="81"/>
      <c r="P162" s="81"/>
      <c r="Q162" s="81"/>
      <c r="R162" s="83"/>
      <c r="T162" s="82"/>
      <c r="U162" s="81"/>
      <c r="V162" s="81"/>
      <c r="W162" s="81"/>
      <c r="X162" s="81"/>
      <c r="Y162" s="81"/>
      <c r="Z162" s="81"/>
      <c r="AA162" s="80"/>
      <c r="AT162" s="79" t="s">
        <v>27</v>
      </c>
      <c r="AU162" s="79" t="s">
        <v>11</v>
      </c>
      <c r="AV162" s="78" t="s">
        <v>0</v>
      </c>
      <c r="AW162" s="78" t="s">
        <v>25</v>
      </c>
      <c r="AX162" s="78" t="s">
        <v>5</v>
      </c>
      <c r="AY162" s="79" t="s">
        <v>10</v>
      </c>
    </row>
    <row r="163" spans="2:65" s="66" customFormat="1" ht="22.5" customHeight="1">
      <c r="B163" s="76"/>
      <c r="C163" s="69"/>
      <c r="D163" s="69"/>
      <c r="E163" s="75" t="s">
        <v>3</v>
      </c>
      <c r="F163" s="74" t="s">
        <v>141</v>
      </c>
      <c r="G163" s="73"/>
      <c r="H163" s="73"/>
      <c r="I163" s="73"/>
      <c r="J163" s="69"/>
      <c r="K163" s="72">
        <v>1719.3</v>
      </c>
      <c r="L163" s="69"/>
      <c r="M163" s="69"/>
      <c r="N163" s="69"/>
      <c r="O163" s="69"/>
      <c r="P163" s="69"/>
      <c r="Q163" s="69"/>
      <c r="R163" s="71"/>
      <c r="T163" s="70"/>
      <c r="U163" s="69"/>
      <c r="V163" s="69"/>
      <c r="W163" s="69"/>
      <c r="X163" s="69"/>
      <c r="Y163" s="69"/>
      <c r="Z163" s="69"/>
      <c r="AA163" s="68"/>
      <c r="AT163" s="67" t="s">
        <v>27</v>
      </c>
      <c r="AU163" s="67" t="s">
        <v>11</v>
      </c>
      <c r="AV163" s="66" t="s">
        <v>11</v>
      </c>
      <c r="AW163" s="66" t="s">
        <v>25</v>
      </c>
      <c r="AX163" s="66" t="s">
        <v>5</v>
      </c>
      <c r="AY163" s="67" t="s">
        <v>10</v>
      </c>
    </row>
    <row r="164" spans="2:65" s="66" customFormat="1" ht="22.5" customHeight="1">
      <c r="B164" s="76"/>
      <c r="C164" s="69"/>
      <c r="D164" s="69"/>
      <c r="E164" s="75" t="s">
        <v>3</v>
      </c>
      <c r="F164" s="74" t="s">
        <v>140</v>
      </c>
      <c r="G164" s="73"/>
      <c r="H164" s="73"/>
      <c r="I164" s="73"/>
      <c r="J164" s="69"/>
      <c r="K164" s="72">
        <v>162.708</v>
      </c>
      <c r="L164" s="69"/>
      <c r="M164" s="69"/>
      <c r="N164" s="69"/>
      <c r="O164" s="69"/>
      <c r="P164" s="69"/>
      <c r="Q164" s="69"/>
      <c r="R164" s="71"/>
      <c r="T164" s="70"/>
      <c r="U164" s="69"/>
      <c r="V164" s="69"/>
      <c r="W164" s="69"/>
      <c r="X164" s="69"/>
      <c r="Y164" s="69"/>
      <c r="Z164" s="69"/>
      <c r="AA164" s="68"/>
      <c r="AT164" s="67" t="s">
        <v>27</v>
      </c>
      <c r="AU164" s="67" t="s">
        <v>11</v>
      </c>
      <c r="AV164" s="66" t="s">
        <v>11</v>
      </c>
      <c r="AW164" s="66" t="s">
        <v>25</v>
      </c>
      <c r="AX164" s="66" t="s">
        <v>5</v>
      </c>
      <c r="AY164" s="67" t="s">
        <v>10</v>
      </c>
    </row>
    <row r="165" spans="2:65" s="66" customFormat="1" ht="22.5" customHeight="1">
      <c r="B165" s="76"/>
      <c r="C165" s="69"/>
      <c r="D165" s="69"/>
      <c r="E165" s="75" t="s">
        <v>3</v>
      </c>
      <c r="F165" s="74" t="s">
        <v>139</v>
      </c>
      <c r="G165" s="73"/>
      <c r="H165" s="73"/>
      <c r="I165" s="73"/>
      <c r="J165" s="69"/>
      <c r="K165" s="72">
        <v>159.43</v>
      </c>
      <c r="L165" s="69"/>
      <c r="M165" s="69"/>
      <c r="N165" s="69"/>
      <c r="O165" s="69"/>
      <c r="P165" s="69"/>
      <c r="Q165" s="69"/>
      <c r="R165" s="71"/>
      <c r="T165" s="70"/>
      <c r="U165" s="69"/>
      <c r="V165" s="69"/>
      <c r="W165" s="69"/>
      <c r="X165" s="69"/>
      <c r="Y165" s="69"/>
      <c r="Z165" s="69"/>
      <c r="AA165" s="68"/>
      <c r="AT165" s="67" t="s">
        <v>27</v>
      </c>
      <c r="AU165" s="67" t="s">
        <v>11</v>
      </c>
      <c r="AV165" s="66" t="s">
        <v>11</v>
      </c>
      <c r="AW165" s="66" t="s">
        <v>25</v>
      </c>
      <c r="AX165" s="66" t="s">
        <v>5</v>
      </c>
      <c r="AY165" s="67" t="s">
        <v>10</v>
      </c>
    </row>
    <row r="166" spans="2:65" s="55" customFormat="1" ht="22.5" customHeight="1">
      <c r="B166" s="65"/>
      <c r="C166" s="58"/>
      <c r="D166" s="58"/>
      <c r="E166" s="64" t="s">
        <v>3</v>
      </c>
      <c r="F166" s="63" t="s">
        <v>28</v>
      </c>
      <c r="G166" s="62"/>
      <c r="H166" s="62"/>
      <c r="I166" s="62"/>
      <c r="J166" s="58"/>
      <c r="K166" s="61">
        <v>2041.4380000000001</v>
      </c>
      <c r="L166" s="58"/>
      <c r="M166" s="58"/>
      <c r="N166" s="58"/>
      <c r="O166" s="58"/>
      <c r="P166" s="58"/>
      <c r="Q166" s="58"/>
      <c r="R166" s="60"/>
      <c r="T166" s="59"/>
      <c r="U166" s="58"/>
      <c r="V166" s="58"/>
      <c r="W166" s="58"/>
      <c r="X166" s="58"/>
      <c r="Y166" s="58"/>
      <c r="Z166" s="58"/>
      <c r="AA166" s="57"/>
      <c r="AT166" s="56" t="s">
        <v>27</v>
      </c>
      <c r="AU166" s="56" t="s">
        <v>11</v>
      </c>
      <c r="AV166" s="55" t="s">
        <v>26</v>
      </c>
      <c r="AW166" s="55" t="s">
        <v>25</v>
      </c>
      <c r="AX166" s="55" t="s">
        <v>0</v>
      </c>
      <c r="AY166" s="56" t="s">
        <v>10</v>
      </c>
    </row>
    <row r="167" spans="2:65" s="1" customFormat="1" ht="31.5" customHeight="1">
      <c r="B167" s="39"/>
      <c r="C167" s="38" t="s">
        <v>150</v>
      </c>
      <c r="D167" s="38" t="s">
        <v>4</v>
      </c>
      <c r="E167" s="37" t="s">
        <v>149</v>
      </c>
      <c r="F167" s="36" t="s">
        <v>148</v>
      </c>
      <c r="G167" s="32"/>
      <c r="H167" s="32"/>
      <c r="I167" s="32"/>
      <c r="J167" s="35" t="s">
        <v>21</v>
      </c>
      <c r="K167" s="34">
        <v>5.9020000000000001</v>
      </c>
      <c r="L167" s="14">
        <v>0</v>
      </c>
      <c r="M167" s="32"/>
      <c r="N167" s="33">
        <f>ROUND(L167*K167,2)</f>
        <v>0</v>
      </c>
      <c r="O167" s="32"/>
      <c r="P167" s="32"/>
      <c r="Q167" s="32"/>
      <c r="R167" s="31"/>
      <c r="T167" s="10" t="s">
        <v>3</v>
      </c>
      <c r="U167" s="30" t="s">
        <v>2</v>
      </c>
      <c r="V167" s="23"/>
      <c r="W167" s="29">
        <f>V167*K167</f>
        <v>0</v>
      </c>
      <c r="X167" s="29">
        <v>0</v>
      </c>
      <c r="Y167" s="29">
        <f>X167*K167</f>
        <v>0</v>
      </c>
      <c r="Z167" s="29">
        <v>0</v>
      </c>
      <c r="AA167" s="28">
        <f>Z167*K167</f>
        <v>0</v>
      </c>
      <c r="AR167" s="6" t="s">
        <v>20</v>
      </c>
      <c r="AT167" s="6" t="s">
        <v>4</v>
      </c>
      <c r="AU167" s="6" t="s">
        <v>11</v>
      </c>
      <c r="AY167" s="6" t="s">
        <v>10</v>
      </c>
      <c r="BE167" s="5">
        <f>IF(U167="základní",N167,0)</f>
        <v>0</v>
      </c>
      <c r="BF167" s="5">
        <f>IF(U167="snížená",N167,0)</f>
        <v>0</v>
      </c>
      <c r="BG167" s="5">
        <f>IF(U167="zákl. přenesená",N167,0)</f>
        <v>0</v>
      </c>
      <c r="BH167" s="5">
        <f>IF(U167="sníž. přenesená",N167,0)</f>
        <v>0</v>
      </c>
      <c r="BI167" s="5">
        <f>IF(U167="nulová",N167,0)</f>
        <v>0</v>
      </c>
      <c r="BJ167" s="6" t="s">
        <v>0</v>
      </c>
      <c r="BK167" s="5">
        <f>ROUND(L167*K167,2)</f>
        <v>0</v>
      </c>
      <c r="BL167" s="6" t="s">
        <v>20</v>
      </c>
      <c r="BM167" s="6" t="s">
        <v>147</v>
      </c>
    </row>
    <row r="168" spans="2:65" s="40" customFormat="1" ht="29.85" customHeight="1">
      <c r="B168" s="52"/>
      <c r="C168" s="45"/>
      <c r="D168" s="51" t="s">
        <v>146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89">
        <f>BK168</f>
        <v>0</v>
      </c>
      <c r="O168" s="88"/>
      <c r="P168" s="88"/>
      <c r="Q168" s="88"/>
      <c r="R168" s="48"/>
      <c r="T168" s="47"/>
      <c r="U168" s="45"/>
      <c r="V168" s="45"/>
      <c r="W168" s="46">
        <f>SUM(W169:W183)</f>
        <v>0</v>
      </c>
      <c r="X168" s="45"/>
      <c r="Y168" s="46">
        <f>SUM(Y169:Y183)</f>
        <v>13.556157250000002</v>
      </c>
      <c r="Z168" s="45"/>
      <c r="AA168" s="44">
        <f>SUM(AA169:AA183)</f>
        <v>0</v>
      </c>
      <c r="AR168" s="42" t="s">
        <v>11</v>
      </c>
      <c r="AT168" s="43" t="s">
        <v>6</v>
      </c>
      <c r="AU168" s="43" t="s">
        <v>0</v>
      </c>
      <c r="AY168" s="42" t="s">
        <v>10</v>
      </c>
      <c r="BK168" s="41">
        <f>SUM(BK169:BK183)</f>
        <v>0</v>
      </c>
    </row>
    <row r="169" spans="2:65" s="1" customFormat="1" ht="31.5" customHeight="1">
      <c r="B169" s="39"/>
      <c r="C169" s="38" t="s">
        <v>145</v>
      </c>
      <c r="D169" s="38" t="s">
        <v>4</v>
      </c>
      <c r="E169" s="37" t="s">
        <v>144</v>
      </c>
      <c r="F169" s="36" t="s">
        <v>143</v>
      </c>
      <c r="G169" s="32"/>
      <c r="H169" s="32"/>
      <c r="I169" s="32"/>
      <c r="J169" s="35" t="s">
        <v>125</v>
      </c>
      <c r="K169" s="34">
        <v>2041.4380000000001</v>
      </c>
      <c r="L169" s="14">
        <v>0</v>
      </c>
      <c r="M169" s="32"/>
      <c r="N169" s="33">
        <f>ROUND(L169*K169,2)</f>
        <v>0</v>
      </c>
      <c r="O169" s="32"/>
      <c r="P169" s="32"/>
      <c r="Q169" s="32"/>
      <c r="R169" s="31"/>
      <c r="T169" s="10" t="s">
        <v>3</v>
      </c>
      <c r="U169" s="30" t="s">
        <v>2</v>
      </c>
      <c r="V169" s="23"/>
      <c r="W169" s="29">
        <f>V169*K169</f>
        <v>0</v>
      </c>
      <c r="X169" s="29">
        <v>0</v>
      </c>
      <c r="Y169" s="29">
        <f>X169*K169</f>
        <v>0</v>
      </c>
      <c r="Z169" s="29">
        <v>0</v>
      </c>
      <c r="AA169" s="28">
        <f>Z169*K169</f>
        <v>0</v>
      </c>
      <c r="AR169" s="6" t="s">
        <v>20</v>
      </c>
      <c r="AT169" s="6" t="s">
        <v>4</v>
      </c>
      <c r="AU169" s="6" t="s">
        <v>11</v>
      </c>
      <c r="AY169" s="6" t="s">
        <v>10</v>
      </c>
      <c r="BE169" s="5">
        <f>IF(U169="základní",N169,0)</f>
        <v>0</v>
      </c>
      <c r="BF169" s="5">
        <f>IF(U169="snížená",N169,0)</f>
        <v>0</v>
      </c>
      <c r="BG169" s="5">
        <f>IF(U169="zákl. přenesená",N169,0)</f>
        <v>0</v>
      </c>
      <c r="BH169" s="5">
        <f>IF(U169="sníž. přenesená",N169,0)</f>
        <v>0</v>
      </c>
      <c r="BI169" s="5">
        <f>IF(U169="nulová",N169,0)</f>
        <v>0</v>
      </c>
      <c r="BJ169" s="6" t="s">
        <v>0</v>
      </c>
      <c r="BK169" s="5">
        <f>ROUND(L169*K169,2)</f>
        <v>0</v>
      </c>
      <c r="BL169" s="6" t="s">
        <v>20</v>
      </c>
      <c r="BM169" s="6" t="s">
        <v>142</v>
      </c>
    </row>
    <row r="170" spans="2:65" s="66" customFormat="1" ht="22.5" customHeight="1">
      <c r="B170" s="76"/>
      <c r="C170" s="69"/>
      <c r="D170" s="69"/>
      <c r="E170" s="75" t="s">
        <v>3</v>
      </c>
      <c r="F170" s="77" t="s">
        <v>141</v>
      </c>
      <c r="G170" s="73"/>
      <c r="H170" s="73"/>
      <c r="I170" s="73"/>
      <c r="J170" s="69"/>
      <c r="K170" s="72">
        <v>1719.3</v>
      </c>
      <c r="L170" s="69"/>
      <c r="M170" s="69"/>
      <c r="N170" s="69"/>
      <c r="O170" s="69"/>
      <c r="P170" s="69"/>
      <c r="Q170" s="69"/>
      <c r="R170" s="71"/>
      <c r="T170" s="70"/>
      <c r="U170" s="69"/>
      <c r="V170" s="69"/>
      <c r="W170" s="69"/>
      <c r="X170" s="69"/>
      <c r="Y170" s="69"/>
      <c r="Z170" s="69"/>
      <c r="AA170" s="68"/>
      <c r="AT170" s="67" t="s">
        <v>27</v>
      </c>
      <c r="AU170" s="67" t="s">
        <v>11</v>
      </c>
      <c r="AV170" s="66" t="s">
        <v>11</v>
      </c>
      <c r="AW170" s="66" t="s">
        <v>25</v>
      </c>
      <c r="AX170" s="66" t="s">
        <v>5</v>
      </c>
      <c r="AY170" s="67" t="s">
        <v>10</v>
      </c>
    </row>
    <row r="171" spans="2:65" s="66" customFormat="1" ht="22.5" customHeight="1">
      <c r="B171" s="76"/>
      <c r="C171" s="69"/>
      <c r="D171" s="69"/>
      <c r="E171" s="75" t="s">
        <v>3</v>
      </c>
      <c r="F171" s="74" t="s">
        <v>140</v>
      </c>
      <c r="G171" s="73"/>
      <c r="H171" s="73"/>
      <c r="I171" s="73"/>
      <c r="J171" s="69"/>
      <c r="K171" s="72">
        <v>162.708</v>
      </c>
      <c r="L171" s="69"/>
      <c r="M171" s="69"/>
      <c r="N171" s="69"/>
      <c r="O171" s="69"/>
      <c r="P171" s="69"/>
      <c r="Q171" s="69"/>
      <c r="R171" s="71"/>
      <c r="T171" s="70"/>
      <c r="U171" s="69"/>
      <c r="V171" s="69"/>
      <c r="W171" s="69"/>
      <c r="X171" s="69"/>
      <c r="Y171" s="69"/>
      <c r="Z171" s="69"/>
      <c r="AA171" s="68"/>
      <c r="AT171" s="67" t="s">
        <v>27</v>
      </c>
      <c r="AU171" s="67" t="s">
        <v>11</v>
      </c>
      <c r="AV171" s="66" t="s">
        <v>11</v>
      </c>
      <c r="AW171" s="66" t="s">
        <v>25</v>
      </c>
      <c r="AX171" s="66" t="s">
        <v>5</v>
      </c>
      <c r="AY171" s="67" t="s">
        <v>10</v>
      </c>
    </row>
    <row r="172" spans="2:65" s="66" customFormat="1" ht="22.5" customHeight="1">
      <c r="B172" s="76"/>
      <c r="C172" s="69"/>
      <c r="D172" s="69"/>
      <c r="E172" s="75" t="s">
        <v>3</v>
      </c>
      <c r="F172" s="74" t="s">
        <v>139</v>
      </c>
      <c r="G172" s="73"/>
      <c r="H172" s="73"/>
      <c r="I172" s="73"/>
      <c r="J172" s="69"/>
      <c r="K172" s="72">
        <v>159.43</v>
      </c>
      <c r="L172" s="69"/>
      <c r="M172" s="69"/>
      <c r="N172" s="69"/>
      <c r="O172" s="69"/>
      <c r="P172" s="69"/>
      <c r="Q172" s="69"/>
      <c r="R172" s="71"/>
      <c r="T172" s="70"/>
      <c r="U172" s="69"/>
      <c r="V172" s="69"/>
      <c r="W172" s="69"/>
      <c r="X172" s="69"/>
      <c r="Y172" s="69"/>
      <c r="Z172" s="69"/>
      <c r="AA172" s="68"/>
      <c r="AT172" s="67" t="s">
        <v>27</v>
      </c>
      <c r="AU172" s="67" t="s">
        <v>11</v>
      </c>
      <c r="AV172" s="66" t="s">
        <v>11</v>
      </c>
      <c r="AW172" s="66" t="s">
        <v>25</v>
      </c>
      <c r="AX172" s="66" t="s">
        <v>5</v>
      </c>
      <c r="AY172" s="67" t="s">
        <v>10</v>
      </c>
    </row>
    <row r="173" spans="2:65" s="55" customFormat="1" ht="22.5" customHeight="1">
      <c r="B173" s="65"/>
      <c r="C173" s="58"/>
      <c r="D173" s="58"/>
      <c r="E173" s="64" t="s">
        <v>3</v>
      </c>
      <c r="F173" s="63" t="s">
        <v>28</v>
      </c>
      <c r="G173" s="62"/>
      <c r="H173" s="62"/>
      <c r="I173" s="62"/>
      <c r="J173" s="58"/>
      <c r="K173" s="61">
        <v>2041.4380000000001</v>
      </c>
      <c r="L173" s="58"/>
      <c r="M173" s="58"/>
      <c r="N173" s="58"/>
      <c r="O173" s="58"/>
      <c r="P173" s="58"/>
      <c r="Q173" s="58"/>
      <c r="R173" s="60"/>
      <c r="T173" s="59"/>
      <c r="U173" s="58"/>
      <c r="V173" s="58"/>
      <c r="W173" s="58"/>
      <c r="X173" s="58"/>
      <c r="Y173" s="58"/>
      <c r="Z173" s="58"/>
      <c r="AA173" s="57"/>
      <c r="AT173" s="56" t="s">
        <v>27</v>
      </c>
      <c r="AU173" s="56" t="s">
        <v>11</v>
      </c>
      <c r="AV173" s="55" t="s">
        <v>26</v>
      </c>
      <c r="AW173" s="55" t="s">
        <v>25</v>
      </c>
      <c r="AX173" s="55" t="s">
        <v>0</v>
      </c>
      <c r="AY173" s="56" t="s">
        <v>10</v>
      </c>
    </row>
    <row r="174" spans="2:65" s="1" customFormat="1" ht="31.5" customHeight="1">
      <c r="B174" s="39"/>
      <c r="C174" s="97" t="s">
        <v>138</v>
      </c>
      <c r="D174" s="97" t="s">
        <v>123</v>
      </c>
      <c r="E174" s="96" t="s">
        <v>137</v>
      </c>
      <c r="F174" s="95" t="s">
        <v>136</v>
      </c>
      <c r="G174" s="91"/>
      <c r="H174" s="91"/>
      <c r="I174" s="91"/>
      <c r="J174" s="94" t="s">
        <v>125</v>
      </c>
      <c r="K174" s="93">
        <v>162.619</v>
      </c>
      <c r="L174" s="92">
        <v>0</v>
      </c>
      <c r="M174" s="91"/>
      <c r="N174" s="90">
        <f>ROUND(L174*K174,2)</f>
        <v>0</v>
      </c>
      <c r="O174" s="32"/>
      <c r="P174" s="32"/>
      <c r="Q174" s="32"/>
      <c r="R174" s="31"/>
      <c r="T174" s="10" t="s">
        <v>3</v>
      </c>
      <c r="U174" s="30" t="s">
        <v>2</v>
      </c>
      <c r="V174" s="23"/>
      <c r="W174" s="29">
        <f>V174*K174</f>
        <v>0</v>
      </c>
      <c r="X174" s="29">
        <v>1.75E-3</v>
      </c>
      <c r="Y174" s="29">
        <f>X174*K174</f>
        <v>0.28458325000000001</v>
      </c>
      <c r="Z174" s="29">
        <v>0</v>
      </c>
      <c r="AA174" s="28">
        <f>Z174*K174</f>
        <v>0</v>
      </c>
      <c r="AR174" s="6" t="s">
        <v>124</v>
      </c>
      <c r="AT174" s="6" t="s">
        <v>123</v>
      </c>
      <c r="AU174" s="6" t="s">
        <v>11</v>
      </c>
      <c r="AY174" s="6" t="s">
        <v>10</v>
      </c>
      <c r="BE174" s="5">
        <f>IF(U174="základní",N174,0)</f>
        <v>0</v>
      </c>
      <c r="BF174" s="5">
        <f>IF(U174="snížená",N174,0)</f>
        <v>0</v>
      </c>
      <c r="BG174" s="5">
        <f>IF(U174="zákl. přenesená",N174,0)</f>
        <v>0</v>
      </c>
      <c r="BH174" s="5">
        <f>IF(U174="sníž. přenesená",N174,0)</f>
        <v>0</v>
      </c>
      <c r="BI174" s="5">
        <f>IF(U174="nulová",N174,0)</f>
        <v>0</v>
      </c>
      <c r="BJ174" s="6" t="s">
        <v>0</v>
      </c>
      <c r="BK174" s="5">
        <f>ROUND(L174*K174,2)</f>
        <v>0</v>
      </c>
      <c r="BL174" s="6" t="s">
        <v>20</v>
      </c>
      <c r="BM174" s="6" t="s">
        <v>135</v>
      </c>
    </row>
    <row r="175" spans="2:65" s="66" customFormat="1" ht="22.5" customHeight="1">
      <c r="B175" s="76"/>
      <c r="C175" s="69"/>
      <c r="D175" s="69"/>
      <c r="E175" s="75" t="s">
        <v>3</v>
      </c>
      <c r="F175" s="77" t="s">
        <v>134</v>
      </c>
      <c r="G175" s="73"/>
      <c r="H175" s="73"/>
      <c r="I175" s="73"/>
      <c r="J175" s="69"/>
      <c r="K175" s="72">
        <v>162.619</v>
      </c>
      <c r="L175" s="69"/>
      <c r="M175" s="69"/>
      <c r="N175" s="69"/>
      <c r="O175" s="69"/>
      <c r="P175" s="69"/>
      <c r="Q175" s="69"/>
      <c r="R175" s="71"/>
      <c r="T175" s="70"/>
      <c r="U175" s="69"/>
      <c r="V175" s="69"/>
      <c r="W175" s="69"/>
      <c r="X175" s="69"/>
      <c r="Y175" s="69"/>
      <c r="Z175" s="69"/>
      <c r="AA175" s="68"/>
      <c r="AT175" s="67" t="s">
        <v>27</v>
      </c>
      <c r="AU175" s="67" t="s">
        <v>11</v>
      </c>
      <c r="AV175" s="66" t="s">
        <v>11</v>
      </c>
      <c r="AW175" s="66" t="s">
        <v>25</v>
      </c>
      <c r="AX175" s="66" t="s">
        <v>5</v>
      </c>
      <c r="AY175" s="67" t="s">
        <v>10</v>
      </c>
    </row>
    <row r="176" spans="2:65" s="55" customFormat="1" ht="22.5" customHeight="1">
      <c r="B176" s="65"/>
      <c r="C176" s="58"/>
      <c r="D176" s="58"/>
      <c r="E176" s="64" t="s">
        <v>3</v>
      </c>
      <c r="F176" s="63" t="s">
        <v>28</v>
      </c>
      <c r="G176" s="62"/>
      <c r="H176" s="62"/>
      <c r="I176" s="62"/>
      <c r="J176" s="58"/>
      <c r="K176" s="61">
        <v>162.619</v>
      </c>
      <c r="L176" s="58"/>
      <c r="M176" s="58"/>
      <c r="N176" s="58"/>
      <c r="O176" s="58"/>
      <c r="P176" s="58"/>
      <c r="Q176" s="58"/>
      <c r="R176" s="60"/>
      <c r="T176" s="59"/>
      <c r="U176" s="58"/>
      <c r="V176" s="58"/>
      <c r="W176" s="58"/>
      <c r="X176" s="58"/>
      <c r="Y176" s="58"/>
      <c r="Z176" s="58"/>
      <c r="AA176" s="57"/>
      <c r="AT176" s="56" t="s">
        <v>27</v>
      </c>
      <c r="AU176" s="56" t="s">
        <v>11</v>
      </c>
      <c r="AV176" s="55" t="s">
        <v>26</v>
      </c>
      <c r="AW176" s="55" t="s">
        <v>25</v>
      </c>
      <c r="AX176" s="55" t="s">
        <v>0</v>
      </c>
      <c r="AY176" s="56" t="s">
        <v>10</v>
      </c>
    </row>
    <row r="177" spans="2:65" s="1" customFormat="1" ht="31.5" customHeight="1">
      <c r="B177" s="39"/>
      <c r="C177" s="97" t="s">
        <v>133</v>
      </c>
      <c r="D177" s="97" t="s">
        <v>123</v>
      </c>
      <c r="E177" s="96" t="s">
        <v>132</v>
      </c>
      <c r="F177" s="95" t="s">
        <v>131</v>
      </c>
      <c r="G177" s="91"/>
      <c r="H177" s="91"/>
      <c r="I177" s="91"/>
      <c r="J177" s="94" t="s">
        <v>125</v>
      </c>
      <c r="K177" s="93">
        <v>1753.6859999999999</v>
      </c>
      <c r="L177" s="92">
        <v>0</v>
      </c>
      <c r="M177" s="91"/>
      <c r="N177" s="90">
        <f>ROUND(L177*K177,2)</f>
        <v>0</v>
      </c>
      <c r="O177" s="32"/>
      <c r="P177" s="32"/>
      <c r="Q177" s="32"/>
      <c r="R177" s="31"/>
      <c r="T177" s="10" t="s">
        <v>3</v>
      </c>
      <c r="U177" s="30" t="s">
        <v>2</v>
      </c>
      <c r="V177" s="23"/>
      <c r="W177" s="29">
        <f>V177*K177</f>
        <v>0</v>
      </c>
      <c r="X177" s="29">
        <v>7.0000000000000001E-3</v>
      </c>
      <c r="Y177" s="29">
        <f>X177*K177</f>
        <v>12.275802000000001</v>
      </c>
      <c r="Z177" s="29">
        <v>0</v>
      </c>
      <c r="AA177" s="28">
        <f>Z177*K177</f>
        <v>0</v>
      </c>
      <c r="AR177" s="6" t="s">
        <v>124</v>
      </c>
      <c r="AT177" s="6" t="s">
        <v>123</v>
      </c>
      <c r="AU177" s="6" t="s">
        <v>11</v>
      </c>
      <c r="AY177" s="6" t="s">
        <v>10</v>
      </c>
      <c r="BE177" s="5">
        <f>IF(U177="základní",N177,0)</f>
        <v>0</v>
      </c>
      <c r="BF177" s="5">
        <f>IF(U177="snížená",N177,0)</f>
        <v>0</v>
      </c>
      <c r="BG177" s="5">
        <f>IF(U177="zákl. přenesená",N177,0)</f>
        <v>0</v>
      </c>
      <c r="BH177" s="5">
        <f>IF(U177="sníž. přenesená",N177,0)</f>
        <v>0</v>
      </c>
      <c r="BI177" s="5">
        <f>IF(U177="nulová",N177,0)</f>
        <v>0</v>
      </c>
      <c r="BJ177" s="6" t="s">
        <v>0</v>
      </c>
      <c r="BK177" s="5">
        <f>ROUND(L177*K177,2)</f>
        <v>0</v>
      </c>
      <c r="BL177" s="6" t="s">
        <v>20</v>
      </c>
      <c r="BM177" s="6" t="s">
        <v>130</v>
      </c>
    </row>
    <row r="178" spans="2:65" s="66" customFormat="1" ht="22.5" customHeight="1">
      <c r="B178" s="76"/>
      <c r="C178" s="69"/>
      <c r="D178" s="69"/>
      <c r="E178" s="75" t="s">
        <v>3</v>
      </c>
      <c r="F178" s="77" t="s">
        <v>129</v>
      </c>
      <c r="G178" s="73"/>
      <c r="H178" s="73"/>
      <c r="I178" s="73"/>
      <c r="J178" s="69"/>
      <c r="K178" s="72">
        <v>1753.6859999999999</v>
      </c>
      <c r="L178" s="69"/>
      <c r="M178" s="69"/>
      <c r="N178" s="69"/>
      <c r="O178" s="69"/>
      <c r="P178" s="69"/>
      <c r="Q178" s="69"/>
      <c r="R178" s="71"/>
      <c r="T178" s="70"/>
      <c r="U178" s="69"/>
      <c r="V178" s="69"/>
      <c r="W178" s="69"/>
      <c r="X178" s="69"/>
      <c r="Y178" s="69"/>
      <c r="Z178" s="69"/>
      <c r="AA178" s="68"/>
      <c r="AT178" s="67" t="s">
        <v>27</v>
      </c>
      <c r="AU178" s="67" t="s">
        <v>11</v>
      </c>
      <c r="AV178" s="66" t="s">
        <v>11</v>
      </c>
      <c r="AW178" s="66" t="s">
        <v>25</v>
      </c>
      <c r="AX178" s="66" t="s">
        <v>5</v>
      </c>
      <c r="AY178" s="67" t="s">
        <v>10</v>
      </c>
    </row>
    <row r="179" spans="2:65" s="55" customFormat="1" ht="22.5" customHeight="1">
      <c r="B179" s="65"/>
      <c r="C179" s="58"/>
      <c r="D179" s="58"/>
      <c r="E179" s="64" t="s">
        <v>3</v>
      </c>
      <c r="F179" s="63" t="s">
        <v>28</v>
      </c>
      <c r="G179" s="62"/>
      <c r="H179" s="62"/>
      <c r="I179" s="62"/>
      <c r="J179" s="58"/>
      <c r="K179" s="61">
        <v>1753.6859999999999</v>
      </c>
      <c r="L179" s="58"/>
      <c r="M179" s="58"/>
      <c r="N179" s="58"/>
      <c r="O179" s="58"/>
      <c r="P179" s="58"/>
      <c r="Q179" s="58"/>
      <c r="R179" s="60"/>
      <c r="T179" s="59"/>
      <c r="U179" s="58"/>
      <c r="V179" s="58"/>
      <c r="W179" s="58"/>
      <c r="X179" s="58"/>
      <c r="Y179" s="58"/>
      <c r="Z179" s="58"/>
      <c r="AA179" s="57"/>
      <c r="AT179" s="56" t="s">
        <v>27</v>
      </c>
      <c r="AU179" s="56" t="s">
        <v>11</v>
      </c>
      <c r="AV179" s="55" t="s">
        <v>26</v>
      </c>
      <c r="AW179" s="55" t="s">
        <v>25</v>
      </c>
      <c r="AX179" s="55" t="s">
        <v>0</v>
      </c>
      <c r="AY179" s="56" t="s">
        <v>10</v>
      </c>
    </row>
    <row r="180" spans="2:65" s="1" customFormat="1" ht="31.5" customHeight="1">
      <c r="B180" s="39"/>
      <c r="C180" s="97" t="s">
        <v>128</v>
      </c>
      <c r="D180" s="97" t="s">
        <v>123</v>
      </c>
      <c r="E180" s="96" t="s">
        <v>127</v>
      </c>
      <c r="F180" s="95" t="s">
        <v>126</v>
      </c>
      <c r="G180" s="91"/>
      <c r="H180" s="91"/>
      <c r="I180" s="91"/>
      <c r="J180" s="94" t="s">
        <v>125</v>
      </c>
      <c r="K180" s="93">
        <v>165.96199999999999</v>
      </c>
      <c r="L180" s="92">
        <v>0</v>
      </c>
      <c r="M180" s="91"/>
      <c r="N180" s="90">
        <f>ROUND(L180*K180,2)</f>
        <v>0</v>
      </c>
      <c r="O180" s="32"/>
      <c r="P180" s="32"/>
      <c r="Q180" s="32"/>
      <c r="R180" s="31"/>
      <c r="T180" s="10" t="s">
        <v>3</v>
      </c>
      <c r="U180" s="30" t="s">
        <v>2</v>
      </c>
      <c r="V180" s="23"/>
      <c r="W180" s="29">
        <f>V180*K180</f>
        <v>0</v>
      </c>
      <c r="X180" s="29">
        <v>6.0000000000000001E-3</v>
      </c>
      <c r="Y180" s="29">
        <f>X180*K180</f>
        <v>0.99577199999999999</v>
      </c>
      <c r="Z180" s="29">
        <v>0</v>
      </c>
      <c r="AA180" s="28">
        <f>Z180*K180</f>
        <v>0</v>
      </c>
      <c r="AR180" s="6" t="s">
        <v>124</v>
      </c>
      <c r="AT180" s="6" t="s">
        <v>123</v>
      </c>
      <c r="AU180" s="6" t="s">
        <v>11</v>
      </c>
      <c r="AY180" s="6" t="s">
        <v>10</v>
      </c>
      <c r="BE180" s="5">
        <f>IF(U180="základní",N180,0)</f>
        <v>0</v>
      </c>
      <c r="BF180" s="5">
        <f>IF(U180="snížená",N180,0)</f>
        <v>0</v>
      </c>
      <c r="BG180" s="5">
        <f>IF(U180="zákl. přenesená",N180,0)</f>
        <v>0</v>
      </c>
      <c r="BH180" s="5">
        <f>IF(U180="sníž. přenesená",N180,0)</f>
        <v>0</v>
      </c>
      <c r="BI180" s="5">
        <f>IF(U180="nulová",N180,0)</f>
        <v>0</v>
      </c>
      <c r="BJ180" s="6" t="s">
        <v>0</v>
      </c>
      <c r="BK180" s="5">
        <f>ROUND(L180*K180,2)</f>
        <v>0</v>
      </c>
      <c r="BL180" s="6" t="s">
        <v>20</v>
      </c>
      <c r="BM180" s="6" t="s">
        <v>122</v>
      </c>
    </row>
    <row r="181" spans="2:65" s="66" customFormat="1" ht="22.5" customHeight="1">
      <c r="B181" s="76"/>
      <c r="C181" s="69"/>
      <c r="D181" s="69"/>
      <c r="E181" s="75" t="s">
        <v>3</v>
      </c>
      <c r="F181" s="77" t="s">
        <v>121</v>
      </c>
      <c r="G181" s="73"/>
      <c r="H181" s="73"/>
      <c r="I181" s="73"/>
      <c r="J181" s="69"/>
      <c r="K181" s="72">
        <v>165.96199999999999</v>
      </c>
      <c r="L181" s="69"/>
      <c r="M181" s="69"/>
      <c r="N181" s="69"/>
      <c r="O181" s="69"/>
      <c r="P181" s="69"/>
      <c r="Q181" s="69"/>
      <c r="R181" s="71"/>
      <c r="T181" s="70"/>
      <c r="U181" s="69"/>
      <c r="V181" s="69"/>
      <c r="W181" s="69"/>
      <c r="X181" s="69"/>
      <c r="Y181" s="69"/>
      <c r="Z181" s="69"/>
      <c r="AA181" s="68"/>
      <c r="AT181" s="67" t="s">
        <v>27</v>
      </c>
      <c r="AU181" s="67" t="s">
        <v>11</v>
      </c>
      <c r="AV181" s="66" t="s">
        <v>11</v>
      </c>
      <c r="AW181" s="66" t="s">
        <v>25</v>
      </c>
      <c r="AX181" s="66" t="s">
        <v>5</v>
      </c>
      <c r="AY181" s="67" t="s">
        <v>10</v>
      </c>
    </row>
    <row r="182" spans="2:65" s="55" customFormat="1" ht="22.5" customHeight="1">
      <c r="B182" s="65"/>
      <c r="C182" s="58"/>
      <c r="D182" s="58"/>
      <c r="E182" s="64" t="s">
        <v>3</v>
      </c>
      <c r="F182" s="63" t="s">
        <v>28</v>
      </c>
      <c r="G182" s="62"/>
      <c r="H182" s="62"/>
      <c r="I182" s="62"/>
      <c r="J182" s="58"/>
      <c r="K182" s="61">
        <v>165.96199999999999</v>
      </c>
      <c r="L182" s="58"/>
      <c r="M182" s="58"/>
      <c r="N182" s="58"/>
      <c r="O182" s="58"/>
      <c r="P182" s="58"/>
      <c r="Q182" s="58"/>
      <c r="R182" s="60"/>
      <c r="T182" s="59"/>
      <c r="U182" s="58"/>
      <c r="V182" s="58"/>
      <c r="W182" s="58"/>
      <c r="X182" s="58"/>
      <c r="Y182" s="58"/>
      <c r="Z182" s="58"/>
      <c r="AA182" s="57"/>
      <c r="AT182" s="56" t="s">
        <v>27</v>
      </c>
      <c r="AU182" s="56" t="s">
        <v>11</v>
      </c>
      <c r="AV182" s="55" t="s">
        <v>26</v>
      </c>
      <c r="AW182" s="55" t="s">
        <v>25</v>
      </c>
      <c r="AX182" s="55" t="s">
        <v>0</v>
      </c>
      <c r="AY182" s="56" t="s">
        <v>10</v>
      </c>
    </row>
    <row r="183" spans="2:65" s="1" customFormat="1" ht="31.5" customHeight="1">
      <c r="B183" s="39"/>
      <c r="C183" s="38" t="s">
        <v>20</v>
      </c>
      <c r="D183" s="38" t="s">
        <v>4</v>
      </c>
      <c r="E183" s="37" t="s">
        <v>120</v>
      </c>
      <c r="F183" s="36" t="s">
        <v>119</v>
      </c>
      <c r="G183" s="32"/>
      <c r="H183" s="32"/>
      <c r="I183" s="32"/>
      <c r="J183" s="35" t="s">
        <v>21</v>
      </c>
      <c r="K183" s="34">
        <v>13.555999999999999</v>
      </c>
      <c r="L183" s="14">
        <v>0</v>
      </c>
      <c r="M183" s="32"/>
      <c r="N183" s="33">
        <f>ROUND(L183*K183,2)</f>
        <v>0</v>
      </c>
      <c r="O183" s="32"/>
      <c r="P183" s="32"/>
      <c r="Q183" s="32"/>
      <c r="R183" s="31"/>
      <c r="T183" s="10" t="s">
        <v>3</v>
      </c>
      <c r="U183" s="30" t="s">
        <v>2</v>
      </c>
      <c r="V183" s="23"/>
      <c r="W183" s="29">
        <f>V183*K183</f>
        <v>0</v>
      </c>
      <c r="X183" s="29">
        <v>0</v>
      </c>
      <c r="Y183" s="29">
        <f>X183*K183</f>
        <v>0</v>
      </c>
      <c r="Z183" s="29">
        <v>0</v>
      </c>
      <c r="AA183" s="28">
        <f>Z183*K183</f>
        <v>0</v>
      </c>
      <c r="AR183" s="6" t="s">
        <v>20</v>
      </c>
      <c r="AT183" s="6" t="s">
        <v>4</v>
      </c>
      <c r="AU183" s="6" t="s">
        <v>11</v>
      </c>
      <c r="AY183" s="6" t="s">
        <v>10</v>
      </c>
      <c r="BE183" s="5">
        <f>IF(U183="základní",N183,0)</f>
        <v>0</v>
      </c>
      <c r="BF183" s="5">
        <f>IF(U183="snížená",N183,0)</f>
        <v>0</v>
      </c>
      <c r="BG183" s="5">
        <f>IF(U183="zákl. přenesená",N183,0)</f>
        <v>0</v>
      </c>
      <c r="BH183" s="5">
        <f>IF(U183="sníž. přenesená",N183,0)</f>
        <v>0</v>
      </c>
      <c r="BI183" s="5">
        <f>IF(U183="nulová",N183,0)</f>
        <v>0</v>
      </c>
      <c r="BJ183" s="6" t="s">
        <v>0</v>
      </c>
      <c r="BK183" s="5">
        <f>ROUND(L183*K183,2)</f>
        <v>0</v>
      </c>
      <c r="BL183" s="6" t="s">
        <v>20</v>
      </c>
      <c r="BM183" s="6" t="s">
        <v>118</v>
      </c>
    </row>
    <row r="184" spans="2:65" s="40" customFormat="1" ht="29.85" customHeight="1">
      <c r="B184" s="52"/>
      <c r="C184" s="45"/>
      <c r="D184" s="51" t="s">
        <v>117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89">
        <f>BK184</f>
        <v>0</v>
      </c>
      <c r="O184" s="88"/>
      <c r="P184" s="88"/>
      <c r="Q184" s="88"/>
      <c r="R184" s="48"/>
      <c r="T184" s="47"/>
      <c r="U184" s="45"/>
      <c r="V184" s="45"/>
      <c r="W184" s="46">
        <f>SUM(W185:W260)</f>
        <v>0</v>
      </c>
      <c r="X184" s="45"/>
      <c r="Y184" s="46">
        <f>SUM(Y185:Y260)</f>
        <v>1.8679135999999998</v>
      </c>
      <c r="Z184" s="45"/>
      <c r="AA184" s="44">
        <f>SUM(AA185:AA260)</f>
        <v>1.4123209000000001</v>
      </c>
      <c r="AR184" s="42" t="s">
        <v>11</v>
      </c>
      <c r="AT184" s="43" t="s">
        <v>6</v>
      </c>
      <c r="AU184" s="43" t="s">
        <v>0</v>
      </c>
      <c r="AY184" s="42" t="s">
        <v>10</v>
      </c>
      <c r="BK184" s="41">
        <f>SUM(BK185:BK260)</f>
        <v>0</v>
      </c>
    </row>
    <row r="185" spans="2:65" s="1" customFormat="1" ht="22.5" customHeight="1">
      <c r="B185" s="39"/>
      <c r="C185" s="38" t="s">
        <v>116</v>
      </c>
      <c r="D185" s="38" t="s">
        <v>4</v>
      </c>
      <c r="E185" s="37" t="s">
        <v>115</v>
      </c>
      <c r="F185" s="36" t="s">
        <v>114</v>
      </c>
      <c r="G185" s="32"/>
      <c r="H185" s="32"/>
      <c r="I185" s="32"/>
      <c r="J185" s="35" t="s">
        <v>33</v>
      </c>
      <c r="K185" s="34">
        <v>88</v>
      </c>
      <c r="L185" s="14">
        <v>0</v>
      </c>
      <c r="M185" s="32"/>
      <c r="N185" s="33">
        <f>ROUND(L185*K185,2)</f>
        <v>0</v>
      </c>
      <c r="O185" s="32"/>
      <c r="P185" s="32"/>
      <c r="Q185" s="32"/>
      <c r="R185" s="31"/>
      <c r="T185" s="10" t="s">
        <v>3</v>
      </c>
      <c r="U185" s="30" t="s">
        <v>2</v>
      </c>
      <c r="V185" s="23"/>
      <c r="W185" s="29">
        <f>V185*K185</f>
        <v>0</v>
      </c>
      <c r="X185" s="29">
        <v>0</v>
      </c>
      <c r="Y185" s="29">
        <f>X185*K185</f>
        <v>0</v>
      </c>
      <c r="Z185" s="29">
        <v>1.6999999999999999E-3</v>
      </c>
      <c r="AA185" s="28">
        <f>Z185*K185</f>
        <v>0.14959999999999998</v>
      </c>
      <c r="AR185" s="6" t="s">
        <v>20</v>
      </c>
      <c r="AT185" s="6" t="s">
        <v>4</v>
      </c>
      <c r="AU185" s="6" t="s">
        <v>11</v>
      </c>
      <c r="AY185" s="6" t="s">
        <v>10</v>
      </c>
      <c r="BE185" s="5">
        <f>IF(U185="základní",N185,0)</f>
        <v>0</v>
      </c>
      <c r="BF185" s="5">
        <f>IF(U185="snížená",N185,0)</f>
        <v>0</v>
      </c>
      <c r="BG185" s="5">
        <f>IF(U185="zákl. přenesená",N185,0)</f>
        <v>0</v>
      </c>
      <c r="BH185" s="5">
        <f>IF(U185="sníž. přenesená",N185,0)</f>
        <v>0</v>
      </c>
      <c r="BI185" s="5">
        <f>IF(U185="nulová",N185,0)</f>
        <v>0</v>
      </c>
      <c r="BJ185" s="6" t="s">
        <v>0</v>
      </c>
      <c r="BK185" s="5">
        <f>ROUND(L185*K185,2)</f>
        <v>0</v>
      </c>
      <c r="BL185" s="6" t="s">
        <v>20</v>
      </c>
      <c r="BM185" s="6" t="s">
        <v>113</v>
      </c>
    </row>
    <row r="186" spans="2:65" s="66" customFormat="1" ht="22.5" customHeight="1">
      <c r="B186" s="76"/>
      <c r="C186" s="69"/>
      <c r="D186" s="69"/>
      <c r="E186" s="75" t="s">
        <v>3</v>
      </c>
      <c r="F186" s="77" t="s">
        <v>112</v>
      </c>
      <c r="G186" s="73"/>
      <c r="H186" s="73"/>
      <c r="I186" s="73"/>
      <c r="J186" s="69"/>
      <c r="K186" s="72">
        <v>24.2</v>
      </c>
      <c r="L186" s="69"/>
      <c r="M186" s="69"/>
      <c r="N186" s="69"/>
      <c r="O186" s="69"/>
      <c r="P186" s="69"/>
      <c r="Q186" s="69"/>
      <c r="R186" s="71"/>
      <c r="T186" s="70"/>
      <c r="U186" s="69"/>
      <c r="V186" s="69"/>
      <c r="W186" s="69"/>
      <c r="X186" s="69"/>
      <c r="Y186" s="69"/>
      <c r="Z186" s="69"/>
      <c r="AA186" s="68"/>
      <c r="AT186" s="67" t="s">
        <v>27</v>
      </c>
      <c r="AU186" s="67" t="s">
        <v>11</v>
      </c>
      <c r="AV186" s="66" t="s">
        <v>11</v>
      </c>
      <c r="AW186" s="66" t="s">
        <v>25</v>
      </c>
      <c r="AX186" s="66" t="s">
        <v>5</v>
      </c>
      <c r="AY186" s="67" t="s">
        <v>10</v>
      </c>
    </row>
    <row r="187" spans="2:65" s="66" customFormat="1" ht="22.5" customHeight="1">
      <c r="B187" s="76"/>
      <c r="C187" s="69"/>
      <c r="D187" s="69"/>
      <c r="E187" s="75" t="s">
        <v>3</v>
      </c>
      <c r="F187" s="74" t="s">
        <v>111</v>
      </c>
      <c r="G187" s="73"/>
      <c r="H187" s="73"/>
      <c r="I187" s="73"/>
      <c r="J187" s="69"/>
      <c r="K187" s="72">
        <v>33.799999999999997</v>
      </c>
      <c r="L187" s="69"/>
      <c r="M187" s="69"/>
      <c r="N187" s="69"/>
      <c r="O187" s="69"/>
      <c r="P187" s="69"/>
      <c r="Q187" s="69"/>
      <c r="R187" s="71"/>
      <c r="T187" s="70"/>
      <c r="U187" s="69"/>
      <c r="V187" s="69"/>
      <c r="W187" s="69"/>
      <c r="X187" s="69"/>
      <c r="Y187" s="69"/>
      <c r="Z187" s="69"/>
      <c r="AA187" s="68"/>
      <c r="AT187" s="67" t="s">
        <v>27</v>
      </c>
      <c r="AU187" s="67" t="s">
        <v>11</v>
      </c>
      <c r="AV187" s="66" t="s">
        <v>11</v>
      </c>
      <c r="AW187" s="66" t="s">
        <v>25</v>
      </c>
      <c r="AX187" s="66" t="s">
        <v>5</v>
      </c>
      <c r="AY187" s="67" t="s">
        <v>10</v>
      </c>
    </row>
    <row r="188" spans="2:65" s="66" customFormat="1" ht="22.5" customHeight="1">
      <c r="B188" s="76"/>
      <c r="C188" s="69"/>
      <c r="D188" s="69"/>
      <c r="E188" s="75" t="s">
        <v>3</v>
      </c>
      <c r="F188" s="74" t="s">
        <v>110</v>
      </c>
      <c r="G188" s="73"/>
      <c r="H188" s="73"/>
      <c r="I188" s="73"/>
      <c r="J188" s="69"/>
      <c r="K188" s="72">
        <v>30</v>
      </c>
      <c r="L188" s="69"/>
      <c r="M188" s="69"/>
      <c r="N188" s="69"/>
      <c r="O188" s="69"/>
      <c r="P188" s="69"/>
      <c r="Q188" s="69"/>
      <c r="R188" s="71"/>
      <c r="T188" s="70"/>
      <c r="U188" s="69"/>
      <c r="V188" s="69"/>
      <c r="W188" s="69"/>
      <c r="X188" s="69"/>
      <c r="Y188" s="69"/>
      <c r="Z188" s="69"/>
      <c r="AA188" s="68"/>
      <c r="AT188" s="67" t="s">
        <v>27</v>
      </c>
      <c r="AU188" s="67" t="s">
        <v>11</v>
      </c>
      <c r="AV188" s="66" t="s">
        <v>11</v>
      </c>
      <c r="AW188" s="66" t="s">
        <v>25</v>
      </c>
      <c r="AX188" s="66" t="s">
        <v>5</v>
      </c>
      <c r="AY188" s="67" t="s">
        <v>10</v>
      </c>
    </row>
    <row r="189" spans="2:65" s="55" customFormat="1" ht="22.5" customHeight="1">
      <c r="B189" s="65"/>
      <c r="C189" s="58"/>
      <c r="D189" s="58"/>
      <c r="E189" s="64" t="s">
        <v>3</v>
      </c>
      <c r="F189" s="63" t="s">
        <v>28</v>
      </c>
      <c r="G189" s="62"/>
      <c r="H189" s="62"/>
      <c r="I189" s="62"/>
      <c r="J189" s="58"/>
      <c r="K189" s="61">
        <v>88</v>
      </c>
      <c r="L189" s="58"/>
      <c r="M189" s="58"/>
      <c r="N189" s="58"/>
      <c r="O189" s="58"/>
      <c r="P189" s="58"/>
      <c r="Q189" s="58"/>
      <c r="R189" s="60"/>
      <c r="T189" s="59"/>
      <c r="U189" s="58"/>
      <c r="V189" s="58"/>
      <c r="W189" s="58"/>
      <c r="X189" s="58"/>
      <c r="Y189" s="58"/>
      <c r="Z189" s="58"/>
      <c r="AA189" s="57"/>
      <c r="AT189" s="56" t="s">
        <v>27</v>
      </c>
      <c r="AU189" s="56" t="s">
        <v>11</v>
      </c>
      <c r="AV189" s="55" t="s">
        <v>26</v>
      </c>
      <c r="AW189" s="55" t="s">
        <v>25</v>
      </c>
      <c r="AX189" s="55" t="s">
        <v>0</v>
      </c>
      <c r="AY189" s="56" t="s">
        <v>10</v>
      </c>
    </row>
    <row r="190" spans="2:65" s="1" customFormat="1" ht="31.5" customHeight="1">
      <c r="B190" s="39"/>
      <c r="C190" s="38" t="s">
        <v>109</v>
      </c>
      <c r="D190" s="38" t="s">
        <v>4</v>
      </c>
      <c r="E190" s="37" t="s">
        <v>108</v>
      </c>
      <c r="F190" s="36" t="s">
        <v>107</v>
      </c>
      <c r="G190" s="32"/>
      <c r="H190" s="32"/>
      <c r="I190" s="32"/>
      <c r="J190" s="35" t="s">
        <v>33</v>
      </c>
      <c r="K190" s="34">
        <v>165</v>
      </c>
      <c r="L190" s="14">
        <v>0</v>
      </c>
      <c r="M190" s="32"/>
      <c r="N190" s="33">
        <f>ROUND(L190*K190,2)</f>
        <v>0</v>
      </c>
      <c r="O190" s="32"/>
      <c r="P190" s="32"/>
      <c r="Q190" s="32"/>
      <c r="R190" s="31"/>
      <c r="T190" s="10" t="s">
        <v>3</v>
      </c>
      <c r="U190" s="30" t="s">
        <v>2</v>
      </c>
      <c r="V190" s="23"/>
      <c r="W190" s="29">
        <f>V190*K190</f>
        <v>0</v>
      </c>
      <c r="X190" s="29">
        <v>0</v>
      </c>
      <c r="Y190" s="29">
        <f>X190*K190</f>
        <v>0</v>
      </c>
      <c r="Z190" s="29">
        <v>1.7700000000000001E-3</v>
      </c>
      <c r="AA190" s="28">
        <f>Z190*K190</f>
        <v>0.29205000000000003</v>
      </c>
      <c r="AR190" s="6" t="s">
        <v>20</v>
      </c>
      <c r="AT190" s="6" t="s">
        <v>4</v>
      </c>
      <c r="AU190" s="6" t="s">
        <v>11</v>
      </c>
      <c r="AY190" s="6" t="s">
        <v>10</v>
      </c>
      <c r="BE190" s="5">
        <f>IF(U190="základní",N190,0)</f>
        <v>0</v>
      </c>
      <c r="BF190" s="5">
        <f>IF(U190="snížená",N190,0)</f>
        <v>0</v>
      </c>
      <c r="BG190" s="5">
        <f>IF(U190="zákl. přenesená",N190,0)</f>
        <v>0</v>
      </c>
      <c r="BH190" s="5">
        <f>IF(U190="sníž. přenesená",N190,0)</f>
        <v>0</v>
      </c>
      <c r="BI190" s="5">
        <f>IF(U190="nulová",N190,0)</f>
        <v>0</v>
      </c>
      <c r="BJ190" s="6" t="s">
        <v>0</v>
      </c>
      <c r="BK190" s="5">
        <f>ROUND(L190*K190,2)</f>
        <v>0</v>
      </c>
      <c r="BL190" s="6" t="s">
        <v>20</v>
      </c>
      <c r="BM190" s="6" t="s">
        <v>106</v>
      </c>
    </row>
    <row r="191" spans="2:65" s="66" customFormat="1" ht="22.5" customHeight="1">
      <c r="B191" s="76"/>
      <c r="C191" s="69"/>
      <c r="D191" s="69"/>
      <c r="E191" s="75" t="s">
        <v>3</v>
      </c>
      <c r="F191" s="77" t="s">
        <v>105</v>
      </c>
      <c r="G191" s="73"/>
      <c r="H191" s="73"/>
      <c r="I191" s="73"/>
      <c r="J191" s="69"/>
      <c r="K191" s="72">
        <v>110</v>
      </c>
      <c r="L191" s="69"/>
      <c r="M191" s="69"/>
      <c r="N191" s="69"/>
      <c r="O191" s="69"/>
      <c r="P191" s="69"/>
      <c r="Q191" s="69"/>
      <c r="R191" s="71"/>
      <c r="T191" s="70"/>
      <c r="U191" s="69"/>
      <c r="V191" s="69"/>
      <c r="W191" s="69"/>
      <c r="X191" s="69"/>
      <c r="Y191" s="69"/>
      <c r="Z191" s="69"/>
      <c r="AA191" s="68"/>
      <c r="AT191" s="67" t="s">
        <v>27</v>
      </c>
      <c r="AU191" s="67" t="s">
        <v>11</v>
      </c>
      <c r="AV191" s="66" t="s">
        <v>11</v>
      </c>
      <c r="AW191" s="66" t="s">
        <v>25</v>
      </c>
      <c r="AX191" s="66" t="s">
        <v>5</v>
      </c>
      <c r="AY191" s="67" t="s">
        <v>10</v>
      </c>
    </row>
    <row r="192" spans="2:65" s="66" customFormat="1" ht="22.5" customHeight="1">
      <c r="B192" s="76"/>
      <c r="C192" s="69"/>
      <c r="D192" s="69"/>
      <c r="E192" s="75" t="s">
        <v>3</v>
      </c>
      <c r="F192" s="74" t="s">
        <v>94</v>
      </c>
      <c r="G192" s="73"/>
      <c r="H192" s="73"/>
      <c r="I192" s="73"/>
      <c r="J192" s="69"/>
      <c r="K192" s="72">
        <v>23.425000000000001</v>
      </c>
      <c r="L192" s="69"/>
      <c r="M192" s="69"/>
      <c r="N192" s="69"/>
      <c r="O192" s="69"/>
      <c r="P192" s="69"/>
      <c r="Q192" s="69"/>
      <c r="R192" s="71"/>
      <c r="T192" s="70"/>
      <c r="U192" s="69"/>
      <c r="V192" s="69"/>
      <c r="W192" s="69"/>
      <c r="X192" s="69"/>
      <c r="Y192" s="69"/>
      <c r="Z192" s="69"/>
      <c r="AA192" s="68"/>
      <c r="AT192" s="67" t="s">
        <v>27</v>
      </c>
      <c r="AU192" s="67" t="s">
        <v>11</v>
      </c>
      <c r="AV192" s="66" t="s">
        <v>11</v>
      </c>
      <c r="AW192" s="66" t="s">
        <v>25</v>
      </c>
      <c r="AX192" s="66" t="s">
        <v>5</v>
      </c>
      <c r="AY192" s="67" t="s">
        <v>10</v>
      </c>
    </row>
    <row r="193" spans="2:65" s="66" customFormat="1" ht="22.5" customHeight="1">
      <c r="B193" s="76"/>
      <c r="C193" s="69"/>
      <c r="D193" s="69"/>
      <c r="E193" s="75" t="s">
        <v>3</v>
      </c>
      <c r="F193" s="74" t="s">
        <v>93</v>
      </c>
      <c r="G193" s="73"/>
      <c r="H193" s="73"/>
      <c r="I193" s="73"/>
      <c r="J193" s="69"/>
      <c r="K193" s="72">
        <v>31.574999999999999</v>
      </c>
      <c r="L193" s="69"/>
      <c r="M193" s="69"/>
      <c r="N193" s="69"/>
      <c r="O193" s="69"/>
      <c r="P193" s="69"/>
      <c r="Q193" s="69"/>
      <c r="R193" s="71"/>
      <c r="T193" s="70"/>
      <c r="U193" s="69"/>
      <c r="V193" s="69"/>
      <c r="W193" s="69"/>
      <c r="X193" s="69"/>
      <c r="Y193" s="69"/>
      <c r="Z193" s="69"/>
      <c r="AA193" s="68"/>
      <c r="AT193" s="67" t="s">
        <v>27</v>
      </c>
      <c r="AU193" s="67" t="s">
        <v>11</v>
      </c>
      <c r="AV193" s="66" t="s">
        <v>11</v>
      </c>
      <c r="AW193" s="66" t="s">
        <v>25</v>
      </c>
      <c r="AX193" s="66" t="s">
        <v>5</v>
      </c>
      <c r="AY193" s="67" t="s">
        <v>10</v>
      </c>
    </row>
    <row r="194" spans="2:65" s="55" customFormat="1" ht="22.5" customHeight="1">
      <c r="B194" s="65"/>
      <c r="C194" s="58"/>
      <c r="D194" s="58"/>
      <c r="E194" s="64" t="s">
        <v>3</v>
      </c>
      <c r="F194" s="63" t="s">
        <v>28</v>
      </c>
      <c r="G194" s="62"/>
      <c r="H194" s="62"/>
      <c r="I194" s="62"/>
      <c r="J194" s="58"/>
      <c r="K194" s="61">
        <v>165</v>
      </c>
      <c r="L194" s="58"/>
      <c r="M194" s="58"/>
      <c r="N194" s="58"/>
      <c r="O194" s="58"/>
      <c r="P194" s="58"/>
      <c r="Q194" s="58"/>
      <c r="R194" s="60"/>
      <c r="T194" s="59"/>
      <c r="U194" s="58"/>
      <c r="V194" s="58"/>
      <c r="W194" s="58"/>
      <c r="X194" s="58"/>
      <c r="Y194" s="58"/>
      <c r="Z194" s="58"/>
      <c r="AA194" s="57"/>
      <c r="AT194" s="56" t="s">
        <v>27</v>
      </c>
      <c r="AU194" s="56" t="s">
        <v>11</v>
      </c>
      <c r="AV194" s="55" t="s">
        <v>26</v>
      </c>
      <c r="AW194" s="55" t="s">
        <v>25</v>
      </c>
      <c r="AX194" s="55" t="s">
        <v>0</v>
      </c>
      <c r="AY194" s="56" t="s">
        <v>10</v>
      </c>
    </row>
    <row r="195" spans="2:65" s="1" customFormat="1" ht="22.5" customHeight="1">
      <c r="B195" s="39"/>
      <c r="C195" s="38" t="s">
        <v>104</v>
      </c>
      <c r="D195" s="38" t="s">
        <v>4</v>
      </c>
      <c r="E195" s="37" t="s">
        <v>103</v>
      </c>
      <c r="F195" s="36" t="s">
        <v>102</v>
      </c>
      <c r="G195" s="32"/>
      <c r="H195" s="32"/>
      <c r="I195" s="32"/>
      <c r="J195" s="35" t="s">
        <v>33</v>
      </c>
      <c r="K195" s="34">
        <v>150.30000000000001</v>
      </c>
      <c r="L195" s="14">
        <v>0</v>
      </c>
      <c r="M195" s="32"/>
      <c r="N195" s="33">
        <f>ROUND(L195*K195,2)</f>
        <v>0</v>
      </c>
      <c r="O195" s="32"/>
      <c r="P195" s="32"/>
      <c r="Q195" s="32"/>
      <c r="R195" s="31"/>
      <c r="T195" s="10" t="s">
        <v>3</v>
      </c>
      <c r="U195" s="30" t="s">
        <v>2</v>
      </c>
      <c r="V195" s="23"/>
      <c r="W195" s="29">
        <f>V195*K195</f>
        <v>0</v>
      </c>
      <c r="X195" s="29">
        <v>0</v>
      </c>
      <c r="Y195" s="29">
        <f>X195*K195</f>
        <v>0</v>
      </c>
      <c r="Z195" s="29">
        <v>1.67E-3</v>
      </c>
      <c r="AA195" s="28">
        <f>Z195*K195</f>
        <v>0.25100100000000003</v>
      </c>
      <c r="AR195" s="6" t="s">
        <v>20</v>
      </c>
      <c r="AT195" s="6" t="s">
        <v>4</v>
      </c>
      <c r="AU195" s="6" t="s">
        <v>11</v>
      </c>
      <c r="AY195" s="6" t="s">
        <v>10</v>
      </c>
      <c r="BE195" s="5">
        <f>IF(U195="základní",N195,0)</f>
        <v>0</v>
      </c>
      <c r="BF195" s="5">
        <f>IF(U195="snížená",N195,0)</f>
        <v>0</v>
      </c>
      <c r="BG195" s="5">
        <f>IF(U195="zákl. přenesená",N195,0)</f>
        <v>0</v>
      </c>
      <c r="BH195" s="5">
        <f>IF(U195="sníž. přenesená",N195,0)</f>
        <v>0</v>
      </c>
      <c r="BI195" s="5">
        <f>IF(U195="nulová",N195,0)</f>
        <v>0</v>
      </c>
      <c r="BJ195" s="6" t="s">
        <v>0</v>
      </c>
      <c r="BK195" s="5">
        <f>ROUND(L195*K195,2)</f>
        <v>0</v>
      </c>
      <c r="BL195" s="6" t="s">
        <v>20</v>
      </c>
      <c r="BM195" s="6" t="s">
        <v>101</v>
      </c>
    </row>
    <row r="196" spans="2:65" s="78" customFormat="1" ht="22.5" customHeight="1">
      <c r="B196" s="87"/>
      <c r="C196" s="81"/>
      <c r="D196" s="81"/>
      <c r="E196" s="84" t="s">
        <v>3</v>
      </c>
      <c r="F196" s="86" t="s">
        <v>62</v>
      </c>
      <c r="G196" s="85"/>
      <c r="H196" s="85"/>
      <c r="I196" s="85"/>
      <c r="J196" s="81"/>
      <c r="K196" s="84" t="s">
        <v>3</v>
      </c>
      <c r="L196" s="81"/>
      <c r="M196" s="81"/>
      <c r="N196" s="81"/>
      <c r="O196" s="81"/>
      <c r="P196" s="81"/>
      <c r="Q196" s="81"/>
      <c r="R196" s="83"/>
      <c r="T196" s="82"/>
      <c r="U196" s="81"/>
      <c r="V196" s="81"/>
      <c r="W196" s="81"/>
      <c r="X196" s="81"/>
      <c r="Y196" s="81"/>
      <c r="Z196" s="81"/>
      <c r="AA196" s="80"/>
      <c r="AT196" s="79" t="s">
        <v>27</v>
      </c>
      <c r="AU196" s="79" t="s">
        <v>11</v>
      </c>
      <c r="AV196" s="78" t="s">
        <v>0</v>
      </c>
      <c r="AW196" s="78" t="s">
        <v>25</v>
      </c>
      <c r="AX196" s="78" t="s">
        <v>5</v>
      </c>
      <c r="AY196" s="79" t="s">
        <v>10</v>
      </c>
    </row>
    <row r="197" spans="2:65" s="66" customFormat="1" ht="22.5" customHeight="1">
      <c r="B197" s="76"/>
      <c r="C197" s="69"/>
      <c r="D197" s="69"/>
      <c r="E197" s="75" t="s">
        <v>3</v>
      </c>
      <c r="F197" s="74" t="s">
        <v>100</v>
      </c>
      <c r="G197" s="73"/>
      <c r="H197" s="73"/>
      <c r="I197" s="73"/>
      <c r="J197" s="69"/>
      <c r="K197" s="72">
        <v>86.4</v>
      </c>
      <c r="L197" s="69"/>
      <c r="M197" s="69"/>
      <c r="N197" s="69"/>
      <c r="O197" s="69"/>
      <c r="P197" s="69"/>
      <c r="Q197" s="69"/>
      <c r="R197" s="71"/>
      <c r="T197" s="70"/>
      <c r="U197" s="69"/>
      <c r="V197" s="69"/>
      <c r="W197" s="69"/>
      <c r="X197" s="69"/>
      <c r="Y197" s="69"/>
      <c r="Z197" s="69"/>
      <c r="AA197" s="68"/>
      <c r="AT197" s="67" t="s">
        <v>27</v>
      </c>
      <c r="AU197" s="67" t="s">
        <v>11</v>
      </c>
      <c r="AV197" s="66" t="s">
        <v>11</v>
      </c>
      <c r="AW197" s="66" t="s">
        <v>25</v>
      </c>
      <c r="AX197" s="66" t="s">
        <v>5</v>
      </c>
      <c r="AY197" s="67" t="s">
        <v>10</v>
      </c>
    </row>
    <row r="198" spans="2:65" s="66" customFormat="1" ht="22.5" customHeight="1">
      <c r="B198" s="76"/>
      <c r="C198" s="69"/>
      <c r="D198" s="69"/>
      <c r="E198" s="75" t="s">
        <v>3</v>
      </c>
      <c r="F198" s="74" t="s">
        <v>60</v>
      </c>
      <c r="G198" s="73"/>
      <c r="H198" s="73"/>
      <c r="I198" s="73"/>
      <c r="J198" s="69"/>
      <c r="K198" s="72">
        <v>21.6</v>
      </c>
      <c r="L198" s="69"/>
      <c r="M198" s="69"/>
      <c r="N198" s="69"/>
      <c r="O198" s="69"/>
      <c r="P198" s="69"/>
      <c r="Q198" s="69"/>
      <c r="R198" s="71"/>
      <c r="T198" s="70"/>
      <c r="U198" s="69"/>
      <c r="V198" s="69"/>
      <c r="W198" s="69"/>
      <c r="X198" s="69"/>
      <c r="Y198" s="69"/>
      <c r="Z198" s="69"/>
      <c r="AA198" s="68"/>
      <c r="AT198" s="67" t="s">
        <v>27</v>
      </c>
      <c r="AU198" s="67" t="s">
        <v>11</v>
      </c>
      <c r="AV198" s="66" t="s">
        <v>11</v>
      </c>
      <c r="AW198" s="66" t="s">
        <v>25</v>
      </c>
      <c r="AX198" s="66" t="s">
        <v>5</v>
      </c>
      <c r="AY198" s="67" t="s">
        <v>10</v>
      </c>
    </row>
    <row r="199" spans="2:65" s="66" customFormat="1" ht="22.5" customHeight="1">
      <c r="B199" s="76"/>
      <c r="C199" s="69"/>
      <c r="D199" s="69"/>
      <c r="E199" s="75" t="s">
        <v>3</v>
      </c>
      <c r="F199" s="74" t="s">
        <v>59</v>
      </c>
      <c r="G199" s="73"/>
      <c r="H199" s="73"/>
      <c r="I199" s="73"/>
      <c r="J199" s="69"/>
      <c r="K199" s="72">
        <v>1.8</v>
      </c>
      <c r="L199" s="69"/>
      <c r="M199" s="69"/>
      <c r="N199" s="69"/>
      <c r="O199" s="69"/>
      <c r="P199" s="69"/>
      <c r="Q199" s="69"/>
      <c r="R199" s="71"/>
      <c r="T199" s="70"/>
      <c r="U199" s="69"/>
      <c r="V199" s="69"/>
      <c r="W199" s="69"/>
      <c r="X199" s="69"/>
      <c r="Y199" s="69"/>
      <c r="Z199" s="69"/>
      <c r="AA199" s="68"/>
      <c r="AT199" s="67" t="s">
        <v>27</v>
      </c>
      <c r="AU199" s="67" t="s">
        <v>11</v>
      </c>
      <c r="AV199" s="66" t="s">
        <v>11</v>
      </c>
      <c r="AW199" s="66" t="s">
        <v>25</v>
      </c>
      <c r="AX199" s="66" t="s">
        <v>5</v>
      </c>
      <c r="AY199" s="67" t="s">
        <v>10</v>
      </c>
    </row>
    <row r="200" spans="2:65" s="66" customFormat="1" ht="22.5" customHeight="1">
      <c r="B200" s="76"/>
      <c r="C200" s="69"/>
      <c r="D200" s="69"/>
      <c r="E200" s="75" t="s">
        <v>3</v>
      </c>
      <c r="F200" s="74" t="s">
        <v>58</v>
      </c>
      <c r="G200" s="73"/>
      <c r="H200" s="73"/>
      <c r="I200" s="73"/>
      <c r="J200" s="69"/>
      <c r="K200" s="72">
        <v>2.4</v>
      </c>
      <c r="L200" s="69"/>
      <c r="M200" s="69"/>
      <c r="N200" s="69"/>
      <c r="O200" s="69"/>
      <c r="P200" s="69"/>
      <c r="Q200" s="69"/>
      <c r="R200" s="71"/>
      <c r="T200" s="70"/>
      <c r="U200" s="69"/>
      <c r="V200" s="69"/>
      <c r="W200" s="69"/>
      <c r="X200" s="69"/>
      <c r="Y200" s="69"/>
      <c r="Z200" s="69"/>
      <c r="AA200" s="68"/>
      <c r="AT200" s="67" t="s">
        <v>27</v>
      </c>
      <c r="AU200" s="67" t="s">
        <v>11</v>
      </c>
      <c r="AV200" s="66" t="s">
        <v>11</v>
      </c>
      <c r="AW200" s="66" t="s">
        <v>25</v>
      </c>
      <c r="AX200" s="66" t="s">
        <v>5</v>
      </c>
      <c r="AY200" s="67" t="s">
        <v>10</v>
      </c>
    </row>
    <row r="201" spans="2:65" s="66" customFormat="1" ht="22.5" customHeight="1">
      <c r="B201" s="76"/>
      <c r="C201" s="69"/>
      <c r="D201" s="69"/>
      <c r="E201" s="75" t="s">
        <v>3</v>
      </c>
      <c r="F201" s="74" t="s">
        <v>57</v>
      </c>
      <c r="G201" s="73"/>
      <c r="H201" s="73"/>
      <c r="I201" s="73"/>
      <c r="J201" s="69"/>
      <c r="K201" s="72">
        <v>1.8</v>
      </c>
      <c r="L201" s="69"/>
      <c r="M201" s="69"/>
      <c r="N201" s="69"/>
      <c r="O201" s="69"/>
      <c r="P201" s="69"/>
      <c r="Q201" s="69"/>
      <c r="R201" s="71"/>
      <c r="T201" s="70"/>
      <c r="U201" s="69"/>
      <c r="V201" s="69"/>
      <c r="W201" s="69"/>
      <c r="X201" s="69"/>
      <c r="Y201" s="69"/>
      <c r="Z201" s="69"/>
      <c r="AA201" s="68"/>
      <c r="AT201" s="67" t="s">
        <v>27</v>
      </c>
      <c r="AU201" s="67" t="s">
        <v>11</v>
      </c>
      <c r="AV201" s="66" t="s">
        <v>11</v>
      </c>
      <c r="AW201" s="66" t="s">
        <v>25</v>
      </c>
      <c r="AX201" s="66" t="s">
        <v>5</v>
      </c>
      <c r="AY201" s="67" t="s">
        <v>10</v>
      </c>
    </row>
    <row r="202" spans="2:65" s="66" customFormat="1" ht="22.5" customHeight="1">
      <c r="B202" s="76"/>
      <c r="C202" s="69"/>
      <c r="D202" s="69"/>
      <c r="E202" s="75" t="s">
        <v>3</v>
      </c>
      <c r="F202" s="74" t="s">
        <v>56</v>
      </c>
      <c r="G202" s="73"/>
      <c r="H202" s="73"/>
      <c r="I202" s="73"/>
      <c r="J202" s="69"/>
      <c r="K202" s="72">
        <v>1.75</v>
      </c>
      <c r="L202" s="69"/>
      <c r="M202" s="69"/>
      <c r="N202" s="69"/>
      <c r="O202" s="69"/>
      <c r="P202" s="69"/>
      <c r="Q202" s="69"/>
      <c r="R202" s="71"/>
      <c r="T202" s="70"/>
      <c r="U202" s="69"/>
      <c r="V202" s="69"/>
      <c r="W202" s="69"/>
      <c r="X202" s="69"/>
      <c r="Y202" s="69"/>
      <c r="Z202" s="69"/>
      <c r="AA202" s="68"/>
      <c r="AT202" s="67" t="s">
        <v>27</v>
      </c>
      <c r="AU202" s="67" t="s">
        <v>11</v>
      </c>
      <c r="AV202" s="66" t="s">
        <v>11</v>
      </c>
      <c r="AW202" s="66" t="s">
        <v>25</v>
      </c>
      <c r="AX202" s="66" t="s">
        <v>5</v>
      </c>
      <c r="AY202" s="67" t="s">
        <v>10</v>
      </c>
    </row>
    <row r="203" spans="2:65" s="66" customFormat="1" ht="22.5" customHeight="1">
      <c r="B203" s="76"/>
      <c r="C203" s="69"/>
      <c r="D203" s="69"/>
      <c r="E203" s="75" t="s">
        <v>3</v>
      </c>
      <c r="F203" s="74" t="s">
        <v>99</v>
      </c>
      <c r="G203" s="73"/>
      <c r="H203" s="73"/>
      <c r="I203" s="73"/>
      <c r="J203" s="69"/>
      <c r="K203" s="72">
        <v>1.4</v>
      </c>
      <c r="L203" s="69"/>
      <c r="M203" s="69"/>
      <c r="N203" s="69"/>
      <c r="O203" s="69"/>
      <c r="P203" s="69"/>
      <c r="Q203" s="69"/>
      <c r="R203" s="71"/>
      <c r="T203" s="70"/>
      <c r="U203" s="69"/>
      <c r="V203" s="69"/>
      <c r="W203" s="69"/>
      <c r="X203" s="69"/>
      <c r="Y203" s="69"/>
      <c r="Z203" s="69"/>
      <c r="AA203" s="68"/>
      <c r="AT203" s="67" t="s">
        <v>27</v>
      </c>
      <c r="AU203" s="67" t="s">
        <v>11</v>
      </c>
      <c r="AV203" s="66" t="s">
        <v>11</v>
      </c>
      <c r="AW203" s="66" t="s">
        <v>25</v>
      </c>
      <c r="AX203" s="66" t="s">
        <v>5</v>
      </c>
      <c r="AY203" s="67" t="s">
        <v>10</v>
      </c>
    </row>
    <row r="204" spans="2:65" s="66" customFormat="1" ht="22.5" customHeight="1">
      <c r="B204" s="76"/>
      <c r="C204" s="69"/>
      <c r="D204" s="69"/>
      <c r="E204" s="75" t="s">
        <v>3</v>
      </c>
      <c r="F204" s="74" t="s">
        <v>55</v>
      </c>
      <c r="G204" s="73"/>
      <c r="H204" s="73"/>
      <c r="I204" s="73"/>
      <c r="J204" s="69"/>
      <c r="K204" s="72">
        <v>5.4</v>
      </c>
      <c r="L204" s="69"/>
      <c r="M204" s="69"/>
      <c r="N204" s="69"/>
      <c r="O204" s="69"/>
      <c r="P204" s="69"/>
      <c r="Q204" s="69"/>
      <c r="R204" s="71"/>
      <c r="T204" s="70"/>
      <c r="U204" s="69"/>
      <c r="V204" s="69"/>
      <c r="W204" s="69"/>
      <c r="X204" s="69"/>
      <c r="Y204" s="69"/>
      <c r="Z204" s="69"/>
      <c r="AA204" s="68"/>
      <c r="AT204" s="67" t="s">
        <v>27</v>
      </c>
      <c r="AU204" s="67" t="s">
        <v>11</v>
      </c>
      <c r="AV204" s="66" t="s">
        <v>11</v>
      </c>
      <c r="AW204" s="66" t="s">
        <v>25</v>
      </c>
      <c r="AX204" s="66" t="s">
        <v>5</v>
      </c>
      <c r="AY204" s="67" t="s">
        <v>10</v>
      </c>
    </row>
    <row r="205" spans="2:65" s="66" customFormat="1" ht="22.5" customHeight="1">
      <c r="B205" s="76"/>
      <c r="C205" s="69"/>
      <c r="D205" s="69"/>
      <c r="E205" s="75" t="s">
        <v>3</v>
      </c>
      <c r="F205" s="74" t="s">
        <v>54</v>
      </c>
      <c r="G205" s="73"/>
      <c r="H205" s="73"/>
      <c r="I205" s="73"/>
      <c r="J205" s="69"/>
      <c r="K205" s="72">
        <v>1.8</v>
      </c>
      <c r="L205" s="69"/>
      <c r="M205" s="69"/>
      <c r="N205" s="69"/>
      <c r="O205" s="69"/>
      <c r="P205" s="69"/>
      <c r="Q205" s="69"/>
      <c r="R205" s="71"/>
      <c r="T205" s="70"/>
      <c r="U205" s="69"/>
      <c r="V205" s="69"/>
      <c r="W205" s="69"/>
      <c r="X205" s="69"/>
      <c r="Y205" s="69"/>
      <c r="Z205" s="69"/>
      <c r="AA205" s="68"/>
      <c r="AT205" s="67" t="s">
        <v>27</v>
      </c>
      <c r="AU205" s="67" t="s">
        <v>11</v>
      </c>
      <c r="AV205" s="66" t="s">
        <v>11</v>
      </c>
      <c r="AW205" s="66" t="s">
        <v>25</v>
      </c>
      <c r="AX205" s="66" t="s">
        <v>5</v>
      </c>
      <c r="AY205" s="67" t="s">
        <v>10</v>
      </c>
    </row>
    <row r="206" spans="2:65" s="66" customFormat="1" ht="22.5" customHeight="1">
      <c r="B206" s="76"/>
      <c r="C206" s="69"/>
      <c r="D206" s="69"/>
      <c r="E206" s="75" t="s">
        <v>3</v>
      </c>
      <c r="F206" s="74" t="s">
        <v>53</v>
      </c>
      <c r="G206" s="73"/>
      <c r="H206" s="73"/>
      <c r="I206" s="73"/>
      <c r="J206" s="69"/>
      <c r="K206" s="72">
        <v>8.5</v>
      </c>
      <c r="L206" s="69"/>
      <c r="M206" s="69"/>
      <c r="N206" s="69"/>
      <c r="O206" s="69"/>
      <c r="P206" s="69"/>
      <c r="Q206" s="69"/>
      <c r="R206" s="71"/>
      <c r="T206" s="70"/>
      <c r="U206" s="69"/>
      <c r="V206" s="69"/>
      <c r="W206" s="69"/>
      <c r="X206" s="69"/>
      <c r="Y206" s="69"/>
      <c r="Z206" s="69"/>
      <c r="AA206" s="68"/>
      <c r="AT206" s="67" t="s">
        <v>27</v>
      </c>
      <c r="AU206" s="67" t="s">
        <v>11</v>
      </c>
      <c r="AV206" s="66" t="s">
        <v>11</v>
      </c>
      <c r="AW206" s="66" t="s">
        <v>25</v>
      </c>
      <c r="AX206" s="66" t="s">
        <v>5</v>
      </c>
      <c r="AY206" s="67" t="s">
        <v>10</v>
      </c>
    </row>
    <row r="207" spans="2:65" s="66" customFormat="1" ht="22.5" customHeight="1">
      <c r="B207" s="76"/>
      <c r="C207" s="69"/>
      <c r="D207" s="69"/>
      <c r="E207" s="75" t="s">
        <v>3</v>
      </c>
      <c r="F207" s="74" t="s">
        <v>52</v>
      </c>
      <c r="G207" s="73"/>
      <c r="H207" s="73"/>
      <c r="I207" s="73"/>
      <c r="J207" s="69"/>
      <c r="K207" s="72">
        <v>4.25</v>
      </c>
      <c r="L207" s="69"/>
      <c r="M207" s="69"/>
      <c r="N207" s="69"/>
      <c r="O207" s="69"/>
      <c r="P207" s="69"/>
      <c r="Q207" s="69"/>
      <c r="R207" s="71"/>
      <c r="T207" s="70"/>
      <c r="U207" s="69"/>
      <c r="V207" s="69"/>
      <c r="W207" s="69"/>
      <c r="X207" s="69"/>
      <c r="Y207" s="69"/>
      <c r="Z207" s="69"/>
      <c r="AA207" s="68"/>
      <c r="AT207" s="67" t="s">
        <v>27</v>
      </c>
      <c r="AU207" s="67" t="s">
        <v>11</v>
      </c>
      <c r="AV207" s="66" t="s">
        <v>11</v>
      </c>
      <c r="AW207" s="66" t="s">
        <v>25</v>
      </c>
      <c r="AX207" s="66" t="s">
        <v>5</v>
      </c>
      <c r="AY207" s="67" t="s">
        <v>10</v>
      </c>
    </row>
    <row r="208" spans="2:65" s="66" customFormat="1" ht="22.5" customHeight="1">
      <c r="B208" s="76"/>
      <c r="C208" s="69"/>
      <c r="D208" s="69"/>
      <c r="E208" s="75" t="s">
        <v>3</v>
      </c>
      <c r="F208" s="74" t="s">
        <v>51</v>
      </c>
      <c r="G208" s="73"/>
      <c r="H208" s="73"/>
      <c r="I208" s="73"/>
      <c r="J208" s="69"/>
      <c r="K208" s="72">
        <v>6.6</v>
      </c>
      <c r="L208" s="69"/>
      <c r="M208" s="69"/>
      <c r="N208" s="69"/>
      <c r="O208" s="69"/>
      <c r="P208" s="69"/>
      <c r="Q208" s="69"/>
      <c r="R208" s="71"/>
      <c r="T208" s="70"/>
      <c r="U208" s="69"/>
      <c r="V208" s="69"/>
      <c r="W208" s="69"/>
      <c r="X208" s="69"/>
      <c r="Y208" s="69"/>
      <c r="Z208" s="69"/>
      <c r="AA208" s="68"/>
      <c r="AT208" s="67" t="s">
        <v>27</v>
      </c>
      <c r="AU208" s="67" t="s">
        <v>11</v>
      </c>
      <c r="AV208" s="66" t="s">
        <v>11</v>
      </c>
      <c r="AW208" s="66" t="s">
        <v>25</v>
      </c>
      <c r="AX208" s="66" t="s">
        <v>5</v>
      </c>
      <c r="AY208" s="67" t="s">
        <v>10</v>
      </c>
    </row>
    <row r="209" spans="2:65" s="66" customFormat="1" ht="22.5" customHeight="1">
      <c r="B209" s="76"/>
      <c r="C209" s="69"/>
      <c r="D209" s="69"/>
      <c r="E209" s="75" t="s">
        <v>3</v>
      </c>
      <c r="F209" s="74" t="s">
        <v>50</v>
      </c>
      <c r="G209" s="73"/>
      <c r="H209" s="73"/>
      <c r="I209" s="73"/>
      <c r="J209" s="69"/>
      <c r="K209" s="72">
        <v>6.6</v>
      </c>
      <c r="L209" s="69"/>
      <c r="M209" s="69"/>
      <c r="N209" s="69"/>
      <c r="O209" s="69"/>
      <c r="P209" s="69"/>
      <c r="Q209" s="69"/>
      <c r="R209" s="71"/>
      <c r="T209" s="70"/>
      <c r="U209" s="69"/>
      <c r="V209" s="69"/>
      <c r="W209" s="69"/>
      <c r="X209" s="69"/>
      <c r="Y209" s="69"/>
      <c r="Z209" s="69"/>
      <c r="AA209" s="68"/>
      <c r="AT209" s="67" t="s">
        <v>27</v>
      </c>
      <c r="AU209" s="67" t="s">
        <v>11</v>
      </c>
      <c r="AV209" s="66" t="s">
        <v>11</v>
      </c>
      <c r="AW209" s="66" t="s">
        <v>25</v>
      </c>
      <c r="AX209" s="66" t="s">
        <v>5</v>
      </c>
      <c r="AY209" s="67" t="s">
        <v>10</v>
      </c>
    </row>
    <row r="210" spans="2:65" s="55" customFormat="1" ht="22.5" customHeight="1">
      <c r="B210" s="65"/>
      <c r="C210" s="58"/>
      <c r="D210" s="58"/>
      <c r="E210" s="64" t="s">
        <v>3</v>
      </c>
      <c r="F210" s="63" t="s">
        <v>28</v>
      </c>
      <c r="G210" s="62"/>
      <c r="H210" s="62"/>
      <c r="I210" s="62"/>
      <c r="J210" s="58"/>
      <c r="K210" s="61">
        <v>150.30000000000001</v>
      </c>
      <c r="L210" s="58"/>
      <c r="M210" s="58"/>
      <c r="N210" s="58"/>
      <c r="O210" s="58"/>
      <c r="P210" s="58"/>
      <c r="Q210" s="58"/>
      <c r="R210" s="60"/>
      <c r="T210" s="59"/>
      <c r="U210" s="58"/>
      <c r="V210" s="58"/>
      <c r="W210" s="58"/>
      <c r="X210" s="58"/>
      <c r="Y210" s="58"/>
      <c r="Z210" s="58"/>
      <c r="AA210" s="57"/>
      <c r="AT210" s="56" t="s">
        <v>27</v>
      </c>
      <c r="AU210" s="56" t="s">
        <v>11</v>
      </c>
      <c r="AV210" s="55" t="s">
        <v>26</v>
      </c>
      <c r="AW210" s="55" t="s">
        <v>25</v>
      </c>
      <c r="AX210" s="55" t="s">
        <v>0</v>
      </c>
      <c r="AY210" s="56" t="s">
        <v>10</v>
      </c>
    </row>
    <row r="211" spans="2:65" s="1" customFormat="1" ht="22.5" customHeight="1">
      <c r="B211" s="39"/>
      <c r="C211" s="38" t="s">
        <v>98</v>
      </c>
      <c r="D211" s="38" t="s">
        <v>4</v>
      </c>
      <c r="E211" s="37" t="s">
        <v>97</v>
      </c>
      <c r="F211" s="36" t="s">
        <v>96</v>
      </c>
      <c r="G211" s="32"/>
      <c r="H211" s="32"/>
      <c r="I211" s="32"/>
      <c r="J211" s="35" t="s">
        <v>33</v>
      </c>
      <c r="K211" s="34">
        <v>61.05</v>
      </c>
      <c r="L211" s="14">
        <v>0</v>
      </c>
      <c r="M211" s="32"/>
      <c r="N211" s="33">
        <f>ROUND(L211*K211,2)</f>
        <v>0</v>
      </c>
      <c r="O211" s="32"/>
      <c r="P211" s="32"/>
      <c r="Q211" s="32"/>
      <c r="R211" s="31"/>
      <c r="T211" s="10" t="s">
        <v>3</v>
      </c>
      <c r="U211" s="30" t="s">
        <v>2</v>
      </c>
      <c r="V211" s="23"/>
      <c r="W211" s="29">
        <f>V211*K211</f>
        <v>0</v>
      </c>
      <c r="X211" s="29">
        <v>0</v>
      </c>
      <c r="Y211" s="29">
        <f>X211*K211</f>
        <v>0</v>
      </c>
      <c r="Z211" s="29">
        <v>1.75E-3</v>
      </c>
      <c r="AA211" s="28">
        <f>Z211*K211</f>
        <v>0.1068375</v>
      </c>
      <c r="AR211" s="6" t="s">
        <v>20</v>
      </c>
      <c r="AT211" s="6" t="s">
        <v>4</v>
      </c>
      <c r="AU211" s="6" t="s">
        <v>11</v>
      </c>
      <c r="AY211" s="6" t="s">
        <v>10</v>
      </c>
      <c r="BE211" s="5">
        <f>IF(U211="základní",N211,0)</f>
        <v>0</v>
      </c>
      <c r="BF211" s="5">
        <f>IF(U211="snížená",N211,0)</f>
        <v>0</v>
      </c>
      <c r="BG211" s="5">
        <f>IF(U211="zákl. přenesená",N211,0)</f>
        <v>0</v>
      </c>
      <c r="BH211" s="5">
        <f>IF(U211="sníž. přenesená",N211,0)</f>
        <v>0</v>
      </c>
      <c r="BI211" s="5">
        <f>IF(U211="nulová",N211,0)</f>
        <v>0</v>
      </c>
      <c r="BJ211" s="6" t="s">
        <v>0</v>
      </c>
      <c r="BK211" s="5">
        <f>ROUND(L211*K211,2)</f>
        <v>0</v>
      </c>
      <c r="BL211" s="6" t="s">
        <v>20</v>
      </c>
      <c r="BM211" s="6" t="s">
        <v>95</v>
      </c>
    </row>
    <row r="212" spans="2:65" s="66" customFormat="1" ht="22.5" customHeight="1">
      <c r="B212" s="76"/>
      <c r="C212" s="69"/>
      <c r="D212" s="69"/>
      <c r="E212" s="75" t="s">
        <v>3</v>
      </c>
      <c r="F212" s="77" t="s">
        <v>94</v>
      </c>
      <c r="G212" s="73"/>
      <c r="H212" s="73"/>
      <c r="I212" s="73"/>
      <c r="J212" s="69"/>
      <c r="K212" s="72">
        <v>23.425000000000001</v>
      </c>
      <c r="L212" s="69"/>
      <c r="M212" s="69"/>
      <c r="N212" s="69"/>
      <c r="O212" s="69"/>
      <c r="P212" s="69"/>
      <c r="Q212" s="69"/>
      <c r="R212" s="71"/>
      <c r="T212" s="70"/>
      <c r="U212" s="69"/>
      <c r="V212" s="69"/>
      <c r="W212" s="69"/>
      <c r="X212" s="69"/>
      <c r="Y212" s="69"/>
      <c r="Z212" s="69"/>
      <c r="AA212" s="68"/>
      <c r="AT212" s="67" t="s">
        <v>27</v>
      </c>
      <c r="AU212" s="67" t="s">
        <v>11</v>
      </c>
      <c r="AV212" s="66" t="s">
        <v>11</v>
      </c>
      <c r="AW212" s="66" t="s">
        <v>25</v>
      </c>
      <c r="AX212" s="66" t="s">
        <v>5</v>
      </c>
      <c r="AY212" s="67" t="s">
        <v>10</v>
      </c>
    </row>
    <row r="213" spans="2:65" s="66" customFormat="1" ht="22.5" customHeight="1">
      <c r="B213" s="76"/>
      <c r="C213" s="69"/>
      <c r="D213" s="69"/>
      <c r="E213" s="75" t="s">
        <v>3</v>
      </c>
      <c r="F213" s="74" t="s">
        <v>93</v>
      </c>
      <c r="G213" s="73"/>
      <c r="H213" s="73"/>
      <c r="I213" s="73"/>
      <c r="J213" s="69"/>
      <c r="K213" s="72">
        <v>31.574999999999999</v>
      </c>
      <c r="L213" s="69"/>
      <c r="M213" s="69"/>
      <c r="N213" s="69"/>
      <c r="O213" s="69"/>
      <c r="P213" s="69"/>
      <c r="Q213" s="69"/>
      <c r="R213" s="71"/>
      <c r="T213" s="70"/>
      <c r="U213" s="69"/>
      <c r="V213" s="69"/>
      <c r="W213" s="69"/>
      <c r="X213" s="69"/>
      <c r="Y213" s="69"/>
      <c r="Z213" s="69"/>
      <c r="AA213" s="68"/>
      <c r="AT213" s="67" t="s">
        <v>27</v>
      </c>
      <c r="AU213" s="67" t="s">
        <v>11</v>
      </c>
      <c r="AV213" s="66" t="s">
        <v>11</v>
      </c>
      <c r="AW213" s="66" t="s">
        <v>25</v>
      </c>
      <c r="AX213" s="66" t="s">
        <v>5</v>
      </c>
      <c r="AY213" s="67" t="s">
        <v>10</v>
      </c>
    </row>
    <row r="214" spans="2:65" s="66" customFormat="1" ht="22.5" customHeight="1">
      <c r="B214" s="76"/>
      <c r="C214" s="69"/>
      <c r="D214" s="69"/>
      <c r="E214" s="75" t="s">
        <v>3</v>
      </c>
      <c r="F214" s="74" t="s">
        <v>92</v>
      </c>
      <c r="G214" s="73"/>
      <c r="H214" s="73"/>
      <c r="I214" s="73"/>
      <c r="J214" s="69"/>
      <c r="K214" s="72">
        <v>6.05</v>
      </c>
      <c r="L214" s="69"/>
      <c r="M214" s="69"/>
      <c r="N214" s="69"/>
      <c r="O214" s="69"/>
      <c r="P214" s="69"/>
      <c r="Q214" s="69"/>
      <c r="R214" s="71"/>
      <c r="T214" s="70"/>
      <c r="U214" s="69"/>
      <c r="V214" s="69"/>
      <c r="W214" s="69"/>
      <c r="X214" s="69"/>
      <c r="Y214" s="69"/>
      <c r="Z214" s="69"/>
      <c r="AA214" s="68"/>
      <c r="AT214" s="67" t="s">
        <v>27</v>
      </c>
      <c r="AU214" s="67" t="s">
        <v>11</v>
      </c>
      <c r="AV214" s="66" t="s">
        <v>11</v>
      </c>
      <c r="AW214" s="66" t="s">
        <v>25</v>
      </c>
      <c r="AX214" s="66" t="s">
        <v>5</v>
      </c>
      <c r="AY214" s="67" t="s">
        <v>10</v>
      </c>
    </row>
    <row r="215" spans="2:65" s="55" customFormat="1" ht="22.5" customHeight="1">
      <c r="B215" s="65"/>
      <c r="C215" s="58"/>
      <c r="D215" s="58"/>
      <c r="E215" s="64" t="s">
        <v>3</v>
      </c>
      <c r="F215" s="63" t="s">
        <v>28</v>
      </c>
      <c r="G215" s="62"/>
      <c r="H215" s="62"/>
      <c r="I215" s="62"/>
      <c r="J215" s="58"/>
      <c r="K215" s="61">
        <v>61.05</v>
      </c>
      <c r="L215" s="58"/>
      <c r="M215" s="58"/>
      <c r="N215" s="58"/>
      <c r="O215" s="58"/>
      <c r="P215" s="58"/>
      <c r="Q215" s="58"/>
      <c r="R215" s="60"/>
      <c r="T215" s="59"/>
      <c r="U215" s="58"/>
      <c r="V215" s="58"/>
      <c r="W215" s="58"/>
      <c r="X215" s="58"/>
      <c r="Y215" s="58"/>
      <c r="Z215" s="58"/>
      <c r="AA215" s="57"/>
      <c r="AT215" s="56" t="s">
        <v>27</v>
      </c>
      <c r="AU215" s="56" t="s">
        <v>11</v>
      </c>
      <c r="AV215" s="55" t="s">
        <v>26</v>
      </c>
      <c r="AW215" s="55" t="s">
        <v>25</v>
      </c>
      <c r="AX215" s="55" t="s">
        <v>0</v>
      </c>
      <c r="AY215" s="56" t="s">
        <v>10</v>
      </c>
    </row>
    <row r="216" spans="2:65" s="1" customFormat="1" ht="22.5" customHeight="1">
      <c r="B216" s="39"/>
      <c r="C216" s="38" t="s">
        <v>91</v>
      </c>
      <c r="D216" s="38" t="s">
        <v>4</v>
      </c>
      <c r="E216" s="37" t="s">
        <v>90</v>
      </c>
      <c r="F216" s="36" t="s">
        <v>89</v>
      </c>
      <c r="G216" s="32"/>
      <c r="H216" s="32"/>
      <c r="I216" s="32"/>
      <c r="J216" s="35" t="s">
        <v>33</v>
      </c>
      <c r="K216" s="34">
        <v>165.3</v>
      </c>
      <c r="L216" s="14">
        <v>0</v>
      </c>
      <c r="M216" s="32"/>
      <c r="N216" s="33">
        <f>ROUND(L216*K216,2)</f>
        <v>0</v>
      </c>
      <c r="O216" s="32"/>
      <c r="P216" s="32"/>
      <c r="Q216" s="32"/>
      <c r="R216" s="31"/>
      <c r="T216" s="10" t="s">
        <v>3</v>
      </c>
      <c r="U216" s="30" t="s">
        <v>2</v>
      </c>
      <c r="V216" s="23"/>
      <c r="W216" s="29">
        <f>V216*K216</f>
        <v>0</v>
      </c>
      <c r="X216" s="29">
        <v>0</v>
      </c>
      <c r="Y216" s="29">
        <f>X216*K216</f>
        <v>0</v>
      </c>
      <c r="Z216" s="29">
        <v>2.5999999999999999E-3</v>
      </c>
      <c r="AA216" s="28">
        <f>Z216*K216</f>
        <v>0.42978</v>
      </c>
      <c r="AR216" s="6" t="s">
        <v>20</v>
      </c>
      <c r="AT216" s="6" t="s">
        <v>4</v>
      </c>
      <c r="AU216" s="6" t="s">
        <v>11</v>
      </c>
      <c r="AY216" s="6" t="s">
        <v>10</v>
      </c>
      <c r="BE216" s="5">
        <f>IF(U216="základní",N216,0)</f>
        <v>0</v>
      </c>
      <c r="BF216" s="5">
        <f>IF(U216="snížená",N216,0)</f>
        <v>0</v>
      </c>
      <c r="BG216" s="5">
        <f>IF(U216="zákl. přenesená",N216,0)</f>
        <v>0</v>
      </c>
      <c r="BH216" s="5">
        <f>IF(U216="sníž. přenesená",N216,0)</f>
        <v>0</v>
      </c>
      <c r="BI216" s="5">
        <f>IF(U216="nulová",N216,0)</f>
        <v>0</v>
      </c>
      <c r="BJ216" s="6" t="s">
        <v>0</v>
      </c>
      <c r="BK216" s="5">
        <f>ROUND(L216*K216,2)</f>
        <v>0</v>
      </c>
      <c r="BL216" s="6" t="s">
        <v>20</v>
      </c>
      <c r="BM216" s="6" t="s">
        <v>88</v>
      </c>
    </row>
    <row r="217" spans="2:65" s="66" customFormat="1" ht="22.5" customHeight="1">
      <c r="B217" s="76"/>
      <c r="C217" s="69"/>
      <c r="D217" s="69"/>
      <c r="E217" s="75" t="s">
        <v>3</v>
      </c>
      <c r="F217" s="77" t="s">
        <v>87</v>
      </c>
      <c r="G217" s="73"/>
      <c r="H217" s="73"/>
      <c r="I217" s="73"/>
      <c r="J217" s="69"/>
      <c r="K217" s="72">
        <v>110.2</v>
      </c>
      <c r="L217" s="69"/>
      <c r="M217" s="69"/>
      <c r="N217" s="69"/>
      <c r="O217" s="69"/>
      <c r="P217" s="69"/>
      <c r="Q217" s="69"/>
      <c r="R217" s="71"/>
      <c r="T217" s="70"/>
      <c r="U217" s="69"/>
      <c r="V217" s="69"/>
      <c r="W217" s="69"/>
      <c r="X217" s="69"/>
      <c r="Y217" s="69"/>
      <c r="Z217" s="69"/>
      <c r="AA217" s="68"/>
      <c r="AT217" s="67" t="s">
        <v>27</v>
      </c>
      <c r="AU217" s="67" t="s">
        <v>11</v>
      </c>
      <c r="AV217" s="66" t="s">
        <v>11</v>
      </c>
      <c r="AW217" s="66" t="s">
        <v>25</v>
      </c>
      <c r="AX217" s="66" t="s">
        <v>5</v>
      </c>
      <c r="AY217" s="67" t="s">
        <v>10</v>
      </c>
    </row>
    <row r="218" spans="2:65" s="66" customFormat="1" ht="22.5" customHeight="1">
      <c r="B218" s="76"/>
      <c r="C218" s="69"/>
      <c r="D218" s="69"/>
      <c r="E218" s="75" t="s">
        <v>3</v>
      </c>
      <c r="F218" s="74" t="s">
        <v>86</v>
      </c>
      <c r="G218" s="73"/>
      <c r="H218" s="73"/>
      <c r="I218" s="73"/>
      <c r="J218" s="69"/>
      <c r="K218" s="72">
        <v>23.524999999999999</v>
      </c>
      <c r="L218" s="69"/>
      <c r="M218" s="69"/>
      <c r="N218" s="69"/>
      <c r="O218" s="69"/>
      <c r="P218" s="69"/>
      <c r="Q218" s="69"/>
      <c r="R218" s="71"/>
      <c r="T218" s="70"/>
      <c r="U218" s="69"/>
      <c r="V218" s="69"/>
      <c r="W218" s="69"/>
      <c r="X218" s="69"/>
      <c r="Y218" s="69"/>
      <c r="Z218" s="69"/>
      <c r="AA218" s="68"/>
      <c r="AT218" s="67" t="s">
        <v>27</v>
      </c>
      <c r="AU218" s="67" t="s">
        <v>11</v>
      </c>
      <c r="AV218" s="66" t="s">
        <v>11</v>
      </c>
      <c r="AW218" s="66" t="s">
        <v>25</v>
      </c>
      <c r="AX218" s="66" t="s">
        <v>5</v>
      </c>
      <c r="AY218" s="67" t="s">
        <v>10</v>
      </c>
    </row>
    <row r="219" spans="2:65" s="66" customFormat="1" ht="22.5" customHeight="1">
      <c r="B219" s="76"/>
      <c r="C219" s="69"/>
      <c r="D219" s="69"/>
      <c r="E219" s="75" t="s">
        <v>3</v>
      </c>
      <c r="F219" s="74" t="s">
        <v>85</v>
      </c>
      <c r="G219" s="73"/>
      <c r="H219" s="73"/>
      <c r="I219" s="73"/>
      <c r="J219" s="69"/>
      <c r="K219" s="72">
        <v>31.574999999999999</v>
      </c>
      <c r="L219" s="69"/>
      <c r="M219" s="69"/>
      <c r="N219" s="69"/>
      <c r="O219" s="69"/>
      <c r="P219" s="69"/>
      <c r="Q219" s="69"/>
      <c r="R219" s="71"/>
      <c r="T219" s="70"/>
      <c r="U219" s="69"/>
      <c r="V219" s="69"/>
      <c r="W219" s="69"/>
      <c r="X219" s="69"/>
      <c r="Y219" s="69"/>
      <c r="Z219" s="69"/>
      <c r="AA219" s="68"/>
      <c r="AT219" s="67" t="s">
        <v>27</v>
      </c>
      <c r="AU219" s="67" t="s">
        <v>11</v>
      </c>
      <c r="AV219" s="66" t="s">
        <v>11</v>
      </c>
      <c r="AW219" s="66" t="s">
        <v>25</v>
      </c>
      <c r="AX219" s="66" t="s">
        <v>5</v>
      </c>
      <c r="AY219" s="67" t="s">
        <v>10</v>
      </c>
    </row>
    <row r="220" spans="2:65" s="55" customFormat="1" ht="22.5" customHeight="1">
      <c r="B220" s="65"/>
      <c r="C220" s="58"/>
      <c r="D220" s="58"/>
      <c r="E220" s="64" t="s">
        <v>3</v>
      </c>
      <c r="F220" s="63" t="s">
        <v>28</v>
      </c>
      <c r="G220" s="62"/>
      <c r="H220" s="62"/>
      <c r="I220" s="62"/>
      <c r="J220" s="58"/>
      <c r="K220" s="61">
        <v>165.3</v>
      </c>
      <c r="L220" s="58"/>
      <c r="M220" s="58"/>
      <c r="N220" s="58"/>
      <c r="O220" s="58"/>
      <c r="P220" s="58"/>
      <c r="Q220" s="58"/>
      <c r="R220" s="60"/>
      <c r="T220" s="59"/>
      <c r="U220" s="58"/>
      <c r="V220" s="58"/>
      <c r="W220" s="58"/>
      <c r="X220" s="58"/>
      <c r="Y220" s="58"/>
      <c r="Z220" s="58"/>
      <c r="AA220" s="57"/>
      <c r="AT220" s="56" t="s">
        <v>27</v>
      </c>
      <c r="AU220" s="56" t="s">
        <v>11</v>
      </c>
      <c r="AV220" s="55" t="s">
        <v>26</v>
      </c>
      <c r="AW220" s="55" t="s">
        <v>25</v>
      </c>
      <c r="AX220" s="55" t="s">
        <v>0</v>
      </c>
      <c r="AY220" s="56" t="s">
        <v>10</v>
      </c>
    </row>
    <row r="221" spans="2:65" s="1" customFormat="1" ht="22.5" customHeight="1">
      <c r="B221" s="39"/>
      <c r="C221" s="38" t="s">
        <v>84</v>
      </c>
      <c r="D221" s="38" t="s">
        <v>4</v>
      </c>
      <c r="E221" s="37" t="s">
        <v>83</v>
      </c>
      <c r="F221" s="36" t="s">
        <v>82</v>
      </c>
      <c r="G221" s="32"/>
      <c r="H221" s="32"/>
      <c r="I221" s="32"/>
      <c r="J221" s="35" t="s">
        <v>33</v>
      </c>
      <c r="K221" s="34">
        <v>46.46</v>
      </c>
      <c r="L221" s="14">
        <v>0</v>
      </c>
      <c r="M221" s="32"/>
      <c r="N221" s="33">
        <f>ROUND(L221*K221,2)</f>
        <v>0</v>
      </c>
      <c r="O221" s="32"/>
      <c r="P221" s="32"/>
      <c r="Q221" s="32"/>
      <c r="R221" s="31"/>
      <c r="T221" s="10" t="s">
        <v>3</v>
      </c>
      <c r="U221" s="30" t="s">
        <v>2</v>
      </c>
      <c r="V221" s="23"/>
      <c r="W221" s="29">
        <f>V221*K221</f>
        <v>0</v>
      </c>
      <c r="X221" s="29">
        <v>0</v>
      </c>
      <c r="Y221" s="29">
        <f>X221*K221</f>
        <v>0</v>
      </c>
      <c r="Z221" s="29">
        <v>3.9399999999999999E-3</v>
      </c>
      <c r="AA221" s="28">
        <f>Z221*K221</f>
        <v>0.1830524</v>
      </c>
      <c r="AR221" s="6" t="s">
        <v>20</v>
      </c>
      <c r="AT221" s="6" t="s">
        <v>4</v>
      </c>
      <c r="AU221" s="6" t="s">
        <v>11</v>
      </c>
      <c r="AY221" s="6" t="s">
        <v>10</v>
      </c>
      <c r="BE221" s="5">
        <f>IF(U221="základní",N221,0)</f>
        <v>0</v>
      </c>
      <c r="BF221" s="5">
        <f>IF(U221="snížená",N221,0)</f>
        <v>0</v>
      </c>
      <c r="BG221" s="5">
        <f>IF(U221="zákl. přenesená",N221,0)</f>
        <v>0</v>
      </c>
      <c r="BH221" s="5">
        <f>IF(U221="sníž. přenesená",N221,0)</f>
        <v>0</v>
      </c>
      <c r="BI221" s="5">
        <f>IF(U221="nulová",N221,0)</f>
        <v>0</v>
      </c>
      <c r="BJ221" s="6" t="s">
        <v>0</v>
      </c>
      <c r="BK221" s="5">
        <f>ROUND(L221*K221,2)</f>
        <v>0</v>
      </c>
      <c r="BL221" s="6" t="s">
        <v>20</v>
      </c>
      <c r="BM221" s="6" t="s">
        <v>81</v>
      </c>
    </row>
    <row r="222" spans="2:65" s="66" customFormat="1" ht="22.5" customHeight="1">
      <c r="B222" s="76"/>
      <c r="C222" s="69"/>
      <c r="D222" s="69"/>
      <c r="E222" s="75" t="s">
        <v>3</v>
      </c>
      <c r="F222" s="77" t="s">
        <v>80</v>
      </c>
      <c r="G222" s="73"/>
      <c r="H222" s="73"/>
      <c r="I222" s="73"/>
      <c r="J222" s="69"/>
      <c r="K222" s="72">
        <v>17.48</v>
      </c>
      <c r="L222" s="69"/>
      <c r="M222" s="69"/>
      <c r="N222" s="69"/>
      <c r="O222" s="69"/>
      <c r="P222" s="69"/>
      <c r="Q222" s="69"/>
      <c r="R222" s="71"/>
      <c r="T222" s="70"/>
      <c r="U222" s="69"/>
      <c r="V222" s="69"/>
      <c r="W222" s="69"/>
      <c r="X222" s="69"/>
      <c r="Y222" s="69"/>
      <c r="Z222" s="69"/>
      <c r="AA222" s="68"/>
      <c r="AT222" s="67" t="s">
        <v>27</v>
      </c>
      <c r="AU222" s="67" t="s">
        <v>11</v>
      </c>
      <c r="AV222" s="66" t="s">
        <v>11</v>
      </c>
      <c r="AW222" s="66" t="s">
        <v>25</v>
      </c>
      <c r="AX222" s="66" t="s">
        <v>5</v>
      </c>
      <c r="AY222" s="67" t="s">
        <v>10</v>
      </c>
    </row>
    <row r="223" spans="2:65" s="66" customFormat="1" ht="22.5" customHeight="1">
      <c r="B223" s="76"/>
      <c r="C223" s="69"/>
      <c r="D223" s="69"/>
      <c r="E223" s="75" t="s">
        <v>3</v>
      </c>
      <c r="F223" s="74" t="s">
        <v>79</v>
      </c>
      <c r="G223" s="73"/>
      <c r="H223" s="73"/>
      <c r="I223" s="73"/>
      <c r="J223" s="69"/>
      <c r="K223" s="72">
        <v>7.38</v>
      </c>
      <c r="L223" s="69"/>
      <c r="M223" s="69"/>
      <c r="N223" s="69"/>
      <c r="O223" s="69"/>
      <c r="P223" s="69"/>
      <c r="Q223" s="69"/>
      <c r="R223" s="71"/>
      <c r="T223" s="70"/>
      <c r="U223" s="69"/>
      <c r="V223" s="69"/>
      <c r="W223" s="69"/>
      <c r="X223" s="69"/>
      <c r="Y223" s="69"/>
      <c r="Z223" s="69"/>
      <c r="AA223" s="68"/>
      <c r="AT223" s="67" t="s">
        <v>27</v>
      </c>
      <c r="AU223" s="67" t="s">
        <v>11</v>
      </c>
      <c r="AV223" s="66" t="s">
        <v>11</v>
      </c>
      <c r="AW223" s="66" t="s">
        <v>25</v>
      </c>
      <c r="AX223" s="66" t="s">
        <v>5</v>
      </c>
      <c r="AY223" s="67" t="s">
        <v>10</v>
      </c>
    </row>
    <row r="224" spans="2:65" s="66" customFormat="1" ht="22.5" customHeight="1">
      <c r="B224" s="76"/>
      <c r="C224" s="69"/>
      <c r="D224" s="69"/>
      <c r="E224" s="75" t="s">
        <v>3</v>
      </c>
      <c r="F224" s="74" t="s">
        <v>78</v>
      </c>
      <c r="G224" s="73"/>
      <c r="H224" s="73"/>
      <c r="I224" s="73"/>
      <c r="J224" s="69"/>
      <c r="K224" s="72">
        <v>21.6</v>
      </c>
      <c r="L224" s="69"/>
      <c r="M224" s="69"/>
      <c r="N224" s="69"/>
      <c r="O224" s="69"/>
      <c r="P224" s="69"/>
      <c r="Q224" s="69"/>
      <c r="R224" s="71"/>
      <c r="T224" s="70"/>
      <c r="U224" s="69"/>
      <c r="V224" s="69"/>
      <c r="W224" s="69"/>
      <c r="X224" s="69"/>
      <c r="Y224" s="69"/>
      <c r="Z224" s="69"/>
      <c r="AA224" s="68"/>
      <c r="AT224" s="67" t="s">
        <v>27</v>
      </c>
      <c r="AU224" s="67" t="s">
        <v>11</v>
      </c>
      <c r="AV224" s="66" t="s">
        <v>11</v>
      </c>
      <c r="AW224" s="66" t="s">
        <v>25</v>
      </c>
      <c r="AX224" s="66" t="s">
        <v>5</v>
      </c>
      <c r="AY224" s="67" t="s">
        <v>10</v>
      </c>
    </row>
    <row r="225" spans="2:65" s="55" customFormat="1" ht="22.5" customHeight="1">
      <c r="B225" s="65"/>
      <c r="C225" s="58"/>
      <c r="D225" s="58"/>
      <c r="E225" s="64" t="s">
        <v>3</v>
      </c>
      <c r="F225" s="63" t="s">
        <v>28</v>
      </c>
      <c r="G225" s="62"/>
      <c r="H225" s="62"/>
      <c r="I225" s="62"/>
      <c r="J225" s="58"/>
      <c r="K225" s="61">
        <v>46.46</v>
      </c>
      <c r="L225" s="58"/>
      <c r="M225" s="58"/>
      <c r="N225" s="58"/>
      <c r="O225" s="58"/>
      <c r="P225" s="58"/>
      <c r="Q225" s="58"/>
      <c r="R225" s="60"/>
      <c r="T225" s="59"/>
      <c r="U225" s="58"/>
      <c r="V225" s="58"/>
      <c r="W225" s="58"/>
      <c r="X225" s="58"/>
      <c r="Y225" s="58"/>
      <c r="Z225" s="58"/>
      <c r="AA225" s="57"/>
      <c r="AT225" s="56" t="s">
        <v>27</v>
      </c>
      <c r="AU225" s="56" t="s">
        <v>11</v>
      </c>
      <c r="AV225" s="55" t="s">
        <v>26</v>
      </c>
      <c r="AW225" s="55" t="s">
        <v>25</v>
      </c>
      <c r="AX225" s="55" t="s">
        <v>0</v>
      </c>
      <c r="AY225" s="56" t="s">
        <v>10</v>
      </c>
    </row>
    <row r="226" spans="2:65" s="1" customFormat="1" ht="31.5" customHeight="1">
      <c r="B226" s="39"/>
      <c r="C226" s="38" t="s">
        <v>77</v>
      </c>
      <c r="D226" s="38" t="s">
        <v>4</v>
      </c>
      <c r="E226" s="37" t="s">
        <v>76</v>
      </c>
      <c r="F226" s="36" t="s">
        <v>75</v>
      </c>
      <c r="G226" s="32"/>
      <c r="H226" s="32"/>
      <c r="I226" s="32"/>
      <c r="J226" s="35" t="s">
        <v>33</v>
      </c>
      <c r="K226" s="34">
        <v>166.08</v>
      </c>
      <c r="L226" s="14">
        <v>0</v>
      </c>
      <c r="M226" s="32"/>
      <c r="N226" s="33">
        <f>ROUND(L226*K226,2)</f>
        <v>0</v>
      </c>
      <c r="O226" s="32"/>
      <c r="P226" s="32"/>
      <c r="Q226" s="32"/>
      <c r="R226" s="31"/>
      <c r="T226" s="10" t="s">
        <v>3</v>
      </c>
      <c r="U226" s="30" t="s">
        <v>2</v>
      </c>
      <c r="V226" s="23"/>
      <c r="W226" s="29">
        <f>V226*K226</f>
        <v>0</v>
      </c>
      <c r="X226" s="29">
        <v>2.0799999999999998E-3</v>
      </c>
      <c r="Y226" s="29">
        <f>X226*K226</f>
        <v>0.34544639999999999</v>
      </c>
      <c r="Z226" s="29">
        <v>0</v>
      </c>
      <c r="AA226" s="28">
        <f>Z226*K226</f>
        <v>0</v>
      </c>
      <c r="AR226" s="6" t="s">
        <v>20</v>
      </c>
      <c r="AT226" s="6" t="s">
        <v>4</v>
      </c>
      <c r="AU226" s="6" t="s">
        <v>11</v>
      </c>
      <c r="AY226" s="6" t="s">
        <v>10</v>
      </c>
      <c r="BE226" s="5">
        <f>IF(U226="základní",N226,0)</f>
        <v>0</v>
      </c>
      <c r="BF226" s="5">
        <f>IF(U226="snížená",N226,0)</f>
        <v>0</v>
      </c>
      <c r="BG226" s="5">
        <f>IF(U226="zákl. přenesená",N226,0)</f>
        <v>0</v>
      </c>
      <c r="BH226" s="5">
        <f>IF(U226="sníž. přenesená",N226,0)</f>
        <v>0</v>
      </c>
      <c r="BI226" s="5">
        <f>IF(U226="nulová",N226,0)</f>
        <v>0</v>
      </c>
      <c r="BJ226" s="6" t="s">
        <v>0</v>
      </c>
      <c r="BK226" s="5">
        <f>ROUND(L226*K226,2)</f>
        <v>0</v>
      </c>
      <c r="BL226" s="6" t="s">
        <v>20</v>
      </c>
      <c r="BM226" s="6" t="s">
        <v>74</v>
      </c>
    </row>
    <row r="227" spans="2:65" s="66" customFormat="1" ht="22.5" customHeight="1">
      <c r="B227" s="76"/>
      <c r="C227" s="69"/>
      <c r="D227" s="69"/>
      <c r="E227" s="75" t="s">
        <v>3</v>
      </c>
      <c r="F227" s="77" t="s">
        <v>73</v>
      </c>
      <c r="G227" s="73"/>
      <c r="H227" s="73"/>
      <c r="I227" s="73"/>
      <c r="J227" s="69"/>
      <c r="K227" s="72">
        <v>110.72</v>
      </c>
      <c r="L227" s="69"/>
      <c r="M227" s="69"/>
      <c r="N227" s="69"/>
      <c r="O227" s="69"/>
      <c r="P227" s="69"/>
      <c r="Q227" s="69"/>
      <c r="R227" s="71"/>
      <c r="T227" s="70"/>
      <c r="U227" s="69"/>
      <c r="V227" s="69"/>
      <c r="W227" s="69"/>
      <c r="X227" s="69"/>
      <c r="Y227" s="69"/>
      <c r="Z227" s="69"/>
      <c r="AA227" s="68"/>
      <c r="AT227" s="67" t="s">
        <v>27</v>
      </c>
      <c r="AU227" s="67" t="s">
        <v>11</v>
      </c>
      <c r="AV227" s="66" t="s">
        <v>11</v>
      </c>
      <c r="AW227" s="66" t="s">
        <v>25</v>
      </c>
      <c r="AX227" s="66" t="s">
        <v>5</v>
      </c>
      <c r="AY227" s="67" t="s">
        <v>10</v>
      </c>
    </row>
    <row r="228" spans="2:65" s="66" customFormat="1" ht="22.5" customHeight="1">
      <c r="B228" s="76"/>
      <c r="C228" s="69"/>
      <c r="D228" s="69"/>
      <c r="E228" s="75" t="s">
        <v>3</v>
      </c>
      <c r="F228" s="74" t="s">
        <v>72</v>
      </c>
      <c r="G228" s="73"/>
      <c r="H228" s="73"/>
      <c r="I228" s="73"/>
      <c r="J228" s="69"/>
      <c r="K228" s="72">
        <v>23.785</v>
      </c>
      <c r="L228" s="69"/>
      <c r="M228" s="69"/>
      <c r="N228" s="69"/>
      <c r="O228" s="69"/>
      <c r="P228" s="69"/>
      <c r="Q228" s="69"/>
      <c r="R228" s="71"/>
      <c r="T228" s="70"/>
      <c r="U228" s="69"/>
      <c r="V228" s="69"/>
      <c r="W228" s="69"/>
      <c r="X228" s="69"/>
      <c r="Y228" s="69"/>
      <c r="Z228" s="69"/>
      <c r="AA228" s="68"/>
      <c r="AT228" s="67" t="s">
        <v>27</v>
      </c>
      <c r="AU228" s="67" t="s">
        <v>11</v>
      </c>
      <c r="AV228" s="66" t="s">
        <v>11</v>
      </c>
      <c r="AW228" s="66" t="s">
        <v>25</v>
      </c>
      <c r="AX228" s="66" t="s">
        <v>5</v>
      </c>
      <c r="AY228" s="67" t="s">
        <v>10</v>
      </c>
    </row>
    <row r="229" spans="2:65" s="66" customFormat="1" ht="22.5" customHeight="1">
      <c r="B229" s="76"/>
      <c r="C229" s="69"/>
      <c r="D229" s="69"/>
      <c r="E229" s="75" t="s">
        <v>3</v>
      </c>
      <c r="F229" s="74" t="s">
        <v>71</v>
      </c>
      <c r="G229" s="73"/>
      <c r="H229" s="73"/>
      <c r="I229" s="73"/>
      <c r="J229" s="69"/>
      <c r="K229" s="72">
        <v>31.574999999999999</v>
      </c>
      <c r="L229" s="69"/>
      <c r="M229" s="69"/>
      <c r="N229" s="69"/>
      <c r="O229" s="69"/>
      <c r="P229" s="69"/>
      <c r="Q229" s="69"/>
      <c r="R229" s="71"/>
      <c r="T229" s="70"/>
      <c r="U229" s="69"/>
      <c r="V229" s="69"/>
      <c r="W229" s="69"/>
      <c r="X229" s="69"/>
      <c r="Y229" s="69"/>
      <c r="Z229" s="69"/>
      <c r="AA229" s="68"/>
      <c r="AT229" s="67" t="s">
        <v>27</v>
      </c>
      <c r="AU229" s="67" t="s">
        <v>11</v>
      </c>
      <c r="AV229" s="66" t="s">
        <v>11</v>
      </c>
      <c r="AW229" s="66" t="s">
        <v>25</v>
      </c>
      <c r="AX229" s="66" t="s">
        <v>5</v>
      </c>
      <c r="AY229" s="67" t="s">
        <v>10</v>
      </c>
    </row>
    <row r="230" spans="2:65" s="55" customFormat="1" ht="22.5" customHeight="1">
      <c r="B230" s="65"/>
      <c r="C230" s="58"/>
      <c r="D230" s="58"/>
      <c r="E230" s="64" t="s">
        <v>3</v>
      </c>
      <c r="F230" s="63" t="s">
        <v>28</v>
      </c>
      <c r="G230" s="62"/>
      <c r="H230" s="62"/>
      <c r="I230" s="62"/>
      <c r="J230" s="58"/>
      <c r="K230" s="61">
        <v>166.08</v>
      </c>
      <c r="L230" s="58"/>
      <c r="M230" s="58"/>
      <c r="N230" s="58"/>
      <c r="O230" s="58"/>
      <c r="P230" s="58"/>
      <c r="Q230" s="58"/>
      <c r="R230" s="60"/>
      <c r="T230" s="59"/>
      <c r="U230" s="58"/>
      <c r="V230" s="58"/>
      <c r="W230" s="58"/>
      <c r="X230" s="58"/>
      <c r="Y230" s="58"/>
      <c r="Z230" s="58"/>
      <c r="AA230" s="57"/>
      <c r="AT230" s="56" t="s">
        <v>27</v>
      </c>
      <c r="AU230" s="56" t="s">
        <v>11</v>
      </c>
      <c r="AV230" s="55" t="s">
        <v>26</v>
      </c>
      <c r="AW230" s="55" t="s">
        <v>25</v>
      </c>
      <c r="AX230" s="55" t="s">
        <v>0</v>
      </c>
      <c r="AY230" s="56" t="s">
        <v>10</v>
      </c>
    </row>
    <row r="231" spans="2:65" s="1" customFormat="1" ht="31.5" customHeight="1">
      <c r="B231" s="39"/>
      <c r="C231" s="38" t="s">
        <v>70</v>
      </c>
      <c r="D231" s="38" t="s">
        <v>4</v>
      </c>
      <c r="E231" s="37" t="s">
        <v>69</v>
      </c>
      <c r="F231" s="36" t="s">
        <v>68</v>
      </c>
      <c r="G231" s="32"/>
      <c r="H231" s="32"/>
      <c r="I231" s="32"/>
      <c r="J231" s="35" t="s">
        <v>33</v>
      </c>
      <c r="K231" s="34">
        <v>88</v>
      </c>
      <c r="L231" s="14">
        <v>0</v>
      </c>
      <c r="M231" s="32"/>
      <c r="N231" s="33">
        <f>ROUND(L231*K231,2)</f>
        <v>0</v>
      </c>
      <c r="O231" s="32"/>
      <c r="P231" s="32"/>
      <c r="Q231" s="32"/>
      <c r="R231" s="31"/>
      <c r="T231" s="10" t="s">
        <v>3</v>
      </c>
      <c r="U231" s="30" t="s">
        <v>2</v>
      </c>
      <c r="V231" s="23"/>
      <c r="W231" s="29">
        <f>V231*K231</f>
        <v>0</v>
      </c>
      <c r="X231" s="29">
        <v>4.3299999999999996E-3</v>
      </c>
      <c r="Y231" s="29">
        <f>X231*K231</f>
        <v>0.38103999999999999</v>
      </c>
      <c r="Z231" s="29">
        <v>0</v>
      </c>
      <c r="AA231" s="28">
        <f>Z231*K231</f>
        <v>0</v>
      </c>
      <c r="AR231" s="6" t="s">
        <v>20</v>
      </c>
      <c r="AT231" s="6" t="s">
        <v>4</v>
      </c>
      <c r="AU231" s="6" t="s">
        <v>11</v>
      </c>
      <c r="AY231" s="6" t="s">
        <v>10</v>
      </c>
      <c r="BE231" s="5">
        <f>IF(U231="základní",N231,0)</f>
        <v>0</v>
      </c>
      <c r="BF231" s="5">
        <f>IF(U231="snížená",N231,0)</f>
        <v>0</v>
      </c>
      <c r="BG231" s="5">
        <f>IF(U231="zákl. přenesená",N231,0)</f>
        <v>0</v>
      </c>
      <c r="BH231" s="5">
        <f>IF(U231="sníž. přenesená",N231,0)</f>
        <v>0</v>
      </c>
      <c r="BI231" s="5">
        <f>IF(U231="nulová",N231,0)</f>
        <v>0</v>
      </c>
      <c r="BJ231" s="6" t="s">
        <v>0</v>
      </c>
      <c r="BK231" s="5">
        <f>ROUND(L231*K231,2)</f>
        <v>0</v>
      </c>
      <c r="BL231" s="6" t="s">
        <v>20</v>
      </c>
      <c r="BM231" s="6" t="s">
        <v>67</v>
      </c>
    </row>
    <row r="232" spans="2:65" s="1" customFormat="1" ht="31.5" customHeight="1">
      <c r="B232" s="39"/>
      <c r="C232" s="38" t="s">
        <v>66</v>
      </c>
      <c r="D232" s="38" t="s">
        <v>4</v>
      </c>
      <c r="E232" s="37" t="s">
        <v>65</v>
      </c>
      <c r="F232" s="36" t="s">
        <v>64</v>
      </c>
      <c r="G232" s="32"/>
      <c r="H232" s="32"/>
      <c r="I232" s="32"/>
      <c r="J232" s="35" t="s">
        <v>33</v>
      </c>
      <c r="K232" s="34">
        <v>105.7</v>
      </c>
      <c r="L232" s="14">
        <v>0</v>
      </c>
      <c r="M232" s="32"/>
      <c r="N232" s="33">
        <f>ROUND(L232*K232,2)</f>
        <v>0</v>
      </c>
      <c r="O232" s="32"/>
      <c r="P232" s="32"/>
      <c r="Q232" s="32"/>
      <c r="R232" s="31"/>
      <c r="T232" s="10" t="s">
        <v>3</v>
      </c>
      <c r="U232" s="30" t="s">
        <v>2</v>
      </c>
      <c r="V232" s="23"/>
      <c r="W232" s="29">
        <f>V232*K232</f>
        <v>0</v>
      </c>
      <c r="X232" s="29">
        <v>2.8400000000000001E-3</v>
      </c>
      <c r="Y232" s="29">
        <f>X232*K232</f>
        <v>0.30018800000000001</v>
      </c>
      <c r="Z232" s="29">
        <v>0</v>
      </c>
      <c r="AA232" s="28">
        <f>Z232*K232</f>
        <v>0</v>
      </c>
      <c r="AR232" s="6" t="s">
        <v>20</v>
      </c>
      <c r="AT232" s="6" t="s">
        <v>4</v>
      </c>
      <c r="AU232" s="6" t="s">
        <v>11</v>
      </c>
      <c r="AY232" s="6" t="s">
        <v>10</v>
      </c>
      <c r="BE232" s="5">
        <f>IF(U232="základní",N232,0)</f>
        <v>0</v>
      </c>
      <c r="BF232" s="5">
        <f>IF(U232="snížená",N232,0)</f>
        <v>0</v>
      </c>
      <c r="BG232" s="5">
        <f>IF(U232="zákl. přenesená",N232,0)</f>
        <v>0</v>
      </c>
      <c r="BH232" s="5">
        <f>IF(U232="sníž. přenesená",N232,0)</f>
        <v>0</v>
      </c>
      <c r="BI232" s="5">
        <f>IF(U232="nulová",N232,0)</f>
        <v>0</v>
      </c>
      <c r="BJ232" s="6" t="s">
        <v>0</v>
      </c>
      <c r="BK232" s="5">
        <f>ROUND(L232*K232,2)</f>
        <v>0</v>
      </c>
      <c r="BL232" s="6" t="s">
        <v>20</v>
      </c>
      <c r="BM232" s="6" t="s">
        <v>63</v>
      </c>
    </row>
    <row r="233" spans="2:65" s="78" customFormat="1" ht="22.5" customHeight="1">
      <c r="B233" s="87"/>
      <c r="C233" s="81"/>
      <c r="D233" s="81"/>
      <c r="E233" s="84" t="s">
        <v>3</v>
      </c>
      <c r="F233" s="86" t="s">
        <v>62</v>
      </c>
      <c r="G233" s="85"/>
      <c r="H233" s="85"/>
      <c r="I233" s="85"/>
      <c r="J233" s="81"/>
      <c r="K233" s="84" t="s">
        <v>3</v>
      </c>
      <c r="L233" s="81"/>
      <c r="M233" s="81"/>
      <c r="N233" s="81"/>
      <c r="O233" s="81"/>
      <c r="P233" s="81"/>
      <c r="Q233" s="81"/>
      <c r="R233" s="83"/>
      <c r="T233" s="82"/>
      <c r="U233" s="81"/>
      <c r="V233" s="81"/>
      <c r="W233" s="81"/>
      <c r="X233" s="81"/>
      <c r="Y233" s="81"/>
      <c r="Z233" s="81"/>
      <c r="AA233" s="80"/>
      <c r="AT233" s="79" t="s">
        <v>27</v>
      </c>
      <c r="AU233" s="79" t="s">
        <v>11</v>
      </c>
      <c r="AV233" s="78" t="s">
        <v>0</v>
      </c>
      <c r="AW233" s="78" t="s">
        <v>25</v>
      </c>
      <c r="AX233" s="78" t="s">
        <v>5</v>
      </c>
      <c r="AY233" s="79" t="s">
        <v>10</v>
      </c>
    </row>
    <row r="234" spans="2:65" s="66" customFormat="1" ht="22.5" customHeight="1">
      <c r="B234" s="76"/>
      <c r="C234" s="69"/>
      <c r="D234" s="69"/>
      <c r="E234" s="75" t="s">
        <v>3</v>
      </c>
      <c r="F234" s="74" t="s">
        <v>61</v>
      </c>
      <c r="G234" s="73"/>
      <c r="H234" s="73"/>
      <c r="I234" s="73"/>
      <c r="J234" s="69"/>
      <c r="K234" s="72">
        <v>43.2</v>
      </c>
      <c r="L234" s="69"/>
      <c r="M234" s="69"/>
      <c r="N234" s="69"/>
      <c r="O234" s="69"/>
      <c r="P234" s="69"/>
      <c r="Q234" s="69"/>
      <c r="R234" s="71"/>
      <c r="T234" s="70"/>
      <c r="U234" s="69"/>
      <c r="V234" s="69"/>
      <c r="W234" s="69"/>
      <c r="X234" s="69"/>
      <c r="Y234" s="69"/>
      <c r="Z234" s="69"/>
      <c r="AA234" s="68"/>
      <c r="AT234" s="67" t="s">
        <v>27</v>
      </c>
      <c r="AU234" s="67" t="s">
        <v>11</v>
      </c>
      <c r="AV234" s="66" t="s">
        <v>11</v>
      </c>
      <c r="AW234" s="66" t="s">
        <v>25</v>
      </c>
      <c r="AX234" s="66" t="s">
        <v>5</v>
      </c>
      <c r="AY234" s="67" t="s">
        <v>10</v>
      </c>
    </row>
    <row r="235" spans="2:65" s="66" customFormat="1" ht="22.5" customHeight="1">
      <c r="B235" s="76"/>
      <c r="C235" s="69"/>
      <c r="D235" s="69"/>
      <c r="E235" s="75" t="s">
        <v>3</v>
      </c>
      <c r="F235" s="74" t="s">
        <v>60</v>
      </c>
      <c r="G235" s="73"/>
      <c r="H235" s="73"/>
      <c r="I235" s="73"/>
      <c r="J235" s="69"/>
      <c r="K235" s="72">
        <v>21.6</v>
      </c>
      <c r="L235" s="69"/>
      <c r="M235" s="69"/>
      <c r="N235" s="69"/>
      <c r="O235" s="69"/>
      <c r="P235" s="69"/>
      <c r="Q235" s="69"/>
      <c r="R235" s="71"/>
      <c r="T235" s="70"/>
      <c r="U235" s="69"/>
      <c r="V235" s="69"/>
      <c r="W235" s="69"/>
      <c r="X235" s="69"/>
      <c r="Y235" s="69"/>
      <c r="Z235" s="69"/>
      <c r="AA235" s="68"/>
      <c r="AT235" s="67" t="s">
        <v>27</v>
      </c>
      <c r="AU235" s="67" t="s">
        <v>11</v>
      </c>
      <c r="AV235" s="66" t="s">
        <v>11</v>
      </c>
      <c r="AW235" s="66" t="s">
        <v>25</v>
      </c>
      <c r="AX235" s="66" t="s">
        <v>5</v>
      </c>
      <c r="AY235" s="67" t="s">
        <v>10</v>
      </c>
    </row>
    <row r="236" spans="2:65" s="66" customFormat="1" ht="22.5" customHeight="1">
      <c r="B236" s="76"/>
      <c r="C236" s="69"/>
      <c r="D236" s="69"/>
      <c r="E236" s="75" t="s">
        <v>3</v>
      </c>
      <c r="F236" s="74" t="s">
        <v>59</v>
      </c>
      <c r="G236" s="73"/>
      <c r="H236" s="73"/>
      <c r="I236" s="73"/>
      <c r="J236" s="69"/>
      <c r="K236" s="72">
        <v>1.8</v>
      </c>
      <c r="L236" s="69"/>
      <c r="M236" s="69"/>
      <c r="N236" s="69"/>
      <c r="O236" s="69"/>
      <c r="P236" s="69"/>
      <c r="Q236" s="69"/>
      <c r="R236" s="71"/>
      <c r="T236" s="70"/>
      <c r="U236" s="69"/>
      <c r="V236" s="69"/>
      <c r="W236" s="69"/>
      <c r="X236" s="69"/>
      <c r="Y236" s="69"/>
      <c r="Z236" s="69"/>
      <c r="AA236" s="68"/>
      <c r="AT236" s="67" t="s">
        <v>27</v>
      </c>
      <c r="AU236" s="67" t="s">
        <v>11</v>
      </c>
      <c r="AV236" s="66" t="s">
        <v>11</v>
      </c>
      <c r="AW236" s="66" t="s">
        <v>25</v>
      </c>
      <c r="AX236" s="66" t="s">
        <v>5</v>
      </c>
      <c r="AY236" s="67" t="s">
        <v>10</v>
      </c>
    </row>
    <row r="237" spans="2:65" s="66" customFormat="1" ht="22.5" customHeight="1">
      <c r="B237" s="76"/>
      <c r="C237" s="69"/>
      <c r="D237" s="69"/>
      <c r="E237" s="75" t="s">
        <v>3</v>
      </c>
      <c r="F237" s="74" t="s">
        <v>58</v>
      </c>
      <c r="G237" s="73"/>
      <c r="H237" s="73"/>
      <c r="I237" s="73"/>
      <c r="J237" s="69"/>
      <c r="K237" s="72">
        <v>2.4</v>
      </c>
      <c r="L237" s="69"/>
      <c r="M237" s="69"/>
      <c r="N237" s="69"/>
      <c r="O237" s="69"/>
      <c r="P237" s="69"/>
      <c r="Q237" s="69"/>
      <c r="R237" s="71"/>
      <c r="T237" s="70"/>
      <c r="U237" s="69"/>
      <c r="V237" s="69"/>
      <c r="W237" s="69"/>
      <c r="X237" s="69"/>
      <c r="Y237" s="69"/>
      <c r="Z237" s="69"/>
      <c r="AA237" s="68"/>
      <c r="AT237" s="67" t="s">
        <v>27</v>
      </c>
      <c r="AU237" s="67" t="s">
        <v>11</v>
      </c>
      <c r="AV237" s="66" t="s">
        <v>11</v>
      </c>
      <c r="AW237" s="66" t="s">
        <v>25</v>
      </c>
      <c r="AX237" s="66" t="s">
        <v>5</v>
      </c>
      <c r="AY237" s="67" t="s">
        <v>10</v>
      </c>
    </row>
    <row r="238" spans="2:65" s="66" customFormat="1" ht="22.5" customHeight="1">
      <c r="B238" s="76"/>
      <c r="C238" s="69"/>
      <c r="D238" s="69"/>
      <c r="E238" s="75" t="s">
        <v>3</v>
      </c>
      <c r="F238" s="74" t="s">
        <v>57</v>
      </c>
      <c r="G238" s="73"/>
      <c r="H238" s="73"/>
      <c r="I238" s="73"/>
      <c r="J238" s="69"/>
      <c r="K238" s="72">
        <v>1.8</v>
      </c>
      <c r="L238" s="69"/>
      <c r="M238" s="69"/>
      <c r="N238" s="69"/>
      <c r="O238" s="69"/>
      <c r="P238" s="69"/>
      <c r="Q238" s="69"/>
      <c r="R238" s="71"/>
      <c r="T238" s="70"/>
      <c r="U238" s="69"/>
      <c r="V238" s="69"/>
      <c r="W238" s="69"/>
      <c r="X238" s="69"/>
      <c r="Y238" s="69"/>
      <c r="Z238" s="69"/>
      <c r="AA238" s="68"/>
      <c r="AT238" s="67" t="s">
        <v>27</v>
      </c>
      <c r="AU238" s="67" t="s">
        <v>11</v>
      </c>
      <c r="AV238" s="66" t="s">
        <v>11</v>
      </c>
      <c r="AW238" s="66" t="s">
        <v>25</v>
      </c>
      <c r="AX238" s="66" t="s">
        <v>5</v>
      </c>
      <c r="AY238" s="67" t="s">
        <v>10</v>
      </c>
    </row>
    <row r="239" spans="2:65" s="66" customFormat="1" ht="22.5" customHeight="1">
      <c r="B239" s="76"/>
      <c r="C239" s="69"/>
      <c r="D239" s="69"/>
      <c r="E239" s="75" t="s">
        <v>3</v>
      </c>
      <c r="F239" s="74" t="s">
        <v>56</v>
      </c>
      <c r="G239" s="73"/>
      <c r="H239" s="73"/>
      <c r="I239" s="73"/>
      <c r="J239" s="69"/>
      <c r="K239" s="72">
        <v>1.75</v>
      </c>
      <c r="L239" s="69"/>
      <c r="M239" s="69"/>
      <c r="N239" s="69"/>
      <c r="O239" s="69"/>
      <c r="P239" s="69"/>
      <c r="Q239" s="69"/>
      <c r="R239" s="71"/>
      <c r="T239" s="70"/>
      <c r="U239" s="69"/>
      <c r="V239" s="69"/>
      <c r="W239" s="69"/>
      <c r="X239" s="69"/>
      <c r="Y239" s="69"/>
      <c r="Z239" s="69"/>
      <c r="AA239" s="68"/>
      <c r="AT239" s="67" t="s">
        <v>27</v>
      </c>
      <c r="AU239" s="67" t="s">
        <v>11</v>
      </c>
      <c r="AV239" s="66" t="s">
        <v>11</v>
      </c>
      <c r="AW239" s="66" t="s">
        <v>25</v>
      </c>
      <c r="AX239" s="66" t="s">
        <v>5</v>
      </c>
      <c r="AY239" s="67" t="s">
        <v>10</v>
      </c>
    </row>
    <row r="240" spans="2:65" s="66" customFormat="1" ht="22.5" customHeight="1">
      <c r="B240" s="76"/>
      <c r="C240" s="69"/>
      <c r="D240" s="69"/>
      <c r="E240" s="75" t="s">
        <v>3</v>
      </c>
      <c r="F240" s="74" t="s">
        <v>55</v>
      </c>
      <c r="G240" s="73"/>
      <c r="H240" s="73"/>
      <c r="I240" s="73"/>
      <c r="J240" s="69"/>
      <c r="K240" s="72">
        <v>5.4</v>
      </c>
      <c r="L240" s="69"/>
      <c r="M240" s="69"/>
      <c r="N240" s="69"/>
      <c r="O240" s="69"/>
      <c r="P240" s="69"/>
      <c r="Q240" s="69"/>
      <c r="R240" s="71"/>
      <c r="T240" s="70"/>
      <c r="U240" s="69"/>
      <c r="V240" s="69"/>
      <c r="W240" s="69"/>
      <c r="X240" s="69"/>
      <c r="Y240" s="69"/>
      <c r="Z240" s="69"/>
      <c r="AA240" s="68"/>
      <c r="AT240" s="67" t="s">
        <v>27</v>
      </c>
      <c r="AU240" s="67" t="s">
        <v>11</v>
      </c>
      <c r="AV240" s="66" t="s">
        <v>11</v>
      </c>
      <c r="AW240" s="66" t="s">
        <v>25</v>
      </c>
      <c r="AX240" s="66" t="s">
        <v>5</v>
      </c>
      <c r="AY240" s="67" t="s">
        <v>10</v>
      </c>
    </row>
    <row r="241" spans="2:65" s="66" customFormat="1" ht="22.5" customHeight="1">
      <c r="B241" s="76"/>
      <c r="C241" s="69"/>
      <c r="D241" s="69"/>
      <c r="E241" s="75" t="s">
        <v>3</v>
      </c>
      <c r="F241" s="74" t="s">
        <v>54</v>
      </c>
      <c r="G241" s="73"/>
      <c r="H241" s="73"/>
      <c r="I241" s="73"/>
      <c r="J241" s="69"/>
      <c r="K241" s="72">
        <v>1.8</v>
      </c>
      <c r="L241" s="69"/>
      <c r="M241" s="69"/>
      <c r="N241" s="69"/>
      <c r="O241" s="69"/>
      <c r="P241" s="69"/>
      <c r="Q241" s="69"/>
      <c r="R241" s="71"/>
      <c r="T241" s="70"/>
      <c r="U241" s="69"/>
      <c r="V241" s="69"/>
      <c r="W241" s="69"/>
      <c r="X241" s="69"/>
      <c r="Y241" s="69"/>
      <c r="Z241" s="69"/>
      <c r="AA241" s="68"/>
      <c r="AT241" s="67" t="s">
        <v>27</v>
      </c>
      <c r="AU241" s="67" t="s">
        <v>11</v>
      </c>
      <c r="AV241" s="66" t="s">
        <v>11</v>
      </c>
      <c r="AW241" s="66" t="s">
        <v>25</v>
      </c>
      <c r="AX241" s="66" t="s">
        <v>5</v>
      </c>
      <c r="AY241" s="67" t="s">
        <v>10</v>
      </c>
    </row>
    <row r="242" spans="2:65" s="66" customFormat="1" ht="22.5" customHeight="1">
      <c r="B242" s="76"/>
      <c r="C242" s="69"/>
      <c r="D242" s="69"/>
      <c r="E242" s="75" t="s">
        <v>3</v>
      </c>
      <c r="F242" s="74" t="s">
        <v>53</v>
      </c>
      <c r="G242" s="73"/>
      <c r="H242" s="73"/>
      <c r="I242" s="73"/>
      <c r="J242" s="69"/>
      <c r="K242" s="72">
        <v>8.5</v>
      </c>
      <c r="L242" s="69"/>
      <c r="M242" s="69"/>
      <c r="N242" s="69"/>
      <c r="O242" s="69"/>
      <c r="P242" s="69"/>
      <c r="Q242" s="69"/>
      <c r="R242" s="71"/>
      <c r="T242" s="70"/>
      <c r="U242" s="69"/>
      <c r="V242" s="69"/>
      <c r="W242" s="69"/>
      <c r="X242" s="69"/>
      <c r="Y242" s="69"/>
      <c r="Z242" s="69"/>
      <c r="AA242" s="68"/>
      <c r="AT242" s="67" t="s">
        <v>27</v>
      </c>
      <c r="AU242" s="67" t="s">
        <v>11</v>
      </c>
      <c r="AV242" s="66" t="s">
        <v>11</v>
      </c>
      <c r="AW242" s="66" t="s">
        <v>25</v>
      </c>
      <c r="AX242" s="66" t="s">
        <v>5</v>
      </c>
      <c r="AY242" s="67" t="s">
        <v>10</v>
      </c>
    </row>
    <row r="243" spans="2:65" s="66" customFormat="1" ht="22.5" customHeight="1">
      <c r="B243" s="76"/>
      <c r="C243" s="69"/>
      <c r="D243" s="69"/>
      <c r="E243" s="75" t="s">
        <v>3</v>
      </c>
      <c r="F243" s="74" t="s">
        <v>52</v>
      </c>
      <c r="G243" s="73"/>
      <c r="H243" s="73"/>
      <c r="I243" s="73"/>
      <c r="J243" s="69"/>
      <c r="K243" s="72">
        <v>4.25</v>
      </c>
      <c r="L243" s="69"/>
      <c r="M243" s="69"/>
      <c r="N243" s="69"/>
      <c r="O243" s="69"/>
      <c r="P243" s="69"/>
      <c r="Q243" s="69"/>
      <c r="R243" s="71"/>
      <c r="T243" s="70"/>
      <c r="U243" s="69"/>
      <c r="V243" s="69"/>
      <c r="W243" s="69"/>
      <c r="X243" s="69"/>
      <c r="Y243" s="69"/>
      <c r="Z243" s="69"/>
      <c r="AA243" s="68"/>
      <c r="AT243" s="67" t="s">
        <v>27</v>
      </c>
      <c r="AU243" s="67" t="s">
        <v>11</v>
      </c>
      <c r="AV243" s="66" t="s">
        <v>11</v>
      </c>
      <c r="AW243" s="66" t="s">
        <v>25</v>
      </c>
      <c r="AX243" s="66" t="s">
        <v>5</v>
      </c>
      <c r="AY243" s="67" t="s">
        <v>10</v>
      </c>
    </row>
    <row r="244" spans="2:65" s="66" customFormat="1" ht="22.5" customHeight="1">
      <c r="B244" s="76"/>
      <c r="C244" s="69"/>
      <c r="D244" s="69"/>
      <c r="E244" s="75" t="s">
        <v>3</v>
      </c>
      <c r="F244" s="74" t="s">
        <v>51</v>
      </c>
      <c r="G244" s="73"/>
      <c r="H244" s="73"/>
      <c r="I244" s="73"/>
      <c r="J244" s="69"/>
      <c r="K244" s="72">
        <v>6.6</v>
      </c>
      <c r="L244" s="69"/>
      <c r="M244" s="69"/>
      <c r="N244" s="69"/>
      <c r="O244" s="69"/>
      <c r="P244" s="69"/>
      <c r="Q244" s="69"/>
      <c r="R244" s="71"/>
      <c r="T244" s="70"/>
      <c r="U244" s="69"/>
      <c r="V244" s="69"/>
      <c r="W244" s="69"/>
      <c r="X244" s="69"/>
      <c r="Y244" s="69"/>
      <c r="Z244" s="69"/>
      <c r="AA244" s="68"/>
      <c r="AT244" s="67" t="s">
        <v>27</v>
      </c>
      <c r="AU244" s="67" t="s">
        <v>11</v>
      </c>
      <c r="AV244" s="66" t="s">
        <v>11</v>
      </c>
      <c r="AW244" s="66" t="s">
        <v>25</v>
      </c>
      <c r="AX244" s="66" t="s">
        <v>5</v>
      </c>
      <c r="AY244" s="67" t="s">
        <v>10</v>
      </c>
    </row>
    <row r="245" spans="2:65" s="66" customFormat="1" ht="22.5" customHeight="1">
      <c r="B245" s="76"/>
      <c r="C245" s="69"/>
      <c r="D245" s="69"/>
      <c r="E245" s="75" t="s">
        <v>3</v>
      </c>
      <c r="F245" s="74" t="s">
        <v>50</v>
      </c>
      <c r="G245" s="73"/>
      <c r="H245" s="73"/>
      <c r="I245" s="73"/>
      <c r="J245" s="69"/>
      <c r="K245" s="72">
        <v>6.6</v>
      </c>
      <c r="L245" s="69"/>
      <c r="M245" s="69"/>
      <c r="N245" s="69"/>
      <c r="O245" s="69"/>
      <c r="P245" s="69"/>
      <c r="Q245" s="69"/>
      <c r="R245" s="71"/>
      <c r="T245" s="70"/>
      <c r="U245" s="69"/>
      <c r="V245" s="69"/>
      <c r="W245" s="69"/>
      <c r="X245" s="69"/>
      <c r="Y245" s="69"/>
      <c r="Z245" s="69"/>
      <c r="AA245" s="68"/>
      <c r="AT245" s="67" t="s">
        <v>27</v>
      </c>
      <c r="AU245" s="67" t="s">
        <v>11</v>
      </c>
      <c r="AV245" s="66" t="s">
        <v>11</v>
      </c>
      <c r="AW245" s="66" t="s">
        <v>25</v>
      </c>
      <c r="AX245" s="66" t="s">
        <v>5</v>
      </c>
      <c r="AY245" s="67" t="s">
        <v>10</v>
      </c>
    </row>
    <row r="246" spans="2:65" s="55" customFormat="1" ht="22.5" customHeight="1">
      <c r="B246" s="65"/>
      <c r="C246" s="58"/>
      <c r="D246" s="58"/>
      <c r="E246" s="64" t="s">
        <v>3</v>
      </c>
      <c r="F246" s="63" t="s">
        <v>28</v>
      </c>
      <c r="G246" s="62"/>
      <c r="H246" s="62"/>
      <c r="I246" s="62"/>
      <c r="J246" s="58"/>
      <c r="K246" s="61">
        <v>105.7</v>
      </c>
      <c r="L246" s="58"/>
      <c r="M246" s="58"/>
      <c r="N246" s="58"/>
      <c r="O246" s="58"/>
      <c r="P246" s="58"/>
      <c r="Q246" s="58"/>
      <c r="R246" s="60"/>
      <c r="T246" s="59"/>
      <c r="U246" s="58"/>
      <c r="V246" s="58"/>
      <c r="W246" s="58"/>
      <c r="X246" s="58"/>
      <c r="Y246" s="58"/>
      <c r="Z246" s="58"/>
      <c r="AA246" s="57"/>
      <c r="AT246" s="56" t="s">
        <v>27</v>
      </c>
      <c r="AU246" s="56" t="s">
        <v>11</v>
      </c>
      <c r="AV246" s="55" t="s">
        <v>26</v>
      </c>
      <c r="AW246" s="55" t="s">
        <v>25</v>
      </c>
      <c r="AX246" s="55" t="s">
        <v>0</v>
      </c>
      <c r="AY246" s="56" t="s">
        <v>10</v>
      </c>
    </row>
    <row r="247" spans="2:65" s="1" customFormat="1" ht="22.5" customHeight="1">
      <c r="B247" s="39"/>
      <c r="C247" s="38" t="s">
        <v>49</v>
      </c>
      <c r="D247" s="38" t="s">
        <v>4</v>
      </c>
      <c r="E247" s="37" t="s">
        <v>48</v>
      </c>
      <c r="F247" s="36" t="s">
        <v>47</v>
      </c>
      <c r="G247" s="32"/>
      <c r="H247" s="32"/>
      <c r="I247" s="32"/>
      <c r="J247" s="35" t="s">
        <v>33</v>
      </c>
      <c r="K247" s="34">
        <v>166.48</v>
      </c>
      <c r="L247" s="14">
        <v>0</v>
      </c>
      <c r="M247" s="32"/>
      <c r="N247" s="33">
        <f>ROUND(L247*K247,2)</f>
        <v>0</v>
      </c>
      <c r="O247" s="32"/>
      <c r="P247" s="32"/>
      <c r="Q247" s="32"/>
      <c r="R247" s="31"/>
      <c r="T247" s="10" t="s">
        <v>3</v>
      </c>
      <c r="U247" s="30" t="s">
        <v>2</v>
      </c>
      <c r="V247" s="23"/>
      <c r="W247" s="29">
        <f>V247*K247</f>
        <v>0</v>
      </c>
      <c r="X247" s="29">
        <v>3.8E-3</v>
      </c>
      <c r="Y247" s="29">
        <f>X247*K247</f>
        <v>0.63262399999999996</v>
      </c>
      <c r="Z247" s="29">
        <v>0</v>
      </c>
      <c r="AA247" s="28">
        <f>Z247*K247</f>
        <v>0</v>
      </c>
      <c r="AR247" s="6" t="s">
        <v>20</v>
      </c>
      <c r="AT247" s="6" t="s">
        <v>4</v>
      </c>
      <c r="AU247" s="6" t="s">
        <v>11</v>
      </c>
      <c r="AY247" s="6" t="s">
        <v>10</v>
      </c>
      <c r="BE247" s="5">
        <f>IF(U247="základní",N247,0)</f>
        <v>0</v>
      </c>
      <c r="BF247" s="5">
        <f>IF(U247="snížená",N247,0)</f>
        <v>0</v>
      </c>
      <c r="BG247" s="5">
        <f>IF(U247="zákl. přenesená",N247,0)</f>
        <v>0</v>
      </c>
      <c r="BH247" s="5">
        <f>IF(U247="sníž. přenesená",N247,0)</f>
        <v>0</v>
      </c>
      <c r="BI247" s="5">
        <f>IF(U247="nulová",N247,0)</f>
        <v>0</v>
      </c>
      <c r="BJ247" s="6" t="s">
        <v>0</v>
      </c>
      <c r="BK247" s="5">
        <f>ROUND(L247*K247,2)</f>
        <v>0</v>
      </c>
      <c r="BL247" s="6" t="s">
        <v>20</v>
      </c>
      <c r="BM247" s="6" t="s">
        <v>46</v>
      </c>
    </row>
    <row r="248" spans="2:65" s="66" customFormat="1" ht="22.5" customHeight="1">
      <c r="B248" s="76"/>
      <c r="C248" s="69"/>
      <c r="D248" s="69"/>
      <c r="E248" s="75" t="s">
        <v>3</v>
      </c>
      <c r="F248" s="77" t="s">
        <v>45</v>
      </c>
      <c r="G248" s="73"/>
      <c r="H248" s="73"/>
      <c r="I248" s="73"/>
      <c r="J248" s="69"/>
      <c r="K248" s="72">
        <v>110.92</v>
      </c>
      <c r="L248" s="69"/>
      <c r="M248" s="69"/>
      <c r="N248" s="69"/>
      <c r="O248" s="69"/>
      <c r="P248" s="69"/>
      <c r="Q248" s="69"/>
      <c r="R248" s="71"/>
      <c r="T248" s="70"/>
      <c r="U248" s="69"/>
      <c r="V248" s="69"/>
      <c r="W248" s="69"/>
      <c r="X248" s="69"/>
      <c r="Y248" s="69"/>
      <c r="Z248" s="69"/>
      <c r="AA248" s="68"/>
      <c r="AT248" s="67" t="s">
        <v>27</v>
      </c>
      <c r="AU248" s="67" t="s">
        <v>11</v>
      </c>
      <c r="AV248" s="66" t="s">
        <v>11</v>
      </c>
      <c r="AW248" s="66" t="s">
        <v>25</v>
      </c>
      <c r="AX248" s="66" t="s">
        <v>5</v>
      </c>
      <c r="AY248" s="67" t="s">
        <v>10</v>
      </c>
    </row>
    <row r="249" spans="2:65" s="66" customFormat="1" ht="22.5" customHeight="1">
      <c r="B249" s="76"/>
      <c r="C249" s="69"/>
      <c r="D249" s="69"/>
      <c r="E249" s="75" t="s">
        <v>3</v>
      </c>
      <c r="F249" s="74" t="s">
        <v>44</v>
      </c>
      <c r="G249" s="73"/>
      <c r="H249" s="73"/>
      <c r="I249" s="73"/>
      <c r="J249" s="69"/>
      <c r="K249" s="72">
        <v>23.885000000000002</v>
      </c>
      <c r="L249" s="69"/>
      <c r="M249" s="69"/>
      <c r="N249" s="69"/>
      <c r="O249" s="69"/>
      <c r="P249" s="69"/>
      <c r="Q249" s="69"/>
      <c r="R249" s="71"/>
      <c r="T249" s="70"/>
      <c r="U249" s="69"/>
      <c r="V249" s="69"/>
      <c r="W249" s="69"/>
      <c r="X249" s="69"/>
      <c r="Y249" s="69"/>
      <c r="Z249" s="69"/>
      <c r="AA249" s="68"/>
      <c r="AT249" s="67" t="s">
        <v>27</v>
      </c>
      <c r="AU249" s="67" t="s">
        <v>11</v>
      </c>
      <c r="AV249" s="66" t="s">
        <v>11</v>
      </c>
      <c r="AW249" s="66" t="s">
        <v>25</v>
      </c>
      <c r="AX249" s="66" t="s">
        <v>5</v>
      </c>
      <c r="AY249" s="67" t="s">
        <v>10</v>
      </c>
    </row>
    <row r="250" spans="2:65" s="66" customFormat="1" ht="22.5" customHeight="1">
      <c r="B250" s="76"/>
      <c r="C250" s="69"/>
      <c r="D250" s="69"/>
      <c r="E250" s="75" t="s">
        <v>3</v>
      </c>
      <c r="F250" s="74" t="s">
        <v>43</v>
      </c>
      <c r="G250" s="73"/>
      <c r="H250" s="73"/>
      <c r="I250" s="73"/>
      <c r="J250" s="69"/>
      <c r="K250" s="72">
        <v>31.675000000000001</v>
      </c>
      <c r="L250" s="69"/>
      <c r="M250" s="69"/>
      <c r="N250" s="69"/>
      <c r="O250" s="69"/>
      <c r="P250" s="69"/>
      <c r="Q250" s="69"/>
      <c r="R250" s="71"/>
      <c r="T250" s="70"/>
      <c r="U250" s="69"/>
      <c r="V250" s="69"/>
      <c r="W250" s="69"/>
      <c r="X250" s="69"/>
      <c r="Y250" s="69"/>
      <c r="Z250" s="69"/>
      <c r="AA250" s="68"/>
      <c r="AT250" s="67" t="s">
        <v>27</v>
      </c>
      <c r="AU250" s="67" t="s">
        <v>11</v>
      </c>
      <c r="AV250" s="66" t="s">
        <v>11</v>
      </c>
      <c r="AW250" s="66" t="s">
        <v>25</v>
      </c>
      <c r="AX250" s="66" t="s">
        <v>5</v>
      </c>
      <c r="AY250" s="67" t="s">
        <v>10</v>
      </c>
    </row>
    <row r="251" spans="2:65" s="55" customFormat="1" ht="22.5" customHeight="1">
      <c r="B251" s="65"/>
      <c r="C251" s="58"/>
      <c r="D251" s="58"/>
      <c r="E251" s="64" t="s">
        <v>3</v>
      </c>
      <c r="F251" s="63" t="s">
        <v>28</v>
      </c>
      <c r="G251" s="62"/>
      <c r="H251" s="62"/>
      <c r="I251" s="62"/>
      <c r="J251" s="58"/>
      <c r="K251" s="61">
        <v>166.48</v>
      </c>
      <c r="L251" s="58"/>
      <c r="M251" s="58"/>
      <c r="N251" s="58"/>
      <c r="O251" s="58"/>
      <c r="P251" s="58"/>
      <c r="Q251" s="58"/>
      <c r="R251" s="60"/>
      <c r="T251" s="59"/>
      <c r="U251" s="58"/>
      <c r="V251" s="58"/>
      <c r="W251" s="58"/>
      <c r="X251" s="58"/>
      <c r="Y251" s="58"/>
      <c r="Z251" s="58"/>
      <c r="AA251" s="57"/>
      <c r="AT251" s="56" t="s">
        <v>27</v>
      </c>
      <c r="AU251" s="56" t="s">
        <v>11</v>
      </c>
      <c r="AV251" s="55" t="s">
        <v>26</v>
      </c>
      <c r="AW251" s="55" t="s">
        <v>25</v>
      </c>
      <c r="AX251" s="55" t="s">
        <v>0</v>
      </c>
      <c r="AY251" s="56" t="s">
        <v>10</v>
      </c>
    </row>
    <row r="252" spans="2:65" s="1" customFormat="1" ht="31.5" customHeight="1">
      <c r="B252" s="39"/>
      <c r="C252" s="38" t="s">
        <v>42</v>
      </c>
      <c r="D252" s="38" t="s">
        <v>4</v>
      </c>
      <c r="E252" s="37" t="s">
        <v>41</v>
      </c>
      <c r="F252" s="36" t="s">
        <v>40</v>
      </c>
      <c r="G252" s="32"/>
      <c r="H252" s="32"/>
      <c r="I252" s="32"/>
      <c r="J252" s="35" t="s">
        <v>39</v>
      </c>
      <c r="K252" s="34">
        <v>8</v>
      </c>
      <c r="L252" s="14">
        <v>0</v>
      </c>
      <c r="M252" s="32"/>
      <c r="N252" s="33">
        <f>ROUND(L252*K252,2)</f>
        <v>0</v>
      </c>
      <c r="O252" s="32"/>
      <c r="P252" s="32"/>
      <c r="Q252" s="32"/>
      <c r="R252" s="31"/>
      <c r="T252" s="10" t="s">
        <v>3</v>
      </c>
      <c r="U252" s="30" t="s">
        <v>2</v>
      </c>
      <c r="V252" s="23"/>
      <c r="W252" s="29">
        <f>V252*K252</f>
        <v>0</v>
      </c>
      <c r="X252" s="29">
        <v>3.5699999999999998E-3</v>
      </c>
      <c r="Y252" s="29">
        <f>X252*K252</f>
        <v>2.8559999999999999E-2</v>
      </c>
      <c r="Z252" s="29">
        <v>0</v>
      </c>
      <c r="AA252" s="28">
        <f>Z252*K252</f>
        <v>0</v>
      </c>
      <c r="AR252" s="6" t="s">
        <v>20</v>
      </c>
      <c r="AT252" s="6" t="s">
        <v>4</v>
      </c>
      <c r="AU252" s="6" t="s">
        <v>11</v>
      </c>
      <c r="AY252" s="6" t="s">
        <v>10</v>
      </c>
      <c r="BE252" s="5">
        <f>IF(U252="základní",N252,0)</f>
        <v>0</v>
      </c>
      <c r="BF252" s="5">
        <f>IF(U252="snížená",N252,0)</f>
        <v>0</v>
      </c>
      <c r="BG252" s="5">
        <f>IF(U252="zákl. přenesená",N252,0)</f>
        <v>0</v>
      </c>
      <c r="BH252" s="5">
        <f>IF(U252="sníž. přenesená",N252,0)</f>
        <v>0</v>
      </c>
      <c r="BI252" s="5">
        <f>IF(U252="nulová",N252,0)</f>
        <v>0</v>
      </c>
      <c r="BJ252" s="6" t="s">
        <v>0</v>
      </c>
      <c r="BK252" s="5">
        <f>ROUND(L252*K252,2)</f>
        <v>0</v>
      </c>
      <c r="BL252" s="6" t="s">
        <v>20</v>
      </c>
      <c r="BM252" s="6" t="s">
        <v>38</v>
      </c>
    </row>
    <row r="253" spans="2:65" s="66" customFormat="1" ht="22.5" customHeight="1">
      <c r="B253" s="76"/>
      <c r="C253" s="69"/>
      <c r="D253" s="69"/>
      <c r="E253" s="75" t="s">
        <v>3</v>
      </c>
      <c r="F253" s="77" t="s">
        <v>37</v>
      </c>
      <c r="G253" s="73"/>
      <c r="H253" s="73"/>
      <c r="I253" s="73"/>
      <c r="J253" s="69"/>
      <c r="K253" s="72">
        <v>8</v>
      </c>
      <c r="L253" s="69"/>
      <c r="M253" s="69"/>
      <c r="N253" s="69"/>
      <c r="O253" s="69"/>
      <c r="P253" s="69"/>
      <c r="Q253" s="69"/>
      <c r="R253" s="71"/>
      <c r="T253" s="70"/>
      <c r="U253" s="69"/>
      <c r="V253" s="69"/>
      <c r="W253" s="69"/>
      <c r="X253" s="69"/>
      <c r="Y253" s="69"/>
      <c r="Z253" s="69"/>
      <c r="AA253" s="68"/>
      <c r="AT253" s="67" t="s">
        <v>27</v>
      </c>
      <c r="AU253" s="67" t="s">
        <v>11</v>
      </c>
      <c r="AV253" s="66" t="s">
        <v>11</v>
      </c>
      <c r="AW253" s="66" t="s">
        <v>25</v>
      </c>
      <c r="AX253" s="66" t="s">
        <v>5</v>
      </c>
      <c r="AY253" s="67" t="s">
        <v>10</v>
      </c>
    </row>
    <row r="254" spans="2:65" s="55" customFormat="1" ht="22.5" customHeight="1">
      <c r="B254" s="65"/>
      <c r="C254" s="58"/>
      <c r="D254" s="58"/>
      <c r="E254" s="64" t="s">
        <v>3</v>
      </c>
      <c r="F254" s="63" t="s">
        <v>28</v>
      </c>
      <c r="G254" s="62"/>
      <c r="H254" s="62"/>
      <c r="I254" s="62"/>
      <c r="J254" s="58"/>
      <c r="K254" s="61">
        <v>8</v>
      </c>
      <c r="L254" s="58"/>
      <c r="M254" s="58"/>
      <c r="N254" s="58"/>
      <c r="O254" s="58"/>
      <c r="P254" s="58"/>
      <c r="Q254" s="58"/>
      <c r="R254" s="60"/>
      <c r="T254" s="59"/>
      <c r="U254" s="58"/>
      <c r="V254" s="58"/>
      <c r="W254" s="58"/>
      <c r="X254" s="58"/>
      <c r="Y254" s="58"/>
      <c r="Z254" s="58"/>
      <c r="AA254" s="57"/>
      <c r="AT254" s="56" t="s">
        <v>27</v>
      </c>
      <c r="AU254" s="56" t="s">
        <v>11</v>
      </c>
      <c r="AV254" s="55" t="s">
        <v>26</v>
      </c>
      <c r="AW254" s="55" t="s">
        <v>25</v>
      </c>
      <c r="AX254" s="55" t="s">
        <v>0</v>
      </c>
      <c r="AY254" s="56" t="s">
        <v>10</v>
      </c>
    </row>
    <row r="255" spans="2:65" s="1" customFormat="1" ht="31.5" customHeight="1">
      <c r="B255" s="39"/>
      <c r="C255" s="38" t="s">
        <v>36</v>
      </c>
      <c r="D255" s="38" t="s">
        <v>4</v>
      </c>
      <c r="E255" s="37" t="s">
        <v>35</v>
      </c>
      <c r="F255" s="36" t="s">
        <v>34</v>
      </c>
      <c r="G255" s="32"/>
      <c r="H255" s="32"/>
      <c r="I255" s="32"/>
      <c r="J255" s="35" t="s">
        <v>33</v>
      </c>
      <c r="K255" s="34">
        <v>47.76</v>
      </c>
      <c r="L255" s="14">
        <v>0</v>
      </c>
      <c r="M255" s="32"/>
      <c r="N255" s="33">
        <f>ROUND(L255*K255,2)</f>
        <v>0</v>
      </c>
      <c r="O255" s="32"/>
      <c r="P255" s="32"/>
      <c r="Q255" s="32"/>
      <c r="R255" s="31"/>
      <c r="T255" s="10" t="s">
        <v>3</v>
      </c>
      <c r="U255" s="30" t="s">
        <v>2</v>
      </c>
      <c r="V255" s="23"/>
      <c r="W255" s="29">
        <f>V255*K255</f>
        <v>0</v>
      </c>
      <c r="X255" s="29">
        <v>3.7699999999999999E-3</v>
      </c>
      <c r="Y255" s="29">
        <f>X255*K255</f>
        <v>0.1800552</v>
      </c>
      <c r="Z255" s="29">
        <v>0</v>
      </c>
      <c r="AA255" s="28">
        <f>Z255*K255</f>
        <v>0</v>
      </c>
      <c r="AR255" s="6" t="s">
        <v>20</v>
      </c>
      <c r="AT255" s="6" t="s">
        <v>4</v>
      </c>
      <c r="AU255" s="6" t="s">
        <v>11</v>
      </c>
      <c r="AY255" s="6" t="s">
        <v>10</v>
      </c>
      <c r="BE255" s="5">
        <f>IF(U255="základní",N255,0)</f>
        <v>0</v>
      </c>
      <c r="BF255" s="5">
        <f>IF(U255="snížená",N255,0)</f>
        <v>0</v>
      </c>
      <c r="BG255" s="5">
        <f>IF(U255="zákl. přenesená",N255,0)</f>
        <v>0</v>
      </c>
      <c r="BH255" s="5">
        <f>IF(U255="sníž. přenesená",N255,0)</f>
        <v>0</v>
      </c>
      <c r="BI255" s="5">
        <f>IF(U255="nulová",N255,0)</f>
        <v>0</v>
      </c>
      <c r="BJ255" s="6" t="s">
        <v>0</v>
      </c>
      <c r="BK255" s="5">
        <f>ROUND(L255*K255,2)</f>
        <v>0</v>
      </c>
      <c r="BL255" s="6" t="s">
        <v>20</v>
      </c>
      <c r="BM255" s="6" t="s">
        <v>32</v>
      </c>
    </row>
    <row r="256" spans="2:65" s="66" customFormat="1" ht="22.5" customHeight="1">
      <c r="B256" s="76"/>
      <c r="C256" s="69"/>
      <c r="D256" s="69"/>
      <c r="E256" s="75" t="s">
        <v>3</v>
      </c>
      <c r="F256" s="77" t="s">
        <v>31</v>
      </c>
      <c r="G256" s="73"/>
      <c r="H256" s="73"/>
      <c r="I256" s="73"/>
      <c r="J256" s="69"/>
      <c r="K256" s="72">
        <v>17.88</v>
      </c>
      <c r="L256" s="69"/>
      <c r="M256" s="69"/>
      <c r="N256" s="69"/>
      <c r="O256" s="69"/>
      <c r="P256" s="69"/>
      <c r="Q256" s="69"/>
      <c r="R256" s="71"/>
      <c r="T256" s="70"/>
      <c r="U256" s="69"/>
      <c r="V256" s="69"/>
      <c r="W256" s="69"/>
      <c r="X256" s="69"/>
      <c r="Y256" s="69"/>
      <c r="Z256" s="69"/>
      <c r="AA256" s="68"/>
      <c r="AT256" s="67" t="s">
        <v>27</v>
      </c>
      <c r="AU256" s="67" t="s">
        <v>11</v>
      </c>
      <c r="AV256" s="66" t="s">
        <v>11</v>
      </c>
      <c r="AW256" s="66" t="s">
        <v>25</v>
      </c>
      <c r="AX256" s="66" t="s">
        <v>5</v>
      </c>
      <c r="AY256" s="67" t="s">
        <v>10</v>
      </c>
    </row>
    <row r="257" spans="2:65" s="66" customFormat="1" ht="22.5" customHeight="1">
      <c r="B257" s="76"/>
      <c r="C257" s="69"/>
      <c r="D257" s="69"/>
      <c r="E257" s="75" t="s">
        <v>3</v>
      </c>
      <c r="F257" s="74" t="s">
        <v>30</v>
      </c>
      <c r="G257" s="73"/>
      <c r="H257" s="73"/>
      <c r="I257" s="73"/>
      <c r="J257" s="69"/>
      <c r="K257" s="72">
        <v>7.48</v>
      </c>
      <c r="L257" s="69"/>
      <c r="M257" s="69"/>
      <c r="N257" s="69"/>
      <c r="O257" s="69"/>
      <c r="P257" s="69"/>
      <c r="Q257" s="69"/>
      <c r="R257" s="71"/>
      <c r="T257" s="70"/>
      <c r="U257" s="69"/>
      <c r="V257" s="69"/>
      <c r="W257" s="69"/>
      <c r="X257" s="69"/>
      <c r="Y257" s="69"/>
      <c r="Z257" s="69"/>
      <c r="AA257" s="68"/>
      <c r="AT257" s="67" t="s">
        <v>27</v>
      </c>
      <c r="AU257" s="67" t="s">
        <v>11</v>
      </c>
      <c r="AV257" s="66" t="s">
        <v>11</v>
      </c>
      <c r="AW257" s="66" t="s">
        <v>25</v>
      </c>
      <c r="AX257" s="66" t="s">
        <v>5</v>
      </c>
      <c r="AY257" s="67" t="s">
        <v>10</v>
      </c>
    </row>
    <row r="258" spans="2:65" s="66" customFormat="1" ht="22.5" customHeight="1">
      <c r="B258" s="76"/>
      <c r="C258" s="69"/>
      <c r="D258" s="69"/>
      <c r="E258" s="75" t="s">
        <v>3</v>
      </c>
      <c r="F258" s="74" t="s">
        <v>29</v>
      </c>
      <c r="G258" s="73"/>
      <c r="H258" s="73"/>
      <c r="I258" s="73"/>
      <c r="J258" s="69"/>
      <c r="K258" s="72">
        <v>22.4</v>
      </c>
      <c r="L258" s="69"/>
      <c r="M258" s="69"/>
      <c r="N258" s="69"/>
      <c r="O258" s="69"/>
      <c r="P258" s="69"/>
      <c r="Q258" s="69"/>
      <c r="R258" s="71"/>
      <c r="T258" s="70"/>
      <c r="U258" s="69"/>
      <c r="V258" s="69"/>
      <c r="W258" s="69"/>
      <c r="X258" s="69"/>
      <c r="Y258" s="69"/>
      <c r="Z258" s="69"/>
      <c r="AA258" s="68"/>
      <c r="AT258" s="67" t="s">
        <v>27</v>
      </c>
      <c r="AU258" s="67" t="s">
        <v>11</v>
      </c>
      <c r="AV258" s="66" t="s">
        <v>11</v>
      </c>
      <c r="AW258" s="66" t="s">
        <v>25</v>
      </c>
      <c r="AX258" s="66" t="s">
        <v>5</v>
      </c>
      <c r="AY258" s="67" t="s">
        <v>10</v>
      </c>
    </row>
    <row r="259" spans="2:65" s="55" customFormat="1" ht="22.5" customHeight="1">
      <c r="B259" s="65"/>
      <c r="C259" s="58"/>
      <c r="D259" s="58"/>
      <c r="E259" s="64" t="s">
        <v>3</v>
      </c>
      <c r="F259" s="63" t="s">
        <v>28</v>
      </c>
      <c r="G259" s="62"/>
      <c r="H259" s="62"/>
      <c r="I259" s="62"/>
      <c r="J259" s="58"/>
      <c r="K259" s="61">
        <v>47.76</v>
      </c>
      <c r="L259" s="58"/>
      <c r="M259" s="58"/>
      <c r="N259" s="58"/>
      <c r="O259" s="58"/>
      <c r="P259" s="58"/>
      <c r="Q259" s="58"/>
      <c r="R259" s="60"/>
      <c r="T259" s="59"/>
      <c r="U259" s="58"/>
      <c r="V259" s="58"/>
      <c r="W259" s="58"/>
      <c r="X259" s="58"/>
      <c r="Y259" s="58"/>
      <c r="Z259" s="58"/>
      <c r="AA259" s="57"/>
      <c r="AT259" s="56" t="s">
        <v>27</v>
      </c>
      <c r="AU259" s="56" t="s">
        <v>11</v>
      </c>
      <c r="AV259" s="55" t="s">
        <v>26</v>
      </c>
      <c r="AW259" s="55" t="s">
        <v>25</v>
      </c>
      <c r="AX259" s="55" t="s">
        <v>0</v>
      </c>
      <c r="AY259" s="56" t="s">
        <v>10</v>
      </c>
    </row>
    <row r="260" spans="2:65" s="1" customFormat="1" ht="31.5" customHeight="1">
      <c r="B260" s="39"/>
      <c r="C260" s="38" t="s">
        <v>24</v>
      </c>
      <c r="D260" s="38" t="s">
        <v>4</v>
      </c>
      <c r="E260" s="37" t="s">
        <v>23</v>
      </c>
      <c r="F260" s="36" t="s">
        <v>22</v>
      </c>
      <c r="G260" s="32"/>
      <c r="H260" s="32"/>
      <c r="I260" s="32"/>
      <c r="J260" s="35" t="s">
        <v>21</v>
      </c>
      <c r="K260" s="34">
        <v>1.8680000000000001</v>
      </c>
      <c r="L260" s="14">
        <v>0</v>
      </c>
      <c r="M260" s="32"/>
      <c r="N260" s="33">
        <f>ROUND(L260*K260,2)</f>
        <v>0</v>
      </c>
      <c r="O260" s="32"/>
      <c r="P260" s="32"/>
      <c r="Q260" s="32"/>
      <c r="R260" s="31"/>
      <c r="T260" s="10" t="s">
        <v>3</v>
      </c>
      <c r="U260" s="30" t="s">
        <v>2</v>
      </c>
      <c r="V260" s="23"/>
      <c r="W260" s="29">
        <f>V260*K260</f>
        <v>0</v>
      </c>
      <c r="X260" s="29">
        <v>0</v>
      </c>
      <c r="Y260" s="29">
        <f>X260*K260</f>
        <v>0</v>
      </c>
      <c r="Z260" s="29">
        <v>0</v>
      </c>
      <c r="AA260" s="28">
        <f>Z260*K260</f>
        <v>0</v>
      </c>
      <c r="AR260" s="6" t="s">
        <v>20</v>
      </c>
      <c r="AT260" s="6" t="s">
        <v>4</v>
      </c>
      <c r="AU260" s="6" t="s">
        <v>11</v>
      </c>
      <c r="AY260" s="6" t="s">
        <v>10</v>
      </c>
      <c r="BE260" s="5">
        <f>IF(U260="základní",N260,0)</f>
        <v>0</v>
      </c>
      <c r="BF260" s="5">
        <f>IF(U260="snížená",N260,0)</f>
        <v>0</v>
      </c>
      <c r="BG260" s="5">
        <f>IF(U260="zákl. přenesená",N260,0)</f>
        <v>0</v>
      </c>
      <c r="BH260" s="5">
        <f>IF(U260="sníž. přenesená",N260,0)</f>
        <v>0</v>
      </c>
      <c r="BI260" s="5">
        <f>IF(U260="nulová",N260,0)</f>
        <v>0</v>
      </c>
      <c r="BJ260" s="6" t="s">
        <v>0</v>
      </c>
      <c r="BK260" s="5">
        <f>ROUND(L260*K260,2)</f>
        <v>0</v>
      </c>
      <c r="BL260" s="6" t="s">
        <v>20</v>
      </c>
      <c r="BM260" s="6" t="s">
        <v>19</v>
      </c>
    </row>
    <row r="261" spans="2:65" s="40" customFormat="1" ht="37.35" customHeight="1">
      <c r="B261" s="52"/>
      <c r="C261" s="45"/>
      <c r="D261" s="27" t="s">
        <v>18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54">
        <f>BK261</f>
        <v>0</v>
      </c>
      <c r="O261" s="53"/>
      <c r="P261" s="53"/>
      <c r="Q261" s="53"/>
      <c r="R261" s="48"/>
      <c r="T261" s="47"/>
      <c r="U261" s="45"/>
      <c r="V261" s="45"/>
      <c r="W261" s="46">
        <f>W262</f>
        <v>0</v>
      </c>
      <c r="X261" s="45"/>
      <c r="Y261" s="46">
        <f>Y262</f>
        <v>0</v>
      </c>
      <c r="Z261" s="45"/>
      <c r="AA261" s="44">
        <f>AA262</f>
        <v>0</v>
      </c>
      <c r="AR261" s="42" t="s">
        <v>16</v>
      </c>
      <c r="AT261" s="43" t="s">
        <v>6</v>
      </c>
      <c r="AU261" s="43" t="s">
        <v>5</v>
      </c>
      <c r="AY261" s="42" t="s">
        <v>10</v>
      </c>
      <c r="BK261" s="41">
        <f>BK262</f>
        <v>0</v>
      </c>
    </row>
    <row r="262" spans="2:65" s="40" customFormat="1" ht="19.899999999999999" customHeight="1">
      <c r="B262" s="52"/>
      <c r="C262" s="45"/>
      <c r="D262" s="51" t="s">
        <v>17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0">
        <f>BK262</f>
        <v>0</v>
      </c>
      <c r="O262" s="49"/>
      <c r="P262" s="49"/>
      <c r="Q262" s="49"/>
      <c r="R262" s="48"/>
      <c r="T262" s="47"/>
      <c r="U262" s="45"/>
      <c r="V262" s="45"/>
      <c r="W262" s="46">
        <f>W263</f>
        <v>0</v>
      </c>
      <c r="X262" s="45"/>
      <c r="Y262" s="46">
        <f>Y263</f>
        <v>0</v>
      </c>
      <c r="Z262" s="45"/>
      <c r="AA262" s="44">
        <f>AA263</f>
        <v>0</v>
      </c>
      <c r="AR262" s="42" t="s">
        <v>16</v>
      </c>
      <c r="AT262" s="43" t="s">
        <v>6</v>
      </c>
      <c r="AU262" s="43" t="s">
        <v>0</v>
      </c>
      <c r="AY262" s="42" t="s">
        <v>10</v>
      </c>
      <c r="BK262" s="41">
        <f>BK263</f>
        <v>0</v>
      </c>
    </row>
    <row r="263" spans="2:65" s="1" customFormat="1" ht="22.5" customHeight="1">
      <c r="B263" s="39"/>
      <c r="C263" s="38" t="s">
        <v>15</v>
      </c>
      <c r="D263" s="38" t="s">
        <v>4</v>
      </c>
      <c r="E263" s="37" t="s">
        <v>14</v>
      </c>
      <c r="F263" s="36" t="s">
        <v>13</v>
      </c>
      <c r="G263" s="32"/>
      <c r="H263" s="32"/>
      <c r="I263" s="32"/>
      <c r="J263" s="35" t="s">
        <v>12</v>
      </c>
      <c r="K263" s="34">
        <v>1</v>
      </c>
      <c r="L263" s="14">
        <v>0</v>
      </c>
      <c r="M263" s="32"/>
      <c r="N263" s="33">
        <f>ROUND(L263*K263,2)</f>
        <v>0</v>
      </c>
      <c r="O263" s="32"/>
      <c r="P263" s="32"/>
      <c r="Q263" s="32"/>
      <c r="R263" s="31"/>
      <c r="T263" s="10" t="s">
        <v>3</v>
      </c>
      <c r="U263" s="30" t="s">
        <v>2</v>
      </c>
      <c r="V263" s="23"/>
      <c r="W263" s="29">
        <f>V263*K263</f>
        <v>0</v>
      </c>
      <c r="X263" s="29">
        <v>0</v>
      </c>
      <c r="Y263" s="29">
        <f>X263*K263</f>
        <v>0</v>
      </c>
      <c r="Z263" s="29">
        <v>0</v>
      </c>
      <c r="AA263" s="28">
        <f>Z263*K263</f>
        <v>0</v>
      </c>
      <c r="AR263" s="6" t="s">
        <v>9</v>
      </c>
      <c r="AT263" s="6" t="s">
        <v>4</v>
      </c>
      <c r="AU263" s="6" t="s">
        <v>11</v>
      </c>
      <c r="AY263" s="6" t="s">
        <v>10</v>
      </c>
      <c r="BE263" s="5">
        <f>IF(U263="základní",N263,0)</f>
        <v>0</v>
      </c>
      <c r="BF263" s="5">
        <f>IF(U263="snížená",N263,0)</f>
        <v>0</v>
      </c>
      <c r="BG263" s="5">
        <f>IF(U263="zákl. přenesená",N263,0)</f>
        <v>0</v>
      </c>
      <c r="BH263" s="5">
        <f>IF(U263="sníž. přenesená",N263,0)</f>
        <v>0</v>
      </c>
      <c r="BI263" s="5">
        <f>IF(U263="nulová",N263,0)</f>
        <v>0</v>
      </c>
      <c r="BJ263" s="6" t="s">
        <v>0</v>
      </c>
      <c r="BK263" s="5">
        <f>ROUND(L263*K263,2)</f>
        <v>0</v>
      </c>
      <c r="BL263" s="6" t="s">
        <v>9</v>
      </c>
      <c r="BM263" s="6" t="s">
        <v>8</v>
      </c>
    </row>
    <row r="264" spans="2:65" s="1" customFormat="1" ht="49.9" customHeight="1">
      <c r="B264" s="21"/>
      <c r="C264" s="23"/>
      <c r="D264" s="27" t="s">
        <v>7</v>
      </c>
      <c r="E264" s="23"/>
      <c r="F264" s="23"/>
      <c r="G264" s="23"/>
      <c r="H264" s="23"/>
      <c r="I264" s="23"/>
      <c r="J264" s="23"/>
      <c r="K264" s="23"/>
      <c r="L264" s="23"/>
      <c r="M264" s="23"/>
      <c r="N264" s="26">
        <f>BK264</f>
        <v>0</v>
      </c>
      <c r="O264" s="25"/>
      <c r="P264" s="25"/>
      <c r="Q264" s="25"/>
      <c r="R264" s="11"/>
      <c r="T264" s="24"/>
      <c r="U264" s="23"/>
      <c r="V264" s="23"/>
      <c r="W264" s="23"/>
      <c r="X264" s="23"/>
      <c r="Y264" s="23"/>
      <c r="Z264" s="23"/>
      <c r="AA264" s="22"/>
      <c r="AT264" s="6" t="s">
        <v>6</v>
      </c>
      <c r="AU264" s="6" t="s">
        <v>5</v>
      </c>
      <c r="AY264" s="6" t="s">
        <v>1</v>
      </c>
      <c r="BK264" s="5">
        <f>SUM(BK265:BK269)</f>
        <v>0</v>
      </c>
    </row>
    <row r="265" spans="2:65" s="1" customFormat="1" ht="22.35" customHeight="1">
      <c r="B265" s="21"/>
      <c r="C265" s="20" t="s">
        <v>3</v>
      </c>
      <c r="D265" s="20" t="s">
        <v>4</v>
      </c>
      <c r="E265" s="19" t="s">
        <v>3</v>
      </c>
      <c r="F265" s="18" t="s">
        <v>3</v>
      </c>
      <c r="G265" s="17"/>
      <c r="H265" s="17"/>
      <c r="I265" s="17"/>
      <c r="J265" s="16" t="s">
        <v>3</v>
      </c>
      <c r="K265" s="15"/>
      <c r="L265" s="14"/>
      <c r="M265" s="12"/>
      <c r="N265" s="13">
        <f>BK265</f>
        <v>0</v>
      </c>
      <c r="O265" s="12"/>
      <c r="P265" s="12"/>
      <c r="Q265" s="12"/>
      <c r="R265" s="11"/>
      <c r="T265" s="10" t="s">
        <v>3</v>
      </c>
      <c r="U265" s="9" t="s">
        <v>2</v>
      </c>
      <c r="V265" s="23"/>
      <c r="W265" s="23"/>
      <c r="X265" s="23"/>
      <c r="Y265" s="23"/>
      <c r="Z265" s="23"/>
      <c r="AA265" s="22"/>
      <c r="AT265" s="6" t="s">
        <v>1</v>
      </c>
      <c r="AU265" s="6" t="s">
        <v>0</v>
      </c>
      <c r="AY265" s="6" t="s">
        <v>1</v>
      </c>
      <c r="BE265" s="5">
        <f>IF(U265="základní",N265,0)</f>
        <v>0</v>
      </c>
      <c r="BF265" s="5">
        <f>IF(U265="snížená",N265,0)</f>
        <v>0</v>
      </c>
      <c r="BG265" s="5">
        <f>IF(U265="zákl. přenesená",N265,0)</f>
        <v>0</v>
      </c>
      <c r="BH265" s="5">
        <f>IF(U265="sníž. přenesená",N265,0)</f>
        <v>0</v>
      </c>
      <c r="BI265" s="5">
        <f>IF(U265="nulová",N265,0)</f>
        <v>0</v>
      </c>
      <c r="BJ265" s="6" t="s">
        <v>0</v>
      </c>
      <c r="BK265" s="5">
        <f>L265*K265</f>
        <v>0</v>
      </c>
    </row>
    <row r="266" spans="2:65" s="1" customFormat="1" ht="22.35" customHeight="1">
      <c r="B266" s="21"/>
      <c r="C266" s="20" t="s">
        <v>3</v>
      </c>
      <c r="D266" s="20" t="s">
        <v>4</v>
      </c>
      <c r="E266" s="19" t="s">
        <v>3</v>
      </c>
      <c r="F266" s="18" t="s">
        <v>3</v>
      </c>
      <c r="G266" s="17"/>
      <c r="H266" s="17"/>
      <c r="I266" s="17"/>
      <c r="J266" s="16" t="s">
        <v>3</v>
      </c>
      <c r="K266" s="15"/>
      <c r="L266" s="14"/>
      <c r="M266" s="12"/>
      <c r="N266" s="13">
        <f>BK266</f>
        <v>0</v>
      </c>
      <c r="O266" s="12"/>
      <c r="P266" s="12"/>
      <c r="Q266" s="12"/>
      <c r="R266" s="11"/>
      <c r="T266" s="10" t="s">
        <v>3</v>
      </c>
      <c r="U266" s="9" t="s">
        <v>2</v>
      </c>
      <c r="V266" s="23"/>
      <c r="W266" s="23"/>
      <c r="X266" s="23"/>
      <c r="Y266" s="23"/>
      <c r="Z266" s="23"/>
      <c r="AA266" s="22"/>
      <c r="AT266" s="6" t="s">
        <v>1</v>
      </c>
      <c r="AU266" s="6" t="s">
        <v>0</v>
      </c>
      <c r="AY266" s="6" t="s">
        <v>1</v>
      </c>
      <c r="BE266" s="5">
        <f>IF(U266="základní",N266,0)</f>
        <v>0</v>
      </c>
      <c r="BF266" s="5">
        <f>IF(U266="snížená",N266,0)</f>
        <v>0</v>
      </c>
      <c r="BG266" s="5">
        <f>IF(U266="zákl. přenesená",N266,0)</f>
        <v>0</v>
      </c>
      <c r="BH266" s="5">
        <f>IF(U266="sníž. přenesená",N266,0)</f>
        <v>0</v>
      </c>
      <c r="BI266" s="5">
        <f>IF(U266="nulová",N266,0)</f>
        <v>0</v>
      </c>
      <c r="BJ266" s="6" t="s">
        <v>0</v>
      </c>
      <c r="BK266" s="5">
        <f>L266*K266</f>
        <v>0</v>
      </c>
    </row>
    <row r="267" spans="2:65" s="1" customFormat="1" ht="22.35" customHeight="1">
      <c r="B267" s="21"/>
      <c r="C267" s="20" t="s">
        <v>3</v>
      </c>
      <c r="D267" s="20" t="s">
        <v>4</v>
      </c>
      <c r="E267" s="19" t="s">
        <v>3</v>
      </c>
      <c r="F267" s="18" t="s">
        <v>3</v>
      </c>
      <c r="G267" s="17"/>
      <c r="H267" s="17"/>
      <c r="I267" s="17"/>
      <c r="J267" s="16" t="s">
        <v>3</v>
      </c>
      <c r="K267" s="15"/>
      <c r="L267" s="14"/>
      <c r="M267" s="12"/>
      <c r="N267" s="13">
        <f>BK267</f>
        <v>0</v>
      </c>
      <c r="O267" s="12"/>
      <c r="P267" s="12"/>
      <c r="Q267" s="12"/>
      <c r="R267" s="11"/>
      <c r="T267" s="10" t="s">
        <v>3</v>
      </c>
      <c r="U267" s="9" t="s">
        <v>2</v>
      </c>
      <c r="V267" s="23"/>
      <c r="W267" s="23"/>
      <c r="X267" s="23"/>
      <c r="Y267" s="23"/>
      <c r="Z267" s="23"/>
      <c r="AA267" s="22"/>
      <c r="AT267" s="6" t="s">
        <v>1</v>
      </c>
      <c r="AU267" s="6" t="s">
        <v>0</v>
      </c>
      <c r="AY267" s="6" t="s">
        <v>1</v>
      </c>
      <c r="BE267" s="5">
        <f>IF(U267="základní",N267,0)</f>
        <v>0</v>
      </c>
      <c r="BF267" s="5">
        <f>IF(U267="snížená",N267,0)</f>
        <v>0</v>
      </c>
      <c r="BG267" s="5">
        <f>IF(U267="zákl. přenesená",N267,0)</f>
        <v>0</v>
      </c>
      <c r="BH267" s="5">
        <f>IF(U267="sníž. přenesená",N267,0)</f>
        <v>0</v>
      </c>
      <c r="BI267" s="5">
        <f>IF(U267="nulová",N267,0)</f>
        <v>0</v>
      </c>
      <c r="BJ267" s="6" t="s">
        <v>0</v>
      </c>
      <c r="BK267" s="5">
        <f>L267*K267</f>
        <v>0</v>
      </c>
    </row>
    <row r="268" spans="2:65" s="1" customFormat="1" ht="22.35" customHeight="1">
      <c r="B268" s="21"/>
      <c r="C268" s="20" t="s">
        <v>3</v>
      </c>
      <c r="D268" s="20" t="s">
        <v>4</v>
      </c>
      <c r="E268" s="19" t="s">
        <v>3</v>
      </c>
      <c r="F268" s="18" t="s">
        <v>3</v>
      </c>
      <c r="G268" s="17"/>
      <c r="H268" s="17"/>
      <c r="I268" s="17"/>
      <c r="J268" s="16" t="s">
        <v>3</v>
      </c>
      <c r="K268" s="15"/>
      <c r="L268" s="14"/>
      <c r="M268" s="12"/>
      <c r="N268" s="13">
        <f>BK268</f>
        <v>0</v>
      </c>
      <c r="O268" s="12"/>
      <c r="P268" s="12"/>
      <c r="Q268" s="12"/>
      <c r="R268" s="11"/>
      <c r="T268" s="10" t="s">
        <v>3</v>
      </c>
      <c r="U268" s="9" t="s">
        <v>2</v>
      </c>
      <c r="V268" s="23"/>
      <c r="W268" s="23"/>
      <c r="X268" s="23"/>
      <c r="Y268" s="23"/>
      <c r="Z268" s="23"/>
      <c r="AA268" s="22"/>
      <c r="AT268" s="6" t="s">
        <v>1</v>
      </c>
      <c r="AU268" s="6" t="s">
        <v>0</v>
      </c>
      <c r="AY268" s="6" t="s">
        <v>1</v>
      </c>
      <c r="BE268" s="5">
        <f>IF(U268="základní",N268,0)</f>
        <v>0</v>
      </c>
      <c r="BF268" s="5">
        <f>IF(U268="snížená",N268,0)</f>
        <v>0</v>
      </c>
      <c r="BG268" s="5">
        <f>IF(U268="zákl. přenesená",N268,0)</f>
        <v>0</v>
      </c>
      <c r="BH268" s="5">
        <f>IF(U268="sníž. přenesená",N268,0)</f>
        <v>0</v>
      </c>
      <c r="BI268" s="5">
        <f>IF(U268="nulová",N268,0)</f>
        <v>0</v>
      </c>
      <c r="BJ268" s="6" t="s">
        <v>0</v>
      </c>
      <c r="BK268" s="5">
        <f>L268*K268</f>
        <v>0</v>
      </c>
    </row>
    <row r="269" spans="2:65" s="1" customFormat="1" ht="22.35" customHeight="1">
      <c r="B269" s="21"/>
      <c r="C269" s="20" t="s">
        <v>3</v>
      </c>
      <c r="D269" s="20" t="s">
        <v>4</v>
      </c>
      <c r="E269" s="19" t="s">
        <v>3</v>
      </c>
      <c r="F269" s="18" t="s">
        <v>3</v>
      </c>
      <c r="G269" s="17"/>
      <c r="H269" s="17"/>
      <c r="I269" s="17"/>
      <c r="J269" s="16" t="s">
        <v>3</v>
      </c>
      <c r="K269" s="15"/>
      <c r="L269" s="14"/>
      <c r="M269" s="12"/>
      <c r="N269" s="13">
        <f>BK269</f>
        <v>0</v>
      </c>
      <c r="O269" s="12"/>
      <c r="P269" s="12"/>
      <c r="Q269" s="12"/>
      <c r="R269" s="11"/>
      <c r="T269" s="10" t="s">
        <v>3</v>
      </c>
      <c r="U269" s="9" t="s">
        <v>2</v>
      </c>
      <c r="V269" s="8"/>
      <c r="W269" s="8"/>
      <c r="X269" s="8"/>
      <c r="Y269" s="8"/>
      <c r="Z269" s="8"/>
      <c r="AA269" s="7"/>
      <c r="AT269" s="6" t="s">
        <v>1</v>
      </c>
      <c r="AU269" s="6" t="s">
        <v>0</v>
      </c>
      <c r="AY269" s="6" t="s">
        <v>1</v>
      </c>
      <c r="BE269" s="5">
        <f>IF(U269="základní",N269,0)</f>
        <v>0</v>
      </c>
      <c r="BF269" s="5">
        <f>IF(U269="snížená",N269,0)</f>
        <v>0</v>
      </c>
      <c r="BG269" s="5">
        <f>IF(U269="zákl. přenesená",N269,0)</f>
        <v>0</v>
      </c>
      <c r="BH269" s="5">
        <f>IF(U269="sníž. přenesená",N269,0)</f>
        <v>0</v>
      </c>
      <c r="BI269" s="5">
        <f>IF(U269="nulová",N269,0)</f>
        <v>0</v>
      </c>
      <c r="BJ269" s="6" t="s">
        <v>0</v>
      </c>
      <c r="BK269" s="5">
        <f>L269*K269</f>
        <v>0</v>
      </c>
    </row>
    <row r="270" spans="2:65" s="1" customFormat="1" ht="6.95" customHeight="1"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2"/>
    </row>
  </sheetData>
  <mergeCells count="287">
    <mergeCell ref="F266:I266"/>
    <mergeCell ref="L266:M266"/>
    <mergeCell ref="N266:Q266"/>
    <mergeCell ref="F267:I267"/>
    <mergeCell ref="L267:M267"/>
    <mergeCell ref="F269:I269"/>
    <mergeCell ref="L269:M269"/>
    <mergeCell ref="N269:Q269"/>
    <mergeCell ref="N122:Q122"/>
    <mergeCell ref="N123:Q123"/>
    <mergeCell ref="N124:Q124"/>
    <mergeCell ref="N168:Q168"/>
    <mergeCell ref="N184:Q184"/>
    <mergeCell ref="N261:Q261"/>
    <mergeCell ref="N262:Q262"/>
    <mergeCell ref="N263:Q263"/>
    <mergeCell ref="H1:K1"/>
    <mergeCell ref="S2:AC2"/>
    <mergeCell ref="F268:I268"/>
    <mergeCell ref="L268:M268"/>
    <mergeCell ref="N268:Q268"/>
    <mergeCell ref="N264:Q264"/>
    <mergeCell ref="F265:I265"/>
    <mergeCell ref="L265:M265"/>
    <mergeCell ref="N265:Q265"/>
    <mergeCell ref="F256:I256"/>
    <mergeCell ref="N267:Q267"/>
    <mergeCell ref="F257:I257"/>
    <mergeCell ref="F258:I258"/>
    <mergeCell ref="F259:I259"/>
    <mergeCell ref="F260:I260"/>
    <mergeCell ref="L260:M260"/>
    <mergeCell ref="N260:Q260"/>
    <mergeCell ref="F263:I263"/>
    <mergeCell ref="L263:M263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L247:M247"/>
    <mergeCell ref="N247:Q247"/>
    <mergeCell ref="F248:I248"/>
    <mergeCell ref="F249:I249"/>
    <mergeCell ref="F250:I250"/>
    <mergeCell ref="F251:I251"/>
    <mergeCell ref="F242:I242"/>
    <mergeCell ref="F243:I243"/>
    <mergeCell ref="F244:I244"/>
    <mergeCell ref="F245:I245"/>
    <mergeCell ref="F246:I246"/>
    <mergeCell ref="F247:I247"/>
    <mergeCell ref="F236:I236"/>
    <mergeCell ref="F237:I237"/>
    <mergeCell ref="F238:I238"/>
    <mergeCell ref="F239:I239"/>
    <mergeCell ref="F240:I240"/>
    <mergeCell ref="F241:I241"/>
    <mergeCell ref="F232:I232"/>
    <mergeCell ref="L232:M232"/>
    <mergeCell ref="N232:Q232"/>
    <mergeCell ref="F233:I233"/>
    <mergeCell ref="F234:I234"/>
    <mergeCell ref="F235:I235"/>
    <mergeCell ref="N226:Q226"/>
    <mergeCell ref="F227:I227"/>
    <mergeCell ref="F228:I228"/>
    <mergeCell ref="F229:I229"/>
    <mergeCell ref="F230:I230"/>
    <mergeCell ref="F231:I231"/>
    <mergeCell ref="L231:M231"/>
    <mergeCell ref="N231:Q231"/>
    <mergeCell ref="F222:I222"/>
    <mergeCell ref="F223:I223"/>
    <mergeCell ref="F224:I224"/>
    <mergeCell ref="F225:I225"/>
    <mergeCell ref="F226:I226"/>
    <mergeCell ref="L226:M226"/>
    <mergeCell ref="N216:Q216"/>
    <mergeCell ref="F217:I217"/>
    <mergeCell ref="F218:I218"/>
    <mergeCell ref="F219:I219"/>
    <mergeCell ref="F220:I220"/>
    <mergeCell ref="F221:I221"/>
    <mergeCell ref="L221:M221"/>
    <mergeCell ref="N221:Q221"/>
    <mergeCell ref="F212:I212"/>
    <mergeCell ref="F213:I213"/>
    <mergeCell ref="F214:I214"/>
    <mergeCell ref="F215:I215"/>
    <mergeCell ref="F216:I216"/>
    <mergeCell ref="L216:M216"/>
    <mergeCell ref="F208:I208"/>
    <mergeCell ref="F209:I209"/>
    <mergeCell ref="F210:I210"/>
    <mergeCell ref="F211:I211"/>
    <mergeCell ref="L211:M211"/>
    <mergeCell ref="N211:Q211"/>
    <mergeCell ref="F202:I202"/>
    <mergeCell ref="F203:I203"/>
    <mergeCell ref="F204:I204"/>
    <mergeCell ref="F205:I205"/>
    <mergeCell ref="F206:I206"/>
    <mergeCell ref="F207:I207"/>
    <mergeCell ref="F196:I196"/>
    <mergeCell ref="F197:I197"/>
    <mergeCell ref="F198:I198"/>
    <mergeCell ref="F199:I199"/>
    <mergeCell ref="F200:I200"/>
    <mergeCell ref="F201:I201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86:I186"/>
    <mergeCell ref="F187:I187"/>
    <mergeCell ref="F188:I188"/>
    <mergeCell ref="F189:I189"/>
    <mergeCell ref="F190:I190"/>
    <mergeCell ref="L190:M190"/>
    <mergeCell ref="F181:I181"/>
    <mergeCell ref="F182:I182"/>
    <mergeCell ref="F183:I183"/>
    <mergeCell ref="L183:M183"/>
    <mergeCell ref="N183:Q183"/>
    <mergeCell ref="F185:I185"/>
    <mergeCell ref="L185:M185"/>
    <mergeCell ref="N185:Q185"/>
    <mergeCell ref="F177:I177"/>
    <mergeCell ref="L177:M177"/>
    <mergeCell ref="N177:Q177"/>
    <mergeCell ref="F178:I178"/>
    <mergeCell ref="F179:I179"/>
    <mergeCell ref="F180:I180"/>
    <mergeCell ref="L180:M180"/>
    <mergeCell ref="N180:Q180"/>
    <mergeCell ref="F173:I173"/>
    <mergeCell ref="F174:I174"/>
    <mergeCell ref="L174:M174"/>
    <mergeCell ref="N174:Q174"/>
    <mergeCell ref="F175:I175"/>
    <mergeCell ref="F176:I176"/>
    <mergeCell ref="F169:I169"/>
    <mergeCell ref="L169:M169"/>
    <mergeCell ref="N169:Q169"/>
    <mergeCell ref="F170:I170"/>
    <mergeCell ref="F171:I171"/>
    <mergeCell ref="F172:I172"/>
    <mergeCell ref="F164:I164"/>
    <mergeCell ref="F165:I165"/>
    <mergeCell ref="F166:I166"/>
    <mergeCell ref="F167:I167"/>
    <mergeCell ref="L167:M167"/>
    <mergeCell ref="N167:Q167"/>
    <mergeCell ref="F160:I160"/>
    <mergeCell ref="F161:I161"/>
    <mergeCell ref="L161:M161"/>
    <mergeCell ref="N161:Q161"/>
    <mergeCell ref="F162:I162"/>
    <mergeCell ref="F163:I163"/>
    <mergeCell ref="F156:I156"/>
    <mergeCell ref="F157:I157"/>
    <mergeCell ref="F158:I158"/>
    <mergeCell ref="L158:M158"/>
    <mergeCell ref="N158:Q158"/>
    <mergeCell ref="F159:I159"/>
    <mergeCell ref="F152:I152"/>
    <mergeCell ref="F153:I153"/>
    <mergeCell ref="L153:M153"/>
    <mergeCell ref="N153:Q153"/>
    <mergeCell ref="F154:I154"/>
    <mergeCell ref="F155:I155"/>
    <mergeCell ref="F148:I148"/>
    <mergeCell ref="F149:I149"/>
    <mergeCell ref="F150:I150"/>
    <mergeCell ref="L150:M150"/>
    <mergeCell ref="N150:Q150"/>
    <mergeCell ref="F151:I151"/>
    <mergeCell ref="F144:I144"/>
    <mergeCell ref="F145:I145"/>
    <mergeCell ref="F146:I146"/>
    <mergeCell ref="L146:M146"/>
    <mergeCell ref="N146:Q146"/>
    <mergeCell ref="F147:I147"/>
    <mergeCell ref="N140:Q140"/>
    <mergeCell ref="F141:I141"/>
    <mergeCell ref="F142:I142"/>
    <mergeCell ref="F143:I143"/>
    <mergeCell ref="L143:M143"/>
    <mergeCell ref="N143:Q143"/>
    <mergeCell ref="F136:I136"/>
    <mergeCell ref="F137:I137"/>
    <mergeCell ref="F138:I138"/>
    <mergeCell ref="F139:I139"/>
    <mergeCell ref="F140:I140"/>
    <mergeCell ref="L140:M140"/>
    <mergeCell ref="N130:Q130"/>
    <mergeCell ref="F131:I131"/>
    <mergeCell ref="F132:I132"/>
    <mergeCell ref="F133:I133"/>
    <mergeCell ref="F134:I134"/>
    <mergeCell ref="F135:I135"/>
    <mergeCell ref="L135:M135"/>
    <mergeCell ref="N135:Q135"/>
    <mergeCell ref="F126:I126"/>
    <mergeCell ref="F127:I127"/>
    <mergeCell ref="F128:I128"/>
    <mergeCell ref="F129:I129"/>
    <mergeCell ref="F130:I130"/>
    <mergeCell ref="L130:M130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N103:Q103"/>
    <mergeCell ref="L105:Q105"/>
    <mergeCell ref="C111:Q111"/>
    <mergeCell ref="F113:P113"/>
    <mergeCell ref="F114:P114"/>
    <mergeCell ref="M116:P116"/>
    <mergeCell ref="D100:H100"/>
    <mergeCell ref="N100:Q100"/>
    <mergeCell ref="D101:H101"/>
    <mergeCell ref="N101:Q101"/>
    <mergeCell ref="D102:H102"/>
    <mergeCell ref="N102:Q102"/>
    <mergeCell ref="N94:Q94"/>
    <mergeCell ref="N95:Q95"/>
    <mergeCell ref="N97:Q97"/>
    <mergeCell ref="D98:H98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265:U270">
      <formula1>"základní,snížená,zákl. přenesená,sníž. přenesená,nulová"</formula1>
    </dataValidation>
    <dataValidation type="list" allowBlank="1" showInputMessage="1" showErrorMessage="1" error="Povoleny jsou hodnoty K a M." sqref="D265:D270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03130004 - SO 04 - zatepl...</vt:lpstr>
      <vt:lpstr>'03130004 - SO 04 - zatepl...'!Názvy_tisku</vt:lpstr>
      <vt:lpstr>'03130004 - SO 04 -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2017-09-11T11:27:51Z</dcterms:created>
  <dcterms:modified xsi:type="dcterms:W3CDTF">2017-09-11T11:28:18Z</dcterms:modified>
</cp:coreProperties>
</file>