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Šouta\Documents\DOKUMENTY 2025\KROS 4 EXEL\"/>
    </mc:Choice>
  </mc:AlternateContent>
  <bookViews>
    <workbookView xWindow="0" yWindow="0" windowWidth="0" windowHeight="0"/>
  </bookViews>
  <sheets>
    <sheet name="Rekapitulace stavby" sheetId="1" r:id="rId1"/>
    <sheet name="SO 01 - Tréninková hala, ..." sheetId="2" r:id="rId2"/>
    <sheet name="SO 02 - Tréninková hala, ..." sheetId="3" r:id="rId3"/>
    <sheet name="SO 03 - Spojovací chodba" sheetId="4" r:id="rId4"/>
    <sheet name="SO 04 - RaM stávajícího t..." sheetId="5" r:id="rId5"/>
    <sheet name="SO 05 - Zdravotechnické i..." sheetId="6" r:id="rId6"/>
    <sheet name="SO 06 - Ústřední vytápění" sheetId="7" r:id="rId7"/>
    <sheet name="SO 07 - Elektroinstalace" sheetId="8" r:id="rId8"/>
    <sheet name="SO 08 - Vzduchotechnika" sheetId="9" r:id="rId9"/>
    <sheet name="VON - Vedlejší a ostatní ..." sheetId="10" r:id="rId10"/>
  </sheets>
  <definedNames>
    <definedName name="_xlnm.Print_Area" localSheetId="0">'Rekapitulace stavby'!$D$4:$AO$76,'Rekapitulace stavby'!$C$82:$AQ$104</definedName>
    <definedName name="_xlnm.Print_Titles" localSheetId="0">'Rekapitulace stavby'!$92:$92</definedName>
    <definedName name="_xlnm._FilterDatabase" localSheetId="1" hidden="1">'SO 01 - Tréninková hala, ...'!$C$131:$K$585</definedName>
    <definedName name="_xlnm.Print_Area" localSheetId="1">'SO 01 - Tréninková hala, ...'!$C$4:$J$39,'SO 01 - Tréninková hala, ...'!$C$50:$J$76,'SO 01 - Tréninková hala, ...'!$C$82:$J$113,'SO 01 - Tréninková hala, ...'!$C$119:$K$585</definedName>
    <definedName name="_xlnm.Print_Titles" localSheetId="1">'SO 01 - Tréninková hala, ...'!$131:$131</definedName>
    <definedName name="_xlnm._FilterDatabase" localSheetId="2" hidden="1">'SO 02 - Tréninková hala, ...'!$C$122:$K$153</definedName>
    <definedName name="_xlnm.Print_Area" localSheetId="2">'SO 02 - Tréninková hala, ...'!$C$4:$J$39,'SO 02 - Tréninková hala, ...'!$C$50:$J$76,'SO 02 - Tréninková hala, ...'!$C$82:$J$104,'SO 02 - Tréninková hala, ...'!$C$110:$K$153</definedName>
    <definedName name="_xlnm.Print_Titles" localSheetId="2">'SO 02 - Tréninková hala, ...'!$122:$122</definedName>
    <definedName name="_xlnm._FilterDatabase" localSheetId="3" hidden="1">'SO 03 - Spojovací chodba'!$C$130:$K$490</definedName>
    <definedName name="_xlnm.Print_Area" localSheetId="3">'SO 03 - Spojovací chodba'!$C$4:$J$39,'SO 03 - Spojovací chodba'!$C$50:$J$76,'SO 03 - Spojovací chodba'!$C$82:$J$112,'SO 03 - Spojovací chodba'!$C$118:$K$490</definedName>
    <definedName name="_xlnm.Print_Titles" localSheetId="3">'SO 03 - Spojovací chodba'!$130:$130</definedName>
    <definedName name="_xlnm._FilterDatabase" localSheetId="4" hidden="1">'SO 04 - RaM stávajícího t...'!$C$129:$K$594</definedName>
    <definedName name="_xlnm.Print_Area" localSheetId="4">'SO 04 - RaM stávajícího t...'!$C$4:$J$39,'SO 04 - RaM stávajícího t...'!$C$50:$J$76,'SO 04 - RaM stávajícího t...'!$C$82:$J$111,'SO 04 - RaM stávajícího t...'!$C$117:$K$594</definedName>
    <definedName name="_xlnm.Print_Titles" localSheetId="4">'SO 04 - RaM stávajícího t...'!$129:$129</definedName>
    <definedName name="_xlnm._FilterDatabase" localSheetId="5" hidden="1">'SO 05 - Zdravotechnické i...'!$C$117:$K$121</definedName>
    <definedName name="_xlnm.Print_Area" localSheetId="5">'SO 05 - Zdravotechnické i...'!$C$4:$J$39,'SO 05 - Zdravotechnické i...'!$C$50:$J$76,'SO 05 - Zdravotechnické i...'!$C$82:$J$99,'SO 05 - Zdravotechnické i...'!$C$105:$K$121</definedName>
    <definedName name="_xlnm.Print_Titles" localSheetId="5">'SO 05 - Zdravotechnické i...'!$117:$117</definedName>
    <definedName name="_xlnm._FilterDatabase" localSheetId="6" hidden="1">'SO 06 - Ústřední vytápění'!$C$117:$K$121</definedName>
    <definedName name="_xlnm.Print_Area" localSheetId="6">'SO 06 - Ústřední vytápění'!$C$4:$J$39,'SO 06 - Ústřední vytápění'!$C$50:$J$76,'SO 06 - Ústřední vytápění'!$C$82:$J$99,'SO 06 - Ústřední vytápění'!$C$105:$K$121</definedName>
    <definedName name="_xlnm.Print_Titles" localSheetId="6">'SO 06 - Ústřední vytápění'!$117:$117</definedName>
    <definedName name="_xlnm._FilterDatabase" localSheetId="7" hidden="1">'SO 07 - Elektroinstalace'!$C$117:$K$121</definedName>
    <definedName name="_xlnm.Print_Area" localSheetId="7">'SO 07 - Elektroinstalace'!$C$4:$J$39,'SO 07 - Elektroinstalace'!$C$50:$J$76,'SO 07 - Elektroinstalace'!$C$82:$J$99,'SO 07 - Elektroinstalace'!$C$105:$K$121</definedName>
    <definedName name="_xlnm.Print_Titles" localSheetId="7">'SO 07 - Elektroinstalace'!$117:$117</definedName>
    <definedName name="_xlnm._FilterDatabase" localSheetId="8" hidden="1">'SO 08 - Vzduchotechnika'!$C$117:$K$121</definedName>
    <definedName name="_xlnm.Print_Area" localSheetId="8">'SO 08 - Vzduchotechnika'!$C$4:$J$39,'SO 08 - Vzduchotechnika'!$C$50:$J$76,'SO 08 - Vzduchotechnika'!$C$82:$J$99,'SO 08 - Vzduchotechnika'!$C$105:$K$121</definedName>
    <definedName name="_xlnm.Print_Titles" localSheetId="8">'SO 08 - Vzduchotechnika'!$117:$117</definedName>
    <definedName name="_xlnm._FilterDatabase" localSheetId="9" hidden="1">'VON - Vedlejší a ostatní ...'!$C$120:$K$154</definedName>
    <definedName name="_xlnm.Print_Area" localSheetId="9">'VON - Vedlejší a ostatní ...'!$C$4:$J$39,'VON - Vedlejší a ostatní ...'!$C$50:$J$76,'VON - Vedlejší a ostatní ...'!$C$82:$J$102,'VON - Vedlejší a ostatní ...'!$C$108:$K$154</definedName>
    <definedName name="_xlnm.Print_Titles" localSheetId="9">'VON - Vedlejší a ostatní ...'!$120:$120</definedName>
  </definedNames>
  <calcPr/>
</workbook>
</file>

<file path=xl/calcChain.xml><?xml version="1.0" encoding="utf-8"?>
<calcChain xmlns="http://schemas.openxmlformats.org/spreadsheetml/2006/main">
  <c i="10" l="1" r="J37"/>
  <c r="J36"/>
  <c i="1" r="AY103"/>
  <c i="10" r="J35"/>
  <c i="1" r="AX103"/>
  <c i="10" r="BI151"/>
  <c r="BH151"/>
  <c r="BG151"/>
  <c r="BF151"/>
  <c r="T151"/>
  <c r="T150"/>
  <c r="R151"/>
  <c r="R150"/>
  <c r="P151"/>
  <c r="P150"/>
  <c r="BI147"/>
  <c r="BH147"/>
  <c r="BG147"/>
  <c r="BF147"/>
  <c r="T147"/>
  <c r="T146"/>
  <c r="R147"/>
  <c r="R146"/>
  <c r="P147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7"/>
  <c r="BH127"/>
  <c r="BG127"/>
  <c r="BF127"/>
  <c r="T127"/>
  <c r="R127"/>
  <c r="P127"/>
  <c r="BI124"/>
  <c r="BH124"/>
  <c r="BG124"/>
  <c r="BF124"/>
  <c r="T124"/>
  <c r="R124"/>
  <c r="P124"/>
  <c r="J117"/>
  <c r="F117"/>
  <c r="F115"/>
  <c r="E113"/>
  <c r="J91"/>
  <c r="F91"/>
  <c r="F89"/>
  <c r="E87"/>
  <c r="J24"/>
  <c r="E24"/>
  <c r="J92"/>
  <c r="J23"/>
  <c r="J18"/>
  <c r="E18"/>
  <c r="F92"/>
  <c r="J17"/>
  <c r="J12"/>
  <c r="J89"/>
  <c r="E7"/>
  <c r="E85"/>
  <c i="9" r="J37"/>
  <c r="J36"/>
  <c i="1" r="AY102"/>
  <c i="9" r="J35"/>
  <c i="1" r="AX102"/>
  <c i="9" r="BI121"/>
  <c r="BH121"/>
  <c r="BG121"/>
  <c r="BF121"/>
  <c r="T121"/>
  <c r="T120"/>
  <c r="T119"/>
  <c r="T118"/>
  <c r="R121"/>
  <c r="R120"/>
  <c r="R119"/>
  <c r="R118"/>
  <c r="P121"/>
  <c r="P120"/>
  <c r="P119"/>
  <c r="P118"/>
  <c i="1" r="AU102"/>
  <c i="9" r="J114"/>
  <c r="F114"/>
  <c r="F112"/>
  <c r="E110"/>
  <c r="J91"/>
  <c r="F91"/>
  <c r="F89"/>
  <c r="E87"/>
  <c r="J24"/>
  <c r="E24"/>
  <c r="J115"/>
  <c r="J23"/>
  <c r="J18"/>
  <c r="E18"/>
  <c r="F115"/>
  <c r="J17"/>
  <c r="J12"/>
  <c r="J112"/>
  <c r="E7"/>
  <c r="E108"/>
  <c i="8" r="J37"/>
  <c r="J36"/>
  <c i="1" r="AY101"/>
  <c i="8" r="J35"/>
  <c i="1" r="AX101"/>
  <c i="8" r="BI121"/>
  <c r="BH121"/>
  <c r="BG121"/>
  <c r="BF121"/>
  <c r="T121"/>
  <c r="T120"/>
  <c r="T119"/>
  <c r="T118"/>
  <c r="R121"/>
  <c r="R120"/>
  <c r="R119"/>
  <c r="R118"/>
  <c r="P121"/>
  <c r="P120"/>
  <c r="P119"/>
  <c r="P118"/>
  <c i="1" r="AU101"/>
  <c i="8" r="J114"/>
  <c r="F114"/>
  <c r="F112"/>
  <c r="E110"/>
  <c r="J91"/>
  <c r="F91"/>
  <c r="F89"/>
  <c r="E87"/>
  <c r="J24"/>
  <c r="E24"/>
  <c r="J115"/>
  <c r="J23"/>
  <c r="J18"/>
  <c r="E18"/>
  <c r="F115"/>
  <c r="J17"/>
  <c r="J12"/>
  <c r="J89"/>
  <c r="E7"/>
  <c r="E85"/>
  <c i="7" r="J37"/>
  <c r="J36"/>
  <c i="1" r="AY100"/>
  <c i="7" r="J35"/>
  <c i="1" r="AX100"/>
  <c i="7" r="BI121"/>
  <c r="BH121"/>
  <c r="BG121"/>
  <c r="BF121"/>
  <c r="T121"/>
  <c r="T120"/>
  <c r="T119"/>
  <c r="T118"/>
  <c r="R121"/>
  <c r="R120"/>
  <c r="R119"/>
  <c r="R118"/>
  <c r="P121"/>
  <c r="P120"/>
  <c r="P119"/>
  <c r="P118"/>
  <c i="1" r="AU100"/>
  <c i="7" r="J114"/>
  <c r="F114"/>
  <c r="F112"/>
  <c r="E110"/>
  <c r="J91"/>
  <c r="F91"/>
  <c r="F89"/>
  <c r="E87"/>
  <c r="J24"/>
  <c r="E24"/>
  <c r="J115"/>
  <c r="J23"/>
  <c r="J18"/>
  <c r="E18"/>
  <c r="F115"/>
  <c r="J17"/>
  <c r="J12"/>
  <c r="J112"/>
  <c r="E7"/>
  <c r="E85"/>
  <c i="6" r="J37"/>
  <c r="J36"/>
  <c i="1" r="AY99"/>
  <c i="6" r="J35"/>
  <c i="1" r="AX99"/>
  <c i="6" r="BI121"/>
  <c r="BH121"/>
  <c r="BG121"/>
  <c r="BF121"/>
  <c r="T121"/>
  <c r="T120"/>
  <c r="T119"/>
  <c r="T118"/>
  <c r="R121"/>
  <c r="R120"/>
  <c r="R119"/>
  <c r="R118"/>
  <c r="P121"/>
  <c r="P120"/>
  <c r="P119"/>
  <c r="P118"/>
  <c i="1" r="AU99"/>
  <c i="6" r="J114"/>
  <c r="F114"/>
  <c r="F112"/>
  <c r="E110"/>
  <c r="J91"/>
  <c r="F91"/>
  <c r="F89"/>
  <c r="E87"/>
  <c r="J24"/>
  <c r="E24"/>
  <c r="J115"/>
  <c r="J23"/>
  <c r="J18"/>
  <c r="E18"/>
  <c r="F115"/>
  <c r="J17"/>
  <c r="J12"/>
  <c r="J112"/>
  <c r="E7"/>
  <c r="E108"/>
  <c i="5" r="J37"/>
  <c r="J36"/>
  <c i="1" r="AY98"/>
  <c i="5" r="J35"/>
  <c i="1" r="AX98"/>
  <c i="5" r="BI592"/>
  <c r="BH592"/>
  <c r="BG592"/>
  <c r="BF592"/>
  <c r="T592"/>
  <c r="R592"/>
  <c r="P592"/>
  <c r="BI589"/>
  <c r="BH589"/>
  <c r="BG589"/>
  <c r="BF589"/>
  <c r="T589"/>
  <c r="R589"/>
  <c r="P589"/>
  <c r="BI587"/>
  <c r="BH587"/>
  <c r="BG587"/>
  <c r="BF587"/>
  <c r="T587"/>
  <c r="R587"/>
  <c r="P587"/>
  <c r="BI584"/>
  <c r="BH584"/>
  <c r="BG584"/>
  <c r="BF584"/>
  <c r="T584"/>
  <c r="R584"/>
  <c r="P584"/>
  <c r="BI582"/>
  <c r="BH582"/>
  <c r="BG582"/>
  <c r="BF582"/>
  <c r="T582"/>
  <c r="R582"/>
  <c r="P582"/>
  <c r="BI574"/>
  <c r="BH574"/>
  <c r="BG574"/>
  <c r="BF574"/>
  <c r="T574"/>
  <c r="R574"/>
  <c r="P574"/>
  <c r="BI567"/>
  <c r="BH567"/>
  <c r="BG567"/>
  <c r="BF567"/>
  <c r="T567"/>
  <c r="R567"/>
  <c r="P567"/>
  <c r="BI561"/>
  <c r="BH561"/>
  <c r="BG561"/>
  <c r="BF561"/>
  <c r="T561"/>
  <c r="R561"/>
  <c r="P561"/>
  <c r="BI555"/>
  <c r="BH555"/>
  <c r="BG555"/>
  <c r="BF555"/>
  <c r="T555"/>
  <c r="R555"/>
  <c r="P555"/>
  <c r="BI549"/>
  <c r="BH549"/>
  <c r="BG549"/>
  <c r="BF549"/>
  <c r="T549"/>
  <c r="R549"/>
  <c r="P549"/>
  <c r="BI543"/>
  <c r="BH543"/>
  <c r="BG543"/>
  <c r="BF543"/>
  <c r="T543"/>
  <c r="R543"/>
  <c r="P543"/>
  <c r="BI539"/>
  <c r="BH539"/>
  <c r="BG539"/>
  <c r="BF539"/>
  <c r="T539"/>
  <c r="R539"/>
  <c r="P539"/>
  <c r="BI535"/>
  <c r="BH535"/>
  <c r="BG535"/>
  <c r="BF535"/>
  <c r="T535"/>
  <c r="R535"/>
  <c r="P535"/>
  <c r="BI531"/>
  <c r="BH531"/>
  <c r="BG531"/>
  <c r="BF531"/>
  <c r="T531"/>
  <c r="R531"/>
  <c r="P531"/>
  <c r="BI527"/>
  <c r="BH527"/>
  <c r="BG527"/>
  <c r="BF527"/>
  <c r="T527"/>
  <c r="R527"/>
  <c r="P527"/>
  <c r="BI525"/>
  <c r="BH525"/>
  <c r="BG525"/>
  <c r="BF525"/>
  <c r="T525"/>
  <c r="R525"/>
  <c r="P525"/>
  <c r="BI516"/>
  <c r="BH516"/>
  <c r="BG516"/>
  <c r="BF516"/>
  <c r="T516"/>
  <c r="R516"/>
  <c r="P516"/>
  <c r="BI513"/>
  <c r="BH513"/>
  <c r="BG513"/>
  <c r="BF513"/>
  <c r="T513"/>
  <c r="R513"/>
  <c r="P513"/>
  <c r="BI510"/>
  <c r="BH510"/>
  <c r="BG510"/>
  <c r="BF510"/>
  <c r="T510"/>
  <c r="R510"/>
  <c r="P510"/>
  <c r="BI507"/>
  <c r="BH507"/>
  <c r="BG507"/>
  <c r="BF507"/>
  <c r="T507"/>
  <c r="R507"/>
  <c r="P507"/>
  <c r="BI504"/>
  <c r="BH504"/>
  <c r="BG504"/>
  <c r="BF504"/>
  <c r="T504"/>
  <c r="R504"/>
  <c r="P504"/>
  <c r="BI502"/>
  <c r="BH502"/>
  <c r="BG502"/>
  <c r="BF502"/>
  <c r="T502"/>
  <c r="R502"/>
  <c r="P502"/>
  <c r="BI493"/>
  <c r="BH493"/>
  <c r="BG493"/>
  <c r="BF493"/>
  <c r="T493"/>
  <c r="R493"/>
  <c r="P493"/>
  <c r="BI491"/>
  <c r="BH491"/>
  <c r="BG491"/>
  <c r="BF491"/>
  <c r="T491"/>
  <c r="R491"/>
  <c r="P491"/>
  <c r="BI482"/>
  <c r="BH482"/>
  <c r="BG482"/>
  <c r="BF482"/>
  <c r="T482"/>
  <c r="R482"/>
  <c r="P482"/>
  <c r="BI473"/>
  <c r="BH473"/>
  <c r="BG473"/>
  <c r="BF473"/>
  <c r="T473"/>
  <c r="R473"/>
  <c r="P473"/>
  <c r="BI464"/>
  <c r="BH464"/>
  <c r="BG464"/>
  <c r="BF464"/>
  <c r="T464"/>
  <c r="R464"/>
  <c r="P464"/>
  <c r="BI455"/>
  <c r="BH455"/>
  <c r="BG455"/>
  <c r="BF455"/>
  <c r="T455"/>
  <c r="R455"/>
  <c r="P455"/>
  <c r="BI446"/>
  <c r="BH446"/>
  <c r="BG446"/>
  <c r="BF446"/>
  <c r="T446"/>
  <c r="R446"/>
  <c r="P446"/>
  <c r="BI439"/>
  <c r="BH439"/>
  <c r="BG439"/>
  <c r="BF439"/>
  <c r="T439"/>
  <c r="R439"/>
  <c r="P439"/>
  <c r="BI435"/>
  <c r="BH435"/>
  <c r="BG435"/>
  <c r="BF435"/>
  <c r="T435"/>
  <c r="R435"/>
  <c r="P435"/>
  <c r="BI433"/>
  <c r="BH433"/>
  <c r="BG433"/>
  <c r="BF433"/>
  <c r="T433"/>
  <c r="R433"/>
  <c r="P433"/>
  <c r="BI425"/>
  <c r="BH425"/>
  <c r="BG425"/>
  <c r="BF425"/>
  <c r="T425"/>
  <c r="R425"/>
  <c r="P425"/>
  <c r="BI422"/>
  <c r="BH422"/>
  <c r="BG422"/>
  <c r="BF422"/>
  <c r="T422"/>
  <c r="R422"/>
  <c r="P422"/>
  <c r="BI418"/>
  <c r="BH418"/>
  <c r="BG418"/>
  <c r="BF418"/>
  <c r="T418"/>
  <c r="R418"/>
  <c r="P418"/>
  <c r="BI410"/>
  <c r="BH410"/>
  <c r="BG410"/>
  <c r="BF410"/>
  <c r="T410"/>
  <c r="R410"/>
  <c r="P410"/>
  <c r="BI409"/>
  <c r="BH409"/>
  <c r="BG409"/>
  <c r="BF409"/>
  <c r="T409"/>
  <c r="R409"/>
  <c r="P409"/>
  <c r="BI401"/>
  <c r="BH401"/>
  <c r="BG401"/>
  <c r="BF401"/>
  <c r="T401"/>
  <c r="R401"/>
  <c r="P401"/>
  <c r="BI399"/>
  <c r="BH399"/>
  <c r="BG399"/>
  <c r="BF399"/>
  <c r="T399"/>
  <c r="R399"/>
  <c r="P399"/>
  <c r="BI395"/>
  <c r="BH395"/>
  <c r="BG395"/>
  <c r="BF395"/>
  <c r="T395"/>
  <c r="R395"/>
  <c r="P395"/>
  <c r="BI387"/>
  <c r="BH387"/>
  <c r="BG387"/>
  <c r="BF387"/>
  <c r="T387"/>
  <c r="R387"/>
  <c r="P387"/>
  <c r="BI379"/>
  <c r="BH379"/>
  <c r="BG379"/>
  <c r="BF379"/>
  <c r="T379"/>
  <c r="R379"/>
  <c r="P379"/>
  <c r="BI371"/>
  <c r="BH371"/>
  <c r="BG371"/>
  <c r="BF371"/>
  <c r="T371"/>
  <c r="R371"/>
  <c r="P371"/>
  <c r="BI369"/>
  <c r="BH369"/>
  <c r="BG369"/>
  <c r="BF369"/>
  <c r="T369"/>
  <c r="R369"/>
  <c r="P369"/>
  <c r="BI368"/>
  <c r="BH368"/>
  <c r="BG368"/>
  <c r="BF368"/>
  <c r="T368"/>
  <c r="R368"/>
  <c r="P368"/>
  <c r="BI365"/>
  <c r="BH365"/>
  <c r="BG365"/>
  <c r="BF365"/>
  <c r="T365"/>
  <c r="R365"/>
  <c r="P365"/>
  <c r="BI362"/>
  <c r="BH362"/>
  <c r="BG362"/>
  <c r="BF362"/>
  <c r="T362"/>
  <c r="R362"/>
  <c r="P362"/>
  <c r="BI359"/>
  <c r="BH359"/>
  <c r="BG359"/>
  <c r="BF359"/>
  <c r="T359"/>
  <c r="R359"/>
  <c r="P359"/>
  <c r="BI356"/>
  <c r="BH356"/>
  <c r="BG356"/>
  <c r="BF356"/>
  <c r="T356"/>
  <c r="R356"/>
  <c r="P356"/>
  <c r="BI353"/>
  <c r="BH353"/>
  <c r="BG353"/>
  <c r="BF353"/>
  <c r="T353"/>
  <c r="R353"/>
  <c r="P353"/>
  <c r="BI350"/>
  <c r="BH350"/>
  <c r="BG350"/>
  <c r="BF350"/>
  <c r="T350"/>
  <c r="R350"/>
  <c r="P350"/>
  <c r="BI349"/>
  <c r="BH349"/>
  <c r="BG349"/>
  <c r="BF349"/>
  <c r="T349"/>
  <c r="R349"/>
  <c r="P349"/>
  <c r="BI346"/>
  <c r="BH346"/>
  <c r="BG346"/>
  <c r="BF346"/>
  <c r="T346"/>
  <c r="R346"/>
  <c r="P346"/>
  <c r="BI343"/>
  <c r="BH343"/>
  <c r="BG343"/>
  <c r="BF343"/>
  <c r="T343"/>
  <c r="R343"/>
  <c r="P343"/>
  <c r="BI342"/>
  <c r="BH342"/>
  <c r="BG342"/>
  <c r="BF342"/>
  <c r="T342"/>
  <c r="R342"/>
  <c r="P342"/>
  <c r="BI339"/>
  <c r="BH339"/>
  <c r="BG339"/>
  <c r="BF339"/>
  <c r="T339"/>
  <c r="R339"/>
  <c r="P339"/>
  <c r="BI338"/>
  <c r="BH338"/>
  <c r="BG338"/>
  <c r="BF338"/>
  <c r="T338"/>
  <c r="R338"/>
  <c r="P338"/>
  <c r="BI335"/>
  <c r="BH335"/>
  <c r="BG335"/>
  <c r="BF335"/>
  <c r="T335"/>
  <c r="R335"/>
  <c r="P335"/>
  <c r="BI334"/>
  <c r="BH334"/>
  <c r="BG334"/>
  <c r="BF334"/>
  <c r="T334"/>
  <c r="R334"/>
  <c r="P334"/>
  <c r="BI331"/>
  <c r="BH331"/>
  <c r="BG331"/>
  <c r="BF331"/>
  <c r="T331"/>
  <c r="R331"/>
  <c r="P331"/>
  <c r="BI330"/>
  <c r="BH330"/>
  <c r="BG330"/>
  <c r="BF330"/>
  <c r="T330"/>
  <c r="R330"/>
  <c r="P330"/>
  <c r="BI327"/>
  <c r="BH327"/>
  <c r="BG327"/>
  <c r="BF327"/>
  <c r="T327"/>
  <c r="R327"/>
  <c r="P327"/>
  <c r="BI326"/>
  <c r="BH326"/>
  <c r="BG326"/>
  <c r="BF326"/>
  <c r="T326"/>
  <c r="R326"/>
  <c r="P326"/>
  <c r="BI323"/>
  <c r="BH323"/>
  <c r="BG323"/>
  <c r="BF323"/>
  <c r="T323"/>
  <c r="R323"/>
  <c r="P323"/>
  <c r="BI322"/>
  <c r="BH322"/>
  <c r="BG322"/>
  <c r="BF322"/>
  <c r="T322"/>
  <c r="R322"/>
  <c r="P322"/>
  <c r="BI319"/>
  <c r="BH319"/>
  <c r="BG319"/>
  <c r="BF319"/>
  <c r="T319"/>
  <c r="R319"/>
  <c r="P319"/>
  <c r="BI317"/>
  <c r="BH317"/>
  <c r="BG317"/>
  <c r="BF317"/>
  <c r="T317"/>
  <c r="R317"/>
  <c r="P317"/>
  <c r="BI310"/>
  <c r="BH310"/>
  <c r="BG310"/>
  <c r="BF310"/>
  <c r="T310"/>
  <c r="R310"/>
  <c r="P310"/>
  <c r="BI303"/>
  <c r="BH303"/>
  <c r="BG303"/>
  <c r="BF303"/>
  <c r="T303"/>
  <c r="R303"/>
  <c r="P303"/>
  <c r="BI301"/>
  <c r="BH301"/>
  <c r="BG301"/>
  <c r="BF301"/>
  <c r="T301"/>
  <c r="R301"/>
  <c r="P301"/>
  <c r="BI294"/>
  <c r="BH294"/>
  <c r="BG294"/>
  <c r="BF294"/>
  <c r="T294"/>
  <c r="R294"/>
  <c r="P294"/>
  <c r="BI287"/>
  <c r="BH287"/>
  <c r="BG287"/>
  <c r="BF287"/>
  <c r="T287"/>
  <c r="R287"/>
  <c r="P287"/>
  <c r="BI280"/>
  <c r="BH280"/>
  <c r="BG280"/>
  <c r="BF280"/>
  <c r="T280"/>
  <c r="R280"/>
  <c r="P280"/>
  <c r="BI274"/>
  <c r="BH274"/>
  <c r="BG274"/>
  <c r="BF274"/>
  <c r="T274"/>
  <c r="R274"/>
  <c r="P274"/>
  <c r="BI272"/>
  <c r="BH272"/>
  <c r="BG272"/>
  <c r="BF272"/>
  <c r="T272"/>
  <c r="R272"/>
  <c r="P272"/>
  <c r="BI266"/>
  <c r="BH266"/>
  <c r="BG266"/>
  <c r="BF266"/>
  <c r="T266"/>
  <c r="R266"/>
  <c r="P266"/>
  <c r="BI263"/>
  <c r="BH263"/>
  <c r="BG263"/>
  <c r="BF263"/>
  <c r="T263"/>
  <c r="R263"/>
  <c r="P263"/>
  <c r="BI257"/>
  <c r="BH257"/>
  <c r="BG257"/>
  <c r="BF257"/>
  <c r="T257"/>
  <c r="R257"/>
  <c r="P257"/>
  <c r="BI251"/>
  <c r="BH251"/>
  <c r="BG251"/>
  <c r="BF251"/>
  <c r="T251"/>
  <c r="R251"/>
  <c r="P251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R239"/>
  <c r="P239"/>
  <c r="BI236"/>
  <c r="BH236"/>
  <c r="BG236"/>
  <c r="BF236"/>
  <c r="T236"/>
  <c r="R236"/>
  <c r="P236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6"/>
  <c r="BH216"/>
  <c r="BG216"/>
  <c r="BF216"/>
  <c r="T216"/>
  <c r="R216"/>
  <c r="P216"/>
  <c r="BI213"/>
  <c r="BH213"/>
  <c r="BG213"/>
  <c r="BF213"/>
  <c r="T213"/>
  <c r="R213"/>
  <c r="P213"/>
  <c r="BI205"/>
  <c r="BH205"/>
  <c r="BG205"/>
  <c r="BF205"/>
  <c r="T205"/>
  <c r="R205"/>
  <c r="P205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1"/>
  <c r="BH181"/>
  <c r="BG181"/>
  <c r="BF181"/>
  <c r="T181"/>
  <c r="R181"/>
  <c r="P181"/>
  <c r="BI177"/>
  <c r="BH177"/>
  <c r="BG177"/>
  <c r="BF177"/>
  <c r="T177"/>
  <c r="R177"/>
  <c r="P177"/>
  <c r="BI174"/>
  <c r="BH174"/>
  <c r="BG174"/>
  <c r="BF174"/>
  <c r="T174"/>
  <c r="R174"/>
  <c r="P174"/>
  <c r="BI168"/>
  <c r="BH168"/>
  <c r="BG168"/>
  <c r="BF168"/>
  <c r="T168"/>
  <c r="R168"/>
  <c r="P168"/>
  <c r="BI165"/>
  <c r="BH165"/>
  <c r="BG165"/>
  <c r="BF165"/>
  <c r="T165"/>
  <c r="R165"/>
  <c r="P165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0"/>
  <c r="BH150"/>
  <c r="BG150"/>
  <c r="BF150"/>
  <c r="T150"/>
  <c r="R150"/>
  <c r="P150"/>
  <c r="BI147"/>
  <c r="BH147"/>
  <c r="BG147"/>
  <c r="BF147"/>
  <c r="T147"/>
  <c r="R147"/>
  <c r="P147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J126"/>
  <c r="F126"/>
  <c r="F124"/>
  <c r="E122"/>
  <c r="J91"/>
  <c r="F91"/>
  <c r="F89"/>
  <c r="E87"/>
  <c r="J24"/>
  <c r="E24"/>
  <c r="J127"/>
  <c r="J23"/>
  <c r="J18"/>
  <c r="E18"/>
  <c r="F127"/>
  <c r="J17"/>
  <c r="J12"/>
  <c r="J89"/>
  <c r="E7"/>
  <c r="E85"/>
  <c i="4" r="J37"/>
  <c r="J36"/>
  <c i="1" r="AY97"/>
  <c i="4" r="J35"/>
  <c i="1" r="AX97"/>
  <c i="4" r="BI488"/>
  <c r="BH488"/>
  <c r="BG488"/>
  <c r="BF488"/>
  <c r="T488"/>
  <c r="R488"/>
  <c r="P488"/>
  <c r="BI485"/>
  <c r="BH485"/>
  <c r="BG485"/>
  <c r="BF485"/>
  <c r="T485"/>
  <c r="R485"/>
  <c r="P485"/>
  <c r="BI482"/>
  <c r="BH482"/>
  <c r="BG482"/>
  <c r="BF482"/>
  <c r="T482"/>
  <c r="R482"/>
  <c r="P482"/>
  <c r="BI479"/>
  <c r="BH479"/>
  <c r="BG479"/>
  <c r="BF479"/>
  <c r="T479"/>
  <c r="R479"/>
  <c r="P479"/>
  <c r="BI476"/>
  <c r="BH476"/>
  <c r="BG476"/>
  <c r="BF476"/>
  <c r="T476"/>
  <c r="R476"/>
  <c r="P476"/>
  <c r="BI472"/>
  <c r="BH472"/>
  <c r="BG472"/>
  <c r="BF472"/>
  <c r="T472"/>
  <c r="R472"/>
  <c r="P472"/>
  <c r="BI469"/>
  <c r="BH469"/>
  <c r="BG469"/>
  <c r="BF469"/>
  <c r="T469"/>
  <c r="R469"/>
  <c r="P469"/>
  <c r="BI466"/>
  <c r="BH466"/>
  <c r="BG466"/>
  <c r="BF466"/>
  <c r="T466"/>
  <c r="R466"/>
  <c r="P466"/>
  <c r="BI463"/>
  <c r="BH463"/>
  <c r="BG463"/>
  <c r="BF463"/>
  <c r="T463"/>
  <c r="R463"/>
  <c r="P463"/>
  <c r="BI460"/>
  <c r="BH460"/>
  <c r="BG460"/>
  <c r="BF460"/>
  <c r="T460"/>
  <c r="R460"/>
  <c r="P460"/>
  <c r="BI457"/>
  <c r="BH457"/>
  <c r="BG457"/>
  <c r="BF457"/>
  <c r="T457"/>
  <c r="R457"/>
  <c r="P457"/>
  <c r="BI454"/>
  <c r="BH454"/>
  <c r="BG454"/>
  <c r="BF454"/>
  <c r="T454"/>
  <c r="R454"/>
  <c r="P454"/>
  <c r="BI451"/>
  <c r="BH451"/>
  <c r="BG451"/>
  <c r="BF451"/>
  <c r="T451"/>
  <c r="R451"/>
  <c r="P451"/>
  <c r="BI448"/>
  <c r="BH448"/>
  <c r="BG448"/>
  <c r="BF448"/>
  <c r="T448"/>
  <c r="R448"/>
  <c r="P448"/>
  <c r="BI446"/>
  <c r="BH446"/>
  <c r="BG446"/>
  <c r="BF446"/>
  <c r="T446"/>
  <c r="R446"/>
  <c r="P446"/>
  <c r="BI443"/>
  <c r="BH443"/>
  <c r="BG443"/>
  <c r="BF443"/>
  <c r="T443"/>
  <c r="R443"/>
  <c r="P443"/>
  <c r="BI441"/>
  <c r="BH441"/>
  <c r="BG441"/>
  <c r="BF441"/>
  <c r="T441"/>
  <c r="R441"/>
  <c r="P441"/>
  <c r="BI435"/>
  <c r="BH435"/>
  <c r="BG435"/>
  <c r="BF435"/>
  <c r="T435"/>
  <c r="R435"/>
  <c r="P435"/>
  <c r="BI432"/>
  <c r="BH432"/>
  <c r="BG432"/>
  <c r="BF432"/>
  <c r="T432"/>
  <c r="R432"/>
  <c r="P432"/>
  <c r="BI429"/>
  <c r="BH429"/>
  <c r="BG429"/>
  <c r="BF429"/>
  <c r="T429"/>
  <c r="R429"/>
  <c r="P429"/>
  <c r="BI425"/>
  <c r="BH425"/>
  <c r="BG425"/>
  <c r="BF425"/>
  <c r="T425"/>
  <c r="R425"/>
  <c r="P425"/>
  <c r="BI423"/>
  <c r="BH423"/>
  <c r="BG423"/>
  <c r="BF423"/>
  <c r="T423"/>
  <c r="R423"/>
  <c r="P423"/>
  <c r="BI419"/>
  <c r="BH419"/>
  <c r="BG419"/>
  <c r="BF419"/>
  <c r="T419"/>
  <c r="R419"/>
  <c r="P419"/>
  <c r="BI417"/>
  <c r="BH417"/>
  <c r="BG417"/>
  <c r="BF417"/>
  <c r="T417"/>
  <c r="R417"/>
  <c r="P417"/>
  <c r="BI410"/>
  <c r="BH410"/>
  <c r="BG410"/>
  <c r="BF410"/>
  <c r="T410"/>
  <c r="R410"/>
  <c r="P410"/>
  <c r="BI407"/>
  <c r="BH407"/>
  <c r="BG407"/>
  <c r="BF407"/>
  <c r="T407"/>
  <c r="R407"/>
  <c r="P407"/>
  <c r="BI403"/>
  <c r="BH403"/>
  <c r="BG403"/>
  <c r="BF403"/>
  <c r="T403"/>
  <c r="R403"/>
  <c r="P403"/>
  <c r="BI401"/>
  <c r="BH401"/>
  <c r="BG401"/>
  <c r="BF401"/>
  <c r="T401"/>
  <c r="R401"/>
  <c r="P401"/>
  <c r="BI397"/>
  <c r="BH397"/>
  <c r="BG397"/>
  <c r="BF397"/>
  <c r="T397"/>
  <c r="R397"/>
  <c r="P397"/>
  <c r="BI393"/>
  <c r="BH393"/>
  <c r="BG393"/>
  <c r="BF393"/>
  <c r="T393"/>
  <c r="R393"/>
  <c r="P393"/>
  <c r="BI389"/>
  <c r="BH389"/>
  <c r="BG389"/>
  <c r="BF389"/>
  <c r="T389"/>
  <c r="R389"/>
  <c r="P389"/>
  <c r="BI385"/>
  <c r="BH385"/>
  <c r="BG385"/>
  <c r="BF385"/>
  <c r="T385"/>
  <c r="R385"/>
  <c r="P385"/>
  <c r="BI383"/>
  <c r="BH383"/>
  <c r="BG383"/>
  <c r="BF383"/>
  <c r="T383"/>
  <c r="R383"/>
  <c r="P383"/>
  <c r="BI382"/>
  <c r="BH382"/>
  <c r="BG382"/>
  <c r="BF382"/>
  <c r="T382"/>
  <c r="R382"/>
  <c r="P382"/>
  <c r="BI379"/>
  <c r="BH379"/>
  <c r="BG379"/>
  <c r="BF379"/>
  <c r="T379"/>
  <c r="R379"/>
  <c r="P379"/>
  <c r="BI376"/>
  <c r="BH376"/>
  <c r="BG376"/>
  <c r="BF376"/>
  <c r="T376"/>
  <c r="R376"/>
  <c r="P376"/>
  <c r="BI375"/>
  <c r="BH375"/>
  <c r="BG375"/>
  <c r="BF375"/>
  <c r="T375"/>
  <c r="R375"/>
  <c r="P375"/>
  <c r="BI372"/>
  <c r="BH372"/>
  <c r="BG372"/>
  <c r="BF372"/>
  <c r="T372"/>
  <c r="R372"/>
  <c r="P372"/>
  <c r="BI371"/>
  <c r="BH371"/>
  <c r="BG371"/>
  <c r="BF371"/>
  <c r="T371"/>
  <c r="R371"/>
  <c r="P371"/>
  <c r="BI368"/>
  <c r="BH368"/>
  <c r="BG368"/>
  <c r="BF368"/>
  <c r="T368"/>
  <c r="R368"/>
  <c r="P368"/>
  <c r="BI367"/>
  <c r="BH367"/>
  <c r="BG367"/>
  <c r="BF367"/>
  <c r="T367"/>
  <c r="R367"/>
  <c r="P367"/>
  <c r="BI364"/>
  <c r="BH364"/>
  <c r="BG364"/>
  <c r="BF364"/>
  <c r="T364"/>
  <c r="R364"/>
  <c r="P364"/>
  <c r="BI363"/>
  <c r="BH363"/>
  <c r="BG363"/>
  <c r="BF363"/>
  <c r="T363"/>
  <c r="R363"/>
  <c r="P363"/>
  <c r="BI360"/>
  <c r="BH360"/>
  <c r="BG360"/>
  <c r="BF360"/>
  <c r="T360"/>
  <c r="R360"/>
  <c r="P360"/>
  <c r="BI359"/>
  <c r="BH359"/>
  <c r="BG359"/>
  <c r="BF359"/>
  <c r="T359"/>
  <c r="R359"/>
  <c r="P359"/>
  <c r="BI356"/>
  <c r="BH356"/>
  <c r="BG356"/>
  <c r="BF356"/>
  <c r="T356"/>
  <c r="R356"/>
  <c r="P356"/>
  <c r="BI355"/>
  <c r="BH355"/>
  <c r="BG355"/>
  <c r="BF355"/>
  <c r="T355"/>
  <c r="R355"/>
  <c r="P355"/>
  <c r="BI352"/>
  <c r="BH352"/>
  <c r="BG352"/>
  <c r="BF352"/>
  <c r="T352"/>
  <c r="R352"/>
  <c r="P352"/>
  <c r="BI350"/>
  <c r="BH350"/>
  <c r="BG350"/>
  <c r="BF350"/>
  <c r="T350"/>
  <c r="R350"/>
  <c r="P350"/>
  <c r="BI347"/>
  <c r="BH347"/>
  <c r="BG347"/>
  <c r="BF347"/>
  <c r="T347"/>
  <c r="R347"/>
  <c r="P347"/>
  <c r="BI344"/>
  <c r="BH344"/>
  <c r="BG344"/>
  <c r="BF344"/>
  <c r="T344"/>
  <c r="R344"/>
  <c r="P344"/>
  <c r="BI341"/>
  <c r="BH341"/>
  <c r="BG341"/>
  <c r="BF341"/>
  <c r="T341"/>
  <c r="R341"/>
  <c r="P341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29"/>
  <c r="BH329"/>
  <c r="BG329"/>
  <c r="BF329"/>
  <c r="T329"/>
  <c r="R329"/>
  <c r="P329"/>
  <c r="BI327"/>
  <c r="BH327"/>
  <c r="BG327"/>
  <c r="BF327"/>
  <c r="T327"/>
  <c r="R327"/>
  <c r="P327"/>
  <c r="BI322"/>
  <c r="BH322"/>
  <c r="BG322"/>
  <c r="BF322"/>
  <c r="T322"/>
  <c r="R322"/>
  <c r="P322"/>
  <c r="BI319"/>
  <c r="BH319"/>
  <c r="BG319"/>
  <c r="BF319"/>
  <c r="T319"/>
  <c r="T318"/>
  <c r="R319"/>
  <c r="R318"/>
  <c r="P319"/>
  <c r="P318"/>
  <c r="BI315"/>
  <c r="BH315"/>
  <c r="BG315"/>
  <c r="BF315"/>
  <c r="T315"/>
  <c r="R315"/>
  <c r="P315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6"/>
  <c r="BH306"/>
  <c r="BG306"/>
  <c r="BF306"/>
  <c r="T306"/>
  <c r="R306"/>
  <c r="P306"/>
  <c r="BI301"/>
  <c r="BH301"/>
  <c r="BG301"/>
  <c r="BF301"/>
  <c r="T301"/>
  <c r="R301"/>
  <c r="P301"/>
  <c r="BI296"/>
  <c r="BH296"/>
  <c r="BG296"/>
  <c r="BF296"/>
  <c r="T296"/>
  <c r="R296"/>
  <c r="P296"/>
  <c r="BI293"/>
  <c r="BH293"/>
  <c r="BG293"/>
  <c r="BF293"/>
  <c r="T293"/>
  <c r="R293"/>
  <c r="P293"/>
  <c r="BI290"/>
  <c r="BH290"/>
  <c r="BG290"/>
  <c r="BF290"/>
  <c r="T290"/>
  <c r="R290"/>
  <c r="P290"/>
  <c r="BI287"/>
  <c r="BH287"/>
  <c r="BG287"/>
  <c r="BF287"/>
  <c r="T287"/>
  <c r="R287"/>
  <c r="P287"/>
  <c r="BI284"/>
  <c r="BH284"/>
  <c r="BG284"/>
  <c r="BF284"/>
  <c r="T284"/>
  <c r="R284"/>
  <c r="P284"/>
  <c r="BI281"/>
  <c r="BH281"/>
  <c r="BG281"/>
  <c r="BF281"/>
  <c r="T281"/>
  <c r="R281"/>
  <c r="P281"/>
  <c r="BI278"/>
  <c r="BH278"/>
  <c r="BG278"/>
  <c r="BF278"/>
  <c r="T278"/>
  <c r="R278"/>
  <c r="P278"/>
  <c r="BI275"/>
  <c r="BH275"/>
  <c r="BG275"/>
  <c r="BF275"/>
  <c r="T275"/>
  <c r="R275"/>
  <c r="P275"/>
  <c r="BI272"/>
  <c r="BH272"/>
  <c r="BG272"/>
  <c r="BF272"/>
  <c r="T272"/>
  <c r="R272"/>
  <c r="P272"/>
  <c r="BI269"/>
  <c r="BH269"/>
  <c r="BG269"/>
  <c r="BF269"/>
  <c r="T269"/>
  <c r="R269"/>
  <c r="P269"/>
  <c r="BI266"/>
  <c r="BH266"/>
  <c r="BG266"/>
  <c r="BF266"/>
  <c r="T266"/>
  <c r="R266"/>
  <c r="P266"/>
  <c r="BI264"/>
  <c r="BH264"/>
  <c r="BG264"/>
  <c r="BF264"/>
  <c r="T264"/>
  <c r="R264"/>
  <c r="P264"/>
  <c r="BI263"/>
  <c r="BH263"/>
  <c r="BG263"/>
  <c r="BF263"/>
  <c r="T263"/>
  <c r="R263"/>
  <c r="P263"/>
  <c r="BI260"/>
  <c r="BH260"/>
  <c r="BG260"/>
  <c r="BF260"/>
  <c r="T260"/>
  <c r="R260"/>
  <c r="P260"/>
  <c r="BI253"/>
  <c r="BH253"/>
  <c r="BG253"/>
  <c r="BF253"/>
  <c r="T253"/>
  <c r="R253"/>
  <c r="P253"/>
  <c r="BI248"/>
  <c r="BH248"/>
  <c r="BG248"/>
  <c r="BF248"/>
  <c r="T248"/>
  <c r="R248"/>
  <c r="P248"/>
  <c r="BI244"/>
  <c r="BH244"/>
  <c r="BG244"/>
  <c r="BF244"/>
  <c r="T244"/>
  <c r="R244"/>
  <c r="P244"/>
  <c r="BI240"/>
  <c r="BH240"/>
  <c r="BG240"/>
  <c r="BF240"/>
  <c r="T240"/>
  <c r="R240"/>
  <c r="P240"/>
  <c r="BI234"/>
  <c r="BH234"/>
  <c r="BG234"/>
  <c r="BF234"/>
  <c r="T234"/>
  <c r="R234"/>
  <c r="P234"/>
  <c r="BI229"/>
  <c r="BH229"/>
  <c r="BG229"/>
  <c r="BF229"/>
  <c r="T229"/>
  <c r="R229"/>
  <c r="P229"/>
  <c r="BI225"/>
  <c r="BH225"/>
  <c r="BG225"/>
  <c r="BF225"/>
  <c r="T225"/>
  <c r="R225"/>
  <c r="P225"/>
  <c r="BI222"/>
  <c r="BH222"/>
  <c r="BG222"/>
  <c r="BF222"/>
  <c r="T222"/>
  <c r="R222"/>
  <c r="P222"/>
  <c r="BI221"/>
  <c r="BH221"/>
  <c r="BG221"/>
  <c r="BF221"/>
  <c r="T221"/>
  <c r="R221"/>
  <c r="P221"/>
  <c r="BI214"/>
  <c r="BH214"/>
  <c r="BG214"/>
  <c r="BF214"/>
  <c r="T214"/>
  <c r="R214"/>
  <c r="P214"/>
  <c r="BI207"/>
  <c r="BH207"/>
  <c r="BG207"/>
  <c r="BF207"/>
  <c r="T207"/>
  <c r="R207"/>
  <c r="P207"/>
  <c r="BI200"/>
  <c r="BH200"/>
  <c r="BG200"/>
  <c r="BF200"/>
  <c r="T200"/>
  <c r="R200"/>
  <c r="P200"/>
  <c r="BI195"/>
  <c r="BH195"/>
  <c r="BG195"/>
  <c r="BF195"/>
  <c r="T195"/>
  <c r="R195"/>
  <c r="P195"/>
  <c r="BI187"/>
  <c r="BH187"/>
  <c r="BG187"/>
  <c r="BF187"/>
  <c r="T187"/>
  <c r="R187"/>
  <c r="P187"/>
  <c r="BI179"/>
  <c r="BH179"/>
  <c r="BG179"/>
  <c r="BF179"/>
  <c r="T179"/>
  <c r="R179"/>
  <c r="P179"/>
  <c r="BI174"/>
  <c r="BH174"/>
  <c r="BG174"/>
  <c r="BF174"/>
  <c r="T174"/>
  <c r="R174"/>
  <c r="P174"/>
  <c r="BI169"/>
  <c r="BH169"/>
  <c r="BG169"/>
  <c r="BF169"/>
  <c r="T169"/>
  <c r="R169"/>
  <c r="P169"/>
  <c r="BI165"/>
  <c r="BH165"/>
  <c r="BG165"/>
  <c r="BF165"/>
  <c r="T165"/>
  <c r="R165"/>
  <c r="P165"/>
  <c r="BI157"/>
  <c r="BH157"/>
  <c r="BG157"/>
  <c r="BF157"/>
  <c r="T157"/>
  <c r="R157"/>
  <c r="P157"/>
  <c r="BI152"/>
  <c r="BH152"/>
  <c r="BG152"/>
  <c r="BF152"/>
  <c r="T152"/>
  <c r="R152"/>
  <c r="P152"/>
  <c r="BI144"/>
  <c r="BH144"/>
  <c r="BG144"/>
  <c r="BF144"/>
  <c r="T144"/>
  <c r="R144"/>
  <c r="P144"/>
  <c r="BI137"/>
  <c r="BH137"/>
  <c r="BG137"/>
  <c r="BF137"/>
  <c r="T137"/>
  <c r="R137"/>
  <c r="P137"/>
  <c r="BI134"/>
  <c r="BH134"/>
  <c r="BG134"/>
  <c r="BF134"/>
  <c r="T134"/>
  <c r="R134"/>
  <c r="P134"/>
  <c r="J127"/>
  <c r="F127"/>
  <c r="F125"/>
  <c r="E123"/>
  <c r="J91"/>
  <c r="F91"/>
  <c r="F89"/>
  <c r="E87"/>
  <c r="J24"/>
  <c r="E24"/>
  <c r="J128"/>
  <c r="J23"/>
  <c r="J18"/>
  <c r="E18"/>
  <c r="F92"/>
  <c r="J17"/>
  <c r="J12"/>
  <c r="J125"/>
  <c r="E7"/>
  <c r="E121"/>
  <c i="3" r="J37"/>
  <c r="J36"/>
  <c i="1" r="AY96"/>
  <c i="3" r="J35"/>
  <c i="1" r="AX96"/>
  <c i="3" r="BI153"/>
  <c r="BH153"/>
  <c r="BG153"/>
  <c r="BF153"/>
  <c r="T153"/>
  <c r="T152"/>
  <c r="T151"/>
  <c r="R153"/>
  <c r="R152"/>
  <c r="R151"/>
  <c r="P153"/>
  <c r="P152"/>
  <c r="P151"/>
  <c r="BI150"/>
  <c r="BH150"/>
  <c r="BG150"/>
  <c r="BF150"/>
  <c r="T150"/>
  <c r="R150"/>
  <c r="P150"/>
  <c r="BI147"/>
  <c r="BH147"/>
  <c r="BG147"/>
  <c r="BF147"/>
  <c r="T147"/>
  <c r="R147"/>
  <c r="P147"/>
  <c r="BI146"/>
  <c r="BH146"/>
  <c r="BG146"/>
  <c r="BF146"/>
  <c r="T146"/>
  <c r="R146"/>
  <c r="P146"/>
  <c r="BI142"/>
  <c r="BH142"/>
  <c r="BG142"/>
  <c r="BF142"/>
  <c r="T142"/>
  <c r="R142"/>
  <c r="P142"/>
  <c r="BI141"/>
  <c r="BH141"/>
  <c r="BG141"/>
  <c r="BF141"/>
  <c r="T141"/>
  <c r="R141"/>
  <c r="P141"/>
  <c r="BI137"/>
  <c r="BH137"/>
  <c r="BG137"/>
  <c r="BF137"/>
  <c r="T137"/>
  <c r="R137"/>
  <c r="P137"/>
  <c r="BI135"/>
  <c r="BH135"/>
  <c r="BG135"/>
  <c r="BF135"/>
  <c r="T135"/>
  <c r="R135"/>
  <c r="P135"/>
  <c r="BI131"/>
  <c r="BH131"/>
  <c r="BG131"/>
  <c r="BF131"/>
  <c r="T131"/>
  <c r="R131"/>
  <c r="P131"/>
  <c r="BI126"/>
  <c r="BH126"/>
  <c r="BG126"/>
  <c r="BF126"/>
  <c r="T126"/>
  <c r="T125"/>
  <c r="T124"/>
  <c r="R126"/>
  <c r="R125"/>
  <c r="R124"/>
  <c r="P126"/>
  <c r="P125"/>
  <c r="P124"/>
  <c r="J119"/>
  <c r="F119"/>
  <c r="F117"/>
  <c r="E115"/>
  <c r="J91"/>
  <c r="F91"/>
  <c r="F89"/>
  <c r="E87"/>
  <c r="J24"/>
  <c r="E24"/>
  <c r="J92"/>
  <c r="J23"/>
  <c r="J18"/>
  <c r="E18"/>
  <c r="F120"/>
  <c r="J17"/>
  <c r="J12"/>
  <c r="J89"/>
  <c r="E7"/>
  <c r="E113"/>
  <c i="2" r="J37"/>
  <c r="J36"/>
  <c i="1" r="AY95"/>
  <c i="2" r="J35"/>
  <c i="1" r="AX95"/>
  <c i="2" r="BI583"/>
  <c r="BH583"/>
  <c r="BG583"/>
  <c r="BF583"/>
  <c r="T583"/>
  <c r="R583"/>
  <c r="P583"/>
  <c r="BI580"/>
  <c r="BH580"/>
  <c r="BG580"/>
  <c r="BF580"/>
  <c r="T580"/>
  <c r="R580"/>
  <c r="P580"/>
  <c r="BI577"/>
  <c r="BH577"/>
  <c r="BG577"/>
  <c r="BF577"/>
  <c r="T577"/>
  <c r="R577"/>
  <c r="P577"/>
  <c r="BI575"/>
  <c r="BH575"/>
  <c r="BG575"/>
  <c r="BF575"/>
  <c r="T575"/>
  <c r="R575"/>
  <c r="P575"/>
  <c r="BI572"/>
  <c r="BH572"/>
  <c r="BG572"/>
  <c r="BF572"/>
  <c r="T572"/>
  <c r="R572"/>
  <c r="P572"/>
  <c r="BI569"/>
  <c r="BH569"/>
  <c r="BG569"/>
  <c r="BF569"/>
  <c r="T569"/>
  <c r="R569"/>
  <c r="P569"/>
  <c r="BI566"/>
  <c r="BH566"/>
  <c r="BG566"/>
  <c r="BF566"/>
  <c r="T566"/>
  <c r="R566"/>
  <c r="P566"/>
  <c r="BI564"/>
  <c r="BH564"/>
  <c r="BG564"/>
  <c r="BF564"/>
  <c r="T564"/>
  <c r="R564"/>
  <c r="P564"/>
  <c r="BI563"/>
  <c r="BH563"/>
  <c r="BG563"/>
  <c r="BF563"/>
  <c r="T563"/>
  <c r="R563"/>
  <c r="P563"/>
  <c r="BI560"/>
  <c r="BH560"/>
  <c r="BG560"/>
  <c r="BF560"/>
  <c r="T560"/>
  <c r="R560"/>
  <c r="P560"/>
  <c r="BI559"/>
  <c r="BH559"/>
  <c r="BG559"/>
  <c r="BF559"/>
  <c r="T559"/>
  <c r="R559"/>
  <c r="P559"/>
  <c r="BI555"/>
  <c r="BH555"/>
  <c r="BG555"/>
  <c r="BF555"/>
  <c r="T555"/>
  <c r="R555"/>
  <c r="P555"/>
  <c r="BI554"/>
  <c r="BH554"/>
  <c r="BG554"/>
  <c r="BF554"/>
  <c r="T554"/>
  <c r="R554"/>
  <c r="P554"/>
  <c r="BI550"/>
  <c r="BH550"/>
  <c r="BG550"/>
  <c r="BF550"/>
  <c r="T550"/>
  <c r="R550"/>
  <c r="P550"/>
  <c r="BI548"/>
  <c r="BH548"/>
  <c r="BG548"/>
  <c r="BF548"/>
  <c r="T548"/>
  <c r="R548"/>
  <c r="P548"/>
  <c r="BI544"/>
  <c r="BH544"/>
  <c r="BG544"/>
  <c r="BF544"/>
  <c r="T544"/>
  <c r="R544"/>
  <c r="P544"/>
  <c r="BI542"/>
  <c r="BH542"/>
  <c r="BG542"/>
  <c r="BF542"/>
  <c r="T542"/>
  <c r="R542"/>
  <c r="P542"/>
  <c r="BI540"/>
  <c r="BH540"/>
  <c r="BG540"/>
  <c r="BF540"/>
  <c r="T540"/>
  <c r="R540"/>
  <c r="P540"/>
  <c r="BI536"/>
  <c r="BH536"/>
  <c r="BG536"/>
  <c r="BF536"/>
  <c r="T536"/>
  <c r="R536"/>
  <c r="P536"/>
  <c r="BI534"/>
  <c r="BH534"/>
  <c r="BG534"/>
  <c r="BF534"/>
  <c r="T534"/>
  <c r="R534"/>
  <c r="P534"/>
  <c r="BI530"/>
  <c r="BH530"/>
  <c r="BG530"/>
  <c r="BF530"/>
  <c r="T530"/>
  <c r="R530"/>
  <c r="P530"/>
  <c r="BI528"/>
  <c r="BH528"/>
  <c r="BG528"/>
  <c r="BF528"/>
  <c r="T528"/>
  <c r="R528"/>
  <c r="P528"/>
  <c r="BI526"/>
  <c r="BH526"/>
  <c r="BG526"/>
  <c r="BF526"/>
  <c r="T526"/>
  <c r="R526"/>
  <c r="P526"/>
  <c r="BI523"/>
  <c r="BH523"/>
  <c r="BG523"/>
  <c r="BF523"/>
  <c r="T523"/>
  <c r="R523"/>
  <c r="P523"/>
  <c r="BI521"/>
  <c r="BH521"/>
  <c r="BG521"/>
  <c r="BF521"/>
  <c r="T521"/>
  <c r="R521"/>
  <c r="P521"/>
  <c r="BI518"/>
  <c r="BH518"/>
  <c r="BG518"/>
  <c r="BF518"/>
  <c r="T518"/>
  <c r="R518"/>
  <c r="P518"/>
  <c r="BI515"/>
  <c r="BH515"/>
  <c r="BG515"/>
  <c r="BF515"/>
  <c r="T515"/>
  <c r="T514"/>
  <c r="R515"/>
  <c r="R514"/>
  <c r="P515"/>
  <c r="P514"/>
  <c r="BI511"/>
  <c r="BH511"/>
  <c r="BG511"/>
  <c r="BF511"/>
  <c r="T511"/>
  <c r="R511"/>
  <c r="P511"/>
  <c r="BI508"/>
  <c r="BH508"/>
  <c r="BG508"/>
  <c r="BF508"/>
  <c r="T508"/>
  <c r="R508"/>
  <c r="P508"/>
  <c r="BI506"/>
  <c r="BH506"/>
  <c r="BG506"/>
  <c r="BF506"/>
  <c r="T506"/>
  <c r="R506"/>
  <c r="P506"/>
  <c r="BI500"/>
  <c r="BH500"/>
  <c r="BG500"/>
  <c r="BF500"/>
  <c r="T500"/>
  <c r="R500"/>
  <c r="P500"/>
  <c r="BI495"/>
  <c r="BH495"/>
  <c r="BG495"/>
  <c r="BF495"/>
  <c r="T495"/>
  <c r="R495"/>
  <c r="P495"/>
  <c r="BI491"/>
  <c r="BH491"/>
  <c r="BG491"/>
  <c r="BF491"/>
  <c r="T491"/>
  <c r="R491"/>
  <c r="P491"/>
  <c r="BI487"/>
  <c r="BH487"/>
  <c r="BG487"/>
  <c r="BF487"/>
  <c r="T487"/>
  <c r="R487"/>
  <c r="P487"/>
  <c r="BI483"/>
  <c r="BH483"/>
  <c r="BG483"/>
  <c r="BF483"/>
  <c r="T483"/>
  <c r="R483"/>
  <c r="P483"/>
  <c r="BI479"/>
  <c r="BH479"/>
  <c r="BG479"/>
  <c r="BF479"/>
  <c r="T479"/>
  <c r="R479"/>
  <c r="P479"/>
  <c r="BI475"/>
  <c r="BH475"/>
  <c r="BG475"/>
  <c r="BF475"/>
  <c r="T475"/>
  <c r="R475"/>
  <c r="P475"/>
  <c r="BI471"/>
  <c r="BH471"/>
  <c r="BG471"/>
  <c r="BF471"/>
  <c r="T471"/>
  <c r="R471"/>
  <c r="P471"/>
  <c r="BI463"/>
  <c r="BH463"/>
  <c r="BG463"/>
  <c r="BF463"/>
  <c r="T463"/>
  <c r="R463"/>
  <c r="P463"/>
  <c r="BI460"/>
  <c r="BH460"/>
  <c r="BG460"/>
  <c r="BF460"/>
  <c r="T460"/>
  <c r="R460"/>
  <c r="P460"/>
  <c r="BI456"/>
  <c r="BH456"/>
  <c r="BG456"/>
  <c r="BF456"/>
  <c r="T456"/>
  <c r="R456"/>
  <c r="P456"/>
  <c r="BI452"/>
  <c r="BH452"/>
  <c r="BG452"/>
  <c r="BF452"/>
  <c r="T452"/>
  <c r="R452"/>
  <c r="P452"/>
  <c r="BI448"/>
  <c r="BH448"/>
  <c r="BG448"/>
  <c r="BF448"/>
  <c r="T448"/>
  <c r="R448"/>
  <c r="P448"/>
  <c r="BI444"/>
  <c r="BH444"/>
  <c r="BG444"/>
  <c r="BF444"/>
  <c r="T444"/>
  <c r="R444"/>
  <c r="P444"/>
  <c r="BI439"/>
  <c r="BH439"/>
  <c r="BG439"/>
  <c r="BF439"/>
  <c r="T439"/>
  <c r="R439"/>
  <c r="P439"/>
  <c r="BI434"/>
  <c r="BH434"/>
  <c r="BG434"/>
  <c r="BF434"/>
  <c r="T434"/>
  <c r="R434"/>
  <c r="P434"/>
  <c r="BI429"/>
  <c r="BH429"/>
  <c r="BG429"/>
  <c r="BF429"/>
  <c r="T429"/>
  <c r="R429"/>
  <c r="P429"/>
  <c r="BI424"/>
  <c r="BH424"/>
  <c r="BG424"/>
  <c r="BF424"/>
  <c r="T424"/>
  <c r="R424"/>
  <c r="P424"/>
  <c r="BI419"/>
  <c r="BH419"/>
  <c r="BG419"/>
  <c r="BF419"/>
  <c r="T419"/>
  <c r="R419"/>
  <c r="P419"/>
  <c r="BI414"/>
  <c r="BH414"/>
  <c r="BG414"/>
  <c r="BF414"/>
  <c r="T414"/>
  <c r="R414"/>
  <c r="P414"/>
  <c r="BI409"/>
  <c r="BH409"/>
  <c r="BG409"/>
  <c r="BF409"/>
  <c r="T409"/>
  <c r="R409"/>
  <c r="P409"/>
  <c r="BI406"/>
  <c r="BH406"/>
  <c r="BG406"/>
  <c r="BF406"/>
  <c r="T406"/>
  <c r="R406"/>
  <c r="P406"/>
  <c r="BI403"/>
  <c r="BH403"/>
  <c r="BG403"/>
  <c r="BF403"/>
  <c r="T403"/>
  <c r="R403"/>
  <c r="P403"/>
  <c r="BI400"/>
  <c r="BH400"/>
  <c r="BG400"/>
  <c r="BF400"/>
  <c r="T400"/>
  <c r="R400"/>
  <c r="P400"/>
  <c r="BI397"/>
  <c r="BH397"/>
  <c r="BG397"/>
  <c r="BF397"/>
  <c r="T397"/>
  <c r="R397"/>
  <c r="P397"/>
  <c r="BI394"/>
  <c r="BH394"/>
  <c r="BG394"/>
  <c r="BF394"/>
  <c r="T394"/>
  <c r="R394"/>
  <c r="P394"/>
  <c r="BI391"/>
  <c r="BH391"/>
  <c r="BG391"/>
  <c r="BF391"/>
  <c r="T391"/>
  <c r="R391"/>
  <c r="P391"/>
  <c r="BI385"/>
  <c r="BH385"/>
  <c r="BG385"/>
  <c r="BF385"/>
  <c r="T385"/>
  <c r="R385"/>
  <c r="P385"/>
  <c r="BI379"/>
  <c r="BH379"/>
  <c r="BG379"/>
  <c r="BF379"/>
  <c r="T379"/>
  <c r="R379"/>
  <c r="P379"/>
  <c r="BI374"/>
  <c r="BH374"/>
  <c r="BG374"/>
  <c r="BF374"/>
  <c r="T374"/>
  <c r="R374"/>
  <c r="P374"/>
  <c r="BI371"/>
  <c r="BH371"/>
  <c r="BG371"/>
  <c r="BF371"/>
  <c r="T371"/>
  <c r="R371"/>
  <c r="P371"/>
  <c r="BI362"/>
  <c r="BH362"/>
  <c r="BG362"/>
  <c r="BF362"/>
  <c r="T362"/>
  <c r="R362"/>
  <c r="P362"/>
  <c r="BI353"/>
  <c r="BH353"/>
  <c r="BG353"/>
  <c r="BF353"/>
  <c r="T353"/>
  <c r="R353"/>
  <c r="P353"/>
  <c r="BI344"/>
  <c r="BH344"/>
  <c r="BG344"/>
  <c r="BF344"/>
  <c r="T344"/>
  <c r="R344"/>
  <c r="P344"/>
  <c r="BI339"/>
  <c r="BH339"/>
  <c r="BG339"/>
  <c r="BF339"/>
  <c r="T339"/>
  <c r="R339"/>
  <c r="P339"/>
  <c r="BI331"/>
  <c r="BH331"/>
  <c r="BG331"/>
  <c r="BF331"/>
  <c r="T331"/>
  <c r="R331"/>
  <c r="P331"/>
  <c r="BI329"/>
  <c r="BH329"/>
  <c r="BG329"/>
  <c r="BF329"/>
  <c r="T329"/>
  <c r="R329"/>
  <c r="P329"/>
  <c r="BI323"/>
  <c r="BH323"/>
  <c r="BG323"/>
  <c r="BF323"/>
  <c r="T323"/>
  <c r="R323"/>
  <c r="P323"/>
  <c r="BI317"/>
  <c r="BH317"/>
  <c r="BG317"/>
  <c r="BF317"/>
  <c r="T317"/>
  <c r="R317"/>
  <c r="P317"/>
  <c r="BI311"/>
  <c r="BH311"/>
  <c r="BG311"/>
  <c r="BF311"/>
  <c r="T311"/>
  <c r="R311"/>
  <c r="P311"/>
  <c r="BI298"/>
  <c r="BH298"/>
  <c r="BG298"/>
  <c r="BF298"/>
  <c r="T298"/>
  <c r="R298"/>
  <c r="P298"/>
  <c r="BI285"/>
  <c r="BH285"/>
  <c r="BG285"/>
  <c r="BF285"/>
  <c r="T285"/>
  <c r="R285"/>
  <c r="P285"/>
  <c r="BI272"/>
  <c r="BH272"/>
  <c r="BG272"/>
  <c r="BF272"/>
  <c r="T272"/>
  <c r="R272"/>
  <c r="P272"/>
  <c r="BI267"/>
  <c r="BH267"/>
  <c r="BG267"/>
  <c r="BF267"/>
  <c r="T267"/>
  <c r="R267"/>
  <c r="P267"/>
  <c r="BI263"/>
  <c r="BH263"/>
  <c r="BG263"/>
  <c r="BF263"/>
  <c r="T263"/>
  <c r="R263"/>
  <c r="P263"/>
  <c r="BI256"/>
  <c r="BH256"/>
  <c r="BG256"/>
  <c r="BF256"/>
  <c r="T256"/>
  <c r="R256"/>
  <c r="P256"/>
  <c r="BI251"/>
  <c r="BH251"/>
  <c r="BG251"/>
  <c r="BF251"/>
  <c r="T251"/>
  <c r="R251"/>
  <c r="P251"/>
  <c r="BI244"/>
  <c r="BH244"/>
  <c r="BG244"/>
  <c r="BF244"/>
  <c r="T244"/>
  <c r="R244"/>
  <c r="P244"/>
  <c r="BI239"/>
  <c r="BH239"/>
  <c r="BG239"/>
  <c r="BF239"/>
  <c r="T239"/>
  <c r="R239"/>
  <c r="P239"/>
  <c r="BI234"/>
  <c r="BH234"/>
  <c r="BG234"/>
  <c r="BF234"/>
  <c r="T234"/>
  <c r="R234"/>
  <c r="P234"/>
  <c r="BI230"/>
  <c r="BH230"/>
  <c r="BG230"/>
  <c r="BF230"/>
  <c r="T230"/>
  <c r="R230"/>
  <c r="P230"/>
  <c r="BI226"/>
  <c r="BH226"/>
  <c r="BG226"/>
  <c r="BF226"/>
  <c r="T226"/>
  <c r="R226"/>
  <c r="P226"/>
  <c r="BI225"/>
  <c r="BH225"/>
  <c r="BG225"/>
  <c r="BF225"/>
  <c r="T225"/>
  <c r="R225"/>
  <c r="P225"/>
  <c r="BI222"/>
  <c r="BH222"/>
  <c r="BG222"/>
  <c r="BF222"/>
  <c r="T222"/>
  <c r="R222"/>
  <c r="P222"/>
  <c r="BI221"/>
  <c r="BH221"/>
  <c r="BG221"/>
  <c r="BF221"/>
  <c r="T221"/>
  <c r="R221"/>
  <c r="P221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5"/>
  <c r="BH185"/>
  <c r="BG185"/>
  <c r="BF185"/>
  <c r="T185"/>
  <c r="R185"/>
  <c r="P185"/>
  <c r="BI182"/>
  <c r="BH182"/>
  <c r="BG182"/>
  <c r="BF182"/>
  <c r="T182"/>
  <c r="R182"/>
  <c r="P182"/>
  <c r="BI177"/>
  <c r="BH177"/>
  <c r="BG177"/>
  <c r="BF177"/>
  <c r="T177"/>
  <c r="R177"/>
  <c r="P177"/>
  <c r="BI172"/>
  <c r="BH172"/>
  <c r="BG172"/>
  <c r="BF172"/>
  <c r="T172"/>
  <c r="R172"/>
  <c r="P17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J128"/>
  <c r="F128"/>
  <c r="F126"/>
  <c r="E124"/>
  <c r="J91"/>
  <c r="F91"/>
  <c r="F89"/>
  <c r="E87"/>
  <c r="J24"/>
  <c r="E24"/>
  <c r="J129"/>
  <c r="J23"/>
  <c r="J18"/>
  <c r="E18"/>
  <c r="F129"/>
  <c r="J17"/>
  <c r="J12"/>
  <c r="J89"/>
  <c r="E7"/>
  <c r="E122"/>
  <c i="1" r="L90"/>
  <c r="AM90"/>
  <c r="AM89"/>
  <c r="L89"/>
  <c r="AM87"/>
  <c r="L87"/>
  <c r="L85"/>
  <c r="L84"/>
  <c i="2" r="J515"/>
  <c r="BK339"/>
  <c r="BK515"/>
  <c r="J403"/>
  <c r="BK216"/>
  <c r="J329"/>
  <c r="J135"/>
  <c i="4" r="J376"/>
  <c r="BK179"/>
  <c r="BK432"/>
  <c r="J222"/>
  <c r="J410"/>
  <c r="J359"/>
  <c r="BK240"/>
  <c r="BK301"/>
  <c r="BK488"/>
  <c r="BK372"/>
  <c r="BK225"/>
  <c r="J352"/>
  <c r="BK312"/>
  <c r="BK446"/>
  <c r="J327"/>
  <c r="J429"/>
  <c i="5" r="BK510"/>
  <c r="BK379"/>
  <c r="BK232"/>
  <c r="BK139"/>
  <c r="J197"/>
  <c r="BK525"/>
  <c r="BK257"/>
  <c r="J422"/>
  <c r="BK346"/>
  <c r="BK197"/>
  <c r="BK365"/>
  <c r="J226"/>
  <c r="BK455"/>
  <c r="J589"/>
  <c r="J229"/>
  <c r="BK425"/>
  <c r="J584"/>
  <c r="J349"/>
  <c r="BK156"/>
  <c r="J245"/>
  <c r="J493"/>
  <c r="BK245"/>
  <c r="BK142"/>
  <c i="7" r="F36"/>
  <c i="1" r="BC100"/>
  <c i="8" r="F34"/>
  <c i="1" r="BA101"/>
  <c i="10" r="J140"/>
  <c r="J127"/>
  <c i="2" r="J511"/>
  <c r="BK434"/>
  <c r="BK156"/>
  <c r="J475"/>
  <c r="BK225"/>
  <c r="BK471"/>
  <c r="J391"/>
  <c r="J298"/>
  <c r="J156"/>
  <c r="BK460"/>
  <c r="BK209"/>
  <c r="BK566"/>
  <c r="J495"/>
  <c r="BK298"/>
  <c r="J434"/>
  <c r="J226"/>
  <c r="BK150"/>
  <c r="J419"/>
  <c r="BK323"/>
  <c r="J563"/>
  <c r="BK239"/>
  <c i="4" r="BK200"/>
  <c r="BK389"/>
  <c r="J334"/>
  <c r="J229"/>
  <c r="BK417"/>
  <c r="BK281"/>
  <c r="BK385"/>
  <c r="J187"/>
  <c r="BK466"/>
  <c r="BK296"/>
  <c r="J393"/>
  <c r="J338"/>
  <c r="J296"/>
  <c r="BK479"/>
  <c r="BK423"/>
  <c r="BK214"/>
  <c r="BK360"/>
  <c i="5" r="BK446"/>
  <c r="J326"/>
  <c r="BK194"/>
  <c r="J513"/>
  <c r="BK188"/>
  <c r="J331"/>
  <c r="BK239"/>
  <c r="BK401"/>
  <c r="BK342"/>
  <c r="BK191"/>
  <c r="J248"/>
  <c r="J418"/>
  <c r="J133"/>
  <c r="J555"/>
  <c r="J592"/>
  <c r="J399"/>
  <c r="BK555"/>
  <c r="BK330"/>
  <c r="J177"/>
  <c r="J246"/>
  <c r="BK435"/>
  <c r="BK317"/>
  <c i="2" r="BK526"/>
  <c r="BK406"/>
  <c r="J518"/>
  <c r="BK403"/>
  <c r="BK555"/>
  <c r="BK495"/>
  <c r="J544"/>
  <c r="BK374"/>
  <c r="J209"/>
  <c r="BK542"/>
  <c r="J414"/>
  <c r="BK583"/>
  <c i="3" r="J137"/>
  <c r="BK142"/>
  <c r="BK126"/>
  <c i="4" r="BK463"/>
  <c r="BK410"/>
  <c r="J174"/>
  <c r="BK379"/>
  <c r="BK269"/>
  <c r="BK367"/>
  <c r="BK157"/>
  <c r="BK371"/>
  <c r="J253"/>
  <c r="J423"/>
  <c r="J382"/>
  <c r="BK290"/>
  <c r="J152"/>
  <c r="BK272"/>
  <c r="BK482"/>
  <c r="J360"/>
  <c r="BK403"/>
  <c r="BK329"/>
  <c i="5" r="J365"/>
  <c r="BK549"/>
  <c r="J266"/>
  <c r="J507"/>
  <c r="J165"/>
  <c r="BK294"/>
  <c r="J346"/>
  <c r="J535"/>
  <c r="J342"/>
  <c r="J339"/>
  <c r="J139"/>
  <c r="J425"/>
  <c r="BK287"/>
  <c r="J168"/>
  <c i="6" r="F36"/>
  <c i="1" r="BC99"/>
  <c i="8" r="F37"/>
  <c i="1" r="BD101"/>
  <c i="10" r="J147"/>
  <c i="2" r="BK487"/>
  <c r="BK429"/>
  <c r="J189"/>
  <c r="J397"/>
  <c r="BK141"/>
  <c r="BK534"/>
  <c r="J456"/>
  <c r="J344"/>
  <c r="BK400"/>
  <c r="BK218"/>
  <c r="BK475"/>
  <c r="BK244"/>
  <c r="J575"/>
  <c r="BK548"/>
  <c r="BK329"/>
  <c r="BK530"/>
  <c r="J213"/>
  <c r="J141"/>
  <c r="J379"/>
  <c r="J147"/>
  <c r="BK444"/>
  <c r="BK195"/>
  <c r="J548"/>
  <c r="BK483"/>
  <c r="BK331"/>
  <c i="3" r="BK153"/>
  <c r="J153"/>
  <c r="J146"/>
  <c i="4" r="BK152"/>
  <c r="J290"/>
  <c r="J179"/>
  <c r="J403"/>
  <c r="J234"/>
  <c r="BK264"/>
  <c r="BK134"/>
  <c r="J425"/>
  <c r="BK341"/>
  <c r="BK248"/>
  <c r="J379"/>
  <c r="J311"/>
  <c r="J469"/>
  <c r="BK222"/>
  <c r="BK469"/>
  <c r="J278"/>
  <c r="J407"/>
  <c r="BK359"/>
  <c r="BK315"/>
  <c r="J472"/>
  <c r="J397"/>
  <c r="J432"/>
  <c r="BK137"/>
  <c i="5" r="J435"/>
  <c r="BK343"/>
  <c r="J257"/>
  <c r="BK168"/>
  <c r="BK136"/>
  <c r="BK274"/>
  <c r="BK516"/>
  <c r="J473"/>
  <c r="J319"/>
  <c r="BK513"/>
  <c r="J274"/>
  <c r="J504"/>
  <c r="BK177"/>
  <c r="J567"/>
  <c r="J239"/>
  <c r="BK543"/>
  <c r="J280"/>
  <c r="J244"/>
  <c r="J236"/>
  <c r="BK491"/>
  <c r="BK339"/>
  <c r="BK185"/>
  <c i="6" r="F37"/>
  <c i="1" r="BD99"/>
  <c i="9" r="F35"/>
  <c i="1" r="BB102"/>
  <c i="10" r="BK147"/>
  <c r="J124"/>
  <c i="2" r="J530"/>
  <c r="J448"/>
  <c r="J185"/>
  <c r="BK511"/>
  <c r="BK226"/>
  <c r="BK550"/>
  <c r="J460"/>
  <c r="J534"/>
  <c r="BK560"/>
  <c r="J491"/>
  <c r="BK362"/>
  <c i="3" r="J131"/>
  <c r="BK131"/>
  <c r="BK146"/>
  <c i="4" r="BK234"/>
  <c r="BK441"/>
  <c r="J221"/>
  <c r="J448"/>
  <c r="BK278"/>
  <c r="BK165"/>
  <c r="BK244"/>
  <c r="BK443"/>
  <c r="J344"/>
  <c r="J443"/>
  <c r="J350"/>
  <c r="BK207"/>
  <c r="BK275"/>
  <c r="J144"/>
  <c r="BK393"/>
  <c r="J488"/>
  <c r="J364"/>
  <c r="BK327"/>
  <c r="J301"/>
  <c r="J248"/>
  <c r="J454"/>
  <c r="BK356"/>
  <c r="BK364"/>
  <c r="BK344"/>
  <c i="5" r="BK409"/>
  <c i="7" r="BK121"/>
  <c i="8" r="BK121"/>
  <c i="9" r="F37"/>
  <c i="1" r="BD102"/>
  <c i="10" r="BK137"/>
  <c r="BK134"/>
  <c i="2" r="BK528"/>
  <c r="J400"/>
  <c r="J374"/>
  <c r="BK540"/>
  <c r="BK563"/>
  <c r="BK234"/>
  <c r="J406"/>
  <c r="J239"/>
  <c r="J487"/>
  <c r="BK221"/>
  <c r="J577"/>
  <c r="J550"/>
  <c r="BK397"/>
  <c r="BK479"/>
  <c r="J225"/>
  <c r="BK153"/>
  <c r="BK394"/>
  <c r="BK200"/>
  <c r="BK353"/>
  <c r="J203"/>
  <c r="BK580"/>
  <c r="J508"/>
  <c r="BK424"/>
  <c r="BK138"/>
  <c i="3" r="J126"/>
  <c r="J150"/>
  <c i="4" r="BK174"/>
  <c r="BK319"/>
  <c r="J137"/>
  <c r="J272"/>
  <c r="J401"/>
  <c r="J263"/>
  <c r="J463"/>
  <c r="BK350"/>
  <c r="J244"/>
  <c r="BK407"/>
  <c r="J341"/>
  <c r="BK485"/>
  <c r="J312"/>
  <c r="J157"/>
  <c r="BK253"/>
  <c r="BK375"/>
  <c r="BK322"/>
  <c r="J284"/>
  <c r="J466"/>
  <c r="J419"/>
  <c r="BK195"/>
  <c i="5" r="J543"/>
  <c r="J387"/>
  <c r="BK272"/>
  <c r="BK165"/>
  <c r="J362"/>
  <c r="J549"/>
  <c r="J323"/>
  <c r="BK251"/>
  <c r="BK387"/>
  <c r="BK220"/>
  <c r="J433"/>
  <c r="BK244"/>
  <c r="BK507"/>
  <c r="BK592"/>
  <c r="BK280"/>
  <c r="BK567"/>
  <c r="BK369"/>
  <c r="BK248"/>
  <c r="J525"/>
  <c r="J310"/>
  <c r="J301"/>
  <c r="BK502"/>
  <c r="J359"/>
  <c r="J223"/>
  <c i="6" r="BK121"/>
  <c i="7" r="F35"/>
  <c i="1" r="BB100"/>
  <c i="9" r="BK121"/>
  <c i="10" r="J137"/>
  <c i="2" r="BK203"/>
  <c r="BK456"/>
  <c r="J195"/>
  <c r="BK572"/>
  <c r="BK508"/>
  <c r="J385"/>
  <c r="J439"/>
  <c r="J192"/>
  <c r="J500"/>
  <c r="J138"/>
  <c i="4" r="BK347"/>
  <c r="J169"/>
  <c r="J269"/>
  <c r="BK425"/>
  <c r="J207"/>
  <c r="J329"/>
  <c i="5" r="BK422"/>
  <c r="BK322"/>
  <c r="J185"/>
  <c r="J510"/>
  <c r="BK246"/>
  <c r="BK535"/>
  <c r="J446"/>
  <c r="BK359"/>
  <c r="J205"/>
  <c r="BK350"/>
  <c r="BK205"/>
  <c r="BK399"/>
  <c r="BK582"/>
  <c r="J263"/>
  <c r="BK464"/>
  <c r="BK338"/>
  <c r="J539"/>
  <c r="J327"/>
  <c r="BK150"/>
  <c r="BK266"/>
  <c r="BK504"/>
  <c r="J401"/>
  <c r="J147"/>
  <c i="7" r="J121"/>
  <c i="8" r="J121"/>
  <c i="9" r="F36"/>
  <c i="1" r="BC102"/>
  <c i="10" r="BK140"/>
  <c i="2" r="J536"/>
  <c r="BK409"/>
  <c r="BK192"/>
  <c r="BK256"/>
  <c r="BK559"/>
  <c r="J542"/>
  <c r="J150"/>
  <c r="J526"/>
  <c r="BK230"/>
  <c r="BK506"/>
  <c r="J256"/>
  <c r="J580"/>
  <c r="J506"/>
  <c r="J323"/>
  <c r="BK491"/>
  <c r="J244"/>
  <c r="J159"/>
  <c r="J528"/>
  <c r="BK189"/>
  <c r="BK448"/>
  <c r="BK213"/>
  <c r="BK577"/>
  <c r="BK500"/>
  <c r="J394"/>
  <c r="J234"/>
  <c i="3" r="BK147"/>
  <c r="BK150"/>
  <c r="J135"/>
  <c i="4" r="J460"/>
  <c r="J281"/>
  <c r="BK169"/>
  <c r="J389"/>
  <c r="J287"/>
  <c r="BK368"/>
  <c r="BK221"/>
  <c r="J435"/>
  <c r="BK311"/>
  <c r="J214"/>
  <c r="BK376"/>
  <c r="BK287"/>
  <c r="J200"/>
  <c r="BK336"/>
  <c r="J195"/>
  <c r="J476"/>
  <c r="J355"/>
  <c r="J482"/>
  <c r="BK355"/>
  <c r="J310"/>
  <c r="J275"/>
  <c r="BK457"/>
  <c r="BK338"/>
  <c r="J446"/>
  <c r="J347"/>
  <c i="5" r="BK482"/>
  <c r="J335"/>
  <c r="BK236"/>
  <c r="J142"/>
  <c r="BK310"/>
  <c r="J561"/>
  <c r="BK301"/>
  <c r="J439"/>
  <c r="J350"/>
  <c r="J216"/>
  <c r="BK410"/>
  <c r="J491"/>
  <c r="J371"/>
  <c r="J136"/>
  <c r="J220"/>
  <c r="J343"/>
  <c r="BK561"/>
  <c r="BK356"/>
  <c r="J188"/>
  <c r="BK326"/>
  <c r="J150"/>
  <c r="J368"/>
  <c r="BK181"/>
  <c i="6" r="F35"/>
  <c i="1" r="BB99"/>
  <c i="8" r="F36"/>
  <c i="1" r="BC101"/>
  <c i="10" r="BK143"/>
  <c r="BK124"/>
  <c r="J131"/>
  <c i="2" r="J471"/>
  <c r="BK317"/>
  <c r="J230"/>
  <c r="J521"/>
  <c r="J444"/>
  <c r="J218"/>
  <c r="BK159"/>
  <c r="BK523"/>
  <c r="BK419"/>
  <c r="BK263"/>
  <c i="3" r="BK135"/>
  <c r="J142"/>
  <c i="4" r="J315"/>
  <c r="BK451"/>
  <c r="BK266"/>
  <c r="BK460"/>
  <c r="J371"/>
  <c r="BK263"/>
  <c r="J266"/>
  <c r="BK472"/>
  <c r="J368"/>
  <c r="BK293"/>
  <c r="BK419"/>
  <c r="J356"/>
  <c r="BK144"/>
  <c r="BK284"/>
  <c r="J479"/>
  <c r="J367"/>
  <c r="J485"/>
  <c i="5" r="BK229"/>
  <c r="BK433"/>
  <c r="J516"/>
  <c r="J334"/>
  <c r="J502"/>
  <c r="J161"/>
  <c r="BK303"/>
  <c r="BK574"/>
  <c r="J330"/>
  <c r="J379"/>
  <c r="J194"/>
  <c r="J317"/>
  <c r="BK147"/>
  <c i="2" r="J479"/>
  <c r="J371"/>
  <c i="1" r="AS94"/>
  <c i="2" r="BK536"/>
  <c r="J311"/>
  <c r="BK285"/>
  <c r="J409"/>
  <c r="J251"/>
  <c r="BK144"/>
  <c r="BK267"/>
  <c r="J182"/>
  <c r="J554"/>
  <c r="J483"/>
  <c r="J555"/>
  <c r="BK414"/>
  <c r="J177"/>
  <c r="J583"/>
  <c r="J353"/>
  <c r="BK177"/>
  <c r="J263"/>
  <c r="BK185"/>
  <c r="BK575"/>
  <c r="BK452"/>
  <c r="BK391"/>
  <c i="3" r="F36"/>
  <c i="4" r="J417"/>
  <c r="J457"/>
  <c r="J375"/>
  <c r="BK229"/>
  <c r="BK352"/>
  <c r="J240"/>
  <c r="J383"/>
  <c r="J336"/>
  <c r="J451"/>
  <c r="J363"/>
  <c r="J306"/>
  <c r="BK334"/>
  <c i="5" r="BK371"/>
  <c r="BK174"/>
  <c r="BK319"/>
  <c r="BK223"/>
  <c r="J369"/>
  <c r="BK323"/>
  <c r="BK195"/>
  <c r="J409"/>
  <c r="J232"/>
  <c r="J410"/>
  <c r="J174"/>
  <c r="J574"/>
  <c r="J242"/>
  <c r="J156"/>
  <c r="J356"/>
  <c r="J582"/>
  <c r="J353"/>
  <c r="J181"/>
  <c r="J322"/>
  <c r="BK216"/>
  <c r="BK335"/>
  <c r="J213"/>
  <c i="7" r="F37"/>
  <c i="1" r="BD100"/>
  <c i="8" r="F35"/>
  <c i="1" r="BB101"/>
  <c i="10" r="BK131"/>
  <c r="J134"/>
  <c i="2" r="BK518"/>
  <c r="BK344"/>
  <c r="BK147"/>
  <c r="J452"/>
  <c r="BK564"/>
  <c r="J523"/>
  <c r="J153"/>
  <c r="J222"/>
  <c r="J285"/>
  <c r="J206"/>
  <c r="BK463"/>
  <c r="BK272"/>
  <c r="J172"/>
  <c r="J564"/>
  <c r="BK544"/>
  <c r="J424"/>
  <c r="BK521"/>
  <c r="J339"/>
  <c r="J566"/>
  <c r="BK371"/>
  <c r="BK172"/>
  <c r="BK222"/>
  <c r="BK182"/>
  <c r="J559"/>
  <c r="J429"/>
  <c r="BK379"/>
  <c r="BK135"/>
  <c i="3" r="J147"/>
  <c r="BK141"/>
  <c i="4" r="BK401"/>
  <c r="BK429"/>
  <c r="J225"/>
  <c r="J441"/>
  <c r="BK306"/>
  <c r="BK448"/>
  <c r="J319"/>
  <c r="J293"/>
  <c r="BK476"/>
  <c r="BK435"/>
  <c r="J322"/>
  <c r="BK363"/>
  <c i="5" r="BK493"/>
  <c r="BK353"/>
  <c r="J251"/>
  <c r="BK161"/>
  <c r="BK327"/>
  <c r="BK158"/>
  <c r="J303"/>
  <c r="J482"/>
  <c r="BK368"/>
  <c r="BK334"/>
  <c r="BK418"/>
  <c r="BK263"/>
  <c r="BK473"/>
  <c r="BK584"/>
  <c r="BK531"/>
  <c r="J587"/>
  <c r="BK331"/>
  <c r="BK527"/>
  <c r="J272"/>
  <c r="J527"/>
  <c r="J191"/>
  <c r="J464"/>
  <c r="BK349"/>
  <c r="J195"/>
  <c i="6" r="J34"/>
  <c i="1" r="AW99"/>
  <c i="9" r="J121"/>
  <c i="10" r="J151"/>
  <c r="BK151"/>
  <c i="2" r="J540"/>
  <c r="J362"/>
  <c r="BK554"/>
  <c r="BK251"/>
  <c r="BK311"/>
  <c r="J272"/>
  <c r="J200"/>
  <c r="J216"/>
  <c r="BK569"/>
  <c r="J463"/>
  <c r="J560"/>
  <c r="BK385"/>
  <c r="J221"/>
  <c r="J144"/>
  <c r="J331"/>
  <c r="J572"/>
  <c r="J317"/>
  <c r="BK206"/>
  <c r="J569"/>
  <c r="BK439"/>
  <c r="J267"/>
  <c i="3" r="BK137"/>
  <c r="J141"/>
  <c i="4" r="BK454"/>
  <c r="BK310"/>
  <c r="J134"/>
  <c r="BK382"/>
  <c r="BK187"/>
  <c r="J260"/>
  <c r="J385"/>
  <c r="BK260"/>
  <c r="BK383"/>
  <c r="J264"/>
  <c r="J372"/>
  <c r="J165"/>
  <c r="BK397"/>
  <c i="5" r="J531"/>
  <c r="BK133"/>
  <c r="BK213"/>
  <c r="BK439"/>
  <c r="J338"/>
  <c r="BK539"/>
  <c r="BK395"/>
  <c r="BK587"/>
  <c r="BK589"/>
  <c r="J395"/>
  <c r="J294"/>
  <c r="BK362"/>
  <c r="BK242"/>
  <c r="J287"/>
  <c r="J158"/>
  <c r="J455"/>
  <c r="BK226"/>
  <c i="6" r="J121"/>
  <c i="7" r="J34"/>
  <c i="1" r="AW100"/>
  <c i="9" r="F34"/>
  <c i="1" r="BA102"/>
  <c i="10" r="J143"/>
  <c r="BK127"/>
  <c i="2" l="1" r="R330"/>
  <c r="P443"/>
  <c r="BK549"/>
  <c r="J549"/>
  <c r="J110"/>
  <c r="T576"/>
  <c i="3" r="BK136"/>
  <c i="4" r="P168"/>
  <c r="BK252"/>
  <c r="J252"/>
  <c r="J101"/>
  <c r="BK351"/>
  <c r="J351"/>
  <c r="J107"/>
  <c i="2" r="P330"/>
  <c r="BK443"/>
  <c r="J443"/>
  <c r="J102"/>
  <c r="BK517"/>
  <c i="3" r="T130"/>
  <c i="2" r="P134"/>
  <c r="P390"/>
  <c r="R499"/>
  <c r="R549"/>
  <c r="R576"/>
  <c i="3" r="T136"/>
  <c i="4" r="T133"/>
  <c r="T239"/>
  <c r="P384"/>
  <c r="T442"/>
  <c r="T475"/>
  <c i="5" r="T132"/>
  <c r="R164"/>
  <c r="T250"/>
  <c r="BK445"/>
  <c r="J445"/>
  <c r="J108"/>
  <c r="BK573"/>
  <c r="J573"/>
  <c r="J110"/>
  <c i="2" r="T134"/>
  <c r="BK390"/>
  <c r="J390"/>
  <c r="J101"/>
  <c r="BK499"/>
  <c r="J499"/>
  <c r="J104"/>
  <c r="BK529"/>
  <c r="J529"/>
  <c r="J108"/>
  <c r="T543"/>
  <c r="T565"/>
  <c i="3" r="R136"/>
  <c i="4" r="BK133"/>
  <c r="J133"/>
  <c r="J98"/>
  <c r="P265"/>
  <c r="T321"/>
  <c r="R337"/>
  <c i="5" r="P196"/>
  <c r="R243"/>
  <c r="T243"/>
  <c r="R370"/>
  <c r="BK526"/>
  <c r="J526"/>
  <c r="J109"/>
  <c i="2" r="BK212"/>
  <c r="J212"/>
  <c r="J99"/>
  <c r="T462"/>
  <c r="T529"/>
  <c r="BK565"/>
  <c r="J565"/>
  <c r="J111"/>
  <c i="3" r="P136"/>
  <c i="4" r="R133"/>
  <c r="R239"/>
  <c r="T384"/>
  <c r="P442"/>
  <c r="P475"/>
  <c i="5" r="BK157"/>
  <c r="J157"/>
  <c r="J99"/>
  <c r="R157"/>
  <c r="T157"/>
  <c r="BK250"/>
  <c r="J250"/>
  <c r="J104"/>
  <c r="T370"/>
  <c r="P526"/>
  <c i="2" r="P212"/>
  <c r="P462"/>
  <c r="T517"/>
  <c r="P543"/>
  <c r="BK576"/>
  <c r="J576"/>
  <c r="J112"/>
  <c i="4" r="P133"/>
  <c r="BK239"/>
  <c r="J239"/>
  <c r="J100"/>
  <c r="P252"/>
  <c r="P321"/>
  <c r="BK337"/>
  <c r="J337"/>
  <c r="J106"/>
  <c r="P337"/>
  <c r="BK447"/>
  <c r="J447"/>
  <c r="J110"/>
  <c r="R475"/>
  <c i="5" r="BK132"/>
  <c r="J132"/>
  <c r="J98"/>
  <c r="P157"/>
  <c r="P164"/>
  <c r="R250"/>
  <c r="BK370"/>
  <c r="J370"/>
  <c r="J106"/>
  <c r="P434"/>
  <c r="T526"/>
  <c i="2" r="BK330"/>
  <c r="J330"/>
  <c r="J100"/>
  <c r="R443"/>
  <c r="R517"/>
  <c r="R543"/>
  <c r="P565"/>
  <c i="4" r="T168"/>
  <c r="T252"/>
  <c r="R384"/>
  <c r="R442"/>
  <c i="5" r="R132"/>
  <c r="BK164"/>
  <c r="J164"/>
  <c r="J100"/>
  <c r="P250"/>
  <c r="P370"/>
  <c r="R434"/>
  <c r="T434"/>
  <c r="R573"/>
  <c i="2" r="BK134"/>
  <c r="T390"/>
  <c r="T499"/>
  <c r="R529"/>
  <c i="4" r="BK168"/>
  <c r="J168"/>
  <c r="J99"/>
  <c r="P239"/>
  <c r="BK321"/>
  <c r="J321"/>
  <c r="J105"/>
  <c r="T351"/>
  <c r="R447"/>
  <c i="5" r="BK196"/>
  <c r="J196"/>
  <c r="J101"/>
  <c r="P243"/>
  <c r="R318"/>
  <c r="T445"/>
  <c i="10" r="P130"/>
  <c i="2" r="R134"/>
  <c r="R390"/>
  <c r="P499"/>
  <c r="T549"/>
  <c i="3" r="BK130"/>
  <c r="J130"/>
  <c r="J100"/>
  <c i="4" r="R265"/>
  <c r="R351"/>
  <c r="T447"/>
  <c i="5" r="T196"/>
  <c r="BK318"/>
  <c r="J318"/>
  <c r="J105"/>
  <c r="P445"/>
  <c r="P573"/>
  <c i="10" r="T130"/>
  <c i="2" r="T330"/>
  <c r="T443"/>
  <c r="P529"/>
  <c i="4" r="T265"/>
  <c r="P351"/>
  <c i="5" r="P132"/>
  <c r="P131"/>
  <c r="T164"/>
  <c r="BK243"/>
  <c r="J243"/>
  <c r="J102"/>
  <c r="P318"/>
  <c r="R445"/>
  <c r="T573"/>
  <c i="10" r="BK123"/>
  <c r="J123"/>
  <c r="J98"/>
  <c r="BK130"/>
  <c r="J130"/>
  <c r="J99"/>
  <c i="2" r="R212"/>
  <c r="R462"/>
  <c r="P549"/>
  <c r="R565"/>
  <c i="3" r="R130"/>
  <c r="R129"/>
  <c r="R123"/>
  <c i="4" r="R168"/>
  <c r="R252"/>
  <c r="BK384"/>
  <c r="J384"/>
  <c r="J108"/>
  <c r="BK442"/>
  <c r="J442"/>
  <c r="J109"/>
  <c r="BK475"/>
  <c r="J475"/>
  <c r="J111"/>
  <c i="5" r="R196"/>
  <c r="T318"/>
  <c r="BK434"/>
  <c r="J434"/>
  <c r="J107"/>
  <c r="R526"/>
  <c i="10" r="R123"/>
  <c i="2" r="T212"/>
  <c r="BK462"/>
  <c r="J462"/>
  <c r="J103"/>
  <c r="P517"/>
  <c r="P516"/>
  <c r="BK543"/>
  <c r="J543"/>
  <c r="J109"/>
  <c r="P576"/>
  <c i="3" r="P130"/>
  <c i="4" r="BK265"/>
  <c r="J265"/>
  <c r="J102"/>
  <c r="R321"/>
  <c r="T337"/>
  <c r="P447"/>
  <c i="10" r="P123"/>
  <c r="P122"/>
  <c r="P121"/>
  <c i="1" r="AU103"/>
  <c i="10" r="T123"/>
  <c r="T122"/>
  <c r="T121"/>
  <c r="R130"/>
  <c i="3" r="BK152"/>
  <c r="J152"/>
  <c r="J103"/>
  <c i="6" r="BK120"/>
  <c r="BK119"/>
  <c r="J119"/>
  <c r="J97"/>
  <c i="4" r="BK318"/>
  <c r="J318"/>
  <c r="J103"/>
  <c i="3" r="BK125"/>
  <c r="J125"/>
  <c r="J98"/>
  <c i="8" r="BK120"/>
  <c r="J120"/>
  <c r="J98"/>
  <c i="9" r="BK120"/>
  <c r="J120"/>
  <c r="J98"/>
  <c i="2" r="BK514"/>
  <c r="J514"/>
  <c r="J105"/>
  <c i="7" r="BK120"/>
  <c r="J120"/>
  <c r="J98"/>
  <c i="10" r="BK146"/>
  <c r="J146"/>
  <c r="J100"/>
  <c r="BK150"/>
  <c r="J150"/>
  <c r="J101"/>
  <c i="9" r="BK119"/>
  <c r="J119"/>
  <c r="J97"/>
  <c i="10" r="J118"/>
  <c r="BE140"/>
  <c r="J115"/>
  <c r="BE134"/>
  <c r="E111"/>
  <c r="F118"/>
  <c r="BE124"/>
  <c r="BE131"/>
  <c r="BE143"/>
  <c r="BE137"/>
  <c r="BE147"/>
  <c r="BE127"/>
  <c r="BE151"/>
  <c i="9" r="J89"/>
  <c r="J92"/>
  <c r="F92"/>
  <c r="E85"/>
  <c r="BE121"/>
  <c i="8" r="F92"/>
  <c r="J112"/>
  <c r="E108"/>
  <c r="BE121"/>
  <c r="J92"/>
  <c i="7" r="E108"/>
  <c r="J89"/>
  <c r="BE121"/>
  <c r="J92"/>
  <c r="F92"/>
  <c i="5" r="BK249"/>
  <c r="J249"/>
  <c r="J103"/>
  <c r="BK131"/>
  <c r="BK130"/>
  <c r="J130"/>
  <c i="6" r="BE121"/>
  <c r="J89"/>
  <c r="J92"/>
  <c r="E85"/>
  <c r="F92"/>
  <c i="5" r="J124"/>
  <c r="BE133"/>
  <c r="BE246"/>
  <c r="BE257"/>
  <c r="BE301"/>
  <c r="BE303"/>
  <c r="BE399"/>
  <c r="BE473"/>
  <c r="BE493"/>
  <c r="BE507"/>
  <c i="4" r="BK132"/>
  <c i="5" r="J92"/>
  <c r="BE150"/>
  <c r="BE156"/>
  <c r="BE161"/>
  <c r="BE181"/>
  <c r="BE205"/>
  <c r="BE251"/>
  <c r="BE272"/>
  <c r="BE327"/>
  <c r="BE331"/>
  <c r="BE535"/>
  <c r="BE555"/>
  <c r="BE574"/>
  <c r="BE584"/>
  <c r="BE587"/>
  <c i="4" r="BK320"/>
  <c r="J320"/>
  <c r="J104"/>
  <c i="5" r="BE229"/>
  <c r="BE236"/>
  <c r="BE334"/>
  <c r="BE339"/>
  <c r="BE346"/>
  <c r="BE350"/>
  <c r="BE188"/>
  <c r="BE335"/>
  <c r="BE342"/>
  <c r="BE365"/>
  <c r="BE387"/>
  <c r="BE409"/>
  <c r="BE422"/>
  <c r="BE439"/>
  <c r="BE491"/>
  <c r="BE527"/>
  <c r="BE582"/>
  <c r="BE589"/>
  <c r="BE213"/>
  <c r="BE513"/>
  <c r="E120"/>
  <c r="BE561"/>
  <c r="BE592"/>
  <c r="BE185"/>
  <c r="BE353"/>
  <c r="BE362"/>
  <c r="BE368"/>
  <c r="BE482"/>
  <c r="BE502"/>
  <c r="BE504"/>
  <c r="BE510"/>
  <c r="BE525"/>
  <c r="BE191"/>
  <c r="BE194"/>
  <c r="BE195"/>
  <c r="BE197"/>
  <c r="BE223"/>
  <c r="BE287"/>
  <c r="BE294"/>
  <c r="BE317"/>
  <c r="BE319"/>
  <c r="BE326"/>
  <c r="BE359"/>
  <c r="BE369"/>
  <c r="BE401"/>
  <c r="BE446"/>
  <c r="BE158"/>
  <c r="BE165"/>
  <c r="BE174"/>
  <c r="BE232"/>
  <c r="BE338"/>
  <c r="BE343"/>
  <c r="BE349"/>
  <c r="BE356"/>
  <c r="BE371"/>
  <c r="BE379"/>
  <c r="BE418"/>
  <c r="BE425"/>
  <c r="BE435"/>
  <c r="BE464"/>
  <c r="BE543"/>
  <c r="F92"/>
  <c r="BE142"/>
  <c r="BE274"/>
  <c r="BE310"/>
  <c r="BE539"/>
  <c r="BE136"/>
  <c r="BE139"/>
  <c r="BE147"/>
  <c r="BE168"/>
  <c r="BE216"/>
  <c r="BE239"/>
  <c r="BE242"/>
  <c r="BE322"/>
  <c r="BE323"/>
  <c r="BE330"/>
  <c r="BE531"/>
  <c r="BE567"/>
  <c r="BE177"/>
  <c r="BE220"/>
  <c r="BE226"/>
  <c r="BE244"/>
  <c r="BE245"/>
  <c r="BE248"/>
  <c r="BE263"/>
  <c r="BE266"/>
  <c r="BE280"/>
  <c r="BE395"/>
  <c r="BE410"/>
  <c r="BE433"/>
  <c r="BE455"/>
  <c r="BE516"/>
  <c r="BE549"/>
  <c i="4" r="BE312"/>
  <c r="BE341"/>
  <c r="BE350"/>
  <c r="BE371"/>
  <c r="BE376"/>
  <c r="BE379"/>
  <c r="BE403"/>
  <c r="BE417"/>
  <c r="J89"/>
  <c r="BE137"/>
  <c r="BE144"/>
  <c r="BE319"/>
  <c r="BE347"/>
  <c r="BE352"/>
  <c r="BE363"/>
  <c r="BE368"/>
  <c r="BE372"/>
  <c r="BE407"/>
  <c r="BE469"/>
  <c r="BE482"/>
  <c r="BE253"/>
  <c r="BE260"/>
  <c r="BE281"/>
  <c r="BE334"/>
  <c r="BE344"/>
  <c r="BE397"/>
  <c r="BE410"/>
  <c r="BE443"/>
  <c r="BE476"/>
  <c r="BE479"/>
  <c r="BE485"/>
  <c r="BE165"/>
  <c r="BE179"/>
  <c r="BE244"/>
  <c r="BE272"/>
  <c r="BE311"/>
  <c r="BE327"/>
  <c r="BE356"/>
  <c r="BE383"/>
  <c r="BE460"/>
  <c r="BE472"/>
  <c r="BE266"/>
  <c r="BE287"/>
  <c r="BE329"/>
  <c r="BE375"/>
  <c r="BE389"/>
  <c r="BE488"/>
  <c i="3" r="J136"/>
  <c r="J101"/>
  <c i="4" r="E85"/>
  <c r="F128"/>
  <c r="BE157"/>
  <c r="BE174"/>
  <c r="BE187"/>
  <c r="BE229"/>
  <c r="BE234"/>
  <c r="BE264"/>
  <c r="BE269"/>
  <c r="BE275"/>
  <c r="BE278"/>
  <c r="BE315"/>
  <c r="BE446"/>
  <c r="J92"/>
  <c r="BE284"/>
  <c r="BE336"/>
  <c r="BE367"/>
  <c r="BE393"/>
  <c r="BE454"/>
  <c r="BE463"/>
  <c r="BE200"/>
  <c r="BE290"/>
  <c r="BE306"/>
  <c r="BE310"/>
  <c r="BE322"/>
  <c r="BE355"/>
  <c r="BE359"/>
  <c r="BE360"/>
  <c r="BE364"/>
  <c r="BE401"/>
  <c r="BE451"/>
  <c r="BE457"/>
  <c r="BE152"/>
  <c r="BE214"/>
  <c r="BE225"/>
  <c r="BE338"/>
  <c r="BE385"/>
  <c r="BE419"/>
  <c r="BE425"/>
  <c r="BE441"/>
  <c r="BE423"/>
  <c r="BE429"/>
  <c r="BE435"/>
  <c r="BE207"/>
  <c r="BE240"/>
  <c r="BE248"/>
  <c r="BE293"/>
  <c r="BE296"/>
  <c r="BE301"/>
  <c r="BE432"/>
  <c r="BE466"/>
  <c r="BE134"/>
  <c r="BE169"/>
  <c r="BE195"/>
  <c r="BE221"/>
  <c r="BE222"/>
  <c r="BE263"/>
  <c r="BE382"/>
  <c r="BE448"/>
  <c i="3" r="F92"/>
  <c r="J120"/>
  <c i="2" r="J134"/>
  <c r="J98"/>
  <c r="J517"/>
  <c r="J107"/>
  <c i="3" r="BE131"/>
  <c r="BE146"/>
  <c r="BE147"/>
  <c r="BE153"/>
  <c r="BE135"/>
  <c r="BE150"/>
  <c r="J117"/>
  <c r="BE126"/>
  <c r="E85"/>
  <c r="BE137"/>
  <c r="BE141"/>
  <c r="BE142"/>
  <c i="1" r="BC96"/>
  <c i="2" r="J92"/>
  <c r="BE147"/>
  <c r="BE150"/>
  <c r="BE272"/>
  <c r="BE344"/>
  <c r="BE403"/>
  <c r="BE414"/>
  <c r="BE518"/>
  <c r="BE536"/>
  <c r="BE542"/>
  <c r="BE572"/>
  <c r="BE172"/>
  <c r="BE216"/>
  <c r="BE218"/>
  <c r="BE226"/>
  <c r="BE230"/>
  <c r="BE323"/>
  <c r="BE379"/>
  <c r="BE385"/>
  <c r="E85"/>
  <c r="BE192"/>
  <c r="BE298"/>
  <c r="BE311"/>
  <c r="BE400"/>
  <c r="BE444"/>
  <c r="BE456"/>
  <c r="BE534"/>
  <c r="BE560"/>
  <c r="BE566"/>
  <c r="BE575"/>
  <c r="BE577"/>
  <c r="BE182"/>
  <c r="BE200"/>
  <c r="BE391"/>
  <c r="BE463"/>
  <c r="BE475"/>
  <c r="BE544"/>
  <c r="J126"/>
  <c r="BE189"/>
  <c r="BE206"/>
  <c r="BE263"/>
  <c r="BE267"/>
  <c r="BE331"/>
  <c r="BE371"/>
  <c r="BE429"/>
  <c r="BE434"/>
  <c r="BE448"/>
  <c r="BE452"/>
  <c r="BE526"/>
  <c r="BE563"/>
  <c r="BE569"/>
  <c r="BE580"/>
  <c r="BE583"/>
  <c r="BE225"/>
  <c r="BE234"/>
  <c r="BE406"/>
  <c r="BE409"/>
  <c r="BE439"/>
  <c r="BE479"/>
  <c r="BE495"/>
  <c r="BE500"/>
  <c r="BE508"/>
  <c r="BE515"/>
  <c r="BE521"/>
  <c r="F92"/>
  <c r="BE221"/>
  <c r="BE256"/>
  <c r="BE394"/>
  <c r="BE397"/>
  <c r="BE555"/>
  <c r="BE153"/>
  <c r="BE156"/>
  <c r="BE195"/>
  <c r="BE203"/>
  <c r="BE209"/>
  <c r="BE213"/>
  <c r="BE244"/>
  <c r="BE353"/>
  <c r="BE374"/>
  <c r="BE471"/>
  <c r="BE530"/>
  <c r="BE540"/>
  <c r="BE548"/>
  <c r="BE550"/>
  <c r="BE559"/>
  <c r="BE159"/>
  <c r="BE185"/>
  <c r="BE317"/>
  <c r="BE339"/>
  <c r="BE362"/>
  <c r="BE460"/>
  <c r="BE483"/>
  <c r="BE491"/>
  <c r="BE511"/>
  <c r="BE528"/>
  <c r="BE138"/>
  <c r="BE144"/>
  <c r="BE222"/>
  <c r="BE239"/>
  <c r="BE251"/>
  <c r="BE285"/>
  <c r="BE329"/>
  <c r="BE419"/>
  <c r="BE424"/>
  <c r="BE487"/>
  <c r="BE554"/>
  <c r="BE564"/>
  <c r="BE135"/>
  <c r="BE141"/>
  <c r="BE177"/>
  <c r="BE506"/>
  <c r="BE523"/>
  <c r="F36"/>
  <c i="1" r="BC95"/>
  <c i="5" r="F35"/>
  <c i="1" r="BB98"/>
  <c i="2" r="F34"/>
  <c i="1" r="BA95"/>
  <c i="5" r="F36"/>
  <c i="1" r="BC98"/>
  <c i="2" r="J34"/>
  <c i="1" r="AW95"/>
  <c i="5" r="J34"/>
  <c i="1" r="AW98"/>
  <c i="3" r="F34"/>
  <c i="1" r="BA96"/>
  <c i="4" r="J34"/>
  <c i="1" r="AW97"/>
  <c i="5" r="F34"/>
  <c i="1" r="BA98"/>
  <c i="3" r="F37"/>
  <c i="1" r="BD96"/>
  <c i="4" r="F34"/>
  <c i="1" r="BA97"/>
  <c i="4" r="F37"/>
  <c i="1" r="BD97"/>
  <c i="10" r="F36"/>
  <c i="1" r="BC103"/>
  <c i="3" r="F35"/>
  <c i="1" r="BB96"/>
  <c i="4" r="F36"/>
  <c i="1" r="BC97"/>
  <c i="5" r="F37"/>
  <c i="1" r="BD98"/>
  <c i="3" r="J34"/>
  <c i="1" r="AW96"/>
  <c i="4" r="F35"/>
  <c i="1" r="BB97"/>
  <c i="5" r="J30"/>
  <c i="6" r="F34"/>
  <c i="1" r="BA99"/>
  <c i="7" r="F34"/>
  <c i="1" r="BA100"/>
  <c i="9" r="J34"/>
  <c i="1" r="AW102"/>
  <c i="10" r="F34"/>
  <c i="1" r="BA103"/>
  <c i="10" r="F37"/>
  <c i="1" r="BD103"/>
  <c i="2" r="F37"/>
  <c i="1" r="BD95"/>
  <c i="7" r="J33"/>
  <c i="1" r="AV100"/>
  <c r="AT100"/>
  <c i="8" r="J34"/>
  <c i="1" r="AW101"/>
  <c i="10" r="J34"/>
  <c i="1" r="AW103"/>
  <c i="2" r="F35"/>
  <c i="1" r="BB95"/>
  <c i="6" r="F33"/>
  <c i="1" r="AZ99"/>
  <c i="8" r="F33"/>
  <c i="1" r="AZ101"/>
  <c i="9" r="J33"/>
  <c i="1" r="AV102"/>
  <c i="10" r="F35"/>
  <c i="1" r="BB103"/>
  <c i="2" l="1" r="R133"/>
  <c i="10" r="R122"/>
  <c r="R121"/>
  <c i="2" r="R516"/>
  <c r="BK516"/>
  <c r="J516"/>
  <c r="J106"/>
  <c i="4" r="T132"/>
  <c i="5" r="P249"/>
  <c r="P130"/>
  <c i="1" r="AU98"/>
  <c i="4" r="P320"/>
  <c i="5" r="R131"/>
  <c i="4" r="P132"/>
  <c r="P131"/>
  <c i="1" r="AU97"/>
  <c i="4" r="R132"/>
  <c i="5" r="T249"/>
  <c i="3" r="BK129"/>
  <c r="J129"/>
  <c r="J99"/>
  <c i="4" r="R320"/>
  <c i="2" r="T516"/>
  <c i="5" r="T131"/>
  <c r="T130"/>
  <c i="2" r="BK133"/>
  <c r="J133"/>
  <c r="J97"/>
  <c i="4" r="T320"/>
  <c i="2" r="P133"/>
  <c r="P132"/>
  <c i="1" r="AU95"/>
  <c i="3" r="P129"/>
  <c r="P123"/>
  <c i="1" r="AU96"/>
  <c i="3" r="T129"/>
  <c r="T123"/>
  <c i="5" r="R249"/>
  <c i="2" r="T133"/>
  <c r="T132"/>
  <c i="3" r="BK124"/>
  <c r="J124"/>
  <c r="J97"/>
  <c i="6" r="BK118"/>
  <c r="J118"/>
  <c r="J96"/>
  <c r="J120"/>
  <c r="J98"/>
  <c i="3" r="BK151"/>
  <c r="J151"/>
  <c r="J102"/>
  <c i="7" r="BK119"/>
  <c r="J119"/>
  <c r="J97"/>
  <c i="8" r="BK119"/>
  <c r="J119"/>
  <c r="J97"/>
  <c i="10" r="BK122"/>
  <c r="J122"/>
  <c r="J97"/>
  <c i="9" r="BK118"/>
  <c r="J118"/>
  <c r="J96"/>
  <c i="1" r="AG98"/>
  <c i="5" r="J96"/>
  <c r="J131"/>
  <c r="J97"/>
  <c i="4" r="BK131"/>
  <c r="J131"/>
  <c r="J132"/>
  <c r="J97"/>
  <c i="6" r="J33"/>
  <c i="1" r="AV99"/>
  <c r="AT99"/>
  <c i="8" r="J33"/>
  <c i="1" r="AV101"/>
  <c r="AT101"/>
  <c i="9" r="F33"/>
  <c i="1" r="AZ102"/>
  <c i="10" r="F33"/>
  <c i="1" r="AZ103"/>
  <c i="2" r="J33"/>
  <c i="1" r="AV95"/>
  <c r="AT95"/>
  <c i="4" r="F33"/>
  <c i="1" r="AZ97"/>
  <c i="2" r="F33"/>
  <c i="1" r="AZ95"/>
  <c i="5" r="F33"/>
  <c i="1" r="AZ98"/>
  <c i="3" r="F33"/>
  <c i="1" r="AZ96"/>
  <c r="BC94"/>
  <c r="AY94"/>
  <c i="3" r="J33"/>
  <c i="1" r="AV96"/>
  <c r="AT96"/>
  <c i="10" r="J33"/>
  <c i="1" r="AV103"/>
  <c r="AT103"/>
  <c i="4" r="J33"/>
  <c i="1" r="AV97"/>
  <c r="AT97"/>
  <c i="4" r="J30"/>
  <c i="1" r="AG97"/>
  <c i="7" r="F33"/>
  <c i="1" r="AZ100"/>
  <c r="AT102"/>
  <c r="BB94"/>
  <c r="AX94"/>
  <c r="BA94"/>
  <c r="AW94"/>
  <c r="AK30"/>
  <c i="5" r="J33"/>
  <c i="1" r="AV98"/>
  <c r="AT98"/>
  <c r="AN98"/>
  <c r="BD94"/>
  <c r="W33"/>
  <c i="4" l="1" r="T131"/>
  <c r="R131"/>
  <c i="5" r="R130"/>
  <c i="2" r="R132"/>
  <c i="3" r="BK123"/>
  <c r="J123"/>
  <c r="J96"/>
  <c i="7" r="BK118"/>
  <c r="J118"/>
  <c r="J96"/>
  <c i="8" r="BK118"/>
  <c r="J118"/>
  <c r="J96"/>
  <c i="2" r="BK132"/>
  <c r="J132"/>
  <c i="10" r="BK121"/>
  <c r="J121"/>
  <c i="1" r="AN97"/>
  <c i="4" r="J96"/>
  <c i="5" r="J39"/>
  <c i="4" r="J39"/>
  <c i="1" r="AU94"/>
  <c r="W31"/>
  <c r="W32"/>
  <c i="2" r="J30"/>
  <c i="1" r="AG95"/>
  <c r="AZ94"/>
  <c r="W29"/>
  <c i="6" r="J30"/>
  <c i="1" r="AG99"/>
  <c i="10" r="J30"/>
  <c i="1" r="AG103"/>
  <c r="W30"/>
  <c i="9" r="J30"/>
  <c i="1" r="AG102"/>
  <c r="AN102"/>
  <c i="2" l="1" r="J39"/>
  <c i="10" r="J39"/>
  <c i="6" r="J39"/>
  <c i="2" r="J96"/>
  <c i="10" r="J96"/>
  <c i="9" r="J39"/>
  <c i="1" r="AN99"/>
  <c r="AN95"/>
  <c r="AN103"/>
  <c i="3" r="J30"/>
  <c i="1" r="AG96"/>
  <c r="AN96"/>
  <c r="AV94"/>
  <c r="AK29"/>
  <c i="7" r="J30"/>
  <c i="1" r="AG100"/>
  <c r="AN100"/>
  <c i="8" r="J30"/>
  <c i="1" r="AG101"/>
  <c i="3" l="1" r="J39"/>
  <c i="7" r="J39"/>
  <c i="8" r="J39"/>
  <c i="1" r="AN101"/>
  <c r="AG94"/>
  <c r="AK26"/>
  <c r="AT94"/>
  <c r="AN94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<sst xmlns="http://schemas.openxmlformats.org/spreadsheetml/2006/main">
  <si>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</si>
  <si>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</si>
  <si>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</si>
  <si>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</si>
  <si>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</si>
  <si>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{570095a3-bcf7-4126-af83-1f23fd2ebf0e}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</si>
  <si>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</si>
  <si>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</si>
  <si>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</si>
  <si>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</si>
  <si>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</si>
  <si>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</si>
  <si>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</si>
  <si>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</si>
  <si>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101/13/08/2025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</si>
  <si>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</si>
  <si>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</si>
  <si>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Přístavba tréninkové haly k hotelu Panoráma Teplice</t>
  </si>
  <si>
    <t>KSO:</t>
  </si>
  <si>
    <t>CC-CZ:</t>
  </si>
  <si>
    <t>Místo:</t>
  </si>
  <si>
    <t>Teplice</t>
  </si>
  <si>
    <t>Datum:</t>
  </si>
  <si>
    <t>13. 8. 2025</t>
  </si>
  <si>
    <t>Zadavatel:</t>
  </si>
  <si>
    <t>IČ:</t>
  </si>
  <si>
    <t>Tepgastro s.r.o. Teplice</t>
  </si>
  <si>
    <t>DIČ:</t>
  </si>
  <si>
    <t>Uchazeč:</t>
  </si>
  <si>
    <t>Vyplň údaj</t>
  </si>
  <si>
    <t>Projektant:</t>
  </si>
  <si>
    <t>Ing. Milan Skoumal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</si>
  <si>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</si>
  <si>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</si>
  <si>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</si>
  <si>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</si>
  <si>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</si>
  <si>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</si>
  <si>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</si>
  <si>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</si>
  <si>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</si>
  <si>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</si>
  <si>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</si>
  <si>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</si>
  <si>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</si>
  <si>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</si>
  <si>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</si>
  <si>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</si>
  <si>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</si>
  <si>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</si>
  <si>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</si>
  <si>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</si>
  <si>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</si>
  <si>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</si>
  <si>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</si>
  <si>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</si>
  <si>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</si>
  <si>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</si>
  <si>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</si>
  <si>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</si>
  <si>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</si>
  <si>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</si>
  <si>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</si>
  <si>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</si>
  <si>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</si>
  <si>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</si>
  <si>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</si>
  <si>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</si>
  <si>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</si>
  <si>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</si>
  <si>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</si>
  <si>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</si>
  <si>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</si>
  <si>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</si>
  <si>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</si>
  <si>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</si>
  <si>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</si>
  <si>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</si>
  <si>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</si>
  <si>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</si>
  <si>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</si>
  <si>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</si>
  <si>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Tréninková hala, spodní stavba</t>
  </si>
  <si>
    <t>STA</t>
  </si>
  <si>
    <t>1</t>
  </si>
  <si>
    <t>{9d7b7613-b48e-4416-b36c-90947cb12abe}</t>
  </si>
  <si>
    <t>2</t>
  </si>
  <si>
    <t>SO 02</t>
  </si>
  <si>
    <t>Tréninková hala, vrchní stavba</t>
  </si>
  <si>
    <t>{744723e5-4bff-4a72-9c3e-347a56d8cd2b}</t>
  </si>
  <si>
    <t>SO 03</t>
  </si>
  <si>
    <t>Spojovací chodba</t>
  </si>
  <si>
    <t>{6cdd7db7-7e16-40eb-b12c-749cae5ea23c}</t>
  </si>
  <si>
    <t>SO 04</t>
  </si>
  <si>
    <t>RaM stávajícího technického zázemí</t>
  </si>
  <si>
    <t>{e7659476-5e29-43e2-8bc1-a11a91e52414}</t>
  </si>
  <si>
    <t>SO 05</t>
  </si>
  <si>
    <t>Zdravotechnické instalace</t>
  </si>
  <si>
    <t>{3c43030f-0e3f-4900-8644-d89380d8feec}</t>
  </si>
  <si>
    <t>SO 06</t>
  </si>
  <si>
    <t>Ústřední vytápění</t>
  </si>
  <si>
    <t>{563a82a4-fde0-4121-8eac-06ec3f32432e}</t>
  </si>
  <si>
    <t>SO 07</t>
  </si>
  <si>
    <t>Elektroinstalace</t>
  </si>
  <si>
    <t>{1b708aba-8593-4fc9-b6c8-f0d5d80624c2}</t>
  </si>
  <si>
    <t>SO 08</t>
  </si>
  <si>
    <t>Vzduchotechnika</t>
  </si>
  <si>
    <t>{2c6fa436-1274-4fee-97af-eb8d8e13abd7}</t>
  </si>
  <si>
    <t>VON</t>
  </si>
  <si>
    <t>Vedlejší a ostatní náklady</t>
  </si>
  <si>
    <t>{2cbb5c38-7ec8-435d-bf6f-c47c163624f3}</t>
  </si>
  <si>
    <t>KRYCÍ LIST SOUPISU PRACÍ</t>
  </si>
  <si>
    <t>Objekt:</t>
  </si>
  <si>
    <t>SO 01 - Tréninková hala, spodní stavba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</si>
  <si>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</si>
  <si>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</si>
  <si>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</si>
  <si>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</si>
  <si>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</si>
  <si>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</si>
  <si>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</si>
  <si>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</si>
  <si>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</si>
  <si>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</si>
  <si>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</si>
  <si>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</si>
  <si>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</si>
  <si>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</si>
  <si>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</si>
  <si>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</si>
  <si>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</si>
  <si>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764 - Konstrukce klempířské</t>
  </si>
  <si>
    <t xml:space="preserve">    766 - Konstrukce truhlářské</t>
  </si>
  <si>
    <t xml:space="preserve">    776 - Podlahy povlakové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</si>
  <si>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</si>
  <si>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</si>
  <si>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</si>
  <si>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</si>
  <si>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</si>
  <si>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</si>
  <si>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</si>
  <si>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</si>
  <si>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</si>
  <si>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</si>
  <si>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</si>
  <si>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</si>
  <si>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</si>
  <si>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</si>
  <si>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</si>
  <si>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</si>
  <si>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</si>
  <si>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</si>
  <si>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</si>
  <si>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111251103</t>
  </si>
  <si>
    <t>Odstranění křovin a stromů průměru kmene do 100 mm i s kořeny sklonu terénu do 1:5 z celkové plochy přes 500 m2 strojně</t>
  </si>
  <si>
    <t>m2</t>
  </si>
  <si>
    <t>CS ÚRS 2025 02</t>
  </si>
  <si>
    <t>4</t>
  </si>
  <si>
    <t>-1598063446</t>
  </si>
  <si>
    <t>VV</t>
  </si>
  <si>
    <t>50*40*0,75</t>
  </si>
  <si>
    <t>Součet</t>
  </si>
  <si>
    <t>112155311</t>
  </si>
  <si>
    <t>Štěpkování keřového porostu středně hustého s naložením</t>
  </si>
  <si>
    <t>-1328592132</t>
  </si>
  <si>
    <t>3</t>
  </si>
  <si>
    <t>119003131</t>
  </si>
  <si>
    <t>Výstražná páska pro zabezpečení výkopu zřízení</t>
  </si>
  <si>
    <t>m</t>
  </si>
  <si>
    <t>-1871984230</t>
  </si>
  <si>
    <t>250</t>
  </si>
  <si>
    <t>119003132</t>
  </si>
  <si>
    <t>Výstražná páska pro zabezpečení výkopu odstranění</t>
  </si>
  <si>
    <t>-1425419853</t>
  </si>
  <si>
    <t>5</t>
  </si>
  <si>
    <t>119003141</t>
  </si>
  <si>
    <t>Bezpečnostní stavební plot plastový výšky do 1 m pro zabezpečení výkopu zřízení</t>
  </si>
  <si>
    <t>358753611</t>
  </si>
  <si>
    <t>100</t>
  </si>
  <si>
    <t>6</t>
  </si>
  <si>
    <t>119003142</t>
  </si>
  <si>
    <t>Bezpečnostní stavební plot plastový výšky do 1 m pro zabezpečení výkopu odstranění</t>
  </si>
  <si>
    <t>-536624748</t>
  </si>
  <si>
    <t>7</t>
  </si>
  <si>
    <t>121151123</t>
  </si>
  <si>
    <t>Sejmutí ornice plochy přes 500 m2 tl vrstvy do 200 mm strojně</t>
  </si>
  <si>
    <t>184343581</t>
  </si>
  <si>
    <t>33*45</t>
  </si>
  <si>
    <t>8</t>
  </si>
  <si>
    <t>131251106</t>
  </si>
  <si>
    <t>Hloubení jam nezapažených v hornině třídy těžitelnosti I skupiny 3 objem do 5000 m3 strojně</t>
  </si>
  <si>
    <t>m3</t>
  </si>
  <si>
    <t>-152990773</t>
  </si>
  <si>
    <t>41*26*1,75</t>
  </si>
  <si>
    <t>9</t>
  </si>
  <si>
    <t>132251103</t>
  </si>
  <si>
    <t>Hloubení rýh nezapažených š do 800 mm v hornině třídy těžitelnosti I skupiny 3 objem do 100 m3 strojně</t>
  </si>
  <si>
    <t>-1503972531</t>
  </si>
  <si>
    <t>4,35*0,40*1,20*1</t>
  </si>
  <si>
    <t>4,70*0,40*1,20*3</t>
  </si>
  <si>
    <t>4,70*0,60*1,20*2</t>
  </si>
  <si>
    <t>4,35*0,60*1,20*1</t>
  </si>
  <si>
    <t>4,35*0,40*1,00*2</t>
  </si>
  <si>
    <t>4,70*0,40*1,00*5</t>
  </si>
  <si>
    <t>20,50*0,40*1,10</t>
  </si>
  <si>
    <t>26,*0,40*1,70</t>
  </si>
  <si>
    <t>17,50*0,60*0,60*4</t>
  </si>
  <si>
    <t>16,40*0,60*0,60</t>
  </si>
  <si>
    <t>3,00*0,40*1,70*3</t>
  </si>
  <si>
    <t>10</t>
  </si>
  <si>
    <t>132251253</t>
  </si>
  <si>
    <t>Hloubení rýh nezapažených š do 2000 mm v hornině třídy těžitelnosti I skupiny 3 objem do 100 m3 strojně</t>
  </si>
  <si>
    <t>-238124829</t>
  </si>
  <si>
    <t>2,40*0,90*2,00*4</t>
  </si>
  <si>
    <t>2,40*0,90*0,80*4</t>
  </si>
  <si>
    <t>2,40*0,90*1,70*8</t>
  </si>
  <si>
    <t>11</t>
  </si>
  <si>
    <t>162251102</t>
  </si>
  <si>
    <t>Vodorovné přemístění přes 20 do 50 m výkopku/sypaniny z horniny třídy těžitelnosti I skupiny 1 až 3</t>
  </si>
  <si>
    <t>282824390</t>
  </si>
  <si>
    <t>1865</t>
  </si>
  <si>
    <t>95,56</t>
  </si>
  <si>
    <t>53,568</t>
  </si>
  <si>
    <t>162651112</t>
  </si>
  <si>
    <t>Vodorovné přemístění přes 4 000 do 5000 m výkopku/sypaniny z horniny třídy těžitelnosti I skupiny 1 až 3</t>
  </si>
  <si>
    <t>-555570118</t>
  </si>
  <si>
    <t>2014,128*0,75</t>
  </si>
  <si>
    <t>13</t>
  </si>
  <si>
    <t>M</t>
  </si>
  <si>
    <t>NC 0000</t>
  </si>
  <si>
    <t>poplatek za skládku, Modlany, nabídková cena</t>
  </si>
  <si>
    <t>-588982016</t>
  </si>
  <si>
    <t>přesnou cenu určí skládka modlany</t>
  </si>
  <si>
    <t>14</t>
  </si>
  <si>
    <t>167151111</t>
  </si>
  <si>
    <t>Nakládání výkopku z hornin třídy těžitelnosti I skupiny 1 až 3 přes 100 m3</t>
  </si>
  <si>
    <t>1368076184</t>
  </si>
  <si>
    <t>2014,128*0,25</t>
  </si>
  <si>
    <t>15</t>
  </si>
  <si>
    <t>171152501</t>
  </si>
  <si>
    <t>Zhutnění podloží z hornin soudržných nebo nesoudržných pod násypy</t>
  </si>
  <si>
    <t>-529711326</t>
  </si>
  <si>
    <t>16</t>
  </si>
  <si>
    <t>171251201</t>
  </si>
  <si>
    <t>Uložení sypaniny na skládky nebo meziskládky</t>
  </si>
  <si>
    <t>766921573</t>
  </si>
  <si>
    <t>17</t>
  </si>
  <si>
    <t>174151101</t>
  </si>
  <si>
    <t>Zásyp jam, šachet rýh nebo kolem objektů sypaninou se zhutněním</t>
  </si>
  <si>
    <t>164817217</t>
  </si>
  <si>
    <t>18</t>
  </si>
  <si>
    <t>181305111</t>
  </si>
  <si>
    <t>Převrstvení ornice na skládce</t>
  </si>
  <si>
    <t>79207202</t>
  </si>
  <si>
    <t>33*45*0,12</t>
  </si>
  <si>
    <t>19</t>
  </si>
  <si>
    <t>181351113</t>
  </si>
  <si>
    <t>Rozprostření ornice tl vrstvy do 200 mm pl přes 500 m2 v rovině nebo ve svahu do 1:5 strojně</t>
  </si>
  <si>
    <t>-1762755320</t>
  </si>
  <si>
    <t>2000</t>
  </si>
  <si>
    <t>20</t>
  </si>
  <si>
    <t>181951112</t>
  </si>
  <si>
    <t>Úprava pláně v hornině třídy těžitelnosti I skupiny 1 až 3 se zhutněním strojně</t>
  </si>
  <si>
    <t>-1751942176</t>
  </si>
  <si>
    <t>50*40</t>
  </si>
  <si>
    <t>Zakládání</t>
  </si>
  <si>
    <t>219991111</t>
  </si>
  <si>
    <t>Položení chráničky z plastových trubek DN do 35 mm</t>
  </si>
  <si>
    <t>-1834722128</t>
  </si>
  <si>
    <t>22</t>
  </si>
  <si>
    <t>28615030</t>
  </si>
  <si>
    <t>trubka kanalizační HTEM s hrdlem DN 32x150mm</t>
  </si>
  <si>
    <t>1743067030</t>
  </si>
  <si>
    <t>3*1,05 'Přepočtené koeficientem množství</t>
  </si>
  <si>
    <t>23</t>
  </si>
  <si>
    <t>219991112</t>
  </si>
  <si>
    <t>Položení chráničky z plastových trubek DN přes 35 do 50 mm</t>
  </si>
  <si>
    <t>-612325021</t>
  </si>
  <si>
    <t>24</t>
  </si>
  <si>
    <t>28615037</t>
  </si>
  <si>
    <t>trubka kanalizační HTEM s hrdlem DN 75x250mm</t>
  </si>
  <si>
    <t>-1375539569</t>
  </si>
  <si>
    <t>25</t>
  </si>
  <si>
    <t>219991113</t>
  </si>
  <si>
    <t>Položení chráničky z plastových trubek DN přes 50 do 100 mm</t>
  </si>
  <si>
    <t>1611721343</t>
  </si>
  <si>
    <t>26</t>
  </si>
  <si>
    <t>28611112</t>
  </si>
  <si>
    <t>trubka kanalizační PVC DN 110x500mm SN4</t>
  </si>
  <si>
    <t>-1883358237</t>
  </si>
  <si>
    <t>27</t>
  </si>
  <si>
    <t>271572211</t>
  </si>
  <si>
    <t>Podsyp pod základové konstrukce se zhutněním z netříděného štěrkopísku</t>
  </si>
  <si>
    <t>196506058</t>
  </si>
  <si>
    <t>2,40*0,90*16*0,15</t>
  </si>
  <si>
    <t>39,40*24,68*0,10</t>
  </si>
  <si>
    <t>28</t>
  </si>
  <si>
    <t>273321511</t>
  </si>
  <si>
    <t>Základové desky ze ŽB bez zvýšených nároků na prostředí tř. C 25/30</t>
  </si>
  <si>
    <t>-1858912736</t>
  </si>
  <si>
    <t>16,00*19,20*0,125*2</t>
  </si>
  <si>
    <t>2x deska sklep</t>
  </si>
  <si>
    <t>29</t>
  </si>
  <si>
    <t>-226314244</t>
  </si>
  <si>
    <t>22,00*25,00*0,20</t>
  </si>
  <si>
    <t>16,50*5,40*0,20</t>
  </si>
  <si>
    <t>zákl. deska mimo sklep</t>
  </si>
  <si>
    <t>30</t>
  </si>
  <si>
    <t>273351121</t>
  </si>
  <si>
    <t>Zřízení bednění základových desek</t>
  </si>
  <si>
    <t>240249458</t>
  </si>
  <si>
    <t>16,00*0,125*2*2</t>
  </si>
  <si>
    <t>19,20*0,125*2*2</t>
  </si>
  <si>
    <t>31</t>
  </si>
  <si>
    <t>-895012787</t>
  </si>
  <si>
    <t>22,00*2*0,20</t>
  </si>
  <si>
    <t>25,00*2*0,20</t>
  </si>
  <si>
    <t>16,50*2*0,20</t>
  </si>
  <si>
    <t>5,40*2*0,20</t>
  </si>
  <si>
    <t>32</t>
  </si>
  <si>
    <t>273351122</t>
  </si>
  <si>
    <t>Odstranění bednění základových desek</t>
  </si>
  <si>
    <t>477254701</t>
  </si>
  <si>
    <t>33</t>
  </si>
  <si>
    <t>1744933675</t>
  </si>
  <si>
    <t>34</t>
  </si>
  <si>
    <t>273362021</t>
  </si>
  <si>
    <t>Výztuž základových desek svařovanými sítěmi Kari</t>
  </si>
  <si>
    <t>t</t>
  </si>
  <si>
    <t>1381974907</t>
  </si>
  <si>
    <t>16,00*19,20*2,105*1,12*1,05*0,001*2</t>
  </si>
  <si>
    <t>35</t>
  </si>
  <si>
    <t>284605052</t>
  </si>
  <si>
    <t>22,00*25,00*5,398*2*1,12*1,05*0,001</t>
  </si>
  <si>
    <t>16,50*5,40*5,398*2*1,12*1,05*0,001</t>
  </si>
  <si>
    <t>36</t>
  </si>
  <si>
    <t>274313711</t>
  </si>
  <si>
    <t>Základové pasy z betonu tř. C 20/25</t>
  </si>
  <si>
    <t>-234792514</t>
  </si>
  <si>
    <t>4,35*0,40*0,90</t>
  </si>
  <si>
    <t>4,70*0,40*1,70*3</t>
  </si>
  <si>
    <t>4,70*0,60*0,70*2</t>
  </si>
  <si>
    <t>4,35*0,60*0,70</t>
  </si>
  <si>
    <t>4,35*0,40*1,10*2</t>
  </si>
  <si>
    <t>4,70*0,40*1,10*5</t>
  </si>
  <si>
    <t>20,45*0,40*1,00</t>
  </si>
  <si>
    <t>25,80*0,40*1,65</t>
  </si>
  <si>
    <t>16,80*0,60*0,45*4</t>
  </si>
  <si>
    <t>15,80*0,60*0,45</t>
  </si>
  <si>
    <t>2,80*0,40*1,35*3</t>
  </si>
  <si>
    <t>37</t>
  </si>
  <si>
    <t>274351121</t>
  </si>
  <si>
    <t>Zřízení bednění základových pasů rovného</t>
  </si>
  <si>
    <t>1037420277</t>
  </si>
  <si>
    <t>4,35*2*0,90</t>
  </si>
  <si>
    <t>4,70*2*1,70*3</t>
  </si>
  <si>
    <t>4,70*2*0,70*2</t>
  </si>
  <si>
    <t>4,35*2*0,70</t>
  </si>
  <si>
    <t>4,35*2*1,10*2</t>
  </si>
  <si>
    <t>4,70*2*1,10*5</t>
  </si>
  <si>
    <t>20,45*2*1,00</t>
  </si>
  <si>
    <t>25,80*2*1,65</t>
  </si>
  <si>
    <t>16,80*2*0,45*4</t>
  </si>
  <si>
    <t>15,80*2*0,45</t>
  </si>
  <si>
    <t>2,80*2*1,35*3</t>
  </si>
  <si>
    <t>38</t>
  </si>
  <si>
    <t>274351122</t>
  </si>
  <si>
    <t>Odstranění bednění základových pasů rovného</t>
  </si>
  <si>
    <t>-30372314</t>
  </si>
  <si>
    <t>39</t>
  </si>
  <si>
    <t>275313711</t>
  </si>
  <si>
    <t>Základové patky z betonu tř. C 20/25</t>
  </si>
  <si>
    <t>1932995324</t>
  </si>
  <si>
    <t>2,40*0,90*1,80*2</t>
  </si>
  <si>
    <t>2,40*0,90*2,60*2</t>
  </si>
  <si>
    <t>2,40*0,90*0,70*4</t>
  </si>
  <si>
    <t>2,40*0,90*1,50*8</t>
  </si>
  <si>
    <t>40</t>
  </si>
  <si>
    <t>275351121</t>
  </si>
  <si>
    <t>Zřízení bednění základových patek</t>
  </si>
  <si>
    <t>-1610375290</t>
  </si>
  <si>
    <t>(2,40+2,40+0,90+0,90)*1,80*2</t>
  </si>
  <si>
    <t>(2,40+2,40+0,9*0+0,90)*2,60*2</t>
  </si>
  <si>
    <t>(2,40+2,40+0,90+0,90)*0,70*4</t>
  </si>
  <si>
    <t>(2,40+2,40+0,90+0,90)*1,50*8</t>
  </si>
  <si>
    <t>41</t>
  </si>
  <si>
    <t>275351122</t>
  </si>
  <si>
    <t>Odstranění bednění základových patek</t>
  </si>
  <si>
    <t>-1103022747</t>
  </si>
  <si>
    <t>42</t>
  </si>
  <si>
    <t>NC 0000.1</t>
  </si>
  <si>
    <t>montáž a dodávka, zesílení základového pasu v prostoru sklepa pod sloupy, Kari sítí</t>
  </si>
  <si>
    <t>kpl</t>
  </si>
  <si>
    <t>581185900</t>
  </si>
  <si>
    <t>Svislé a kompletní konstrukce</t>
  </si>
  <si>
    <t>43</t>
  </si>
  <si>
    <t>311113143</t>
  </si>
  <si>
    <t>Nadzákladová zeď tl přes 200 do 250 mm z hladkých tvárnic ztraceného bednění včetně výplně z betonu tř. C 20/25</t>
  </si>
  <si>
    <t>884312198</t>
  </si>
  <si>
    <t>24*0,95</t>
  </si>
  <si>
    <t>38,50*0,48</t>
  </si>
  <si>
    <t>15*0,48</t>
  </si>
  <si>
    <t>7,20*1,35</t>
  </si>
  <si>
    <t>6*3,73</t>
  </si>
  <si>
    <t>vnitřní sokl</t>
  </si>
  <si>
    <t>44</t>
  </si>
  <si>
    <t>311113145</t>
  </si>
  <si>
    <t>Nadzákladová zeď tl přes 300 do 400 mm z hladkých tvárnic ztraceného bednění včetně výplně z betonu tř. C 20/25</t>
  </si>
  <si>
    <t>-1829059697</t>
  </si>
  <si>
    <t>1,435*2,40*2</t>
  </si>
  <si>
    <t>1,00*2,40*6</t>
  </si>
  <si>
    <t>0,75*2,40*2</t>
  </si>
  <si>
    <t>45</t>
  </si>
  <si>
    <t>311311951</t>
  </si>
  <si>
    <t>Nosná zeď z betonu prostého tř. C 20/25</t>
  </si>
  <si>
    <t>-954384045</t>
  </si>
  <si>
    <t>15,80*0,40*3,00</t>
  </si>
  <si>
    <t>19,10*0,40*3,00</t>
  </si>
  <si>
    <t>16,80*0,40*3,00</t>
  </si>
  <si>
    <t>-3,00*0,75*0,40*3</t>
  </si>
  <si>
    <t>-2,00*2,075*0,40</t>
  </si>
  <si>
    <t>-2,00*0,75*0,40*2</t>
  </si>
  <si>
    <t>46</t>
  </si>
  <si>
    <t>311351121</t>
  </si>
  <si>
    <t>Zřízení oboustranného bednění nosných nadzákladových zdí</t>
  </si>
  <si>
    <t>-1773903118</t>
  </si>
  <si>
    <t>15,80*2*3,00</t>
  </si>
  <si>
    <t>19,10*2*3,00</t>
  </si>
  <si>
    <t>16,80*2*3,00</t>
  </si>
  <si>
    <t>-3,00*0,75*2*3</t>
  </si>
  <si>
    <t>-2,00*2,075*2</t>
  </si>
  <si>
    <t>-2,00*0,75*2*2</t>
  </si>
  <si>
    <t>47</t>
  </si>
  <si>
    <t>311351122</t>
  </si>
  <si>
    <t>Odstranění oboustranného bednění nosných nadzákladových zdí</t>
  </si>
  <si>
    <t>-1513495304</t>
  </si>
  <si>
    <t>48</t>
  </si>
  <si>
    <t>311351911</t>
  </si>
  <si>
    <t>Příplatek k cenám bednění nosných nadzákladových zdí za pohledový beton</t>
  </si>
  <si>
    <t>-1402454855</t>
  </si>
  <si>
    <t>377,20/2</t>
  </si>
  <si>
    <t>49</t>
  </si>
  <si>
    <t>311361821</t>
  </si>
  <si>
    <t>Výztuž nosných zdí betonářskou ocelí 10 505</t>
  </si>
  <si>
    <t>1527831116</t>
  </si>
  <si>
    <t>1,435*2,40*2*15*0,001</t>
  </si>
  <si>
    <t>1,00*2,40*6*15*0,001</t>
  </si>
  <si>
    <t>0,75*2,40*2*15*0,001</t>
  </si>
  <si>
    <t>50</t>
  </si>
  <si>
    <t>NC 0000.2</t>
  </si>
  <si>
    <t>montáž a dodávka, úprava venkovní zdi sklepa pod trénem dle popisu z PD, komplet</t>
  </si>
  <si>
    <t>151524044</t>
  </si>
  <si>
    <t>19,50*3</t>
  </si>
  <si>
    <t>20,00*3</t>
  </si>
  <si>
    <t>17,55*1,50</t>
  </si>
  <si>
    <t>14,50*3</t>
  </si>
  <si>
    <t>51</t>
  </si>
  <si>
    <t>NC 0000.3</t>
  </si>
  <si>
    <t>montáž a dodávka, úprava venkovní zdi nad terénem dle popisu z PD, komplet</t>
  </si>
  <si>
    <t>1248025717</t>
  </si>
  <si>
    <t>12,0*3</t>
  </si>
  <si>
    <t>39,40*1,50</t>
  </si>
  <si>
    <t>Vodorovné konstrukce</t>
  </si>
  <si>
    <t>52</t>
  </si>
  <si>
    <t>411321515</t>
  </si>
  <si>
    <t>Stropy deskové ze ŽB tř. C 20/25</t>
  </si>
  <si>
    <t>-599158718</t>
  </si>
  <si>
    <t>16,60*19,50*0,20</t>
  </si>
  <si>
    <t>53</t>
  </si>
  <si>
    <t>411351011</t>
  </si>
  <si>
    <t>Zřízení bednění stropů deskových tl přes 5 do 25 cm bez podpěrné kce</t>
  </si>
  <si>
    <t>-1751005948</t>
  </si>
  <si>
    <t>16,60*19,50</t>
  </si>
  <si>
    <t>54</t>
  </si>
  <si>
    <t>411351012</t>
  </si>
  <si>
    <t>Odstranění bednění stropů deskových tl přes 5 do 25 cm bez podpěrné kce</t>
  </si>
  <si>
    <t>1573793594</t>
  </si>
  <si>
    <t>55</t>
  </si>
  <si>
    <t>411354313</t>
  </si>
  <si>
    <t>Zřízení podpěrné konstrukce stropů výšky do 4 m tl přes 15 do 25 cm</t>
  </si>
  <si>
    <t>-1780526976</t>
  </si>
  <si>
    <t>56</t>
  </si>
  <si>
    <t>411354314</t>
  </si>
  <si>
    <t>Odstranění podpěrné konstrukce stropů výšky do 4 m tl přes 15 do 25 cm</t>
  </si>
  <si>
    <t>1736340593</t>
  </si>
  <si>
    <t>57</t>
  </si>
  <si>
    <t>411362021</t>
  </si>
  <si>
    <t>Výztuž stropů svařovanými sítěmi Kari</t>
  </si>
  <si>
    <t>791715643</t>
  </si>
  <si>
    <t>6074,68*0,001</t>
  </si>
  <si>
    <t>58</t>
  </si>
  <si>
    <t>413322525</t>
  </si>
  <si>
    <t>Nosníky ze ŽB pohledového tř. C 20/25</t>
  </si>
  <si>
    <t>-556837687</t>
  </si>
  <si>
    <t>16,350*0,40*0,40</t>
  </si>
  <si>
    <t>2,40*0,40*0,40</t>
  </si>
  <si>
    <t>59</t>
  </si>
  <si>
    <t>413351121</t>
  </si>
  <si>
    <t>Zřízení bednění nosníků a průvlaků bez podpěrné kce výšky přes 100 cm</t>
  </si>
  <si>
    <t>856591726</t>
  </si>
  <si>
    <t>16,350*1,20</t>
  </si>
  <si>
    <t>2,40*1,20</t>
  </si>
  <si>
    <t>60</t>
  </si>
  <si>
    <t>413351122</t>
  </si>
  <si>
    <t>Odstranění bednění nosníků a průvlaků bez podpěrné kce výšky přes 100 cm</t>
  </si>
  <si>
    <t>-742082894</t>
  </si>
  <si>
    <t>61</t>
  </si>
  <si>
    <t>413351191</t>
  </si>
  <si>
    <t>Příplatek k cenám bednění nosníků za pohledový beton</t>
  </si>
  <si>
    <t>-1406337611</t>
  </si>
  <si>
    <t>62</t>
  </si>
  <si>
    <t>413352115</t>
  </si>
  <si>
    <t>Zřízení podpěrné konstrukce nosníků výšky podepření do 4 m pro nosník výšky přes 100 cm</t>
  </si>
  <si>
    <t>-1535884446</t>
  </si>
  <si>
    <t>16,350*0,40</t>
  </si>
  <si>
    <t>2,40*0,40</t>
  </si>
  <si>
    <t>63</t>
  </si>
  <si>
    <t>413352116</t>
  </si>
  <si>
    <t>Odstranění podpěrné konstrukce nosníků výšky podepření do 4 m pro nosník výšky přes 100 cm</t>
  </si>
  <si>
    <t>1115134547</t>
  </si>
  <si>
    <t>64</t>
  </si>
  <si>
    <t>413361821</t>
  </si>
  <si>
    <t>Výztuž nosníků, volných trámů nebo průvlaků volných trámů betonářskou ocelí 10 505</t>
  </si>
  <si>
    <t>91810903</t>
  </si>
  <si>
    <t>90,39*0,001</t>
  </si>
  <si>
    <t>901,53*0,001</t>
  </si>
  <si>
    <t>Komunikace pozemní</t>
  </si>
  <si>
    <t>65</t>
  </si>
  <si>
    <t>564221011</t>
  </si>
  <si>
    <t>Podklad nebo podsyp ze štěrkopísku ŠP plochy do 100 m2 tl 80 mm</t>
  </si>
  <si>
    <t>101212922</t>
  </si>
  <si>
    <t>39,40*0,50*2</t>
  </si>
  <si>
    <t>24,65*0,50*2</t>
  </si>
  <si>
    <t>66</t>
  </si>
  <si>
    <t>564861011</t>
  </si>
  <si>
    <t>Podklad ze štěrkodrtě ŠD plochy do 100 m2 tl 200 mm</t>
  </si>
  <si>
    <t>28211381</t>
  </si>
  <si>
    <t>2,50*2,30</t>
  </si>
  <si>
    <t>5,10*3</t>
  </si>
  <si>
    <t>67</t>
  </si>
  <si>
    <t>571907114</t>
  </si>
  <si>
    <t>Posyp krytu kamenivem drceným nebo těženým přes 45 do 50 kg/m2</t>
  </si>
  <si>
    <t>-1839459428</t>
  </si>
  <si>
    <t>68</t>
  </si>
  <si>
    <t>596211120</t>
  </si>
  <si>
    <t>Kladení zámkové dlažby komunikací pro pěší ručně tl 60 mm skupiny B pl do 50 m2</t>
  </si>
  <si>
    <t>-95583924</t>
  </si>
  <si>
    <t>69</t>
  </si>
  <si>
    <t>59245301</t>
  </si>
  <si>
    <t>dlažba zámková betonová tvaru I kraj 200x140mm tl 60mm přírodní</t>
  </si>
  <si>
    <t>1165809962</t>
  </si>
  <si>
    <t>21,05*1,03 'Přepočtené koeficientem množství</t>
  </si>
  <si>
    <t>Úpravy povrchů, podlahy a osazování výplní</t>
  </si>
  <si>
    <t>70</t>
  </si>
  <si>
    <t>612321141</t>
  </si>
  <si>
    <t>Vápenocementová omítka štuková dvouvrstvá vnitřních stěn nanášená ručně</t>
  </si>
  <si>
    <t>-727192057</t>
  </si>
  <si>
    <t>71</t>
  </si>
  <si>
    <t>631311135</t>
  </si>
  <si>
    <t>Mazanina tl přes 120 do 240 mm z betonu prostého bez zvýšených nároků na prostředí tř. C 20/25</t>
  </si>
  <si>
    <t>613320715</t>
  </si>
  <si>
    <t>957,60*0,163</t>
  </si>
  <si>
    <t>vrchní konstrukce podlahy tl. 270 mm</t>
  </si>
  <si>
    <t>72</t>
  </si>
  <si>
    <t>631319013</t>
  </si>
  <si>
    <t>Příplatek k mazanině tl přes 120 do 240 mm za přehlazení povrchu</t>
  </si>
  <si>
    <t>-1397360345</t>
  </si>
  <si>
    <t>73</t>
  </si>
  <si>
    <t>631319202</t>
  </si>
  <si>
    <t>Příplatek k mazaninám za přidání ocelových vláken (drátkobeton) pro objemové vyztužení 20 kg/m3</t>
  </si>
  <si>
    <t>-1379854191</t>
  </si>
  <si>
    <t>74</t>
  </si>
  <si>
    <t>632481213</t>
  </si>
  <si>
    <t>Separační vrstva z PE fólie</t>
  </si>
  <si>
    <t>1233655906</t>
  </si>
  <si>
    <t>16,00*19,20</t>
  </si>
  <si>
    <t>prostor podlahy sklepa</t>
  </si>
  <si>
    <t>75</t>
  </si>
  <si>
    <t>-2020229987</t>
  </si>
  <si>
    <t>957,60</t>
  </si>
  <si>
    <t>76</t>
  </si>
  <si>
    <t>637211121</t>
  </si>
  <si>
    <t>Okapový chodník z betonových dlaždic tl 40 mm kladených do písku se zalitím spár MC</t>
  </si>
  <si>
    <t>-56409732</t>
  </si>
  <si>
    <t>77</t>
  </si>
  <si>
    <t>637311122</t>
  </si>
  <si>
    <t>Okapový chodník z betonových chodníkových obrubníků stojatých lože beton</t>
  </si>
  <si>
    <t>-1748069135</t>
  </si>
  <si>
    <t>39,40*2</t>
  </si>
  <si>
    <t>24,65*2</t>
  </si>
  <si>
    <t>Ostatní konstrukce a práce, bourání</t>
  </si>
  <si>
    <t>78</t>
  </si>
  <si>
    <t>916231212</t>
  </si>
  <si>
    <t>Osazení chodníkového obrubníku betonového stojatého bez boční opěry do lože z betonu prostého</t>
  </si>
  <si>
    <t>842682327</t>
  </si>
  <si>
    <t>2,50</t>
  </si>
  <si>
    <t>2,30</t>
  </si>
  <si>
    <t>5,10</t>
  </si>
  <si>
    <t>3,00</t>
  </si>
  <si>
    <t>79</t>
  </si>
  <si>
    <t>59217016</t>
  </si>
  <si>
    <t>obrubník betonový chodníkový 1000x80x250mm</t>
  </si>
  <si>
    <t>-1576197159</t>
  </si>
  <si>
    <t>12,9*1,02 'Přepočtené koeficientem množství</t>
  </si>
  <si>
    <t>80</t>
  </si>
  <si>
    <t>949101111</t>
  </si>
  <si>
    <t>Lešení pomocné pro objekty pozemních staveb s lešeňovou podlahou v do 1,9 m zatížení do 150 kg/m2</t>
  </si>
  <si>
    <t>330939823</t>
  </si>
  <si>
    <t>294,40</t>
  </si>
  <si>
    <t>81</t>
  </si>
  <si>
    <t>952901111</t>
  </si>
  <si>
    <t>Vyčištění budov bytové a občanské výstavby při výšce podlaží do 4 m</t>
  </si>
  <si>
    <t>-935258572</t>
  </si>
  <si>
    <t>998</t>
  </si>
  <si>
    <t>Přesun hmot</t>
  </si>
  <si>
    <t>82</t>
  </si>
  <si>
    <t>998011002</t>
  </si>
  <si>
    <t>Přesun hmot pro budovy zděné v přes 6 do 12 m</t>
  </si>
  <si>
    <t>-1671087709</t>
  </si>
  <si>
    <t>PSV</t>
  </si>
  <si>
    <t>Práce a dodávky PSV</t>
  </si>
  <si>
    <t>711</t>
  </si>
  <si>
    <t>Izolace proti vodě, vlhkosti a plynům</t>
  </si>
  <si>
    <t>83</t>
  </si>
  <si>
    <t>711111001</t>
  </si>
  <si>
    <t>Provedení izolace proti zemní vlhkosti vodorovné za studena nátěrem penetračním</t>
  </si>
  <si>
    <t>1793629424</t>
  </si>
  <si>
    <t>39,40*24,68</t>
  </si>
  <si>
    <t>84</t>
  </si>
  <si>
    <t>11163150</t>
  </si>
  <si>
    <t>lak penetrační asfaltový</t>
  </si>
  <si>
    <t>-300452833</t>
  </si>
  <si>
    <t>972,392*0,0003 'Přepočtené koeficientem množství</t>
  </si>
  <si>
    <t>85</t>
  </si>
  <si>
    <t>711141559</t>
  </si>
  <si>
    <t>Provedení izolace proti zemní vlhkosti pásy přitavením vodorovné NAIP</t>
  </si>
  <si>
    <t>-1245368239</t>
  </si>
  <si>
    <t>86</t>
  </si>
  <si>
    <t>62855001</t>
  </si>
  <si>
    <t>pás asfaltový natavitelný modifikovaný SBS s vložkou z polyesterové rohože a spalitelnou PE fólií nebo jemnozrnným minerálním posypem na horním povrchu tl 4,0mm</t>
  </si>
  <si>
    <t>-82086462</t>
  </si>
  <si>
    <t>972,392*1,1655 'Přepočtené koeficientem množství</t>
  </si>
  <si>
    <t>87</t>
  </si>
  <si>
    <t>998711202</t>
  </si>
  <si>
    <t>Přesun hmot procentní pro izolace proti vodě, vlhkosti a plynům v objektech v přes 6 do 12 m</t>
  </si>
  <si>
    <t>%</t>
  </si>
  <si>
    <t>870141704</t>
  </si>
  <si>
    <t>713</t>
  </si>
  <si>
    <t>Izolace tepelné</t>
  </si>
  <si>
    <t>88</t>
  </si>
  <si>
    <t>713121111</t>
  </si>
  <si>
    <t>Montáž izolace tepelné podlah volně kladenými rohožemi, pásy, dílci, deskami 1 vrstva</t>
  </si>
  <si>
    <t>198305322</t>
  </si>
  <si>
    <t>89</t>
  </si>
  <si>
    <t>28375921</t>
  </si>
  <si>
    <t>deska EPS 200 pro konstrukce s velmi vysokým zatížením λ=0,034 tl 50mm</t>
  </si>
  <si>
    <t>-2071491286</t>
  </si>
  <si>
    <t>307,2*1,05 'Přepočtené koeficientem množství</t>
  </si>
  <si>
    <t>90</t>
  </si>
  <si>
    <t>2002978578</t>
  </si>
  <si>
    <t>91</t>
  </si>
  <si>
    <t>28375926</t>
  </si>
  <si>
    <t>deska EPS 200 pro konstrukce s velmi vysokým zatížením λ=0,034 tl 100mm</t>
  </si>
  <si>
    <t>593857677</t>
  </si>
  <si>
    <t>957,6*1,05 'Přepočtené koeficientem množství</t>
  </si>
  <si>
    <t>92</t>
  </si>
  <si>
    <t>998713202</t>
  </si>
  <si>
    <t>Přesun hmot procentní pro izolace tepelné v objektech v přes 6 do 12 m</t>
  </si>
  <si>
    <t>996498643</t>
  </si>
  <si>
    <t>764</t>
  </si>
  <si>
    <t>Konstrukce klempířské</t>
  </si>
  <si>
    <t>93</t>
  </si>
  <si>
    <t>764246404</t>
  </si>
  <si>
    <t>Oplechování parapetů rovných mechanicky kotvené z TiZn předzvětralého plechu rš 330 mm</t>
  </si>
  <si>
    <t>-1732473248</t>
  </si>
  <si>
    <t>3*3</t>
  </si>
  <si>
    <t>2*2</t>
  </si>
  <si>
    <t>94</t>
  </si>
  <si>
    <t>998764202</t>
  </si>
  <si>
    <t>Přesun hmot procentní pro konstrukce klempířské v objektech v přes 6 do 12 m</t>
  </si>
  <si>
    <t>110128437</t>
  </si>
  <si>
    <t>766</t>
  </si>
  <si>
    <t>Konstrukce truhlářské</t>
  </si>
  <si>
    <t>95</t>
  </si>
  <si>
    <t>766622131</t>
  </si>
  <si>
    <t>Montáž plastových oken plochy přes 1 m2 otevíravých v do 1,5 m s rámem do zdiva</t>
  </si>
  <si>
    <t>-823449640</t>
  </si>
  <si>
    <t>3,00*0,75*3</t>
  </si>
  <si>
    <t>2,00*0,75*2</t>
  </si>
  <si>
    <t>96</t>
  </si>
  <si>
    <t>61140052</t>
  </si>
  <si>
    <t>okno plastové otevíravé/sklopné trojsklo přes plochu 1m2 do v 1,5m</t>
  </si>
  <si>
    <t>-1155082860</t>
  </si>
  <si>
    <t>97</t>
  </si>
  <si>
    <t>766694126</t>
  </si>
  <si>
    <t>Montáž parapetních desek dřevěných nebo plastových š přes 300 mm</t>
  </si>
  <si>
    <t>-1120206421</t>
  </si>
  <si>
    <t>98</t>
  </si>
  <si>
    <t>61144404</t>
  </si>
  <si>
    <t>parapet plastový vnitřní š 400mm</t>
  </si>
  <si>
    <t>2042648956</t>
  </si>
  <si>
    <t>99</t>
  </si>
  <si>
    <t>61144019</t>
  </si>
  <si>
    <t>koncovka k parapetu plastovému vnitřnímu 1 pár</t>
  </si>
  <si>
    <t>sada</t>
  </si>
  <si>
    <t>-594690855</t>
  </si>
  <si>
    <t>NC 0000.5</t>
  </si>
  <si>
    <t>montáž a dodávka, vchodové dveře dvoukřídlé 2000/2075 mm, komplet</t>
  </si>
  <si>
    <t>-1410655255</t>
  </si>
  <si>
    <t>101</t>
  </si>
  <si>
    <t>998766202</t>
  </si>
  <si>
    <t>Přesun hmot procentní pro kce truhlářské v objektech v přes 6 do 12 m</t>
  </si>
  <si>
    <t>-1208554922</t>
  </si>
  <si>
    <t>776</t>
  </si>
  <si>
    <t>Podlahy povlakové</t>
  </si>
  <si>
    <t>102</t>
  </si>
  <si>
    <t>776221121</t>
  </si>
  <si>
    <t>Lepení elektrostaticky vodivých pásů z PVC</t>
  </si>
  <si>
    <t>1614610620</t>
  </si>
  <si>
    <t>103</t>
  </si>
  <si>
    <t>NC 0000.4</t>
  </si>
  <si>
    <t>dodávka PVC dle PD</t>
  </si>
  <si>
    <t>632386747</t>
  </si>
  <si>
    <t>957,60*1,05</t>
  </si>
  <si>
    <t>104</t>
  </si>
  <si>
    <t>776223112</t>
  </si>
  <si>
    <t>Spoj povlakových podlahovin z PVC svařováním za studena</t>
  </si>
  <si>
    <t>-237723983</t>
  </si>
  <si>
    <t>957,60*0,444</t>
  </si>
  <si>
    <t>105</t>
  </si>
  <si>
    <t>998776202</t>
  </si>
  <si>
    <t>Přesun hmot procentní pro podlahy povlakové v objektech v přes 6 do 12 m</t>
  </si>
  <si>
    <t>762131733</t>
  </si>
  <si>
    <t>783</t>
  </si>
  <si>
    <t>Dokončovací práce - nátěry</t>
  </si>
  <si>
    <t>106</t>
  </si>
  <si>
    <t>783901453</t>
  </si>
  <si>
    <t>Vysátí betonových podlah před provedením nátěru</t>
  </si>
  <si>
    <t>-1376049577</t>
  </si>
  <si>
    <t>15,80*18,40</t>
  </si>
  <si>
    <t>107</t>
  </si>
  <si>
    <t>783943151</t>
  </si>
  <si>
    <t>Penetrační polyuretanový nátěr hladkých betonových podlah</t>
  </si>
  <si>
    <t>728819930</t>
  </si>
  <si>
    <t>108</t>
  </si>
  <si>
    <t>783947153</t>
  </si>
  <si>
    <t>Krycí jednonásobný polyuretanový rozpouštědlový nátěr betonové podlahy</t>
  </si>
  <si>
    <t>837030498</t>
  </si>
  <si>
    <t>SO 02 - Tréninková hala, vrchní stavba</t>
  </si>
  <si>
    <t>OST - Ostatní</t>
  </si>
  <si>
    <t xml:space="preserve">    O01 - Ostatní</t>
  </si>
  <si>
    <t>945421110</t>
  </si>
  <si>
    <t>Hydraulická zvedací plošina na automobilovém podvozku výška zdvihu do 18 m včetně obsluhy</t>
  </si>
  <si>
    <t>hod</t>
  </si>
  <si>
    <t>-445734797</t>
  </si>
  <si>
    <t>280</t>
  </si>
  <si>
    <t>-967928905</t>
  </si>
  <si>
    <t>4*3</t>
  </si>
  <si>
    <t>2,65*3</t>
  </si>
  <si>
    <t>-702609519</t>
  </si>
  <si>
    <t>766622133</t>
  </si>
  <si>
    <t>Montáž plastových oken plochy přes 1 m2 otevíravých v přes 2,5 m s rámem do zdiva</t>
  </si>
  <si>
    <t>-2006962427</t>
  </si>
  <si>
    <t>4,00*4,50*3</t>
  </si>
  <si>
    <t>2,65*4,50*3</t>
  </si>
  <si>
    <t>61140056</t>
  </si>
  <si>
    <t>okno plastové otevíravé/sklopné trojsklo přes plochu 1m2 přes v 2,5m</t>
  </si>
  <si>
    <t>1546571919</t>
  </si>
  <si>
    <t>609296275</t>
  </si>
  <si>
    <t>4,00*3</t>
  </si>
  <si>
    <t>-1739515560</t>
  </si>
  <si>
    <t>-714731092</t>
  </si>
  <si>
    <t>1180070150</t>
  </si>
  <si>
    <t>OST</t>
  </si>
  <si>
    <t>Ostatní</t>
  </si>
  <si>
    <t>O01</t>
  </si>
  <si>
    <t>NC 0000.6</t>
  </si>
  <si>
    <t>montáž a dodávka vrchní stavby tréninkové haly dle nabídky dodvatele, komplet</t>
  </si>
  <si>
    <t>512</t>
  </si>
  <si>
    <t>875772023</t>
  </si>
  <si>
    <t>SO 03 - Spojovací chodba</t>
  </si>
  <si>
    <t xml:space="preserve">    771 - Podlahy z dlaždic</t>
  </si>
  <si>
    <t xml:space="preserve">    789 - Povrchové úpravy ocelových konstrukcí a technologických zařízení</t>
  </si>
  <si>
    <t>131251102</t>
  </si>
  <si>
    <t>Hloubení jam nezapažených v hornině třídy těžitelnosti I skupiny 3 objem do 50 m3 strojně</t>
  </si>
  <si>
    <t>-1531102177</t>
  </si>
  <si>
    <t>9,00*2,10*2,50</t>
  </si>
  <si>
    <t>132251101</t>
  </si>
  <si>
    <t>Hloubení rýh nezapažených š do 800 mm v hornině třídy těžitelnosti I skupiny 3 objem do 20 m3 strojně</t>
  </si>
  <si>
    <t>-1663242247</t>
  </si>
  <si>
    <t>2,10*0,50*1,20</t>
  </si>
  <si>
    <t>9,10*0,50*1,20</t>
  </si>
  <si>
    <t>7,80*0,40*1,20</t>
  </si>
  <si>
    <t>5,50*0,40*1,20</t>
  </si>
  <si>
    <t>4,20*0,40*1,20</t>
  </si>
  <si>
    <t>946899143</t>
  </si>
  <si>
    <t>819720796</t>
  </si>
  <si>
    <t>2,10*9,63</t>
  </si>
  <si>
    <t>7,825*2,40</t>
  </si>
  <si>
    <t>3,45*7,25</t>
  </si>
  <si>
    <t>552764660</t>
  </si>
  <si>
    <t>717157479</t>
  </si>
  <si>
    <t>1365441814</t>
  </si>
  <si>
    <t>2,10*9,63*0,10</t>
  </si>
  <si>
    <t>7,825*2,40*0,10</t>
  </si>
  <si>
    <t>3,45*7,25*0,10</t>
  </si>
  <si>
    <t>273321411</t>
  </si>
  <si>
    <t>Základové desky ze ŽB bez zvýšených nároků na prostředí tř. C 20/25</t>
  </si>
  <si>
    <t>-2125377468</t>
  </si>
  <si>
    <t>2,10*9,63*0,15</t>
  </si>
  <si>
    <t>7,825*2,40*0,15</t>
  </si>
  <si>
    <t>3,45*7,25*0,15</t>
  </si>
  <si>
    <t>2127447519</t>
  </si>
  <si>
    <t>2,10*0,15</t>
  </si>
  <si>
    <t>9,63*0,15</t>
  </si>
  <si>
    <t>7,852*0,15</t>
  </si>
  <si>
    <t>5,50*0,15</t>
  </si>
  <si>
    <t>3,475*0,15</t>
  </si>
  <si>
    <t>3,45*0,15</t>
  </si>
  <si>
    <t>-472183309</t>
  </si>
  <si>
    <t>624460345</t>
  </si>
  <si>
    <t>2,10*9,63*3,033*1,12*0,001</t>
  </si>
  <si>
    <t>7,825*2,40*3,033*1,12*0,001</t>
  </si>
  <si>
    <t>3,45*7,25*3,033*1,12*0,001</t>
  </si>
  <si>
    <t>-1210058696</t>
  </si>
  <si>
    <t>2,10*0,50*1,10</t>
  </si>
  <si>
    <t>9,63*0,50*1,10</t>
  </si>
  <si>
    <t>7,825*0,40*1,10</t>
  </si>
  <si>
    <t>5,50*0,40*1,10</t>
  </si>
  <si>
    <t>4,55*0,40*1,10</t>
  </si>
  <si>
    <t>-1949896782</t>
  </si>
  <si>
    <t>2,10*2*1,10</t>
  </si>
  <si>
    <t>9,63*2*1,10</t>
  </si>
  <si>
    <t>7,825*2*1,10</t>
  </si>
  <si>
    <t>5,50*2*1,10</t>
  </si>
  <si>
    <t>4,55*2*1,10</t>
  </si>
  <si>
    <t>-1228169806</t>
  </si>
  <si>
    <t>NC 0000.7</t>
  </si>
  <si>
    <t>montáž a dodávka, šachta pro zvedací plošinu, komplet</t>
  </si>
  <si>
    <t>-260594815</t>
  </si>
  <si>
    <t>279113141</t>
  </si>
  <si>
    <t>Základová zeď tl přes 100 do 150 mm z tvárnic ztraceného bednění včetně výplně z betonu tř. C 20/25</t>
  </si>
  <si>
    <t>-1937615384</t>
  </si>
  <si>
    <t>7,00*1,35</t>
  </si>
  <si>
    <t>279113142</t>
  </si>
  <si>
    <t>Základová zeď tl přes 150 do 200 mm z tvárnic ztraceného bednění včetně výplně z betonu tř. C 20/25</t>
  </si>
  <si>
    <t>1940252669</t>
  </si>
  <si>
    <t>7,80*2,85</t>
  </si>
  <si>
    <t>6,00*3,73</t>
  </si>
  <si>
    <t>279113144</t>
  </si>
  <si>
    <t>Základová zeď tl přes 250 do 300 mm z tvárnic ztraceného bednění včetně výplně z betonu tř. C 20/25</t>
  </si>
  <si>
    <t>63774367</t>
  </si>
  <si>
    <t>2,20*1,35</t>
  </si>
  <si>
    <t>4,00*1,35</t>
  </si>
  <si>
    <t>5,70*2,85</t>
  </si>
  <si>
    <t>279361821</t>
  </si>
  <si>
    <t>Výztuž základových zdí nosných betonářskou ocelí 10 505</t>
  </si>
  <si>
    <t>18654298</t>
  </si>
  <si>
    <t>9,45*11*0,001</t>
  </si>
  <si>
    <t>44,61*11*0,001</t>
  </si>
  <si>
    <t>24,615*11*0,001</t>
  </si>
  <si>
    <t>434311115</t>
  </si>
  <si>
    <t>Schodišťové stupně dusané na terén z betonu tř. C 20/25 bez potěru</t>
  </si>
  <si>
    <t>-1726619619</t>
  </si>
  <si>
    <t>18*1,50</t>
  </si>
  <si>
    <t>13*1,80</t>
  </si>
  <si>
    <t>434351141</t>
  </si>
  <si>
    <t>Zřízení bednění stupňů přímočarých schodišť</t>
  </si>
  <si>
    <t>1550406680</t>
  </si>
  <si>
    <t>18*1,50*0,20</t>
  </si>
  <si>
    <t>13*1,80*0,20</t>
  </si>
  <si>
    <t>434351142</t>
  </si>
  <si>
    <t>Odstranění bednění stupňů přímočarých schodišť</t>
  </si>
  <si>
    <t>585980383</t>
  </si>
  <si>
    <t>619995001</t>
  </si>
  <si>
    <t>Začištění omítek kolem oken, dveří, podlah nebo obkladů</t>
  </si>
  <si>
    <t>-1841749202</t>
  </si>
  <si>
    <t>7,75*2</t>
  </si>
  <si>
    <t>1,85*2</t>
  </si>
  <si>
    <t>1,90*2</t>
  </si>
  <si>
    <t>18*0,60*2</t>
  </si>
  <si>
    <t>13*0,60*2</t>
  </si>
  <si>
    <t>642942221</t>
  </si>
  <si>
    <t>Osazování zárubní nebo rámů dveřních kovových přes 2,5 do 4,5 m2 na MC</t>
  </si>
  <si>
    <t>kus</t>
  </si>
  <si>
    <t>558991158</t>
  </si>
  <si>
    <t>55331748</t>
  </si>
  <si>
    <t>zárubeň dvoukřídlá ocelová pro zdění tl stěny 110-150mm rozměru 1600/1970, 2100mm</t>
  </si>
  <si>
    <t>-176195689</t>
  </si>
  <si>
    <t>NC 0000.12</t>
  </si>
  <si>
    <t>montáž a dodávka, vnitřní a vnější úpravy povrchů stěn, komplet</t>
  </si>
  <si>
    <t>1770957206</t>
  </si>
  <si>
    <t>941311111</t>
  </si>
  <si>
    <t>Montáž lešení řadového modulového lehkého zatížení do 200 kg/m2 š od 0,6 do 0,9 m v do 10 m</t>
  </si>
  <si>
    <t>-830693104</t>
  </si>
  <si>
    <t>941311211</t>
  </si>
  <si>
    <t>Příplatek k lešení řadovému modulovému lehkému do 200 kg/m2 š od 0,6 do 0,9 m v do 10 m za každý den použití</t>
  </si>
  <si>
    <t>1078718158</t>
  </si>
  <si>
    <t>50*35</t>
  </si>
  <si>
    <t>941311312</t>
  </si>
  <si>
    <t>Odborná prohlídka lešení řadového modulového lehkého s podlahami zatížení do 200 kg/m2 š od 0,6 do 0,9 m v do 25 m pl do 500 m2 zakryté sítěmi</t>
  </si>
  <si>
    <t>-678336879</t>
  </si>
  <si>
    <t>941311811</t>
  </si>
  <si>
    <t>Demontáž lešení řadového modulového lehkého zatížení do 200 kg/m2 š od 0,6 do 0,9 m v do 10 m</t>
  </si>
  <si>
    <t>-1189252267</t>
  </si>
  <si>
    <t>944511111</t>
  </si>
  <si>
    <t>Montáž ochranné sítě z textilie z umělých vláken</t>
  </si>
  <si>
    <t>-419977505</t>
  </si>
  <si>
    <t>944511211</t>
  </si>
  <si>
    <t>Příplatek k ochranné síti za každý den použití</t>
  </si>
  <si>
    <t>339347575</t>
  </si>
  <si>
    <t>944511811</t>
  </si>
  <si>
    <t>Demontáž ochranné sítě z textilie z umělých vláken</t>
  </si>
  <si>
    <t>-539614196</t>
  </si>
  <si>
    <t>944711111</t>
  </si>
  <si>
    <t>Montáž záchytné stříšky š do 1,5 m</t>
  </si>
  <si>
    <t>-700849380</t>
  </si>
  <si>
    <t>944711211</t>
  </si>
  <si>
    <t>Příplatek k záchytné stříšce š přes do 1,5 m za každý den použití</t>
  </si>
  <si>
    <t>-1083899810</t>
  </si>
  <si>
    <t>5*35</t>
  </si>
  <si>
    <t>944711811</t>
  </si>
  <si>
    <t>Demontáž záchytné stříšky š přes do 1,5 m</t>
  </si>
  <si>
    <t>-591272613</t>
  </si>
  <si>
    <t>-1686090053</t>
  </si>
  <si>
    <t>-162756336</t>
  </si>
  <si>
    <t>953946122</t>
  </si>
  <si>
    <t>Montáž atypických ocelových kcí hmotnosti přes 1 do 2,5 t z profilů hmotnosti přes 13 do 30 kg/m</t>
  </si>
  <si>
    <t>-782465556</t>
  </si>
  <si>
    <t>1851,90*0,001</t>
  </si>
  <si>
    <t>92,60*0,001</t>
  </si>
  <si>
    <t>NC 0000.10</t>
  </si>
  <si>
    <t>dodávka ocelových konstrukcí včetně dílenské přípravy a výroby, komplet</t>
  </si>
  <si>
    <t>kg</t>
  </si>
  <si>
    <t>-733639263</t>
  </si>
  <si>
    <t>NC 0000.11</t>
  </si>
  <si>
    <t>montáž a dodávka, oplaštění stěn a střešní konstrukce ze stěnových a střešních panelů dle PD komplet</t>
  </si>
  <si>
    <t>1885263071</t>
  </si>
  <si>
    <t>993111111</t>
  </si>
  <si>
    <t>Dovoz a odvoz lešení řadového do 10 km včetně naložení a složení</t>
  </si>
  <si>
    <t>-830113000</t>
  </si>
  <si>
    <t>993111119</t>
  </si>
  <si>
    <t>Příplatek k ceně dovozu a odvozu lešení řadového ZKD 10 km přes 10 km</t>
  </si>
  <si>
    <t>1516932278</t>
  </si>
  <si>
    <t>-1684795081</t>
  </si>
  <si>
    <t>-1640395767</t>
  </si>
  <si>
    <t>119579379</t>
  </si>
  <si>
    <t>64,016*0,0003 'Přepočtené koeficientem množství</t>
  </si>
  <si>
    <t>-1631747449</t>
  </si>
  <si>
    <t>62853003</t>
  </si>
  <si>
    <t>pás asfaltový natavitelný modifikovaný SBS s vložkou ze skleněné tkaniny a spalitelnou PE fólií nebo jemnozrnným minerálním posypem na horním povrchu tl 3,5mm</t>
  </si>
  <si>
    <t>484815467</t>
  </si>
  <si>
    <t>64,016*1,1655 'Přepočtené koeficientem množství</t>
  </si>
  <si>
    <t>-175174622</t>
  </si>
  <si>
    <t>764216404</t>
  </si>
  <si>
    <t>Oplechování parapetů rovných mechanicky kotvené z Pz plechu rš 330 mm</t>
  </si>
  <si>
    <t>-411372091</t>
  </si>
  <si>
    <t>1,50</t>
  </si>
  <si>
    <t>764511403</t>
  </si>
  <si>
    <t>Žlab podokapní půlkruhový z Pz plechu rš 250 mm</t>
  </si>
  <si>
    <t>-856292931</t>
  </si>
  <si>
    <t>764511443</t>
  </si>
  <si>
    <t>Kotlík oválný (trychtýřový) pro podokapní žlaby z Pz plechu 250/80 mm</t>
  </si>
  <si>
    <t>-977350756</t>
  </si>
  <si>
    <t>764518421</t>
  </si>
  <si>
    <t>Svody kruhové včetně objímek, kolen, odskoků z Pz plechu průměru 80 mm</t>
  </si>
  <si>
    <t>-1236268173</t>
  </si>
  <si>
    <t>-743335726</t>
  </si>
  <si>
    <t>751560072</t>
  </si>
  <si>
    <t>1,50*0,75</t>
  </si>
  <si>
    <t>-167077496</t>
  </si>
  <si>
    <t>766660031</t>
  </si>
  <si>
    <t>Montáž dveřních křídel otvíravých dvoukřídlových požárních do ocelové zárubně</t>
  </si>
  <si>
    <t>-1529689217</t>
  </si>
  <si>
    <t>61161057</t>
  </si>
  <si>
    <t>dveře dvoukřídlé dřevotřískové protipožární EI (EW) 30 D3 povrch lakovaný plné 1650x1970-2100mm</t>
  </si>
  <si>
    <t>-1586909700</t>
  </si>
  <si>
    <t>766660717</t>
  </si>
  <si>
    <t>Montáž samozavírače na ocelovou zárubeň a dveřní křídlo</t>
  </si>
  <si>
    <t>-854834490</t>
  </si>
  <si>
    <t>54917250</t>
  </si>
  <si>
    <t>samozavírač dveří hydraulický</t>
  </si>
  <si>
    <t>53117162</t>
  </si>
  <si>
    <t>766660729</t>
  </si>
  <si>
    <t>Montáž dveřního interiérového kování - štítku s klikou</t>
  </si>
  <si>
    <t>120962463</t>
  </si>
  <si>
    <t>54914123</t>
  </si>
  <si>
    <t>dveřní kování interiérové rozetové klika/klika</t>
  </si>
  <si>
    <t>399985087</t>
  </si>
  <si>
    <t>766660751</t>
  </si>
  <si>
    <t>Montáž dveřního interiérového kování - zámku</t>
  </si>
  <si>
    <t>2003606923</t>
  </si>
  <si>
    <t>54924003</t>
  </si>
  <si>
    <t>zámek zadlabací mezipokojový pravý pro WC kování 72x55mm</t>
  </si>
  <si>
    <t>-1990215041</t>
  </si>
  <si>
    <t>-1847422717</t>
  </si>
  <si>
    <t>-1895144423</t>
  </si>
  <si>
    <t>-2066911488</t>
  </si>
  <si>
    <t>766695233</t>
  </si>
  <si>
    <t>Montáž truhlářských prahů dveří dvoukřídlových š přes 100 mm</t>
  </si>
  <si>
    <t>1946585622</t>
  </si>
  <si>
    <t>NC 0000.8</t>
  </si>
  <si>
    <t>dodávka prahu dubového dl. 165 cm</t>
  </si>
  <si>
    <t>ks</t>
  </si>
  <si>
    <t>-524952983</t>
  </si>
  <si>
    <t>-1388347955</t>
  </si>
  <si>
    <t>771</t>
  </si>
  <si>
    <t>Podlahy z dlaždic</t>
  </si>
  <si>
    <t>771111011</t>
  </si>
  <si>
    <t>Vysátí podkladu před pokládkou dlažby</t>
  </si>
  <si>
    <t>818747134</t>
  </si>
  <si>
    <t>1,80*1,80</t>
  </si>
  <si>
    <t>7,75*1,95</t>
  </si>
  <si>
    <t>771121011</t>
  </si>
  <si>
    <t>Nátěr penetrační na podlahu</t>
  </si>
  <si>
    <t>2010789972</t>
  </si>
  <si>
    <t>771151012</t>
  </si>
  <si>
    <t>Samonivelační stěrka podlah pevnosti 20 MPa tl přes 3 do 5 mm</t>
  </si>
  <si>
    <t>328164893</t>
  </si>
  <si>
    <t>771274113</t>
  </si>
  <si>
    <t>Montáž obkladů stupnic z dlaždic keramických hladkých lepených cementovým flexibilním lepidlem š přes 250 do 300 mm</t>
  </si>
  <si>
    <t>1239235304</t>
  </si>
  <si>
    <t>59761085</t>
  </si>
  <si>
    <t>schodovka keramická mrazuvzdorná R9/A povrch hladký/matný tl do 10mm š přes 250 do 300mm dl do 300mm</t>
  </si>
  <si>
    <t>-1561127391</t>
  </si>
  <si>
    <t>50,4*1,1 'Přepočtené koeficientem množství</t>
  </si>
  <si>
    <t>771274232</t>
  </si>
  <si>
    <t>Montáž obkladů podstupnic z dlaždic keramických hladkých lepených cementovým flexibilním lepidlem v přes 150 do 200 mm</t>
  </si>
  <si>
    <t>1404343871</t>
  </si>
  <si>
    <t>59761137</t>
  </si>
  <si>
    <t>dlažba keramická slinutá mrazuvzdorná povrch hladký/matný tl do 10mm přes 6 do 9ks/m2</t>
  </si>
  <si>
    <t>2035731600</t>
  </si>
  <si>
    <t>50,40*0,20*1,20</t>
  </si>
  <si>
    <t>771474112</t>
  </si>
  <si>
    <t>Montáž soklů z dlaždic keramických rovných lepených cementovým flexibilním lepidlem v přes 65 do 90 mm</t>
  </si>
  <si>
    <t>-1691873692</t>
  </si>
  <si>
    <t>59761196</t>
  </si>
  <si>
    <t>sokl keramický mrazuvzdorný francouzský povrch hladký/matný tl do 10mm výšky přes 65 do 90mm</t>
  </si>
  <si>
    <t>-1738183365</t>
  </si>
  <si>
    <t>60,2*1,1 'Přepočtené koeficientem množství</t>
  </si>
  <si>
    <t>771574478</t>
  </si>
  <si>
    <t>Montáž podlah keramických pro mechanické zatížení lepených cementovým flexibilním lepidlem přes 19 do 22 ks/m2</t>
  </si>
  <si>
    <t>2057439631</t>
  </si>
  <si>
    <t>59761149</t>
  </si>
  <si>
    <t>dlažba keramická slinutá mrazuvzdorná R9 povrch reliéfní/matný tl do 10mm přes 19 do 22ks/m2</t>
  </si>
  <si>
    <t>320968007</t>
  </si>
  <si>
    <t>18,353*1,05 'Přepočtené koeficientem množství</t>
  </si>
  <si>
    <t>771591112</t>
  </si>
  <si>
    <t>Izolace pod dlažbu nátěrem nebo stěrkou ve dvou vrstvách</t>
  </si>
  <si>
    <t>-229620029</t>
  </si>
  <si>
    <t>771591115</t>
  </si>
  <si>
    <t>Podlahy spárování silikonem</t>
  </si>
  <si>
    <t>1860702830</t>
  </si>
  <si>
    <t>771591184</t>
  </si>
  <si>
    <t>Pracnější řezání podlah z dlaždic keramických rovné</t>
  </si>
  <si>
    <t>-56492415</t>
  </si>
  <si>
    <t>771592011</t>
  </si>
  <si>
    <t>Čištění vnitřních ploch podlah nebo schodišť po položení dlažby chemickými prostředky</t>
  </si>
  <si>
    <t>-1770311263</t>
  </si>
  <si>
    <t>18*1,50*0,50</t>
  </si>
  <si>
    <t>13*1,80*0,50</t>
  </si>
  <si>
    <t>998771202</t>
  </si>
  <si>
    <t>Přesun hmot procentní pro podlahy z dlaždic v objektech v přes 6 do 12 m</t>
  </si>
  <si>
    <t>-1719310994</t>
  </si>
  <si>
    <t>NC 0000.9</t>
  </si>
  <si>
    <t>montáž a dodávka, vrchní skladba podlahy v prostoru č. 1.02, zádveří, včetně podkladních vrstev, tl. 270 mm, dle popisu PD komplet</t>
  </si>
  <si>
    <t>694043754</t>
  </si>
  <si>
    <t>3,30*4,80</t>
  </si>
  <si>
    <t>-978561825</t>
  </si>
  <si>
    <t>783101203</t>
  </si>
  <si>
    <t>Jemné obroušení podkladu truhlářských konstrukcí před provedením nátěru</t>
  </si>
  <si>
    <t>1327693679</t>
  </si>
  <si>
    <t>1,65*0,20</t>
  </si>
  <si>
    <t>783101403</t>
  </si>
  <si>
    <t>Oprášení podkladu truhlářských konstrukcí před provedením nátěru</t>
  </si>
  <si>
    <t>-1966631615</t>
  </si>
  <si>
    <t>783114101</t>
  </si>
  <si>
    <t>Základní jednonásobný syntetický nátěr truhlářských konstrukcí</t>
  </si>
  <si>
    <t>-1282958183</t>
  </si>
  <si>
    <t>783118211</t>
  </si>
  <si>
    <t>Lakovací dvojnásobný syntetický nátěr truhlářských konstrukcí s mezibroušením</t>
  </si>
  <si>
    <t>458990185</t>
  </si>
  <si>
    <t>783301313</t>
  </si>
  <si>
    <t>Odmaštění zámečnických konstrukcí ředidlovým odmašťovačem</t>
  </si>
  <si>
    <t>-1433693331</t>
  </si>
  <si>
    <t>5,65*0,20</t>
  </si>
  <si>
    <t>783301401</t>
  </si>
  <si>
    <t>Ometení zámečnických konstrukcí</t>
  </si>
  <si>
    <t>635061095</t>
  </si>
  <si>
    <t>783314101</t>
  </si>
  <si>
    <t>Základní jednonásobný syntetický nátěr zámečnických konstrukcí</t>
  </si>
  <si>
    <t>-130114306</t>
  </si>
  <si>
    <t>783315101</t>
  </si>
  <si>
    <t>Mezinátěr jednonásobný syntetický standardní zámečnických konstrukcí</t>
  </si>
  <si>
    <t>-848851593</t>
  </si>
  <si>
    <t>783317101</t>
  </si>
  <si>
    <t>Krycí jednonásobný syntetický standardní nátěr zámečnických konstrukcí</t>
  </si>
  <si>
    <t>-36586801</t>
  </si>
  <si>
    <t>789</t>
  </si>
  <si>
    <t>Povrchové úpravy ocelových konstrukcí a technologických zařízení</t>
  </si>
  <si>
    <t>789121220</t>
  </si>
  <si>
    <t>Oprášení ocelových konstrukcí třídy I</t>
  </si>
  <si>
    <t>-1610403749</t>
  </si>
  <si>
    <t>1945*0,033</t>
  </si>
  <si>
    <t>789121240</t>
  </si>
  <si>
    <t>Odmaštění ocelových konstrukcí třídy I</t>
  </si>
  <si>
    <t>1890641395</t>
  </si>
  <si>
    <t>789325210</t>
  </si>
  <si>
    <t>Nátěr ocelových konstrukcí třídy I dvousložkový epoxidový základní tl do 40 μm</t>
  </si>
  <si>
    <t>72969891</t>
  </si>
  <si>
    <t>789325215</t>
  </si>
  <si>
    <t>Nátěr ocelových konstrukcí třídy I dvousložkový epoxidový mezivrstva do 40 μm</t>
  </si>
  <si>
    <t>-314192237</t>
  </si>
  <si>
    <t>789325221</t>
  </si>
  <si>
    <t>Nátěr ocelových konstrukcí třídy I dvousložkový epoxidový krycí (vrchní) do 80 μm</t>
  </si>
  <si>
    <t>911106510</t>
  </si>
  <si>
    <t>SO 04 - RaM stávajícího technického zázemí</t>
  </si>
  <si>
    <t xml:space="preserve">    997 - Doprava suti a vybouraných hmot</t>
  </si>
  <si>
    <t xml:space="preserve">    763 - Konstrukce suché výstavby</t>
  </si>
  <si>
    <t xml:space="preserve">    781 - Dokončovací práce - obklady</t>
  </si>
  <si>
    <t xml:space="preserve">    784 - Dokončovací práce - malby a tapety</t>
  </si>
  <si>
    <t>310271045</t>
  </si>
  <si>
    <t>Zazdívka otvorů ve zdivu nadzákladovém pl do 1 m2 pórobetonovými tvárnicemi přes P2 do P4 na tenkovrstvou maltu tl 375 m</t>
  </si>
  <si>
    <t>-1945056026</t>
  </si>
  <si>
    <t>1,50*0,35</t>
  </si>
  <si>
    <t>310271085</t>
  </si>
  <si>
    <t>Zazdívka otvorů ve zdivu nadzákladovém pl přes 1 do 4 m2 pórobetonovými tvárnicemi přes P2 do P4 na tenkovrstvou maltu tl 375 m</t>
  </si>
  <si>
    <t>1980552974</t>
  </si>
  <si>
    <t>1,00*2,05</t>
  </si>
  <si>
    <t>317234410</t>
  </si>
  <si>
    <t>Vyzdívka mezi nosníky z cihel pálených na MC</t>
  </si>
  <si>
    <t>-478160527</t>
  </si>
  <si>
    <t>0,25</t>
  </si>
  <si>
    <t>317944321</t>
  </si>
  <si>
    <t>Válcované nosníky výšky do 120 mm dodatečně osazované do připravených otvorů</t>
  </si>
  <si>
    <t>-234224126</t>
  </si>
  <si>
    <t>1,70*2*11,10*0,001</t>
  </si>
  <si>
    <t>1,30*2*8,34*0,001</t>
  </si>
  <si>
    <t>317944323</t>
  </si>
  <si>
    <t>Válcované nosníky výšky přes 120 do 240 mm dodatečně osazované do připravených otvorů</t>
  </si>
  <si>
    <t>-814297564</t>
  </si>
  <si>
    <t>3,75*2*17,90*0,001</t>
  </si>
  <si>
    <t>346481111</t>
  </si>
  <si>
    <t>Zaplentování rýh, potrubí, výklenků nebo nik ve stěnách rabicovým pletivem</t>
  </si>
  <si>
    <t>-471745734</t>
  </si>
  <si>
    <t>3,73*0,75*2</t>
  </si>
  <si>
    <t>1,70*0,65*2</t>
  </si>
  <si>
    <t>1,30*0,60*2</t>
  </si>
  <si>
    <t>NC 0000.23</t>
  </si>
  <si>
    <t>montáž a dodávka, zdvihací plošina komplet</t>
  </si>
  <si>
    <t>469971398</t>
  </si>
  <si>
    <t>413232211</t>
  </si>
  <si>
    <t>Zazdívka zhlaví válcovaných nosníků v do 150 mm</t>
  </si>
  <si>
    <t>-848318482</t>
  </si>
  <si>
    <t>413232221</t>
  </si>
  <si>
    <t>Zazdívka zhlaví válcovaných nosníků v přes 150 do 300 mm</t>
  </si>
  <si>
    <t>-1503556391</t>
  </si>
  <si>
    <t>619991005</t>
  </si>
  <si>
    <t>Zakrytí stěny PE fólií</t>
  </si>
  <si>
    <t>-552093608</t>
  </si>
  <si>
    <t>-1659312207</t>
  </si>
  <si>
    <t>6,20*2</t>
  </si>
  <si>
    <t>12,60*2</t>
  </si>
  <si>
    <t>57,20</t>
  </si>
  <si>
    <t>622215134</t>
  </si>
  <si>
    <t>Oprava kontaktního zateplení stěn z polystyrenových desek tl přes 120 do 160 mm pl přes 0,5 do 1,0 m2</t>
  </si>
  <si>
    <t>-67668290</t>
  </si>
  <si>
    <t>632902221</t>
  </si>
  <si>
    <t>Příprava zatvrdlého povrchu betonových mazanin pro cementový potěr spojovacím můstkem</t>
  </si>
  <si>
    <t>-655788503</t>
  </si>
  <si>
    <t>642942111</t>
  </si>
  <si>
    <t>Osazování zárubní nebo rámů dveřních kovových do 2,5 m2 na MC</t>
  </si>
  <si>
    <t>-1189625814</t>
  </si>
  <si>
    <t>55331487</t>
  </si>
  <si>
    <t>zárubeň jednokřídlá ocelová pro zdění tl stěny 110-150mm rozměru 800/1970, 2100mm</t>
  </si>
  <si>
    <t>-131014002</t>
  </si>
  <si>
    <t>55331488</t>
  </si>
  <si>
    <t>zárubeň jednokřídlá ocelová pro zdění tl stěny 110-150mm rozměru 900/1970, 2100mm</t>
  </si>
  <si>
    <t>-1725865815</t>
  </si>
  <si>
    <t>-351921586</t>
  </si>
  <si>
    <t>55331747</t>
  </si>
  <si>
    <t>zárubeň dvoukřídlá ocelová pro zdění tl stěny 110-150mm rozměru 1250/1970, 2100mm</t>
  </si>
  <si>
    <t>109477410</t>
  </si>
  <si>
    <t>-416008541</t>
  </si>
  <si>
    <t>-91740179</t>
  </si>
  <si>
    <t>57,71</t>
  </si>
  <si>
    <t>4,70</t>
  </si>
  <si>
    <t>9,80</t>
  </si>
  <si>
    <t>7,60</t>
  </si>
  <si>
    <t>9,60</t>
  </si>
  <si>
    <t>6,50</t>
  </si>
  <si>
    <t>-949997773</t>
  </si>
  <si>
    <t>962031133</t>
  </si>
  <si>
    <t>Bourání příček nebo přizdívek z cihel pálených plných tl přes 100 do 150 mm</t>
  </si>
  <si>
    <t>-347040083</t>
  </si>
  <si>
    <t>5,60*4</t>
  </si>
  <si>
    <t>965045113</t>
  </si>
  <si>
    <t>Bourání potěrů cementových nebo pískocementových tl do 50 mm pl přes 4 m2</t>
  </si>
  <si>
    <t>-1811150084</t>
  </si>
  <si>
    <t>967031132</t>
  </si>
  <si>
    <t>Přisekání rovných ostění v cihelném zdivu na MV nebo MVC</t>
  </si>
  <si>
    <t>-1689123706</t>
  </si>
  <si>
    <t>968072455</t>
  </si>
  <si>
    <t>Vybourání kovových dveřních zárubní pl do 2 m2</t>
  </si>
  <si>
    <t>289446131</t>
  </si>
  <si>
    <t>0,90*1,97</t>
  </si>
  <si>
    <t>968072456</t>
  </si>
  <si>
    <t>Vybourání kovových dveřních zárubní pl přes 2 m2</t>
  </si>
  <si>
    <t>-1041867687</t>
  </si>
  <si>
    <t>1,60*1,97</t>
  </si>
  <si>
    <t>971033541</t>
  </si>
  <si>
    <t>Vybourání otvorů ve zdivu cihelném pl do 1 m2 na MVC nebo MV tl do 300 mm</t>
  </si>
  <si>
    <t>-1363754189</t>
  </si>
  <si>
    <t>0,90*1,97*0,30</t>
  </si>
  <si>
    <t>971033641</t>
  </si>
  <si>
    <t>Vybourání otvorů ve zdivu cihelném pl do 4 m2 na MVC nebo MV tl do 300 mm</t>
  </si>
  <si>
    <t>-1070300135</t>
  </si>
  <si>
    <t>1,25*2,10*0,25</t>
  </si>
  <si>
    <t>1,00*2,05*0,30</t>
  </si>
  <si>
    <t>971033651</t>
  </si>
  <si>
    <t>Vybourání otvorů ve zdivu cihelném pl do 4 m2 na MVC nebo MV tl do 600 mm</t>
  </si>
  <si>
    <t>1969071779</t>
  </si>
  <si>
    <t>3,80*0,90*0,35</t>
  </si>
  <si>
    <t>973031334</t>
  </si>
  <si>
    <t>Vysekání kapes ve zdivu cihelném na MV nebo MVC pl do 0,16 m2 hl do 150 mm</t>
  </si>
  <si>
    <t>-1809535390</t>
  </si>
  <si>
    <t>NC 0000.17</t>
  </si>
  <si>
    <t>montáž a dodávka, nutné opravy omítek a omítky nové</t>
  </si>
  <si>
    <t>1292601083</t>
  </si>
  <si>
    <t>997</t>
  </si>
  <si>
    <t>Doprava suti a vybouraných hmot</t>
  </si>
  <si>
    <t>997013112</t>
  </si>
  <si>
    <t>Vnitrostaveništní doprava suti a vybouraných hmot pro budovy v přes 6 do 9 m</t>
  </si>
  <si>
    <t>484365751</t>
  </si>
  <si>
    <t>997013501</t>
  </si>
  <si>
    <t>Odvoz suti a vybouraných hmot na skládku nebo meziskládku do 1 km se složením</t>
  </si>
  <si>
    <t>1808967738</t>
  </si>
  <si>
    <t>997013509</t>
  </si>
  <si>
    <t>Příplatek k odvozu suti a vybouraných hmot na skládku ZKD 1 km přes 1 km</t>
  </si>
  <si>
    <t>1425360336</t>
  </si>
  <si>
    <t>21,725*5 'Přepočtené koeficientem množství</t>
  </si>
  <si>
    <t>997013631</t>
  </si>
  <si>
    <t>Poplatek za uložení na skládce (skládkovné) stavebního odpadu směsného kód odpadu 17 09 04</t>
  </si>
  <si>
    <t>1156457242</t>
  </si>
  <si>
    <t>763</t>
  </si>
  <si>
    <t>Konstrukce suché výstavby</t>
  </si>
  <si>
    <t>763111343</t>
  </si>
  <si>
    <t>SDK příčka tl 100 mm profil CW+UW 75 desky 1xDFH2 12,5 s izolací EI 45 Rw do 49 dB</t>
  </si>
  <si>
    <t>1353086631</t>
  </si>
  <si>
    <t>4,90*2,50</t>
  </si>
  <si>
    <t>3,80*2,50</t>
  </si>
  <si>
    <t>7,10*2,50</t>
  </si>
  <si>
    <t>5,60*2,50</t>
  </si>
  <si>
    <t>763111717</t>
  </si>
  <si>
    <t>SDK příčka základní penetrační nátěr (oboustranně)</t>
  </si>
  <si>
    <t>-1736352638</t>
  </si>
  <si>
    <t>763111721</t>
  </si>
  <si>
    <t>SDK příčka plastový úhelník k ochraně rohů</t>
  </si>
  <si>
    <t>76618707</t>
  </si>
  <si>
    <t>763111741</t>
  </si>
  <si>
    <t>Montáž parotěsné zábrany do SDK příčky</t>
  </si>
  <si>
    <t>1860588069</t>
  </si>
  <si>
    <t>28329276</t>
  </si>
  <si>
    <t>fólie PE vyztužená pro parotěsnou vrstvu (reakce na oheň - třída E) 140g/m2</t>
  </si>
  <si>
    <t>1562205650</t>
  </si>
  <si>
    <t>53,5*1,1235 'Přepočtené koeficientem množství</t>
  </si>
  <si>
    <t>763111772</t>
  </si>
  <si>
    <t>Příplatek k SDK příčce za rovinnost kvality Q4</t>
  </si>
  <si>
    <t>1285296697</t>
  </si>
  <si>
    <t>763131471</t>
  </si>
  <si>
    <t>SDK podhled deska 1xDFH2 12,5 bez izolace dvouvrstvá spodní kce profil CD+UD REI do 90</t>
  </si>
  <si>
    <t>709499308</t>
  </si>
  <si>
    <t>763131714</t>
  </si>
  <si>
    <t>SDK podhled základní penetrační nátěr</t>
  </si>
  <si>
    <t>-1474939193</t>
  </si>
  <si>
    <t>763131751</t>
  </si>
  <si>
    <t>Montáž parotěsné zábrany do SDK podhledu</t>
  </si>
  <si>
    <t>1173286640</t>
  </si>
  <si>
    <t>28329274</t>
  </si>
  <si>
    <t>fólie PE vyztužená pro parotěsnou vrstvu (reakce na oheň - třída E) 110g/m2</t>
  </si>
  <si>
    <t>560426485</t>
  </si>
  <si>
    <t>38,2*1,1235 'Přepočtené koeficientem množství</t>
  </si>
  <si>
    <t>763131766</t>
  </si>
  <si>
    <t>Příplatek k SDK podhledu za výšku zavěšení přes 1,0 do 1,5 m</t>
  </si>
  <si>
    <t>1287164300</t>
  </si>
  <si>
    <t>763131772</t>
  </si>
  <si>
    <t>Příplatek k SDK podhledu za rovinnost kvality Q4</t>
  </si>
  <si>
    <t>1687644885</t>
  </si>
  <si>
    <t>998763402</t>
  </si>
  <si>
    <t>Přesun hmot procentní pro konstrukce montované z desek v objektech v přes 6 do 12 m</t>
  </si>
  <si>
    <t>1087594923</t>
  </si>
  <si>
    <t>766660001</t>
  </si>
  <si>
    <t>Montáž dveřních křídel otvíravých jednokřídlových š do 0,8 m do ocelové zárubně</t>
  </si>
  <si>
    <t>-2111578986</t>
  </si>
  <si>
    <t>61164005</t>
  </si>
  <si>
    <t>dveře jednokřídlé voštinové profilované povrch lakovaný plné 800x1970-2100mm</t>
  </si>
  <si>
    <t>-1728260276</t>
  </si>
  <si>
    <t>766660002</t>
  </si>
  <si>
    <t>Montáž dveřních křídel otvíravých jednokřídlových š přes 0,8 m do ocelové zárubně</t>
  </si>
  <si>
    <t>1380356521</t>
  </si>
  <si>
    <t>61164073</t>
  </si>
  <si>
    <t>dveře jednokřídlé voštinové profilované povrch lakovaný plné 900x1970-2100mm</t>
  </si>
  <si>
    <t>-2018169353</t>
  </si>
  <si>
    <t>766660011</t>
  </si>
  <si>
    <t>Montáž dveřních křídel otvíravých dvoukřídlových š do 1,45 m do ocelové zárubně</t>
  </si>
  <si>
    <t>-1374785784</t>
  </si>
  <si>
    <t>NC 0000.16</t>
  </si>
  <si>
    <t>dodávka dveří 1250/2100, komplet</t>
  </si>
  <si>
    <t>-1482414180</t>
  </si>
  <si>
    <t>766660012</t>
  </si>
  <si>
    <t>Montáž dveřních křídel otvíravých dvoukřídlových š přes 1,45 m do ocelové zárubně</t>
  </si>
  <si>
    <t>-894160846</t>
  </si>
  <si>
    <t>NC 0000.15</t>
  </si>
  <si>
    <t>dodávka dveří 1600/2100 mm, komplet</t>
  </si>
  <si>
    <t>-792042880</t>
  </si>
  <si>
    <t>-474548963</t>
  </si>
  <si>
    <t>1840883841</t>
  </si>
  <si>
    <t>-1288365042</t>
  </si>
  <si>
    <t>-1869722730</t>
  </si>
  <si>
    <t>766691914</t>
  </si>
  <si>
    <t>Vyvěšení nebo zavěšení dřevěných křídel dveří pl do 2 m2</t>
  </si>
  <si>
    <t>-58221318</t>
  </si>
  <si>
    <t>766691915</t>
  </si>
  <si>
    <t>Vyvěšení nebo zavěšení dřevěných křídel dveří pl přes 2 m2</t>
  </si>
  <si>
    <t>-474208002</t>
  </si>
  <si>
    <t>NC 0000.13</t>
  </si>
  <si>
    <t>montáž a dodávka, úprava oken v prostoru 1.07b, komplet</t>
  </si>
  <si>
    <t>1060003631</t>
  </si>
  <si>
    <t>766695213</t>
  </si>
  <si>
    <t>Montáž truhlářských prahů dveří jednokřídlových š přes 100 mm</t>
  </si>
  <si>
    <t>-921576833</t>
  </si>
  <si>
    <t>61187161</t>
  </si>
  <si>
    <t>práh dveřní dřevěný dubový tl 20mm dl 820mm š 150mm</t>
  </si>
  <si>
    <t>-239007103</t>
  </si>
  <si>
    <t>61187181</t>
  </si>
  <si>
    <t>práh dveřní dřevěný dubový tl 20mm dl 920mm š 150mm</t>
  </si>
  <si>
    <t>-880843012</t>
  </si>
  <si>
    <t>NC 0000.14</t>
  </si>
  <si>
    <t>montáž a dodávka prosklené stěny 3475/3980 mm, komplet</t>
  </si>
  <si>
    <t>-1186027070</t>
  </si>
  <si>
    <t>3,475*3,980</t>
  </si>
  <si>
    <t>-134397555</t>
  </si>
  <si>
    <t>61187503</t>
  </si>
  <si>
    <t>práh dveřní dřevěný bukový tl 20mm dl 1450mm š 120mm</t>
  </si>
  <si>
    <t>972845553</t>
  </si>
  <si>
    <t>NC 0000.22</t>
  </si>
  <si>
    <t>dodávka prahu bukového dl. 1600 mm</t>
  </si>
  <si>
    <t>-1963630454</t>
  </si>
  <si>
    <t>150084767</t>
  </si>
  <si>
    <t>-1507872081</t>
  </si>
  <si>
    <t>1157410581</t>
  </si>
  <si>
    <t>1748347863</t>
  </si>
  <si>
    <t>1427634284</t>
  </si>
  <si>
    <t>1985079820</t>
  </si>
  <si>
    <t>37,6*1,1 'Přepočtené koeficientem množství</t>
  </si>
  <si>
    <t>771574477</t>
  </si>
  <si>
    <t>Montáž podlah keramických pro mechanické zatížení lepených cementovým flexibilním lepidlem přes 12 do 19 ks/m2</t>
  </si>
  <si>
    <t>900904310</t>
  </si>
  <si>
    <t>-342175146</t>
  </si>
  <si>
    <t>-782010585</t>
  </si>
  <si>
    <t>-1763338428</t>
  </si>
  <si>
    <t>-960769352</t>
  </si>
  <si>
    <t>-464807226</t>
  </si>
  <si>
    <t>532397394</t>
  </si>
  <si>
    <t>776201812</t>
  </si>
  <si>
    <t>Demontáž lepených povlakových podlah s podložkou ručně</t>
  </si>
  <si>
    <t>15121068</t>
  </si>
  <si>
    <t>776410811</t>
  </si>
  <si>
    <t>Odstranění soklíků a lišt pryžových nebo plastových</t>
  </si>
  <si>
    <t>259251151</t>
  </si>
  <si>
    <t>5,50*2</t>
  </si>
  <si>
    <t>6,40*2</t>
  </si>
  <si>
    <t>7,55*2</t>
  </si>
  <si>
    <t>6,80*2</t>
  </si>
  <si>
    <t>781</t>
  </si>
  <si>
    <t>Dokončovací práce - obklady</t>
  </si>
  <si>
    <t>781111011</t>
  </si>
  <si>
    <t>Ometení (oprášení) stěny při přípravě podkladu</t>
  </si>
  <si>
    <t>-537786054</t>
  </si>
  <si>
    <t>9,20*2,00</t>
  </si>
  <si>
    <t>11,20*2,00</t>
  </si>
  <si>
    <t>3,80*2*2,00</t>
  </si>
  <si>
    <t>2,60*2*2,00</t>
  </si>
  <si>
    <t>3,90*2*2,00</t>
  </si>
  <si>
    <t>2,80*2*2,00</t>
  </si>
  <si>
    <t>10,60*2,00</t>
  </si>
  <si>
    <t>781121011</t>
  </si>
  <si>
    <t>Nátěr penetrační na stěnu</t>
  </si>
  <si>
    <t>1590759160</t>
  </si>
  <si>
    <t>781131112</t>
  </si>
  <si>
    <t>Izolace pod obklad nátěrem nebo stěrkou ve dvou vrstvách</t>
  </si>
  <si>
    <t>173688129</t>
  </si>
  <si>
    <t>781151031</t>
  </si>
  <si>
    <t>Celoplošné vyrovnání podkladu stěrkou tl 3 mm</t>
  </si>
  <si>
    <t>-1119319913</t>
  </si>
  <si>
    <t>781472218</t>
  </si>
  <si>
    <t>Montáž obkladů keramických hladkých lepených cementovým flexibilním lepidlem přes 19 do 22 ks/m2</t>
  </si>
  <si>
    <t>-1411774189</t>
  </si>
  <si>
    <t>59761709</t>
  </si>
  <si>
    <t>obklad keramický nemrazuvzdorný povrch hladký/mat/lesk tl do 10mm přes 19 do 22ks/m2</t>
  </si>
  <si>
    <t>-634252827</t>
  </si>
  <si>
    <t>114,4*1,1 'Přepočtené koeficientem množství</t>
  </si>
  <si>
    <t>781492251</t>
  </si>
  <si>
    <t>Montáž profilů ukončovacích lepených flexibilním cementovým lepidlem</t>
  </si>
  <si>
    <t>-714651507</t>
  </si>
  <si>
    <t>9,20</t>
  </si>
  <si>
    <t>11,20</t>
  </si>
  <si>
    <t>3,80*2</t>
  </si>
  <si>
    <t>2,60*2</t>
  </si>
  <si>
    <t>3,90*2</t>
  </si>
  <si>
    <t>2,80*2</t>
  </si>
  <si>
    <t>10,60</t>
  </si>
  <si>
    <t>28342001</t>
  </si>
  <si>
    <t>lišta ukončovací z PVC 8mm</t>
  </si>
  <si>
    <t>1091338248</t>
  </si>
  <si>
    <t>57,2*1,05 'Přepočtené koeficientem množství</t>
  </si>
  <si>
    <t>781495141</t>
  </si>
  <si>
    <t>Průnik obkladem kruhový do DN 30</t>
  </si>
  <si>
    <t>-304196405</t>
  </si>
  <si>
    <t>781495142</t>
  </si>
  <si>
    <t>Průnik obkladem kruhový přes DN 30 do DN 90</t>
  </si>
  <si>
    <t>986216073</t>
  </si>
  <si>
    <t>781495143</t>
  </si>
  <si>
    <t>Průnik obkladem kruhový přes DN 90</t>
  </si>
  <si>
    <t>2071323353</t>
  </si>
  <si>
    <t>781495184</t>
  </si>
  <si>
    <t>Řezání pracnější rovné keramických obkladaček</t>
  </si>
  <si>
    <t>508511622</t>
  </si>
  <si>
    <t>781495211</t>
  </si>
  <si>
    <t>Čištění vnitřních ploch stěn po provedení obkladu chemickými prostředky</t>
  </si>
  <si>
    <t>-1028655585</t>
  </si>
  <si>
    <t>998781202</t>
  </si>
  <si>
    <t>Přesun hmot procentní pro obklady keramické v objektech v přes 6 do 12 m</t>
  </si>
  <si>
    <t>812664497</t>
  </si>
  <si>
    <t>1370493397</t>
  </si>
  <si>
    <t>7*0,20*0,90</t>
  </si>
  <si>
    <t>2*0,20*1,60</t>
  </si>
  <si>
    <t>1488851492</t>
  </si>
  <si>
    <t>1751665912</t>
  </si>
  <si>
    <t>115085733</t>
  </si>
  <si>
    <t>-68800297</t>
  </si>
  <si>
    <t>4,80*0,20*2</t>
  </si>
  <si>
    <t>4,90*0,20*5</t>
  </si>
  <si>
    <t>5,45*0,20</t>
  </si>
  <si>
    <t>5,80*0,20</t>
  </si>
  <si>
    <t>-1757182935</t>
  </si>
  <si>
    <t>951076270</t>
  </si>
  <si>
    <t>-656464373</t>
  </si>
  <si>
    <t>843967010</t>
  </si>
  <si>
    <t>784</t>
  </si>
  <si>
    <t>Dokončovací práce - malby a tapety</t>
  </si>
  <si>
    <t>109</t>
  </si>
  <si>
    <t>784171101</t>
  </si>
  <si>
    <t>Zakrytí vnitřních podlah včetně pozdějšího odkrytí</t>
  </si>
  <si>
    <t>-785882294</t>
  </si>
  <si>
    <t>110</t>
  </si>
  <si>
    <t>28323156</t>
  </si>
  <si>
    <t>fólie pro malířské potřeby zakrývací tl 41µ 4x5m</t>
  </si>
  <si>
    <t>340809741</t>
  </si>
  <si>
    <t>95,91*1,05 'Přepočtené koeficientem množství</t>
  </si>
  <si>
    <t>111</t>
  </si>
  <si>
    <t>784171111</t>
  </si>
  <si>
    <t>Zakrytí vnitřních ploch stěn v místnostech v do 3,80 m</t>
  </si>
  <si>
    <t>398497034</t>
  </si>
  <si>
    <t>112</t>
  </si>
  <si>
    <t>58124844</t>
  </si>
  <si>
    <t>fólie pro malířské potřeby zakrývací tl 25µ 4x5m</t>
  </si>
  <si>
    <t>-1011782258</t>
  </si>
  <si>
    <t>55*1,05 'Přepočtené koeficientem množství</t>
  </si>
  <si>
    <t>113</t>
  </si>
  <si>
    <t>784181121</t>
  </si>
  <si>
    <t>Hloubková jednonásobná bezbarvá penetrace podkladu v místnostech v do 3,80 m</t>
  </si>
  <si>
    <t>-905537054</t>
  </si>
  <si>
    <t>114</t>
  </si>
  <si>
    <t>784211101</t>
  </si>
  <si>
    <t>Dvojnásobné bílé malby ze směsí za mokra výborně oděruvzdorných v místnostech v do 3,80 m</t>
  </si>
  <si>
    <t>2074320666</t>
  </si>
  <si>
    <t>SO 05 - Zdravotechnické instalace</t>
  </si>
  <si>
    <t>NC 0000.18</t>
  </si>
  <si>
    <t>montáž a dodávka ZTI dle podrobného RZ projektanta</t>
  </si>
  <si>
    <t>495879094</t>
  </si>
  <si>
    <t>SO 06 - Ústřední vytápění</t>
  </si>
  <si>
    <t>NC 0000.19</t>
  </si>
  <si>
    <t>montáž a dodávka ÚT dle podrobného RZ projektanta</t>
  </si>
  <si>
    <t>1823189536</t>
  </si>
  <si>
    <t>SO 07 - Elektroinstalace</t>
  </si>
  <si>
    <t>NC 0000.20</t>
  </si>
  <si>
    <t>montáž a dodávka EL dle podrobného RZ projektanta</t>
  </si>
  <si>
    <t>-837631163</t>
  </si>
  <si>
    <t>SO 08 - Vzduchotechnika</t>
  </si>
  <si>
    <t>NC 0000.21</t>
  </si>
  <si>
    <t>montáž a dodávka VZT dle podrobného RZ projektanta</t>
  </si>
  <si>
    <t>677369963</t>
  </si>
  <si>
    <t>VON - Vedlejší a ostatní náklady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</si>
  <si>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</si>
  <si>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</si>
  <si>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</si>
  <si>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VRN5 - Finanční náklady</t>
  </si>
  <si>
    <t xml:space="preserve">    VRN7 - Provozní vlivy</t>
  </si>
  <si>
    <t>VRN</t>
  </si>
  <si>
    <t>Vedlejší rozpočtové náklady</t>
  </si>
  <si>
    <t>VRN1</t>
  </si>
  <si>
    <t>Průzkumné, zeměměřičské a projektové práce</t>
  </si>
  <si>
    <t>012203000</t>
  </si>
  <si>
    <t>Zeměměřičské práce před výstavbou</t>
  </si>
  <si>
    <t>Kč</t>
  </si>
  <si>
    <t>1024</t>
  </si>
  <si>
    <t>-482678381</t>
  </si>
  <si>
    <t>012303000</t>
  </si>
  <si>
    <t>Zeměměřičské práce při provádění stavby</t>
  </si>
  <si>
    <t>691097716</t>
  </si>
  <si>
    <t>VRN3</t>
  </si>
  <si>
    <t>Zařízení staveniště</t>
  </si>
  <si>
    <t>032002000</t>
  </si>
  <si>
    <t>Vybavení staveniště</t>
  </si>
  <si>
    <t>680316452</t>
  </si>
  <si>
    <t>032903000</t>
  </si>
  <si>
    <t>Náklady na provoz a údržbu vybavení staveniště</t>
  </si>
  <si>
    <t>-1665318220</t>
  </si>
  <si>
    <t>034002000</t>
  </si>
  <si>
    <t>Zabezpečení staveniště</t>
  </si>
  <si>
    <t>-2086045888</t>
  </si>
  <si>
    <t>034503000</t>
  </si>
  <si>
    <t>Informační tabule na staveništi</t>
  </si>
  <si>
    <t>-85029831</t>
  </si>
  <si>
    <t>039203000</t>
  </si>
  <si>
    <t>Úprava terénu po zrušení zařízení staveniště</t>
  </si>
  <si>
    <t>-1985487321</t>
  </si>
  <si>
    <t>VRN5</t>
  </si>
  <si>
    <t>Finanční náklady</t>
  </si>
  <si>
    <t>052103000</t>
  </si>
  <si>
    <t>Rezerva investora, pevná částka investora : 700.000,-- Kč</t>
  </si>
  <si>
    <t>569233108</t>
  </si>
  <si>
    <t>VRN7</t>
  </si>
  <si>
    <t>Provozní vlivy</t>
  </si>
  <si>
    <t>075903000</t>
  </si>
  <si>
    <t>Ostatní ochranná pásma</t>
  </si>
  <si>
    <t>-1519188073</t>
  </si>
  <si>
    <t>respektování veškerých podzemních a nadzemních inženýrských sítí včetně TZB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</si>
</sst>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35" fillId="2" borderId="19" xfId="0" applyFont="1" applyFill="1" applyBorder="1" applyAlignment="1" applyProtection="1">
      <alignment horizontal="left" vertical="center"/>
      <protection locked="0"/>
    </xf>
    <xf numFmtId="0" fontId="35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image" Target="../media/image36.jpg" /><Relationship Id="rId2" Type="http://schemas.openxmlformats.org/officeDocument/2006/relationships/image" Target="../media/image37.jpg" /><Relationship Id="rId3" Type="http://schemas.openxmlformats.org/officeDocument/2006/relationships/image" Target="../media/image3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image" Target="../media/image1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20.jpg" /><Relationship Id="rId2" Type="http://schemas.openxmlformats.org/officeDocument/2006/relationships/image" Target="../media/image21.jpg" /><Relationship Id="rId3" Type="http://schemas.openxmlformats.org/officeDocument/2006/relationships/image" Target="../media/image22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24.jpg" /><Relationship Id="rId2" Type="http://schemas.openxmlformats.org/officeDocument/2006/relationships/image" Target="../media/image25.jpg" /><Relationship Id="rId3" Type="http://schemas.openxmlformats.org/officeDocument/2006/relationships/image" Target="../media/image2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image" Target="../media/image28.jpg" /><Relationship Id="rId2" Type="http://schemas.openxmlformats.org/officeDocument/2006/relationships/image" Target="../media/image29.jpg" /><Relationship Id="rId3" Type="http://schemas.openxmlformats.org/officeDocument/2006/relationships/image" Target="../media/image3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image" Target="../media/image32.jpg" /><Relationship Id="rId2" Type="http://schemas.openxmlformats.org/officeDocument/2006/relationships/image" Target="../media/image33.jpg" /><Relationship Id="rId3" Type="http://schemas.openxmlformats.org/officeDocument/2006/relationships/image" Target="../media/image3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118</xdr:row>
      <xdr:rowOff>0</xdr:rowOff>
    </xdr:from>
    <xdr:to>
      <xdr:col>9</xdr:col>
      <xdr:colOff>1215390</xdr:colOff>
      <xdr:row>122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109</xdr:row>
      <xdr:rowOff>0</xdr:rowOff>
    </xdr:from>
    <xdr:to>
      <xdr:col>9</xdr:col>
      <xdr:colOff>1215390</xdr:colOff>
      <xdr:row>113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117</xdr:row>
      <xdr:rowOff>0</xdr:rowOff>
    </xdr:from>
    <xdr:to>
      <xdr:col>9</xdr:col>
      <xdr:colOff>1215390</xdr:colOff>
      <xdr:row>121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116</xdr:row>
      <xdr:rowOff>0</xdr:rowOff>
    </xdr:from>
    <xdr:to>
      <xdr:col>9</xdr:col>
      <xdr:colOff>1215390</xdr:colOff>
      <xdr:row>120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104</xdr:row>
      <xdr:rowOff>0</xdr:rowOff>
    </xdr:from>
    <xdr:to>
      <xdr:col>9</xdr:col>
      <xdr:colOff>1215390</xdr:colOff>
      <xdr:row>108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104</xdr:row>
      <xdr:rowOff>0</xdr:rowOff>
    </xdr:from>
    <xdr:to>
      <xdr:col>9</xdr:col>
      <xdr:colOff>1215390</xdr:colOff>
      <xdr:row>108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104</xdr:row>
      <xdr:rowOff>0</xdr:rowOff>
    </xdr:from>
    <xdr:to>
      <xdr:col>9</xdr:col>
      <xdr:colOff>1215390</xdr:colOff>
      <xdr:row>108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104</xdr:row>
      <xdr:rowOff>0</xdr:rowOff>
    </xdr:from>
    <xdr:to>
      <xdr:col>9</xdr:col>
      <xdr:colOff>1215390</xdr:colOff>
      <xdr:row>108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101/13/08/2025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Přístavba tréninkové haly k hotelu Panoráma Teplice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Teplice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13. 8. 2025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Tepgastro s.r.o. Teplice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Ing. Milan Skoumal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ROUND(SUM(AG95:AG103),2)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ROUND(SUM(AS95:AS103),2)</f>
        <v>0</v>
      </c>
      <c r="AT94" s="114">
        <f>ROUND(SUM(AV94:AW94),2)</f>
        <v>0</v>
      </c>
      <c r="AU94" s="115">
        <f>ROUND(SUM(AU95:AU103),5)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ROUND(SUM(AZ95:AZ103),2)</f>
        <v>0</v>
      </c>
      <c r="BA94" s="114">
        <f>ROUND(SUM(BA95:BA103),2)</f>
        <v>0</v>
      </c>
      <c r="BB94" s="114">
        <f>ROUND(SUM(BB95:BB103),2)</f>
        <v>0</v>
      </c>
      <c r="BC94" s="114">
        <f>ROUND(SUM(BC95:BC103),2)</f>
        <v>0</v>
      </c>
      <c r="BD94" s="116">
        <f>ROUND(SUM(BD95:BD103),2)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 01 - Tréninková hala, 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'SO 01 - Tréninková hala, ...'!P132</f>
        <v>0</v>
      </c>
      <c r="AV95" s="128">
        <f>'SO 01 - Tréninková hala, ...'!J33</f>
        <v>0</v>
      </c>
      <c r="AW95" s="128">
        <f>'SO 01 - Tréninková hala, ...'!J34</f>
        <v>0</v>
      </c>
      <c r="AX95" s="128">
        <f>'SO 01 - Tréninková hala, ...'!J35</f>
        <v>0</v>
      </c>
      <c r="AY95" s="128">
        <f>'SO 01 - Tréninková hala, ...'!J36</f>
        <v>0</v>
      </c>
      <c r="AZ95" s="128">
        <f>'SO 01 - Tréninková hala, ...'!F33</f>
        <v>0</v>
      </c>
      <c r="BA95" s="128">
        <f>'SO 01 - Tréninková hala, ...'!F34</f>
        <v>0</v>
      </c>
      <c r="BB95" s="128">
        <f>'SO 01 - Tréninková hala, ...'!F35</f>
        <v>0</v>
      </c>
      <c r="BC95" s="128">
        <f>'SO 01 - Tréninková hala, ...'!F36</f>
        <v>0</v>
      </c>
      <c r="BD95" s="130">
        <f>'SO 01 - Tréninková hala, ...'!F37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16.5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 02 - Tréninková hala, 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27">
        <v>0</v>
      </c>
      <c r="AT96" s="128">
        <f>ROUND(SUM(AV96:AW96),2)</f>
        <v>0</v>
      </c>
      <c r="AU96" s="129">
        <f>'SO 02 - Tréninková hala, ...'!P123</f>
        <v>0</v>
      </c>
      <c r="AV96" s="128">
        <f>'SO 02 - Tréninková hala, ...'!J33</f>
        <v>0</v>
      </c>
      <c r="AW96" s="128">
        <f>'SO 02 - Tréninková hala, ...'!J34</f>
        <v>0</v>
      </c>
      <c r="AX96" s="128">
        <f>'SO 02 - Tréninková hala, ...'!J35</f>
        <v>0</v>
      </c>
      <c r="AY96" s="128">
        <f>'SO 02 - Tréninková hala, ...'!J36</f>
        <v>0</v>
      </c>
      <c r="AZ96" s="128">
        <f>'SO 02 - Tréninková hala, ...'!F33</f>
        <v>0</v>
      </c>
      <c r="BA96" s="128">
        <f>'SO 02 - Tréninková hala, ...'!F34</f>
        <v>0</v>
      </c>
      <c r="BB96" s="128">
        <f>'SO 02 - Tréninková hala, ...'!F35</f>
        <v>0</v>
      </c>
      <c r="BC96" s="128">
        <f>'SO 02 - Tréninková hala, ...'!F36</f>
        <v>0</v>
      </c>
      <c r="BD96" s="130">
        <f>'SO 02 - Tréninková hala, ...'!F37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7" customFormat="1" ht="16.5" customHeight="1">
      <c r="A97" s="119" t="s">
        <v>80</v>
      </c>
      <c r="B97" s="120"/>
      <c r="C97" s="121"/>
      <c r="D97" s="122" t="s">
        <v>90</v>
      </c>
      <c r="E97" s="122"/>
      <c r="F97" s="122"/>
      <c r="G97" s="122"/>
      <c r="H97" s="122"/>
      <c r="I97" s="123"/>
      <c r="J97" s="122" t="s">
        <v>91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'SO 03 - Spojovací chodba'!J30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83</v>
      </c>
      <c r="AR97" s="126"/>
      <c r="AS97" s="127">
        <v>0</v>
      </c>
      <c r="AT97" s="128">
        <f>ROUND(SUM(AV97:AW97),2)</f>
        <v>0</v>
      </c>
      <c r="AU97" s="129">
        <f>'SO 03 - Spojovací chodba'!P131</f>
        <v>0</v>
      </c>
      <c r="AV97" s="128">
        <f>'SO 03 - Spojovací chodba'!J33</f>
        <v>0</v>
      </c>
      <c r="AW97" s="128">
        <f>'SO 03 - Spojovací chodba'!J34</f>
        <v>0</v>
      </c>
      <c r="AX97" s="128">
        <f>'SO 03 - Spojovací chodba'!J35</f>
        <v>0</v>
      </c>
      <c r="AY97" s="128">
        <f>'SO 03 - Spojovací chodba'!J36</f>
        <v>0</v>
      </c>
      <c r="AZ97" s="128">
        <f>'SO 03 - Spojovací chodba'!F33</f>
        <v>0</v>
      </c>
      <c r="BA97" s="128">
        <f>'SO 03 - Spojovací chodba'!F34</f>
        <v>0</v>
      </c>
      <c r="BB97" s="128">
        <f>'SO 03 - Spojovací chodba'!F35</f>
        <v>0</v>
      </c>
      <c r="BC97" s="128">
        <f>'SO 03 - Spojovací chodba'!F36</f>
        <v>0</v>
      </c>
      <c r="BD97" s="130">
        <f>'SO 03 - Spojovací chodba'!F37</f>
        <v>0</v>
      </c>
      <c r="BE97" s="7"/>
      <c r="BT97" s="131" t="s">
        <v>84</v>
      </c>
      <c r="BV97" s="131" t="s">
        <v>78</v>
      </c>
      <c r="BW97" s="131" t="s">
        <v>92</v>
      </c>
      <c r="BX97" s="131" t="s">
        <v>5</v>
      </c>
      <c r="CL97" s="131" t="s">
        <v>1</v>
      </c>
      <c r="CM97" s="131" t="s">
        <v>86</v>
      </c>
    </row>
    <row r="98" s="7" customFormat="1" ht="16.5" customHeight="1">
      <c r="A98" s="119" t="s">
        <v>80</v>
      </c>
      <c r="B98" s="120"/>
      <c r="C98" s="121"/>
      <c r="D98" s="122" t="s">
        <v>93</v>
      </c>
      <c r="E98" s="122"/>
      <c r="F98" s="122"/>
      <c r="G98" s="122"/>
      <c r="H98" s="122"/>
      <c r="I98" s="123"/>
      <c r="J98" s="122" t="s">
        <v>94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'SO 04 - RaM stávajícího t...'!J30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83</v>
      </c>
      <c r="AR98" s="126"/>
      <c r="AS98" s="127">
        <v>0</v>
      </c>
      <c r="AT98" s="128">
        <f>ROUND(SUM(AV98:AW98),2)</f>
        <v>0</v>
      </c>
      <c r="AU98" s="129">
        <f>'SO 04 - RaM stávajícího t...'!P130</f>
        <v>0</v>
      </c>
      <c r="AV98" s="128">
        <f>'SO 04 - RaM stávajícího t...'!J33</f>
        <v>0</v>
      </c>
      <c r="AW98" s="128">
        <f>'SO 04 - RaM stávajícího t...'!J34</f>
        <v>0</v>
      </c>
      <c r="AX98" s="128">
        <f>'SO 04 - RaM stávajícího t...'!J35</f>
        <v>0</v>
      </c>
      <c r="AY98" s="128">
        <f>'SO 04 - RaM stávajícího t...'!J36</f>
        <v>0</v>
      </c>
      <c r="AZ98" s="128">
        <f>'SO 04 - RaM stávajícího t...'!F33</f>
        <v>0</v>
      </c>
      <c r="BA98" s="128">
        <f>'SO 04 - RaM stávajícího t...'!F34</f>
        <v>0</v>
      </c>
      <c r="BB98" s="128">
        <f>'SO 04 - RaM stávajícího t...'!F35</f>
        <v>0</v>
      </c>
      <c r="BC98" s="128">
        <f>'SO 04 - RaM stávajícího t...'!F36</f>
        <v>0</v>
      </c>
      <c r="BD98" s="130">
        <f>'SO 04 - RaM stávajícího t...'!F37</f>
        <v>0</v>
      </c>
      <c r="BE98" s="7"/>
      <c r="BT98" s="131" t="s">
        <v>84</v>
      </c>
      <c r="BV98" s="131" t="s">
        <v>78</v>
      </c>
      <c r="BW98" s="131" t="s">
        <v>95</v>
      </c>
      <c r="BX98" s="131" t="s">
        <v>5</v>
      </c>
      <c r="CL98" s="131" t="s">
        <v>1</v>
      </c>
      <c r="CM98" s="131" t="s">
        <v>86</v>
      </c>
    </row>
    <row r="99" s="7" customFormat="1" ht="16.5" customHeight="1">
      <c r="A99" s="119" t="s">
        <v>80</v>
      </c>
      <c r="B99" s="120"/>
      <c r="C99" s="121"/>
      <c r="D99" s="122" t="s">
        <v>96</v>
      </c>
      <c r="E99" s="122"/>
      <c r="F99" s="122"/>
      <c r="G99" s="122"/>
      <c r="H99" s="122"/>
      <c r="I99" s="123"/>
      <c r="J99" s="122" t="s">
        <v>97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'SO 05 - Zdravotechnické i...'!J30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83</v>
      </c>
      <c r="AR99" s="126"/>
      <c r="AS99" s="127">
        <v>0</v>
      </c>
      <c r="AT99" s="128">
        <f>ROUND(SUM(AV99:AW99),2)</f>
        <v>0</v>
      </c>
      <c r="AU99" s="129">
        <f>'SO 05 - Zdravotechnické i...'!P118</f>
        <v>0</v>
      </c>
      <c r="AV99" s="128">
        <f>'SO 05 - Zdravotechnické i...'!J33</f>
        <v>0</v>
      </c>
      <c r="AW99" s="128">
        <f>'SO 05 - Zdravotechnické i...'!J34</f>
        <v>0</v>
      </c>
      <c r="AX99" s="128">
        <f>'SO 05 - Zdravotechnické i...'!J35</f>
        <v>0</v>
      </c>
      <c r="AY99" s="128">
        <f>'SO 05 - Zdravotechnické i...'!J36</f>
        <v>0</v>
      </c>
      <c r="AZ99" s="128">
        <f>'SO 05 - Zdravotechnické i...'!F33</f>
        <v>0</v>
      </c>
      <c r="BA99" s="128">
        <f>'SO 05 - Zdravotechnické i...'!F34</f>
        <v>0</v>
      </c>
      <c r="BB99" s="128">
        <f>'SO 05 - Zdravotechnické i...'!F35</f>
        <v>0</v>
      </c>
      <c r="BC99" s="128">
        <f>'SO 05 - Zdravotechnické i...'!F36</f>
        <v>0</v>
      </c>
      <c r="BD99" s="130">
        <f>'SO 05 - Zdravotechnické i...'!F37</f>
        <v>0</v>
      </c>
      <c r="BE99" s="7"/>
      <c r="BT99" s="131" t="s">
        <v>84</v>
      </c>
      <c r="BV99" s="131" t="s">
        <v>78</v>
      </c>
      <c r="BW99" s="131" t="s">
        <v>98</v>
      </c>
      <c r="BX99" s="131" t="s">
        <v>5</v>
      </c>
      <c r="CL99" s="131" t="s">
        <v>1</v>
      </c>
      <c r="CM99" s="131" t="s">
        <v>86</v>
      </c>
    </row>
    <row r="100" s="7" customFormat="1" ht="16.5" customHeight="1">
      <c r="A100" s="119" t="s">
        <v>80</v>
      </c>
      <c r="B100" s="120"/>
      <c r="C100" s="121"/>
      <c r="D100" s="122" t="s">
        <v>99</v>
      </c>
      <c r="E100" s="122"/>
      <c r="F100" s="122"/>
      <c r="G100" s="122"/>
      <c r="H100" s="122"/>
      <c r="I100" s="123"/>
      <c r="J100" s="122" t="s">
        <v>100</v>
      </c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4">
        <f>'SO 06 - Ústřední vytápění'!J30</f>
        <v>0</v>
      </c>
      <c r="AH100" s="123"/>
      <c r="AI100" s="123"/>
      <c r="AJ100" s="123"/>
      <c r="AK100" s="123"/>
      <c r="AL100" s="123"/>
      <c r="AM100" s="123"/>
      <c r="AN100" s="124">
        <f>SUM(AG100,AT100)</f>
        <v>0</v>
      </c>
      <c r="AO100" s="123"/>
      <c r="AP100" s="123"/>
      <c r="AQ100" s="125" t="s">
        <v>83</v>
      </c>
      <c r="AR100" s="126"/>
      <c r="AS100" s="127">
        <v>0</v>
      </c>
      <c r="AT100" s="128">
        <f>ROUND(SUM(AV100:AW100),2)</f>
        <v>0</v>
      </c>
      <c r="AU100" s="129">
        <f>'SO 06 - Ústřední vytápění'!P118</f>
        <v>0</v>
      </c>
      <c r="AV100" s="128">
        <f>'SO 06 - Ústřední vytápění'!J33</f>
        <v>0</v>
      </c>
      <c r="AW100" s="128">
        <f>'SO 06 - Ústřední vytápění'!J34</f>
        <v>0</v>
      </c>
      <c r="AX100" s="128">
        <f>'SO 06 - Ústřední vytápění'!J35</f>
        <v>0</v>
      </c>
      <c r="AY100" s="128">
        <f>'SO 06 - Ústřední vytápění'!J36</f>
        <v>0</v>
      </c>
      <c r="AZ100" s="128">
        <f>'SO 06 - Ústřední vytápění'!F33</f>
        <v>0</v>
      </c>
      <c r="BA100" s="128">
        <f>'SO 06 - Ústřední vytápění'!F34</f>
        <v>0</v>
      </c>
      <c r="BB100" s="128">
        <f>'SO 06 - Ústřední vytápění'!F35</f>
        <v>0</v>
      </c>
      <c r="BC100" s="128">
        <f>'SO 06 - Ústřední vytápění'!F36</f>
        <v>0</v>
      </c>
      <c r="BD100" s="130">
        <f>'SO 06 - Ústřední vytápění'!F37</f>
        <v>0</v>
      </c>
      <c r="BE100" s="7"/>
      <c r="BT100" s="131" t="s">
        <v>84</v>
      </c>
      <c r="BV100" s="131" t="s">
        <v>78</v>
      </c>
      <c r="BW100" s="131" t="s">
        <v>101</v>
      </c>
      <c r="BX100" s="131" t="s">
        <v>5</v>
      </c>
      <c r="CL100" s="131" t="s">
        <v>1</v>
      </c>
      <c r="CM100" s="131" t="s">
        <v>86</v>
      </c>
    </row>
    <row r="101" s="7" customFormat="1" ht="16.5" customHeight="1">
      <c r="A101" s="119" t="s">
        <v>80</v>
      </c>
      <c r="B101" s="120"/>
      <c r="C101" s="121"/>
      <c r="D101" s="122" t="s">
        <v>102</v>
      </c>
      <c r="E101" s="122"/>
      <c r="F101" s="122"/>
      <c r="G101" s="122"/>
      <c r="H101" s="122"/>
      <c r="I101" s="123"/>
      <c r="J101" s="122" t="s">
        <v>103</v>
      </c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4">
        <f>'SO 07 - Elektroinstalace'!J30</f>
        <v>0</v>
      </c>
      <c r="AH101" s="123"/>
      <c r="AI101" s="123"/>
      <c r="AJ101" s="123"/>
      <c r="AK101" s="123"/>
      <c r="AL101" s="123"/>
      <c r="AM101" s="123"/>
      <c r="AN101" s="124">
        <f>SUM(AG101,AT101)</f>
        <v>0</v>
      </c>
      <c r="AO101" s="123"/>
      <c r="AP101" s="123"/>
      <c r="AQ101" s="125" t="s">
        <v>83</v>
      </c>
      <c r="AR101" s="126"/>
      <c r="AS101" s="127">
        <v>0</v>
      </c>
      <c r="AT101" s="128">
        <f>ROUND(SUM(AV101:AW101),2)</f>
        <v>0</v>
      </c>
      <c r="AU101" s="129">
        <f>'SO 07 - Elektroinstalace'!P118</f>
        <v>0</v>
      </c>
      <c r="AV101" s="128">
        <f>'SO 07 - Elektroinstalace'!J33</f>
        <v>0</v>
      </c>
      <c r="AW101" s="128">
        <f>'SO 07 - Elektroinstalace'!J34</f>
        <v>0</v>
      </c>
      <c r="AX101" s="128">
        <f>'SO 07 - Elektroinstalace'!J35</f>
        <v>0</v>
      </c>
      <c r="AY101" s="128">
        <f>'SO 07 - Elektroinstalace'!J36</f>
        <v>0</v>
      </c>
      <c r="AZ101" s="128">
        <f>'SO 07 - Elektroinstalace'!F33</f>
        <v>0</v>
      </c>
      <c r="BA101" s="128">
        <f>'SO 07 - Elektroinstalace'!F34</f>
        <v>0</v>
      </c>
      <c r="BB101" s="128">
        <f>'SO 07 - Elektroinstalace'!F35</f>
        <v>0</v>
      </c>
      <c r="BC101" s="128">
        <f>'SO 07 - Elektroinstalace'!F36</f>
        <v>0</v>
      </c>
      <c r="BD101" s="130">
        <f>'SO 07 - Elektroinstalace'!F37</f>
        <v>0</v>
      </c>
      <c r="BE101" s="7"/>
      <c r="BT101" s="131" t="s">
        <v>84</v>
      </c>
      <c r="BV101" s="131" t="s">
        <v>78</v>
      </c>
      <c r="BW101" s="131" t="s">
        <v>104</v>
      </c>
      <c r="BX101" s="131" t="s">
        <v>5</v>
      </c>
      <c r="CL101" s="131" t="s">
        <v>1</v>
      </c>
      <c r="CM101" s="131" t="s">
        <v>86</v>
      </c>
    </row>
    <row r="102" s="7" customFormat="1" ht="16.5" customHeight="1">
      <c r="A102" s="119" t="s">
        <v>80</v>
      </c>
      <c r="B102" s="120"/>
      <c r="C102" s="121"/>
      <c r="D102" s="122" t="s">
        <v>105</v>
      </c>
      <c r="E102" s="122"/>
      <c r="F102" s="122"/>
      <c r="G102" s="122"/>
      <c r="H102" s="122"/>
      <c r="I102" s="123"/>
      <c r="J102" s="122" t="s">
        <v>106</v>
      </c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4">
        <f>'SO 08 - Vzduchotechnika'!J30</f>
        <v>0</v>
      </c>
      <c r="AH102" s="123"/>
      <c r="AI102" s="123"/>
      <c r="AJ102" s="123"/>
      <c r="AK102" s="123"/>
      <c r="AL102" s="123"/>
      <c r="AM102" s="123"/>
      <c r="AN102" s="124">
        <f>SUM(AG102,AT102)</f>
        <v>0</v>
      </c>
      <c r="AO102" s="123"/>
      <c r="AP102" s="123"/>
      <c r="AQ102" s="125" t="s">
        <v>83</v>
      </c>
      <c r="AR102" s="126"/>
      <c r="AS102" s="127">
        <v>0</v>
      </c>
      <c r="AT102" s="128">
        <f>ROUND(SUM(AV102:AW102),2)</f>
        <v>0</v>
      </c>
      <c r="AU102" s="129">
        <f>'SO 08 - Vzduchotechnika'!P118</f>
        <v>0</v>
      </c>
      <c r="AV102" s="128">
        <f>'SO 08 - Vzduchotechnika'!J33</f>
        <v>0</v>
      </c>
      <c r="AW102" s="128">
        <f>'SO 08 - Vzduchotechnika'!J34</f>
        <v>0</v>
      </c>
      <c r="AX102" s="128">
        <f>'SO 08 - Vzduchotechnika'!J35</f>
        <v>0</v>
      </c>
      <c r="AY102" s="128">
        <f>'SO 08 - Vzduchotechnika'!J36</f>
        <v>0</v>
      </c>
      <c r="AZ102" s="128">
        <f>'SO 08 - Vzduchotechnika'!F33</f>
        <v>0</v>
      </c>
      <c r="BA102" s="128">
        <f>'SO 08 - Vzduchotechnika'!F34</f>
        <v>0</v>
      </c>
      <c r="BB102" s="128">
        <f>'SO 08 - Vzduchotechnika'!F35</f>
        <v>0</v>
      </c>
      <c r="BC102" s="128">
        <f>'SO 08 - Vzduchotechnika'!F36</f>
        <v>0</v>
      </c>
      <c r="BD102" s="130">
        <f>'SO 08 - Vzduchotechnika'!F37</f>
        <v>0</v>
      </c>
      <c r="BE102" s="7"/>
      <c r="BT102" s="131" t="s">
        <v>84</v>
      </c>
      <c r="BV102" s="131" t="s">
        <v>78</v>
      </c>
      <c r="BW102" s="131" t="s">
        <v>107</v>
      </c>
      <c r="BX102" s="131" t="s">
        <v>5</v>
      </c>
      <c r="CL102" s="131" t="s">
        <v>1</v>
      </c>
      <c r="CM102" s="131" t="s">
        <v>86</v>
      </c>
    </row>
    <row r="103" s="7" customFormat="1" ht="16.5" customHeight="1">
      <c r="A103" s="119" t="s">
        <v>80</v>
      </c>
      <c r="B103" s="120"/>
      <c r="C103" s="121"/>
      <c r="D103" s="122" t="s">
        <v>108</v>
      </c>
      <c r="E103" s="122"/>
      <c r="F103" s="122"/>
      <c r="G103" s="122"/>
      <c r="H103" s="122"/>
      <c r="I103" s="123"/>
      <c r="J103" s="122" t="s">
        <v>109</v>
      </c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/>
      <c r="AG103" s="124">
        <f>'VON - Vedlejší a ostatní ...'!J30</f>
        <v>0</v>
      </c>
      <c r="AH103" s="123"/>
      <c r="AI103" s="123"/>
      <c r="AJ103" s="123"/>
      <c r="AK103" s="123"/>
      <c r="AL103" s="123"/>
      <c r="AM103" s="123"/>
      <c r="AN103" s="124">
        <f>SUM(AG103,AT103)</f>
        <v>0</v>
      </c>
      <c r="AO103" s="123"/>
      <c r="AP103" s="123"/>
      <c r="AQ103" s="125" t="s">
        <v>83</v>
      </c>
      <c r="AR103" s="126"/>
      <c r="AS103" s="132">
        <v>0</v>
      </c>
      <c r="AT103" s="133">
        <f>ROUND(SUM(AV103:AW103),2)</f>
        <v>0</v>
      </c>
      <c r="AU103" s="134">
        <f>'VON - Vedlejší a ostatní ...'!P121</f>
        <v>0</v>
      </c>
      <c r="AV103" s="133">
        <f>'VON - Vedlejší a ostatní ...'!J33</f>
        <v>0</v>
      </c>
      <c r="AW103" s="133">
        <f>'VON - Vedlejší a ostatní ...'!J34</f>
        <v>0</v>
      </c>
      <c r="AX103" s="133">
        <f>'VON - Vedlejší a ostatní ...'!J35</f>
        <v>0</v>
      </c>
      <c r="AY103" s="133">
        <f>'VON - Vedlejší a ostatní ...'!J36</f>
        <v>0</v>
      </c>
      <c r="AZ103" s="133">
        <f>'VON - Vedlejší a ostatní ...'!F33</f>
        <v>0</v>
      </c>
      <c r="BA103" s="133">
        <f>'VON - Vedlejší a ostatní ...'!F34</f>
        <v>0</v>
      </c>
      <c r="BB103" s="133">
        <f>'VON - Vedlejší a ostatní ...'!F35</f>
        <v>0</v>
      </c>
      <c r="BC103" s="133">
        <f>'VON - Vedlejší a ostatní ...'!F36</f>
        <v>0</v>
      </c>
      <c r="BD103" s="135">
        <f>'VON - Vedlejší a ostatní ...'!F37</f>
        <v>0</v>
      </c>
      <c r="BE103" s="7"/>
      <c r="BT103" s="131" t="s">
        <v>84</v>
      </c>
      <c r="BV103" s="131" t="s">
        <v>78</v>
      </c>
      <c r="BW103" s="131" t="s">
        <v>110</v>
      </c>
      <c r="BX103" s="131" t="s">
        <v>5</v>
      </c>
      <c r="CL103" s="131" t="s">
        <v>1</v>
      </c>
      <c r="CM103" s="131" t="s">
        <v>86</v>
      </c>
    </row>
    <row r="104" s="2" customFormat="1" ht="30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4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44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</sheetData>
  <sheetProtection sheet="1" formatColumns="0" formatRows="0" objects="1" scenarios="1" spinCount="100000" saltValue="gJNY8Pzr3mAlUfrNZ77ptM60DEasfrIqgUlymvGArHP1FHPChqp6bES1WJ99Zx3u4nO0KweISmgg6ywLKcp0eQ==" hashValue="0yW4uNootXD8qQUKxsXhIh1sLKtLjeRfHAqnnthbBdyNm2veM3QD9RF0ky4mdsU/zwodCIm3CGkm6H/WfcT+7w==" algorithmName="SHA-512" password="CC35"/>
  <mergeCells count="74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102:AP102"/>
    <mergeCell ref="AG102:AM102"/>
    <mergeCell ref="D102:H102"/>
    <mergeCell ref="J102:AF102"/>
    <mergeCell ref="AN103:AP103"/>
    <mergeCell ref="AG103:AM103"/>
    <mergeCell ref="D103:H103"/>
    <mergeCell ref="J103:AF103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 01 - Tréninková hala, ...'!C2" display="/"/>
    <hyperlink ref="A96" location="'SO 02 - Tréninková hala, ...'!C2" display="/"/>
    <hyperlink ref="A97" location="'SO 03 - Spojovací chodba'!C2" display="/"/>
    <hyperlink ref="A98" location="'SO 04 - RaM stávajícího t...'!C2" display="/"/>
    <hyperlink ref="A99" location="'SO 05 - Zdravotechnické i...'!C2" display="/"/>
    <hyperlink ref="A100" location="'SO 06 - Ústřední vytápění'!C2" display="/"/>
    <hyperlink ref="A101" location="'SO 07 - Elektroinstalace'!C2" display="/"/>
    <hyperlink ref="A102" location="'SO 08 - Vzduchotechnika'!C2" display="/"/>
    <hyperlink ref="A103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110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111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Přístavba tréninkové haly k hotelu Panoráma Teplice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1493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13. 8. 2025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ROUND((SUM(BE121:BE154)),  2)</f>
        <v>0</v>
      </c>
      <c r="G33" s="38"/>
      <c r="H33" s="38"/>
      <c r="I33" s="155">
        <v>0.20999999999999999</v>
      </c>
      <c r="J33" s="154">
        <f>ROUND(((SUM(BE121:BE154))*I33),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ROUND((SUM(BF121:BF154)),  2)</f>
        <v>0</v>
      </c>
      <c r="G34" s="38"/>
      <c r="H34" s="38"/>
      <c r="I34" s="155">
        <v>0.12</v>
      </c>
      <c r="J34" s="154">
        <f>ROUND(((SUM(BF121:BF154))*I34),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ROUND((SUM(BG121:BG154)),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ROUND((SUM(BH121:BH154)),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ROUND((SUM(BI121:BI154)),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Přístavba tréninkové haly k hotelu Panoráma Teplice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VON - Vedlejší a ostatní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Teplice</v>
      </c>
      <c r="G89" s="40"/>
      <c r="H89" s="40"/>
      <c r="I89" s="32" t="s">
        <v>22</v>
      </c>
      <c r="J89" s="79" t="str">
        <f>IF(J12="","",J12)</f>
        <v>13. 8. 2025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Tepgastro s.r.o. Teplice</v>
      </c>
      <c r="G91" s="40"/>
      <c r="H91" s="40"/>
      <c r="I91" s="32" t="s">
        <v>30</v>
      </c>
      <c r="J91" s="36" t="str">
        <f>E21</f>
        <v>Ing. Milan Skoumal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115</v>
      </c>
      <c r="D94" s="176"/>
      <c r="E94" s="176"/>
      <c r="F94" s="176"/>
      <c r="G94" s="176"/>
      <c r="H94" s="176"/>
      <c r="I94" s="176"/>
      <c r="J94" s="177" t="s">
        <v>116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117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118</v>
      </c>
    </row>
    <row r="97" s="9" customFormat="1" ht="24.96" customHeight="1">
      <c r="A97" s="9"/>
      <c r="B97" s="179"/>
      <c r="C97" s="180"/>
      <c r="D97" s="181" t="s">
        <v>1494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1495</v>
      </c>
      <c r="E98" s="188"/>
      <c r="F98" s="188"/>
      <c r="G98" s="188"/>
      <c r="H98" s="188"/>
      <c r="I98" s="188"/>
      <c r="J98" s="189">
        <f>J123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1496</v>
      </c>
      <c r="E99" s="188"/>
      <c r="F99" s="188"/>
      <c r="G99" s="188"/>
      <c r="H99" s="188"/>
      <c r="I99" s="188"/>
      <c r="J99" s="189">
        <f>J130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1497</v>
      </c>
      <c r="E100" s="188"/>
      <c r="F100" s="188"/>
      <c r="G100" s="188"/>
      <c r="H100" s="188"/>
      <c r="I100" s="188"/>
      <c r="J100" s="189">
        <f>J146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1498</v>
      </c>
      <c r="E101" s="188"/>
      <c r="F101" s="188"/>
      <c r="G101" s="188"/>
      <c r="H101" s="188"/>
      <c r="I101" s="188"/>
      <c r="J101" s="189">
        <f>J150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135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74" t="str">
        <f>E7</f>
        <v>Přístavba tréninkové haly k hotelu Panoráma Teplice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112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VON - Vedlejší a ostatní náklady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>Teplice</v>
      </c>
      <c r="G115" s="40"/>
      <c r="H115" s="40"/>
      <c r="I115" s="32" t="s">
        <v>22</v>
      </c>
      <c r="J115" s="79" t="str">
        <f>IF(J12="","",J12)</f>
        <v>13. 8. 2025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E15</f>
        <v>Tepgastro s.r.o. Teplice</v>
      </c>
      <c r="G117" s="40"/>
      <c r="H117" s="40"/>
      <c r="I117" s="32" t="s">
        <v>30</v>
      </c>
      <c r="J117" s="36" t="str">
        <f>E21</f>
        <v>Ing. Milan Skoumal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28</v>
      </c>
      <c r="D118" s="40"/>
      <c r="E118" s="40"/>
      <c r="F118" s="27" t="str">
        <f>IF(E18="","",E18)</f>
        <v>Vyplň údaj</v>
      </c>
      <c r="G118" s="40"/>
      <c r="H118" s="40"/>
      <c r="I118" s="32" t="s">
        <v>33</v>
      </c>
      <c r="J118" s="36" t="str">
        <f>E24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1"/>
      <c r="B120" s="192"/>
      <c r="C120" s="193" t="s">
        <v>136</v>
      </c>
      <c r="D120" s="194" t="s">
        <v>61</v>
      </c>
      <c r="E120" s="194" t="s">
        <v>57</v>
      </c>
      <c r="F120" s="194" t="s">
        <v>58</v>
      </c>
      <c r="G120" s="194" t="s">
        <v>137</v>
      </c>
      <c r="H120" s="194" t="s">
        <v>138</v>
      </c>
      <c r="I120" s="194" t="s">
        <v>139</v>
      </c>
      <c r="J120" s="194" t="s">
        <v>116</v>
      </c>
      <c r="K120" s="195" t="s">
        <v>140</v>
      </c>
      <c r="L120" s="196"/>
      <c r="M120" s="100" t="s">
        <v>1</v>
      </c>
      <c r="N120" s="101" t="s">
        <v>40</v>
      </c>
      <c r="O120" s="101" t="s">
        <v>141</v>
      </c>
      <c r="P120" s="101" t="s">
        <v>142</v>
      </c>
      <c r="Q120" s="101" t="s">
        <v>143</v>
      </c>
      <c r="R120" s="101" t="s">
        <v>144</v>
      </c>
      <c r="S120" s="101" t="s">
        <v>145</v>
      </c>
      <c r="T120" s="102" t="s">
        <v>146</v>
      </c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</row>
    <row r="121" s="2" customFormat="1" ht="22.8" customHeight="1">
      <c r="A121" s="38"/>
      <c r="B121" s="39"/>
      <c r="C121" s="107" t="s">
        <v>147</v>
      </c>
      <c r="D121" s="40"/>
      <c r="E121" s="40"/>
      <c r="F121" s="40"/>
      <c r="G121" s="40"/>
      <c r="H121" s="40"/>
      <c r="I121" s="40"/>
      <c r="J121" s="197">
        <f>BK121</f>
        <v>0</v>
      </c>
      <c r="K121" s="40"/>
      <c r="L121" s="44"/>
      <c r="M121" s="103"/>
      <c r="N121" s="198"/>
      <c r="O121" s="104"/>
      <c r="P121" s="199">
        <f>P122</f>
        <v>0</v>
      </c>
      <c r="Q121" s="104"/>
      <c r="R121" s="199">
        <f>R122</f>
        <v>0</v>
      </c>
      <c r="S121" s="104"/>
      <c r="T121" s="200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75</v>
      </c>
      <c r="AU121" s="17" t="s">
        <v>118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75</v>
      </c>
      <c r="E122" s="205" t="s">
        <v>1499</v>
      </c>
      <c r="F122" s="205" t="s">
        <v>1500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P123+P130+P146+P150</f>
        <v>0</v>
      </c>
      <c r="Q122" s="210"/>
      <c r="R122" s="211">
        <f>R123+R130+R146+R150</f>
        <v>0</v>
      </c>
      <c r="S122" s="210"/>
      <c r="T122" s="212">
        <f>T123+T130+T146+T150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174</v>
      </c>
      <c r="AT122" s="214" t="s">
        <v>75</v>
      </c>
      <c r="AU122" s="214" t="s">
        <v>76</v>
      </c>
      <c r="AY122" s="213" t="s">
        <v>150</v>
      </c>
      <c r="BK122" s="215">
        <f>BK123+BK130+BK146+BK150</f>
        <v>0</v>
      </c>
    </row>
    <row r="123" s="12" customFormat="1" ht="22.8" customHeight="1">
      <c r="A123" s="12"/>
      <c r="B123" s="202"/>
      <c r="C123" s="203"/>
      <c r="D123" s="204" t="s">
        <v>75</v>
      </c>
      <c r="E123" s="216" t="s">
        <v>1501</v>
      </c>
      <c r="F123" s="216" t="s">
        <v>1502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SUM(P124:P129)</f>
        <v>0</v>
      </c>
      <c r="Q123" s="210"/>
      <c r="R123" s="211">
        <f>SUM(R124:R129)</f>
        <v>0</v>
      </c>
      <c r="S123" s="210"/>
      <c r="T123" s="212">
        <f>SUM(T124:T129)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174</v>
      </c>
      <c r="AT123" s="214" t="s">
        <v>75</v>
      </c>
      <c r="AU123" s="214" t="s">
        <v>84</v>
      </c>
      <c r="AY123" s="213" t="s">
        <v>150</v>
      </c>
      <c r="BK123" s="215">
        <f>SUM(BK124:BK129)</f>
        <v>0</v>
      </c>
    </row>
    <row r="124" s="2" customFormat="1" ht="16.5" customHeight="1">
      <c r="A124" s="38"/>
      <c r="B124" s="39"/>
      <c r="C124" s="218" t="s">
        <v>84</v>
      </c>
      <c r="D124" s="218" t="s">
        <v>152</v>
      </c>
      <c r="E124" s="219" t="s">
        <v>1503</v>
      </c>
      <c r="F124" s="220" t="s">
        <v>1504</v>
      </c>
      <c r="G124" s="221" t="s">
        <v>1505</v>
      </c>
      <c r="H124" s="222">
        <v>1</v>
      </c>
      <c r="I124" s="223"/>
      <c r="J124" s="224">
        <f>ROUND(I124*H124,2)</f>
        <v>0</v>
      </c>
      <c r="K124" s="220" t="s">
        <v>156</v>
      </c>
      <c r="L124" s="44"/>
      <c r="M124" s="225" t="s">
        <v>1</v>
      </c>
      <c r="N124" s="226" t="s">
        <v>41</v>
      </c>
      <c r="O124" s="91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9" t="s">
        <v>1506</v>
      </c>
      <c r="AT124" s="229" t="s">
        <v>152</v>
      </c>
      <c r="AU124" s="229" t="s">
        <v>86</v>
      </c>
      <c r="AY124" s="17" t="s">
        <v>150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7" t="s">
        <v>84</v>
      </c>
      <c r="BK124" s="230">
        <f>ROUND(I124*H124,2)</f>
        <v>0</v>
      </c>
      <c r="BL124" s="17" t="s">
        <v>1506</v>
      </c>
      <c r="BM124" s="229" t="s">
        <v>1507</v>
      </c>
    </row>
    <row r="125" s="13" customFormat="1">
      <c r="A125" s="13"/>
      <c r="B125" s="231"/>
      <c r="C125" s="232"/>
      <c r="D125" s="233" t="s">
        <v>159</v>
      </c>
      <c r="E125" s="234" t="s">
        <v>1</v>
      </c>
      <c r="F125" s="235" t="s">
        <v>84</v>
      </c>
      <c r="G125" s="232"/>
      <c r="H125" s="236">
        <v>1</v>
      </c>
      <c r="I125" s="237"/>
      <c r="J125" s="232"/>
      <c r="K125" s="232"/>
      <c r="L125" s="238"/>
      <c r="M125" s="239"/>
      <c r="N125" s="240"/>
      <c r="O125" s="240"/>
      <c r="P125" s="240"/>
      <c r="Q125" s="240"/>
      <c r="R125" s="240"/>
      <c r="S125" s="240"/>
      <c r="T125" s="24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2" t="s">
        <v>159</v>
      </c>
      <c r="AU125" s="242" t="s">
        <v>86</v>
      </c>
      <c r="AV125" s="13" t="s">
        <v>86</v>
      </c>
      <c r="AW125" s="13" t="s">
        <v>32</v>
      </c>
      <c r="AX125" s="13" t="s">
        <v>76</v>
      </c>
      <c r="AY125" s="242" t="s">
        <v>150</v>
      </c>
    </row>
    <row r="126" s="14" customFormat="1">
      <c r="A126" s="14"/>
      <c r="B126" s="243"/>
      <c r="C126" s="244"/>
      <c r="D126" s="233" t="s">
        <v>159</v>
      </c>
      <c r="E126" s="245" t="s">
        <v>1</v>
      </c>
      <c r="F126" s="246" t="s">
        <v>161</v>
      </c>
      <c r="G126" s="244"/>
      <c r="H126" s="247">
        <v>1</v>
      </c>
      <c r="I126" s="248"/>
      <c r="J126" s="244"/>
      <c r="K126" s="244"/>
      <c r="L126" s="249"/>
      <c r="M126" s="250"/>
      <c r="N126" s="251"/>
      <c r="O126" s="251"/>
      <c r="P126" s="251"/>
      <c r="Q126" s="251"/>
      <c r="R126" s="251"/>
      <c r="S126" s="251"/>
      <c r="T126" s="252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3" t="s">
        <v>159</v>
      </c>
      <c r="AU126" s="253" t="s">
        <v>86</v>
      </c>
      <c r="AV126" s="14" t="s">
        <v>157</v>
      </c>
      <c r="AW126" s="14" t="s">
        <v>32</v>
      </c>
      <c r="AX126" s="14" t="s">
        <v>84</v>
      </c>
      <c r="AY126" s="253" t="s">
        <v>150</v>
      </c>
    </row>
    <row r="127" s="2" customFormat="1" ht="16.5" customHeight="1">
      <c r="A127" s="38"/>
      <c r="B127" s="39"/>
      <c r="C127" s="218" t="s">
        <v>86</v>
      </c>
      <c r="D127" s="218" t="s">
        <v>152</v>
      </c>
      <c r="E127" s="219" t="s">
        <v>1508</v>
      </c>
      <c r="F127" s="220" t="s">
        <v>1509</v>
      </c>
      <c r="G127" s="221" t="s">
        <v>1505</v>
      </c>
      <c r="H127" s="222">
        <v>1</v>
      </c>
      <c r="I127" s="223"/>
      <c r="J127" s="224">
        <f>ROUND(I127*H127,2)</f>
        <v>0</v>
      </c>
      <c r="K127" s="220" t="s">
        <v>156</v>
      </c>
      <c r="L127" s="44"/>
      <c r="M127" s="225" t="s">
        <v>1</v>
      </c>
      <c r="N127" s="226" t="s">
        <v>41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1506</v>
      </c>
      <c r="AT127" s="229" t="s">
        <v>152</v>
      </c>
      <c r="AU127" s="229" t="s">
        <v>86</v>
      </c>
      <c r="AY127" s="17" t="s">
        <v>150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84</v>
      </c>
      <c r="BK127" s="230">
        <f>ROUND(I127*H127,2)</f>
        <v>0</v>
      </c>
      <c r="BL127" s="17" t="s">
        <v>1506</v>
      </c>
      <c r="BM127" s="229" t="s">
        <v>1510</v>
      </c>
    </row>
    <row r="128" s="13" customFormat="1">
      <c r="A128" s="13"/>
      <c r="B128" s="231"/>
      <c r="C128" s="232"/>
      <c r="D128" s="233" t="s">
        <v>159</v>
      </c>
      <c r="E128" s="234" t="s">
        <v>1</v>
      </c>
      <c r="F128" s="235" t="s">
        <v>84</v>
      </c>
      <c r="G128" s="232"/>
      <c r="H128" s="236">
        <v>1</v>
      </c>
      <c r="I128" s="237"/>
      <c r="J128" s="232"/>
      <c r="K128" s="232"/>
      <c r="L128" s="238"/>
      <c r="M128" s="239"/>
      <c r="N128" s="240"/>
      <c r="O128" s="240"/>
      <c r="P128" s="240"/>
      <c r="Q128" s="240"/>
      <c r="R128" s="240"/>
      <c r="S128" s="240"/>
      <c r="T128" s="24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2" t="s">
        <v>159</v>
      </c>
      <c r="AU128" s="242" t="s">
        <v>86</v>
      </c>
      <c r="AV128" s="13" t="s">
        <v>86</v>
      </c>
      <c r="AW128" s="13" t="s">
        <v>32</v>
      </c>
      <c r="AX128" s="13" t="s">
        <v>76</v>
      </c>
      <c r="AY128" s="242" t="s">
        <v>150</v>
      </c>
    </row>
    <row r="129" s="14" customFormat="1">
      <c r="A129" s="14"/>
      <c r="B129" s="243"/>
      <c r="C129" s="244"/>
      <c r="D129" s="233" t="s">
        <v>159</v>
      </c>
      <c r="E129" s="245" t="s">
        <v>1</v>
      </c>
      <c r="F129" s="246" t="s">
        <v>161</v>
      </c>
      <c r="G129" s="244"/>
      <c r="H129" s="247">
        <v>1</v>
      </c>
      <c r="I129" s="248"/>
      <c r="J129" s="244"/>
      <c r="K129" s="244"/>
      <c r="L129" s="249"/>
      <c r="M129" s="250"/>
      <c r="N129" s="251"/>
      <c r="O129" s="251"/>
      <c r="P129" s="251"/>
      <c r="Q129" s="251"/>
      <c r="R129" s="251"/>
      <c r="S129" s="251"/>
      <c r="T129" s="252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3" t="s">
        <v>159</v>
      </c>
      <c r="AU129" s="253" t="s">
        <v>86</v>
      </c>
      <c r="AV129" s="14" t="s">
        <v>157</v>
      </c>
      <c r="AW129" s="14" t="s">
        <v>32</v>
      </c>
      <c r="AX129" s="14" t="s">
        <v>84</v>
      </c>
      <c r="AY129" s="253" t="s">
        <v>150</v>
      </c>
    </row>
    <row r="130" s="12" customFormat="1" ht="22.8" customHeight="1">
      <c r="A130" s="12"/>
      <c r="B130" s="202"/>
      <c r="C130" s="203"/>
      <c r="D130" s="204" t="s">
        <v>75</v>
      </c>
      <c r="E130" s="216" t="s">
        <v>1511</v>
      </c>
      <c r="F130" s="216" t="s">
        <v>1512</v>
      </c>
      <c r="G130" s="203"/>
      <c r="H130" s="203"/>
      <c r="I130" s="206"/>
      <c r="J130" s="217">
        <f>BK130</f>
        <v>0</v>
      </c>
      <c r="K130" s="203"/>
      <c r="L130" s="208"/>
      <c r="M130" s="209"/>
      <c r="N130" s="210"/>
      <c r="O130" s="210"/>
      <c r="P130" s="211">
        <f>SUM(P131:P145)</f>
        <v>0</v>
      </c>
      <c r="Q130" s="210"/>
      <c r="R130" s="211">
        <f>SUM(R131:R145)</f>
        <v>0</v>
      </c>
      <c r="S130" s="210"/>
      <c r="T130" s="212">
        <f>SUM(T131:T145)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174</v>
      </c>
      <c r="AT130" s="214" t="s">
        <v>75</v>
      </c>
      <c r="AU130" s="214" t="s">
        <v>84</v>
      </c>
      <c r="AY130" s="213" t="s">
        <v>150</v>
      </c>
      <c r="BK130" s="215">
        <f>SUM(BK131:BK145)</f>
        <v>0</v>
      </c>
    </row>
    <row r="131" s="2" customFormat="1" ht="16.5" customHeight="1">
      <c r="A131" s="38"/>
      <c r="B131" s="39"/>
      <c r="C131" s="218" t="s">
        <v>165</v>
      </c>
      <c r="D131" s="218" t="s">
        <v>152</v>
      </c>
      <c r="E131" s="219" t="s">
        <v>1513</v>
      </c>
      <c r="F131" s="220" t="s">
        <v>1514</v>
      </c>
      <c r="G131" s="221" t="s">
        <v>1505</v>
      </c>
      <c r="H131" s="222">
        <v>1</v>
      </c>
      <c r="I131" s="223"/>
      <c r="J131" s="224">
        <f>ROUND(I131*H131,2)</f>
        <v>0</v>
      </c>
      <c r="K131" s="220" t="s">
        <v>156</v>
      </c>
      <c r="L131" s="44"/>
      <c r="M131" s="225" t="s">
        <v>1</v>
      </c>
      <c r="N131" s="226" t="s">
        <v>41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1506</v>
      </c>
      <c r="AT131" s="229" t="s">
        <v>152</v>
      </c>
      <c r="AU131" s="229" t="s">
        <v>86</v>
      </c>
      <c r="AY131" s="17" t="s">
        <v>150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84</v>
      </c>
      <c r="BK131" s="230">
        <f>ROUND(I131*H131,2)</f>
        <v>0</v>
      </c>
      <c r="BL131" s="17" t="s">
        <v>1506</v>
      </c>
      <c r="BM131" s="229" t="s">
        <v>1515</v>
      </c>
    </row>
    <row r="132" s="13" customFormat="1">
      <c r="A132" s="13"/>
      <c r="B132" s="231"/>
      <c r="C132" s="232"/>
      <c r="D132" s="233" t="s">
        <v>159</v>
      </c>
      <c r="E132" s="234" t="s">
        <v>1</v>
      </c>
      <c r="F132" s="235" t="s">
        <v>84</v>
      </c>
      <c r="G132" s="232"/>
      <c r="H132" s="236">
        <v>1</v>
      </c>
      <c r="I132" s="237"/>
      <c r="J132" s="232"/>
      <c r="K132" s="232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159</v>
      </c>
      <c r="AU132" s="242" t="s">
        <v>86</v>
      </c>
      <c r="AV132" s="13" t="s">
        <v>86</v>
      </c>
      <c r="AW132" s="13" t="s">
        <v>32</v>
      </c>
      <c r="AX132" s="13" t="s">
        <v>76</v>
      </c>
      <c r="AY132" s="242" t="s">
        <v>150</v>
      </c>
    </row>
    <row r="133" s="14" customFormat="1">
      <c r="A133" s="14"/>
      <c r="B133" s="243"/>
      <c r="C133" s="244"/>
      <c r="D133" s="233" t="s">
        <v>159</v>
      </c>
      <c r="E133" s="245" t="s">
        <v>1</v>
      </c>
      <c r="F133" s="246" t="s">
        <v>161</v>
      </c>
      <c r="G133" s="244"/>
      <c r="H133" s="247">
        <v>1</v>
      </c>
      <c r="I133" s="248"/>
      <c r="J133" s="244"/>
      <c r="K133" s="244"/>
      <c r="L133" s="249"/>
      <c r="M133" s="250"/>
      <c r="N133" s="251"/>
      <c r="O133" s="251"/>
      <c r="P133" s="251"/>
      <c r="Q133" s="251"/>
      <c r="R133" s="251"/>
      <c r="S133" s="251"/>
      <c r="T133" s="252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3" t="s">
        <v>159</v>
      </c>
      <c r="AU133" s="253" t="s">
        <v>86</v>
      </c>
      <c r="AV133" s="14" t="s">
        <v>157</v>
      </c>
      <c r="AW133" s="14" t="s">
        <v>32</v>
      </c>
      <c r="AX133" s="14" t="s">
        <v>84</v>
      </c>
      <c r="AY133" s="253" t="s">
        <v>150</v>
      </c>
    </row>
    <row r="134" s="2" customFormat="1" ht="16.5" customHeight="1">
      <c r="A134" s="38"/>
      <c r="B134" s="39"/>
      <c r="C134" s="218" t="s">
        <v>157</v>
      </c>
      <c r="D134" s="218" t="s">
        <v>152</v>
      </c>
      <c r="E134" s="219" t="s">
        <v>1516</v>
      </c>
      <c r="F134" s="220" t="s">
        <v>1517</v>
      </c>
      <c r="G134" s="221" t="s">
        <v>1505</v>
      </c>
      <c r="H134" s="222">
        <v>1</v>
      </c>
      <c r="I134" s="223"/>
      <c r="J134" s="224">
        <f>ROUND(I134*H134,2)</f>
        <v>0</v>
      </c>
      <c r="K134" s="220" t="s">
        <v>156</v>
      </c>
      <c r="L134" s="44"/>
      <c r="M134" s="225" t="s">
        <v>1</v>
      </c>
      <c r="N134" s="226" t="s">
        <v>41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1506</v>
      </c>
      <c r="AT134" s="229" t="s">
        <v>152</v>
      </c>
      <c r="AU134" s="229" t="s">
        <v>86</v>
      </c>
      <c r="AY134" s="17" t="s">
        <v>150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84</v>
      </c>
      <c r="BK134" s="230">
        <f>ROUND(I134*H134,2)</f>
        <v>0</v>
      </c>
      <c r="BL134" s="17" t="s">
        <v>1506</v>
      </c>
      <c r="BM134" s="229" t="s">
        <v>1518</v>
      </c>
    </row>
    <row r="135" s="13" customFormat="1">
      <c r="A135" s="13"/>
      <c r="B135" s="231"/>
      <c r="C135" s="232"/>
      <c r="D135" s="233" t="s">
        <v>159</v>
      </c>
      <c r="E135" s="234" t="s">
        <v>1</v>
      </c>
      <c r="F135" s="235" t="s">
        <v>84</v>
      </c>
      <c r="G135" s="232"/>
      <c r="H135" s="236">
        <v>1</v>
      </c>
      <c r="I135" s="237"/>
      <c r="J135" s="232"/>
      <c r="K135" s="232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159</v>
      </c>
      <c r="AU135" s="242" t="s">
        <v>86</v>
      </c>
      <c r="AV135" s="13" t="s">
        <v>86</v>
      </c>
      <c r="AW135" s="13" t="s">
        <v>32</v>
      </c>
      <c r="AX135" s="13" t="s">
        <v>76</v>
      </c>
      <c r="AY135" s="242" t="s">
        <v>150</v>
      </c>
    </row>
    <row r="136" s="14" customFormat="1">
      <c r="A136" s="14"/>
      <c r="B136" s="243"/>
      <c r="C136" s="244"/>
      <c r="D136" s="233" t="s">
        <v>159</v>
      </c>
      <c r="E136" s="245" t="s">
        <v>1</v>
      </c>
      <c r="F136" s="246" t="s">
        <v>161</v>
      </c>
      <c r="G136" s="244"/>
      <c r="H136" s="247">
        <v>1</v>
      </c>
      <c r="I136" s="248"/>
      <c r="J136" s="244"/>
      <c r="K136" s="244"/>
      <c r="L136" s="249"/>
      <c r="M136" s="250"/>
      <c r="N136" s="251"/>
      <c r="O136" s="251"/>
      <c r="P136" s="251"/>
      <c r="Q136" s="251"/>
      <c r="R136" s="251"/>
      <c r="S136" s="251"/>
      <c r="T136" s="25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3" t="s">
        <v>159</v>
      </c>
      <c r="AU136" s="253" t="s">
        <v>86</v>
      </c>
      <c r="AV136" s="14" t="s">
        <v>157</v>
      </c>
      <c r="AW136" s="14" t="s">
        <v>32</v>
      </c>
      <c r="AX136" s="14" t="s">
        <v>84</v>
      </c>
      <c r="AY136" s="253" t="s">
        <v>150</v>
      </c>
    </row>
    <row r="137" s="2" customFormat="1" ht="16.5" customHeight="1">
      <c r="A137" s="38"/>
      <c r="B137" s="39"/>
      <c r="C137" s="218" t="s">
        <v>174</v>
      </c>
      <c r="D137" s="218" t="s">
        <v>152</v>
      </c>
      <c r="E137" s="219" t="s">
        <v>1519</v>
      </c>
      <c r="F137" s="220" t="s">
        <v>1520</v>
      </c>
      <c r="G137" s="221" t="s">
        <v>1505</v>
      </c>
      <c r="H137" s="222">
        <v>1</v>
      </c>
      <c r="I137" s="223"/>
      <c r="J137" s="224">
        <f>ROUND(I137*H137,2)</f>
        <v>0</v>
      </c>
      <c r="K137" s="220" t="s">
        <v>156</v>
      </c>
      <c r="L137" s="44"/>
      <c r="M137" s="225" t="s">
        <v>1</v>
      </c>
      <c r="N137" s="226" t="s">
        <v>41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1506</v>
      </c>
      <c r="AT137" s="229" t="s">
        <v>152</v>
      </c>
      <c r="AU137" s="229" t="s">
        <v>86</v>
      </c>
      <c r="AY137" s="17" t="s">
        <v>150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84</v>
      </c>
      <c r="BK137" s="230">
        <f>ROUND(I137*H137,2)</f>
        <v>0</v>
      </c>
      <c r="BL137" s="17" t="s">
        <v>1506</v>
      </c>
      <c r="BM137" s="229" t="s">
        <v>1521</v>
      </c>
    </row>
    <row r="138" s="13" customFormat="1">
      <c r="A138" s="13"/>
      <c r="B138" s="231"/>
      <c r="C138" s="232"/>
      <c r="D138" s="233" t="s">
        <v>159</v>
      </c>
      <c r="E138" s="234" t="s">
        <v>1</v>
      </c>
      <c r="F138" s="235" t="s">
        <v>84</v>
      </c>
      <c r="G138" s="232"/>
      <c r="H138" s="236">
        <v>1</v>
      </c>
      <c r="I138" s="237"/>
      <c r="J138" s="232"/>
      <c r="K138" s="232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159</v>
      </c>
      <c r="AU138" s="242" t="s">
        <v>86</v>
      </c>
      <c r="AV138" s="13" t="s">
        <v>86</v>
      </c>
      <c r="AW138" s="13" t="s">
        <v>32</v>
      </c>
      <c r="AX138" s="13" t="s">
        <v>76</v>
      </c>
      <c r="AY138" s="242" t="s">
        <v>150</v>
      </c>
    </row>
    <row r="139" s="14" customFormat="1">
      <c r="A139" s="14"/>
      <c r="B139" s="243"/>
      <c r="C139" s="244"/>
      <c r="D139" s="233" t="s">
        <v>159</v>
      </c>
      <c r="E139" s="245" t="s">
        <v>1</v>
      </c>
      <c r="F139" s="246" t="s">
        <v>161</v>
      </c>
      <c r="G139" s="244"/>
      <c r="H139" s="247">
        <v>1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159</v>
      </c>
      <c r="AU139" s="253" t="s">
        <v>86</v>
      </c>
      <c r="AV139" s="14" t="s">
        <v>157</v>
      </c>
      <c r="AW139" s="14" t="s">
        <v>32</v>
      </c>
      <c r="AX139" s="14" t="s">
        <v>84</v>
      </c>
      <c r="AY139" s="253" t="s">
        <v>150</v>
      </c>
    </row>
    <row r="140" s="2" customFormat="1" ht="16.5" customHeight="1">
      <c r="A140" s="38"/>
      <c r="B140" s="39"/>
      <c r="C140" s="218" t="s">
        <v>179</v>
      </c>
      <c r="D140" s="218" t="s">
        <v>152</v>
      </c>
      <c r="E140" s="219" t="s">
        <v>1522</v>
      </c>
      <c r="F140" s="220" t="s">
        <v>1523</v>
      </c>
      <c r="G140" s="221" t="s">
        <v>1505</v>
      </c>
      <c r="H140" s="222">
        <v>1</v>
      </c>
      <c r="I140" s="223"/>
      <c r="J140" s="224">
        <f>ROUND(I140*H140,2)</f>
        <v>0</v>
      </c>
      <c r="K140" s="220" t="s">
        <v>156</v>
      </c>
      <c r="L140" s="44"/>
      <c r="M140" s="225" t="s">
        <v>1</v>
      </c>
      <c r="N140" s="226" t="s">
        <v>41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1506</v>
      </c>
      <c r="AT140" s="229" t="s">
        <v>152</v>
      </c>
      <c r="AU140" s="229" t="s">
        <v>86</v>
      </c>
      <c r="AY140" s="17" t="s">
        <v>150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84</v>
      </c>
      <c r="BK140" s="230">
        <f>ROUND(I140*H140,2)</f>
        <v>0</v>
      </c>
      <c r="BL140" s="17" t="s">
        <v>1506</v>
      </c>
      <c r="BM140" s="229" t="s">
        <v>1524</v>
      </c>
    </row>
    <row r="141" s="13" customFormat="1">
      <c r="A141" s="13"/>
      <c r="B141" s="231"/>
      <c r="C141" s="232"/>
      <c r="D141" s="233" t="s">
        <v>159</v>
      </c>
      <c r="E141" s="234" t="s">
        <v>1</v>
      </c>
      <c r="F141" s="235" t="s">
        <v>84</v>
      </c>
      <c r="G141" s="232"/>
      <c r="H141" s="236">
        <v>1</v>
      </c>
      <c r="I141" s="237"/>
      <c r="J141" s="232"/>
      <c r="K141" s="232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159</v>
      </c>
      <c r="AU141" s="242" t="s">
        <v>86</v>
      </c>
      <c r="AV141" s="13" t="s">
        <v>86</v>
      </c>
      <c r="AW141" s="13" t="s">
        <v>32</v>
      </c>
      <c r="AX141" s="13" t="s">
        <v>76</v>
      </c>
      <c r="AY141" s="242" t="s">
        <v>150</v>
      </c>
    </row>
    <row r="142" s="14" customFormat="1">
      <c r="A142" s="14"/>
      <c r="B142" s="243"/>
      <c r="C142" s="244"/>
      <c r="D142" s="233" t="s">
        <v>159</v>
      </c>
      <c r="E142" s="245" t="s">
        <v>1</v>
      </c>
      <c r="F142" s="246" t="s">
        <v>161</v>
      </c>
      <c r="G142" s="244"/>
      <c r="H142" s="247">
        <v>1</v>
      </c>
      <c r="I142" s="248"/>
      <c r="J142" s="244"/>
      <c r="K142" s="244"/>
      <c r="L142" s="249"/>
      <c r="M142" s="250"/>
      <c r="N142" s="251"/>
      <c r="O142" s="251"/>
      <c r="P142" s="251"/>
      <c r="Q142" s="251"/>
      <c r="R142" s="251"/>
      <c r="S142" s="251"/>
      <c r="T142" s="25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3" t="s">
        <v>159</v>
      </c>
      <c r="AU142" s="253" t="s">
        <v>86</v>
      </c>
      <c r="AV142" s="14" t="s">
        <v>157</v>
      </c>
      <c r="AW142" s="14" t="s">
        <v>32</v>
      </c>
      <c r="AX142" s="14" t="s">
        <v>84</v>
      </c>
      <c r="AY142" s="253" t="s">
        <v>150</v>
      </c>
    </row>
    <row r="143" s="2" customFormat="1" ht="16.5" customHeight="1">
      <c r="A143" s="38"/>
      <c r="B143" s="39"/>
      <c r="C143" s="218" t="s">
        <v>183</v>
      </c>
      <c r="D143" s="218" t="s">
        <v>152</v>
      </c>
      <c r="E143" s="219" t="s">
        <v>1525</v>
      </c>
      <c r="F143" s="220" t="s">
        <v>1526</v>
      </c>
      <c r="G143" s="221" t="s">
        <v>1505</v>
      </c>
      <c r="H143" s="222">
        <v>1</v>
      </c>
      <c r="I143" s="223"/>
      <c r="J143" s="224">
        <f>ROUND(I143*H143,2)</f>
        <v>0</v>
      </c>
      <c r="K143" s="220" t="s">
        <v>156</v>
      </c>
      <c r="L143" s="44"/>
      <c r="M143" s="225" t="s">
        <v>1</v>
      </c>
      <c r="N143" s="226" t="s">
        <v>41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1506</v>
      </c>
      <c r="AT143" s="229" t="s">
        <v>152</v>
      </c>
      <c r="AU143" s="229" t="s">
        <v>86</v>
      </c>
      <c r="AY143" s="17" t="s">
        <v>150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84</v>
      </c>
      <c r="BK143" s="230">
        <f>ROUND(I143*H143,2)</f>
        <v>0</v>
      </c>
      <c r="BL143" s="17" t="s">
        <v>1506</v>
      </c>
      <c r="BM143" s="229" t="s">
        <v>1527</v>
      </c>
    </row>
    <row r="144" s="13" customFormat="1">
      <c r="A144" s="13"/>
      <c r="B144" s="231"/>
      <c r="C144" s="232"/>
      <c r="D144" s="233" t="s">
        <v>159</v>
      </c>
      <c r="E144" s="234" t="s">
        <v>1</v>
      </c>
      <c r="F144" s="235" t="s">
        <v>84</v>
      </c>
      <c r="G144" s="232"/>
      <c r="H144" s="236">
        <v>1</v>
      </c>
      <c r="I144" s="237"/>
      <c r="J144" s="232"/>
      <c r="K144" s="232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159</v>
      </c>
      <c r="AU144" s="242" t="s">
        <v>86</v>
      </c>
      <c r="AV144" s="13" t="s">
        <v>86</v>
      </c>
      <c r="AW144" s="13" t="s">
        <v>32</v>
      </c>
      <c r="AX144" s="13" t="s">
        <v>76</v>
      </c>
      <c r="AY144" s="242" t="s">
        <v>150</v>
      </c>
    </row>
    <row r="145" s="14" customFormat="1">
      <c r="A145" s="14"/>
      <c r="B145" s="243"/>
      <c r="C145" s="244"/>
      <c r="D145" s="233" t="s">
        <v>159</v>
      </c>
      <c r="E145" s="245" t="s">
        <v>1</v>
      </c>
      <c r="F145" s="246" t="s">
        <v>161</v>
      </c>
      <c r="G145" s="244"/>
      <c r="H145" s="247">
        <v>1</v>
      </c>
      <c r="I145" s="248"/>
      <c r="J145" s="244"/>
      <c r="K145" s="244"/>
      <c r="L145" s="249"/>
      <c r="M145" s="250"/>
      <c r="N145" s="251"/>
      <c r="O145" s="251"/>
      <c r="P145" s="251"/>
      <c r="Q145" s="251"/>
      <c r="R145" s="251"/>
      <c r="S145" s="251"/>
      <c r="T145" s="25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3" t="s">
        <v>159</v>
      </c>
      <c r="AU145" s="253" t="s">
        <v>86</v>
      </c>
      <c r="AV145" s="14" t="s">
        <v>157</v>
      </c>
      <c r="AW145" s="14" t="s">
        <v>32</v>
      </c>
      <c r="AX145" s="14" t="s">
        <v>84</v>
      </c>
      <c r="AY145" s="253" t="s">
        <v>150</v>
      </c>
    </row>
    <row r="146" s="12" customFormat="1" ht="22.8" customHeight="1">
      <c r="A146" s="12"/>
      <c r="B146" s="202"/>
      <c r="C146" s="203"/>
      <c r="D146" s="204" t="s">
        <v>75</v>
      </c>
      <c r="E146" s="216" t="s">
        <v>1528</v>
      </c>
      <c r="F146" s="216" t="s">
        <v>1529</v>
      </c>
      <c r="G146" s="203"/>
      <c r="H146" s="203"/>
      <c r="I146" s="206"/>
      <c r="J146" s="217">
        <f>BK146</f>
        <v>0</v>
      </c>
      <c r="K146" s="203"/>
      <c r="L146" s="208"/>
      <c r="M146" s="209"/>
      <c r="N146" s="210"/>
      <c r="O146" s="210"/>
      <c r="P146" s="211">
        <f>SUM(P147:P149)</f>
        <v>0</v>
      </c>
      <c r="Q146" s="210"/>
      <c r="R146" s="211">
        <f>SUM(R147:R149)</f>
        <v>0</v>
      </c>
      <c r="S146" s="210"/>
      <c r="T146" s="212">
        <f>SUM(T147:T149)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3" t="s">
        <v>174</v>
      </c>
      <c r="AT146" s="214" t="s">
        <v>75</v>
      </c>
      <c r="AU146" s="214" t="s">
        <v>84</v>
      </c>
      <c r="AY146" s="213" t="s">
        <v>150</v>
      </c>
      <c r="BK146" s="215">
        <f>SUM(BK147:BK149)</f>
        <v>0</v>
      </c>
    </row>
    <row r="147" s="2" customFormat="1" ht="16.5" customHeight="1">
      <c r="A147" s="38"/>
      <c r="B147" s="39"/>
      <c r="C147" s="218" t="s">
        <v>188</v>
      </c>
      <c r="D147" s="218" t="s">
        <v>152</v>
      </c>
      <c r="E147" s="219" t="s">
        <v>1530</v>
      </c>
      <c r="F147" s="220" t="s">
        <v>1531</v>
      </c>
      <c r="G147" s="221" t="s">
        <v>1505</v>
      </c>
      <c r="H147" s="222">
        <v>1</v>
      </c>
      <c r="I147" s="223"/>
      <c r="J147" s="224">
        <f>ROUND(I147*H147,2)</f>
        <v>0</v>
      </c>
      <c r="K147" s="220" t="s">
        <v>156</v>
      </c>
      <c r="L147" s="44"/>
      <c r="M147" s="225" t="s">
        <v>1</v>
      </c>
      <c r="N147" s="226" t="s">
        <v>41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1506</v>
      </c>
      <c r="AT147" s="229" t="s">
        <v>152</v>
      </c>
      <c r="AU147" s="229" t="s">
        <v>86</v>
      </c>
      <c r="AY147" s="17" t="s">
        <v>150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84</v>
      </c>
      <c r="BK147" s="230">
        <f>ROUND(I147*H147,2)</f>
        <v>0</v>
      </c>
      <c r="BL147" s="17" t="s">
        <v>1506</v>
      </c>
      <c r="BM147" s="229" t="s">
        <v>1532</v>
      </c>
    </row>
    <row r="148" s="13" customFormat="1">
      <c r="A148" s="13"/>
      <c r="B148" s="231"/>
      <c r="C148" s="232"/>
      <c r="D148" s="233" t="s">
        <v>159</v>
      </c>
      <c r="E148" s="234" t="s">
        <v>1</v>
      </c>
      <c r="F148" s="235" t="s">
        <v>84</v>
      </c>
      <c r="G148" s="232"/>
      <c r="H148" s="236">
        <v>1</v>
      </c>
      <c r="I148" s="237"/>
      <c r="J148" s="232"/>
      <c r="K148" s="232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159</v>
      </c>
      <c r="AU148" s="242" t="s">
        <v>86</v>
      </c>
      <c r="AV148" s="13" t="s">
        <v>86</v>
      </c>
      <c r="AW148" s="13" t="s">
        <v>32</v>
      </c>
      <c r="AX148" s="13" t="s">
        <v>76</v>
      </c>
      <c r="AY148" s="242" t="s">
        <v>150</v>
      </c>
    </row>
    <row r="149" s="14" customFormat="1">
      <c r="A149" s="14"/>
      <c r="B149" s="243"/>
      <c r="C149" s="244"/>
      <c r="D149" s="233" t="s">
        <v>159</v>
      </c>
      <c r="E149" s="245" t="s">
        <v>1</v>
      </c>
      <c r="F149" s="246" t="s">
        <v>161</v>
      </c>
      <c r="G149" s="244"/>
      <c r="H149" s="247">
        <v>1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159</v>
      </c>
      <c r="AU149" s="253" t="s">
        <v>86</v>
      </c>
      <c r="AV149" s="14" t="s">
        <v>157</v>
      </c>
      <c r="AW149" s="14" t="s">
        <v>32</v>
      </c>
      <c r="AX149" s="14" t="s">
        <v>84</v>
      </c>
      <c r="AY149" s="253" t="s">
        <v>150</v>
      </c>
    </row>
    <row r="150" s="12" customFormat="1" ht="22.8" customHeight="1">
      <c r="A150" s="12"/>
      <c r="B150" s="202"/>
      <c r="C150" s="203"/>
      <c r="D150" s="204" t="s">
        <v>75</v>
      </c>
      <c r="E150" s="216" t="s">
        <v>1533</v>
      </c>
      <c r="F150" s="216" t="s">
        <v>1534</v>
      </c>
      <c r="G150" s="203"/>
      <c r="H150" s="203"/>
      <c r="I150" s="206"/>
      <c r="J150" s="217">
        <f>BK150</f>
        <v>0</v>
      </c>
      <c r="K150" s="203"/>
      <c r="L150" s="208"/>
      <c r="M150" s="209"/>
      <c r="N150" s="210"/>
      <c r="O150" s="210"/>
      <c r="P150" s="211">
        <f>SUM(P151:P154)</f>
        <v>0</v>
      </c>
      <c r="Q150" s="210"/>
      <c r="R150" s="211">
        <f>SUM(R151:R154)</f>
        <v>0</v>
      </c>
      <c r="S150" s="210"/>
      <c r="T150" s="212">
        <f>SUM(T151:T154)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3" t="s">
        <v>174</v>
      </c>
      <c r="AT150" s="214" t="s">
        <v>75</v>
      </c>
      <c r="AU150" s="214" t="s">
        <v>84</v>
      </c>
      <c r="AY150" s="213" t="s">
        <v>150</v>
      </c>
      <c r="BK150" s="215">
        <f>SUM(BK151:BK154)</f>
        <v>0</v>
      </c>
    </row>
    <row r="151" s="2" customFormat="1" ht="16.5" customHeight="1">
      <c r="A151" s="38"/>
      <c r="B151" s="39"/>
      <c r="C151" s="218" t="s">
        <v>194</v>
      </c>
      <c r="D151" s="218" t="s">
        <v>152</v>
      </c>
      <c r="E151" s="219" t="s">
        <v>1535</v>
      </c>
      <c r="F151" s="220" t="s">
        <v>1536</v>
      </c>
      <c r="G151" s="221" t="s">
        <v>1505</v>
      </c>
      <c r="H151" s="222">
        <v>1</v>
      </c>
      <c r="I151" s="223"/>
      <c r="J151" s="224">
        <f>ROUND(I151*H151,2)</f>
        <v>0</v>
      </c>
      <c r="K151" s="220" t="s">
        <v>156</v>
      </c>
      <c r="L151" s="44"/>
      <c r="M151" s="225" t="s">
        <v>1</v>
      </c>
      <c r="N151" s="226" t="s">
        <v>41</v>
      </c>
      <c r="O151" s="91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1506</v>
      </c>
      <c r="AT151" s="229" t="s">
        <v>152</v>
      </c>
      <c r="AU151" s="229" t="s">
        <v>86</v>
      </c>
      <c r="AY151" s="17" t="s">
        <v>150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84</v>
      </c>
      <c r="BK151" s="230">
        <f>ROUND(I151*H151,2)</f>
        <v>0</v>
      </c>
      <c r="BL151" s="17" t="s">
        <v>1506</v>
      </c>
      <c r="BM151" s="229" t="s">
        <v>1537</v>
      </c>
    </row>
    <row r="152" s="13" customFormat="1">
      <c r="A152" s="13"/>
      <c r="B152" s="231"/>
      <c r="C152" s="232"/>
      <c r="D152" s="233" t="s">
        <v>159</v>
      </c>
      <c r="E152" s="234" t="s">
        <v>1</v>
      </c>
      <c r="F152" s="235" t="s">
        <v>84</v>
      </c>
      <c r="G152" s="232"/>
      <c r="H152" s="236">
        <v>1</v>
      </c>
      <c r="I152" s="237"/>
      <c r="J152" s="232"/>
      <c r="K152" s="232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159</v>
      </c>
      <c r="AU152" s="242" t="s">
        <v>86</v>
      </c>
      <c r="AV152" s="13" t="s">
        <v>86</v>
      </c>
      <c r="AW152" s="13" t="s">
        <v>32</v>
      </c>
      <c r="AX152" s="13" t="s">
        <v>76</v>
      </c>
      <c r="AY152" s="242" t="s">
        <v>150</v>
      </c>
    </row>
    <row r="153" s="14" customFormat="1">
      <c r="A153" s="14"/>
      <c r="B153" s="243"/>
      <c r="C153" s="244"/>
      <c r="D153" s="233" t="s">
        <v>159</v>
      </c>
      <c r="E153" s="245" t="s">
        <v>1</v>
      </c>
      <c r="F153" s="246" t="s">
        <v>161</v>
      </c>
      <c r="G153" s="244"/>
      <c r="H153" s="247">
        <v>1</v>
      </c>
      <c r="I153" s="248"/>
      <c r="J153" s="244"/>
      <c r="K153" s="244"/>
      <c r="L153" s="249"/>
      <c r="M153" s="250"/>
      <c r="N153" s="251"/>
      <c r="O153" s="251"/>
      <c r="P153" s="251"/>
      <c r="Q153" s="251"/>
      <c r="R153" s="251"/>
      <c r="S153" s="251"/>
      <c r="T153" s="25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3" t="s">
        <v>159</v>
      </c>
      <c r="AU153" s="253" t="s">
        <v>86</v>
      </c>
      <c r="AV153" s="14" t="s">
        <v>157</v>
      </c>
      <c r="AW153" s="14" t="s">
        <v>32</v>
      </c>
      <c r="AX153" s="14" t="s">
        <v>84</v>
      </c>
      <c r="AY153" s="253" t="s">
        <v>150</v>
      </c>
    </row>
    <row r="154" s="15" customFormat="1">
      <c r="A154" s="15"/>
      <c r="B154" s="264"/>
      <c r="C154" s="265"/>
      <c r="D154" s="233" t="s">
        <v>159</v>
      </c>
      <c r="E154" s="266" t="s">
        <v>1</v>
      </c>
      <c r="F154" s="267" t="s">
        <v>1538</v>
      </c>
      <c r="G154" s="265"/>
      <c r="H154" s="266" t="s">
        <v>1</v>
      </c>
      <c r="I154" s="268"/>
      <c r="J154" s="265"/>
      <c r="K154" s="265"/>
      <c r="L154" s="269"/>
      <c r="M154" s="283"/>
      <c r="N154" s="284"/>
      <c r="O154" s="284"/>
      <c r="P154" s="284"/>
      <c r="Q154" s="284"/>
      <c r="R154" s="284"/>
      <c r="S154" s="284"/>
      <c r="T154" s="28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3" t="s">
        <v>159</v>
      </c>
      <c r="AU154" s="273" t="s">
        <v>86</v>
      </c>
      <c r="AV154" s="15" t="s">
        <v>84</v>
      </c>
      <c r="AW154" s="15" t="s">
        <v>32</v>
      </c>
      <c r="AX154" s="15" t="s">
        <v>76</v>
      </c>
      <c r="AY154" s="273" t="s">
        <v>150</v>
      </c>
    </row>
    <row r="155" s="2" customFormat="1" ht="6.96" customHeight="1">
      <c r="A155" s="38"/>
      <c r="B155" s="66"/>
      <c r="C155" s="67"/>
      <c r="D155" s="67"/>
      <c r="E155" s="67"/>
      <c r="F155" s="67"/>
      <c r="G155" s="67"/>
      <c r="H155" s="67"/>
      <c r="I155" s="67"/>
      <c r="J155" s="67"/>
      <c r="K155" s="67"/>
      <c r="L155" s="44"/>
      <c r="M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</row>
  </sheetData>
  <sheetProtection sheet="1" autoFilter="0" formatColumns="0" formatRows="0" objects="1" scenarios="1" spinCount="100000" saltValue="vOtUQYwr92ElxDhhpXRR7j6l/U8vUtlb490TDxyvdtMg4nwmRysXh53zwzF2889pJ8Ivt3YP11EavIff+yjXfA==" hashValue="M7O+UrLtiuN+rcucDFoEAgDzxYjQ3oHrmdzdfw+5OAUUe8u/asScioXQY7AiGV14/akrgi7hi+6a3xKeo1t4vw==" algorithmName="SHA-512" password="CC35"/>
  <autoFilter ref="C120:K154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111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Přístavba tréninkové haly k hotelu Panoráma Teplice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113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13. 8. 2025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ROUND(J132,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ROUND((SUM(BE132:BE585)),  2)</f>
        <v>0</v>
      </c>
      <c r="G33" s="38"/>
      <c r="H33" s="38"/>
      <c r="I33" s="155">
        <v>0.20999999999999999</v>
      </c>
      <c r="J33" s="154">
        <f>ROUND(((SUM(BE132:BE585))*I33),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ROUND((SUM(BF132:BF585)),  2)</f>
        <v>0</v>
      </c>
      <c r="G34" s="38"/>
      <c r="H34" s="38"/>
      <c r="I34" s="155">
        <v>0.12</v>
      </c>
      <c r="J34" s="154">
        <f>ROUND(((SUM(BF132:BF585))*I34),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ROUND((SUM(BG132:BG585)),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ROUND((SUM(BH132:BH585)),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ROUND((SUM(BI132:BI585)),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Přístavba tréninkové haly k hotelu Panoráma Teplice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01 - Tréninková hala, spodní stavba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Teplice</v>
      </c>
      <c r="G89" s="40"/>
      <c r="H89" s="40"/>
      <c r="I89" s="32" t="s">
        <v>22</v>
      </c>
      <c r="J89" s="79" t="str">
        <f>IF(J12="","",J12)</f>
        <v>13. 8. 2025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Tepgastro s.r.o. Teplice</v>
      </c>
      <c r="G91" s="40"/>
      <c r="H91" s="40"/>
      <c r="I91" s="32" t="s">
        <v>30</v>
      </c>
      <c r="J91" s="36" t="str">
        <f>E21</f>
        <v>Ing. Milan Skoumal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115</v>
      </c>
      <c r="D94" s="176"/>
      <c r="E94" s="176"/>
      <c r="F94" s="176"/>
      <c r="G94" s="176"/>
      <c r="H94" s="176"/>
      <c r="I94" s="176"/>
      <c r="J94" s="177" t="s">
        <v>116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117</v>
      </c>
      <c r="D96" s="40"/>
      <c r="E96" s="40"/>
      <c r="F96" s="40"/>
      <c r="G96" s="40"/>
      <c r="H96" s="40"/>
      <c r="I96" s="40"/>
      <c r="J96" s="110">
        <f>J132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118</v>
      </c>
    </row>
    <row r="97" s="9" customFormat="1" ht="24.96" customHeight="1">
      <c r="A97" s="9"/>
      <c r="B97" s="179"/>
      <c r="C97" s="180"/>
      <c r="D97" s="181" t="s">
        <v>119</v>
      </c>
      <c r="E97" s="182"/>
      <c r="F97" s="182"/>
      <c r="G97" s="182"/>
      <c r="H97" s="182"/>
      <c r="I97" s="182"/>
      <c r="J97" s="183">
        <f>J133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120</v>
      </c>
      <c r="E98" s="188"/>
      <c r="F98" s="188"/>
      <c r="G98" s="188"/>
      <c r="H98" s="188"/>
      <c r="I98" s="188"/>
      <c r="J98" s="189">
        <f>J134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121</v>
      </c>
      <c r="E99" s="188"/>
      <c r="F99" s="188"/>
      <c r="G99" s="188"/>
      <c r="H99" s="188"/>
      <c r="I99" s="188"/>
      <c r="J99" s="189">
        <f>J212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122</v>
      </c>
      <c r="E100" s="188"/>
      <c r="F100" s="188"/>
      <c r="G100" s="188"/>
      <c r="H100" s="188"/>
      <c r="I100" s="188"/>
      <c r="J100" s="189">
        <f>J330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123</v>
      </c>
      <c r="E101" s="188"/>
      <c r="F101" s="188"/>
      <c r="G101" s="188"/>
      <c r="H101" s="188"/>
      <c r="I101" s="188"/>
      <c r="J101" s="189">
        <f>J390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124</v>
      </c>
      <c r="E102" s="188"/>
      <c r="F102" s="188"/>
      <c r="G102" s="188"/>
      <c r="H102" s="188"/>
      <c r="I102" s="188"/>
      <c r="J102" s="189">
        <f>J443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125</v>
      </c>
      <c r="E103" s="188"/>
      <c r="F103" s="188"/>
      <c r="G103" s="188"/>
      <c r="H103" s="188"/>
      <c r="I103" s="188"/>
      <c r="J103" s="189">
        <f>J462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126</v>
      </c>
      <c r="E104" s="188"/>
      <c r="F104" s="188"/>
      <c r="G104" s="188"/>
      <c r="H104" s="188"/>
      <c r="I104" s="188"/>
      <c r="J104" s="189">
        <f>J499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127</v>
      </c>
      <c r="E105" s="188"/>
      <c r="F105" s="188"/>
      <c r="G105" s="188"/>
      <c r="H105" s="188"/>
      <c r="I105" s="188"/>
      <c r="J105" s="189">
        <f>J514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9"/>
      <c r="C106" s="180"/>
      <c r="D106" s="181" t="s">
        <v>128</v>
      </c>
      <c r="E106" s="182"/>
      <c r="F106" s="182"/>
      <c r="G106" s="182"/>
      <c r="H106" s="182"/>
      <c r="I106" s="182"/>
      <c r="J106" s="183">
        <f>J516</f>
        <v>0</v>
      </c>
      <c r="K106" s="180"/>
      <c r="L106" s="18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5"/>
      <c r="C107" s="186"/>
      <c r="D107" s="187" t="s">
        <v>129</v>
      </c>
      <c r="E107" s="188"/>
      <c r="F107" s="188"/>
      <c r="G107" s="188"/>
      <c r="H107" s="188"/>
      <c r="I107" s="188"/>
      <c r="J107" s="189">
        <f>J517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130</v>
      </c>
      <c r="E108" s="188"/>
      <c r="F108" s="188"/>
      <c r="G108" s="188"/>
      <c r="H108" s="188"/>
      <c r="I108" s="188"/>
      <c r="J108" s="189">
        <f>J529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131</v>
      </c>
      <c r="E109" s="188"/>
      <c r="F109" s="188"/>
      <c r="G109" s="188"/>
      <c r="H109" s="188"/>
      <c r="I109" s="188"/>
      <c r="J109" s="189">
        <f>J543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5"/>
      <c r="C110" s="186"/>
      <c r="D110" s="187" t="s">
        <v>132</v>
      </c>
      <c r="E110" s="188"/>
      <c r="F110" s="188"/>
      <c r="G110" s="188"/>
      <c r="H110" s="188"/>
      <c r="I110" s="188"/>
      <c r="J110" s="189">
        <f>J549</f>
        <v>0</v>
      </c>
      <c r="K110" s="186"/>
      <c r="L110" s="19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5"/>
      <c r="C111" s="186"/>
      <c r="D111" s="187" t="s">
        <v>133</v>
      </c>
      <c r="E111" s="188"/>
      <c r="F111" s="188"/>
      <c r="G111" s="188"/>
      <c r="H111" s="188"/>
      <c r="I111" s="188"/>
      <c r="J111" s="189">
        <f>J565</f>
        <v>0</v>
      </c>
      <c r="K111" s="186"/>
      <c r="L111" s="19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5"/>
      <c r="C112" s="186"/>
      <c r="D112" s="187" t="s">
        <v>134</v>
      </c>
      <c r="E112" s="188"/>
      <c r="F112" s="188"/>
      <c r="G112" s="188"/>
      <c r="H112" s="188"/>
      <c r="I112" s="188"/>
      <c r="J112" s="189">
        <f>J576</f>
        <v>0</v>
      </c>
      <c r="K112" s="186"/>
      <c r="L112" s="19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66"/>
      <c r="C114" s="67"/>
      <c r="D114" s="67"/>
      <c r="E114" s="67"/>
      <c r="F114" s="67"/>
      <c r="G114" s="67"/>
      <c r="H114" s="67"/>
      <c r="I114" s="67"/>
      <c r="J114" s="67"/>
      <c r="K114" s="67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8" s="2" customFormat="1" ht="6.96" customHeight="1">
      <c r="A118" s="38"/>
      <c r="B118" s="68"/>
      <c r="C118" s="69"/>
      <c r="D118" s="69"/>
      <c r="E118" s="69"/>
      <c r="F118" s="69"/>
      <c r="G118" s="69"/>
      <c r="H118" s="69"/>
      <c r="I118" s="69"/>
      <c r="J118" s="69"/>
      <c r="K118" s="69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4.96" customHeight="1">
      <c r="A119" s="38"/>
      <c r="B119" s="39"/>
      <c r="C119" s="23" t="s">
        <v>135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16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6.5" customHeight="1">
      <c r="A122" s="38"/>
      <c r="B122" s="39"/>
      <c r="C122" s="40"/>
      <c r="D122" s="40"/>
      <c r="E122" s="174" t="str">
        <f>E7</f>
        <v>Přístavba tréninkové haly k hotelu Panoráma Teplice</v>
      </c>
      <c r="F122" s="32"/>
      <c r="G122" s="32"/>
      <c r="H122" s="32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112</v>
      </c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6.5" customHeight="1">
      <c r="A124" s="38"/>
      <c r="B124" s="39"/>
      <c r="C124" s="40"/>
      <c r="D124" s="40"/>
      <c r="E124" s="76" t="str">
        <f>E9</f>
        <v>SO 01 - Tréninková hala, spodní stavba</v>
      </c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20</v>
      </c>
      <c r="D126" s="40"/>
      <c r="E126" s="40"/>
      <c r="F126" s="27" t="str">
        <f>F12</f>
        <v>Teplice</v>
      </c>
      <c r="G126" s="40"/>
      <c r="H126" s="40"/>
      <c r="I126" s="32" t="s">
        <v>22</v>
      </c>
      <c r="J126" s="79" t="str">
        <f>IF(J12="","",J12)</f>
        <v>13. 8. 2025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6.96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5.15" customHeight="1">
      <c r="A128" s="38"/>
      <c r="B128" s="39"/>
      <c r="C128" s="32" t="s">
        <v>24</v>
      </c>
      <c r="D128" s="40"/>
      <c r="E128" s="40"/>
      <c r="F128" s="27" t="str">
        <f>E15</f>
        <v>Tepgastro s.r.o. Teplice</v>
      </c>
      <c r="G128" s="40"/>
      <c r="H128" s="40"/>
      <c r="I128" s="32" t="s">
        <v>30</v>
      </c>
      <c r="J128" s="36" t="str">
        <f>E21</f>
        <v>Ing. Milan Skoumal</v>
      </c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5.15" customHeight="1">
      <c r="A129" s="38"/>
      <c r="B129" s="39"/>
      <c r="C129" s="32" t="s">
        <v>28</v>
      </c>
      <c r="D129" s="40"/>
      <c r="E129" s="40"/>
      <c r="F129" s="27" t="str">
        <f>IF(E18="","",E18)</f>
        <v>Vyplň údaj</v>
      </c>
      <c r="G129" s="40"/>
      <c r="H129" s="40"/>
      <c r="I129" s="32" t="s">
        <v>33</v>
      </c>
      <c r="J129" s="36" t="str">
        <f>E24</f>
        <v xml:space="preserve"> 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0.32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11" customFormat="1" ht="29.28" customHeight="1">
      <c r="A131" s="191"/>
      <c r="B131" s="192"/>
      <c r="C131" s="193" t="s">
        <v>136</v>
      </c>
      <c r="D131" s="194" t="s">
        <v>61</v>
      </c>
      <c r="E131" s="194" t="s">
        <v>57</v>
      </c>
      <c r="F131" s="194" t="s">
        <v>58</v>
      </c>
      <c r="G131" s="194" t="s">
        <v>137</v>
      </c>
      <c r="H131" s="194" t="s">
        <v>138</v>
      </c>
      <c r="I131" s="194" t="s">
        <v>139</v>
      </c>
      <c r="J131" s="194" t="s">
        <v>116</v>
      </c>
      <c r="K131" s="195" t="s">
        <v>140</v>
      </c>
      <c r="L131" s="196"/>
      <c r="M131" s="100" t="s">
        <v>1</v>
      </c>
      <c r="N131" s="101" t="s">
        <v>40</v>
      </c>
      <c r="O131" s="101" t="s">
        <v>141</v>
      </c>
      <c r="P131" s="101" t="s">
        <v>142</v>
      </c>
      <c r="Q131" s="101" t="s">
        <v>143</v>
      </c>
      <c r="R131" s="101" t="s">
        <v>144</v>
      </c>
      <c r="S131" s="101" t="s">
        <v>145</v>
      </c>
      <c r="T131" s="102" t="s">
        <v>146</v>
      </c>
      <c r="U131" s="191"/>
      <c r="V131" s="191"/>
      <c r="W131" s="191"/>
      <c r="X131" s="191"/>
      <c r="Y131" s="191"/>
      <c r="Z131" s="191"/>
      <c r="AA131" s="191"/>
      <c r="AB131" s="191"/>
      <c r="AC131" s="191"/>
      <c r="AD131" s="191"/>
      <c r="AE131" s="191"/>
    </row>
    <row r="132" s="2" customFormat="1" ht="22.8" customHeight="1">
      <c r="A132" s="38"/>
      <c r="B132" s="39"/>
      <c r="C132" s="107" t="s">
        <v>147</v>
      </c>
      <c r="D132" s="40"/>
      <c r="E132" s="40"/>
      <c r="F132" s="40"/>
      <c r="G132" s="40"/>
      <c r="H132" s="40"/>
      <c r="I132" s="40"/>
      <c r="J132" s="197">
        <f>BK132</f>
        <v>0</v>
      </c>
      <c r="K132" s="40"/>
      <c r="L132" s="44"/>
      <c r="M132" s="103"/>
      <c r="N132" s="198"/>
      <c r="O132" s="104"/>
      <c r="P132" s="199">
        <f>P133+P516</f>
        <v>0</v>
      </c>
      <c r="Q132" s="104"/>
      <c r="R132" s="199">
        <f>R133+R516</f>
        <v>1967.0238846999994</v>
      </c>
      <c r="S132" s="104"/>
      <c r="T132" s="200">
        <f>T133+T516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75</v>
      </c>
      <c r="AU132" s="17" t="s">
        <v>118</v>
      </c>
      <c r="BK132" s="201">
        <f>BK133+BK516</f>
        <v>0</v>
      </c>
    </row>
    <row r="133" s="12" customFormat="1" ht="25.92" customHeight="1">
      <c r="A133" s="12"/>
      <c r="B133" s="202"/>
      <c r="C133" s="203"/>
      <c r="D133" s="204" t="s">
        <v>75</v>
      </c>
      <c r="E133" s="205" t="s">
        <v>148</v>
      </c>
      <c r="F133" s="205" t="s">
        <v>149</v>
      </c>
      <c r="G133" s="203"/>
      <c r="H133" s="203"/>
      <c r="I133" s="206"/>
      <c r="J133" s="207">
        <f>BK133</f>
        <v>0</v>
      </c>
      <c r="K133" s="203"/>
      <c r="L133" s="208"/>
      <c r="M133" s="209"/>
      <c r="N133" s="210"/>
      <c r="O133" s="210"/>
      <c r="P133" s="211">
        <f>P134+P212+P330+P390+P443+P462+P499+P514</f>
        <v>0</v>
      </c>
      <c r="Q133" s="210"/>
      <c r="R133" s="211">
        <f>R134+R212+R330+R390+R443+R462+R499+R514</f>
        <v>1955.3219366999995</v>
      </c>
      <c r="S133" s="210"/>
      <c r="T133" s="212">
        <f>T134+T212+T330+T390+T443+T462+T499+T514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3" t="s">
        <v>84</v>
      </c>
      <c r="AT133" s="214" t="s">
        <v>75</v>
      </c>
      <c r="AU133" s="214" t="s">
        <v>76</v>
      </c>
      <c r="AY133" s="213" t="s">
        <v>150</v>
      </c>
      <c r="BK133" s="215">
        <f>BK134+BK212+BK330+BK390+BK443+BK462+BK499+BK514</f>
        <v>0</v>
      </c>
    </row>
    <row r="134" s="12" customFormat="1" ht="22.8" customHeight="1">
      <c r="A134" s="12"/>
      <c r="B134" s="202"/>
      <c r="C134" s="203"/>
      <c r="D134" s="204" t="s">
        <v>75</v>
      </c>
      <c r="E134" s="216" t="s">
        <v>84</v>
      </c>
      <c r="F134" s="216" t="s">
        <v>151</v>
      </c>
      <c r="G134" s="203"/>
      <c r="H134" s="203"/>
      <c r="I134" s="206"/>
      <c r="J134" s="217">
        <f>BK134</f>
        <v>0</v>
      </c>
      <c r="K134" s="203"/>
      <c r="L134" s="208"/>
      <c r="M134" s="209"/>
      <c r="N134" s="210"/>
      <c r="O134" s="210"/>
      <c r="P134" s="211">
        <f>SUM(P135:P211)</f>
        <v>0</v>
      </c>
      <c r="Q134" s="210"/>
      <c r="R134" s="211">
        <f>SUM(R135:R211)</f>
        <v>0.16499999999999998</v>
      </c>
      <c r="S134" s="210"/>
      <c r="T134" s="212">
        <f>SUM(T135:T211)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3" t="s">
        <v>84</v>
      </c>
      <c r="AT134" s="214" t="s">
        <v>75</v>
      </c>
      <c r="AU134" s="214" t="s">
        <v>84</v>
      </c>
      <c r="AY134" s="213" t="s">
        <v>150</v>
      </c>
      <c r="BK134" s="215">
        <f>SUM(BK135:BK211)</f>
        <v>0</v>
      </c>
    </row>
    <row r="135" s="2" customFormat="1" ht="24.15" customHeight="1">
      <c r="A135" s="38"/>
      <c r="B135" s="39"/>
      <c r="C135" s="218" t="s">
        <v>84</v>
      </c>
      <c r="D135" s="218" t="s">
        <v>152</v>
      </c>
      <c r="E135" s="219" t="s">
        <v>153</v>
      </c>
      <c r="F135" s="220" t="s">
        <v>154</v>
      </c>
      <c r="G135" s="221" t="s">
        <v>155</v>
      </c>
      <c r="H135" s="222">
        <v>1500</v>
      </c>
      <c r="I135" s="223"/>
      <c r="J135" s="224">
        <f>ROUND(I135*H135,2)</f>
        <v>0</v>
      </c>
      <c r="K135" s="220" t="s">
        <v>156</v>
      </c>
      <c r="L135" s="44"/>
      <c r="M135" s="225" t="s">
        <v>1</v>
      </c>
      <c r="N135" s="226" t="s">
        <v>41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157</v>
      </c>
      <c r="AT135" s="229" t="s">
        <v>152</v>
      </c>
      <c r="AU135" s="229" t="s">
        <v>86</v>
      </c>
      <c r="AY135" s="17" t="s">
        <v>150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84</v>
      </c>
      <c r="BK135" s="230">
        <f>ROUND(I135*H135,2)</f>
        <v>0</v>
      </c>
      <c r="BL135" s="17" t="s">
        <v>157</v>
      </c>
      <c r="BM135" s="229" t="s">
        <v>158</v>
      </c>
    </row>
    <row r="136" s="13" customFormat="1">
      <c r="A136" s="13"/>
      <c r="B136" s="231"/>
      <c r="C136" s="232"/>
      <c r="D136" s="233" t="s">
        <v>159</v>
      </c>
      <c r="E136" s="234" t="s">
        <v>1</v>
      </c>
      <c r="F136" s="235" t="s">
        <v>160</v>
      </c>
      <c r="G136" s="232"/>
      <c r="H136" s="236">
        <v>1500</v>
      </c>
      <c r="I136" s="237"/>
      <c r="J136" s="232"/>
      <c r="K136" s="232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159</v>
      </c>
      <c r="AU136" s="242" t="s">
        <v>86</v>
      </c>
      <c r="AV136" s="13" t="s">
        <v>86</v>
      </c>
      <c r="AW136" s="13" t="s">
        <v>32</v>
      </c>
      <c r="AX136" s="13" t="s">
        <v>76</v>
      </c>
      <c r="AY136" s="242" t="s">
        <v>150</v>
      </c>
    </row>
    <row r="137" s="14" customFormat="1">
      <c r="A137" s="14"/>
      <c r="B137" s="243"/>
      <c r="C137" s="244"/>
      <c r="D137" s="233" t="s">
        <v>159</v>
      </c>
      <c r="E137" s="245" t="s">
        <v>1</v>
      </c>
      <c r="F137" s="246" t="s">
        <v>161</v>
      </c>
      <c r="G137" s="244"/>
      <c r="H137" s="247">
        <v>1500</v>
      </c>
      <c r="I137" s="248"/>
      <c r="J137" s="244"/>
      <c r="K137" s="244"/>
      <c r="L137" s="249"/>
      <c r="M137" s="250"/>
      <c r="N137" s="251"/>
      <c r="O137" s="251"/>
      <c r="P137" s="251"/>
      <c r="Q137" s="251"/>
      <c r="R137" s="251"/>
      <c r="S137" s="251"/>
      <c r="T137" s="25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3" t="s">
        <v>159</v>
      </c>
      <c r="AU137" s="253" t="s">
        <v>86</v>
      </c>
      <c r="AV137" s="14" t="s">
        <v>157</v>
      </c>
      <c r="AW137" s="14" t="s">
        <v>32</v>
      </c>
      <c r="AX137" s="14" t="s">
        <v>84</v>
      </c>
      <c r="AY137" s="253" t="s">
        <v>150</v>
      </c>
    </row>
    <row r="138" s="2" customFormat="1" ht="16.5" customHeight="1">
      <c r="A138" s="38"/>
      <c r="B138" s="39"/>
      <c r="C138" s="218" t="s">
        <v>86</v>
      </c>
      <c r="D138" s="218" t="s">
        <v>152</v>
      </c>
      <c r="E138" s="219" t="s">
        <v>162</v>
      </c>
      <c r="F138" s="220" t="s">
        <v>163</v>
      </c>
      <c r="G138" s="221" t="s">
        <v>155</v>
      </c>
      <c r="H138" s="222">
        <v>1500</v>
      </c>
      <c r="I138" s="223"/>
      <c r="J138" s="224">
        <f>ROUND(I138*H138,2)</f>
        <v>0</v>
      </c>
      <c r="K138" s="220" t="s">
        <v>156</v>
      </c>
      <c r="L138" s="44"/>
      <c r="M138" s="225" t="s">
        <v>1</v>
      </c>
      <c r="N138" s="226" t="s">
        <v>41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157</v>
      </c>
      <c r="AT138" s="229" t="s">
        <v>152</v>
      </c>
      <c r="AU138" s="229" t="s">
        <v>86</v>
      </c>
      <c r="AY138" s="17" t="s">
        <v>150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84</v>
      </c>
      <c r="BK138" s="230">
        <f>ROUND(I138*H138,2)</f>
        <v>0</v>
      </c>
      <c r="BL138" s="17" t="s">
        <v>157</v>
      </c>
      <c r="BM138" s="229" t="s">
        <v>164</v>
      </c>
    </row>
    <row r="139" s="13" customFormat="1">
      <c r="A139" s="13"/>
      <c r="B139" s="231"/>
      <c r="C139" s="232"/>
      <c r="D139" s="233" t="s">
        <v>159</v>
      </c>
      <c r="E139" s="234" t="s">
        <v>1</v>
      </c>
      <c r="F139" s="235" t="s">
        <v>160</v>
      </c>
      <c r="G139" s="232"/>
      <c r="H139" s="236">
        <v>1500</v>
      </c>
      <c r="I139" s="237"/>
      <c r="J139" s="232"/>
      <c r="K139" s="232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159</v>
      </c>
      <c r="AU139" s="242" t="s">
        <v>86</v>
      </c>
      <c r="AV139" s="13" t="s">
        <v>86</v>
      </c>
      <c r="AW139" s="13" t="s">
        <v>32</v>
      </c>
      <c r="AX139" s="13" t="s">
        <v>76</v>
      </c>
      <c r="AY139" s="242" t="s">
        <v>150</v>
      </c>
    </row>
    <row r="140" s="14" customFormat="1">
      <c r="A140" s="14"/>
      <c r="B140" s="243"/>
      <c r="C140" s="244"/>
      <c r="D140" s="233" t="s">
        <v>159</v>
      </c>
      <c r="E140" s="245" t="s">
        <v>1</v>
      </c>
      <c r="F140" s="246" t="s">
        <v>161</v>
      </c>
      <c r="G140" s="244"/>
      <c r="H140" s="247">
        <v>1500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159</v>
      </c>
      <c r="AU140" s="253" t="s">
        <v>86</v>
      </c>
      <c r="AV140" s="14" t="s">
        <v>157</v>
      </c>
      <c r="AW140" s="14" t="s">
        <v>32</v>
      </c>
      <c r="AX140" s="14" t="s">
        <v>84</v>
      </c>
      <c r="AY140" s="253" t="s">
        <v>150</v>
      </c>
    </row>
    <row r="141" s="2" customFormat="1" ht="16.5" customHeight="1">
      <c r="A141" s="38"/>
      <c r="B141" s="39"/>
      <c r="C141" s="218" t="s">
        <v>165</v>
      </c>
      <c r="D141" s="218" t="s">
        <v>152</v>
      </c>
      <c r="E141" s="219" t="s">
        <v>166</v>
      </c>
      <c r="F141" s="220" t="s">
        <v>167</v>
      </c>
      <c r="G141" s="221" t="s">
        <v>168</v>
      </c>
      <c r="H141" s="222">
        <v>250</v>
      </c>
      <c r="I141" s="223"/>
      <c r="J141" s="224">
        <f>ROUND(I141*H141,2)</f>
        <v>0</v>
      </c>
      <c r="K141" s="220" t="s">
        <v>156</v>
      </c>
      <c r="L141" s="44"/>
      <c r="M141" s="225" t="s">
        <v>1</v>
      </c>
      <c r="N141" s="226" t="s">
        <v>41</v>
      </c>
      <c r="O141" s="91"/>
      <c r="P141" s="227">
        <f>O141*H141</f>
        <v>0</v>
      </c>
      <c r="Q141" s="227">
        <v>0.00055999999999999995</v>
      </c>
      <c r="R141" s="227">
        <f>Q141*H141</f>
        <v>0.13999999999999999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157</v>
      </c>
      <c r="AT141" s="229" t="s">
        <v>152</v>
      </c>
      <c r="AU141" s="229" t="s">
        <v>86</v>
      </c>
      <c r="AY141" s="17" t="s">
        <v>150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84</v>
      </c>
      <c r="BK141" s="230">
        <f>ROUND(I141*H141,2)</f>
        <v>0</v>
      </c>
      <c r="BL141" s="17" t="s">
        <v>157</v>
      </c>
      <c r="BM141" s="229" t="s">
        <v>169</v>
      </c>
    </row>
    <row r="142" s="13" customFormat="1">
      <c r="A142" s="13"/>
      <c r="B142" s="231"/>
      <c r="C142" s="232"/>
      <c r="D142" s="233" t="s">
        <v>159</v>
      </c>
      <c r="E142" s="234" t="s">
        <v>1</v>
      </c>
      <c r="F142" s="235" t="s">
        <v>170</v>
      </c>
      <c r="G142" s="232"/>
      <c r="H142" s="236">
        <v>250</v>
      </c>
      <c r="I142" s="237"/>
      <c r="J142" s="232"/>
      <c r="K142" s="232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159</v>
      </c>
      <c r="AU142" s="242" t="s">
        <v>86</v>
      </c>
      <c r="AV142" s="13" t="s">
        <v>86</v>
      </c>
      <c r="AW142" s="13" t="s">
        <v>32</v>
      </c>
      <c r="AX142" s="13" t="s">
        <v>76</v>
      </c>
      <c r="AY142" s="242" t="s">
        <v>150</v>
      </c>
    </row>
    <row r="143" s="14" customFormat="1">
      <c r="A143" s="14"/>
      <c r="B143" s="243"/>
      <c r="C143" s="244"/>
      <c r="D143" s="233" t="s">
        <v>159</v>
      </c>
      <c r="E143" s="245" t="s">
        <v>1</v>
      </c>
      <c r="F143" s="246" t="s">
        <v>161</v>
      </c>
      <c r="G143" s="244"/>
      <c r="H143" s="247">
        <v>250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159</v>
      </c>
      <c r="AU143" s="253" t="s">
        <v>86</v>
      </c>
      <c r="AV143" s="14" t="s">
        <v>157</v>
      </c>
      <c r="AW143" s="14" t="s">
        <v>32</v>
      </c>
      <c r="AX143" s="14" t="s">
        <v>84</v>
      </c>
      <c r="AY143" s="253" t="s">
        <v>150</v>
      </c>
    </row>
    <row r="144" s="2" customFormat="1" ht="16.5" customHeight="1">
      <c r="A144" s="38"/>
      <c r="B144" s="39"/>
      <c r="C144" s="218" t="s">
        <v>157</v>
      </c>
      <c r="D144" s="218" t="s">
        <v>152</v>
      </c>
      <c r="E144" s="219" t="s">
        <v>171</v>
      </c>
      <c r="F144" s="220" t="s">
        <v>172</v>
      </c>
      <c r="G144" s="221" t="s">
        <v>168</v>
      </c>
      <c r="H144" s="222">
        <v>250</v>
      </c>
      <c r="I144" s="223"/>
      <c r="J144" s="224">
        <f>ROUND(I144*H144,2)</f>
        <v>0</v>
      </c>
      <c r="K144" s="220" t="s">
        <v>156</v>
      </c>
      <c r="L144" s="44"/>
      <c r="M144" s="225" t="s">
        <v>1</v>
      </c>
      <c r="N144" s="226" t="s">
        <v>41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157</v>
      </c>
      <c r="AT144" s="229" t="s">
        <v>152</v>
      </c>
      <c r="AU144" s="229" t="s">
        <v>86</v>
      </c>
      <c r="AY144" s="17" t="s">
        <v>150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84</v>
      </c>
      <c r="BK144" s="230">
        <f>ROUND(I144*H144,2)</f>
        <v>0</v>
      </c>
      <c r="BL144" s="17" t="s">
        <v>157</v>
      </c>
      <c r="BM144" s="229" t="s">
        <v>173</v>
      </c>
    </row>
    <row r="145" s="13" customFormat="1">
      <c r="A145" s="13"/>
      <c r="B145" s="231"/>
      <c r="C145" s="232"/>
      <c r="D145" s="233" t="s">
        <v>159</v>
      </c>
      <c r="E145" s="234" t="s">
        <v>1</v>
      </c>
      <c r="F145" s="235" t="s">
        <v>170</v>
      </c>
      <c r="G145" s="232"/>
      <c r="H145" s="236">
        <v>250</v>
      </c>
      <c r="I145" s="237"/>
      <c r="J145" s="232"/>
      <c r="K145" s="232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159</v>
      </c>
      <c r="AU145" s="242" t="s">
        <v>86</v>
      </c>
      <c r="AV145" s="13" t="s">
        <v>86</v>
      </c>
      <c r="AW145" s="13" t="s">
        <v>32</v>
      </c>
      <c r="AX145" s="13" t="s">
        <v>76</v>
      </c>
      <c r="AY145" s="242" t="s">
        <v>150</v>
      </c>
    </row>
    <row r="146" s="14" customFormat="1">
      <c r="A146" s="14"/>
      <c r="B146" s="243"/>
      <c r="C146" s="244"/>
      <c r="D146" s="233" t="s">
        <v>159</v>
      </c>
      <c r="E146" s="245" t="s">
        <v>1</v>
      </c>
      <c r="F146" s="246" t="s">
        <v>161</v>
      </c>
      <c r="G146" s="244"/>
      <c r="H146" s="247">
        <v>250</v>
      </c>
      <c r="I146" s="248"/>
      <c r="J146" s="244"/>
      <c r="K146" s="244"/>
      <c r="L146" s="249"/>
      <c r="M146" s="250"/>
      <c r="N146" s="251"/>
      <c r="O146" s="251"/>
      <c r="P146" s="251"/>
      <c r="Q146" s="251"/>
      <c r="R146" s="251"/>
      <c r="S146" s="251"/>
      <c r="T146" s="25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3" t="s">
        <v>159</v>
      </c>
      <c r="AU146" s="253" t="s">
        <v>86</v>
      </c>
      <c r="AV146" s="14" t="s">
        <v>157</v>
      </c>
      <c r="AW146" s="14" t="s">
        <v>32</v>
      </c>
      <c r="AX146" s="14" t="s">
        <v>84</v>
      </c>
      <c r="AY146" s="253" t="s">
        <v>150</v>
      </c>
    </row>
    <row r="147" s="2" customFormat="1" ht="16.5" customHeight="1">
      <c r="A147" s="38"/>
      <c r="B147" s="39"/>
      <c r="C147" s="218" t="s">
        <v>174</v>
      </c>
      <c r="D147" s="218" t="s">
        <v>152</v>
      </c>
      <c r="E147" s="219" t="s">
        <v>175</v>
      </c>
      <c r="F147" s="220" t="s">
        <v>176</v>
      </c>
      <c r="G147" s="221" t="s">
        <v>168</v>
      </c>
      <c r="H147" s="222">
        <v>100</v>
      </c>
      <c r="I147" s="223"/>
      <c r="J147" s="224">
        <f>ROUND(I147*H147,2)</f>
        <v>0</v>
      </c>
      <c r="K147" s="220" t="s">
        <v>156</v>
      </c>
      <c r="L147" s="44"/>
      <c r="M147" s="225" t="s">
        <v>1</v>
      </c>
      <c r="N147" s="226" t="s">
        <v>41</v>
      </c>
      <c r="O147" s="91"/>
      <c r="P147" s="227">
        <f>O147*H147</f>
        <v>0</v>
      </c>
      <c r="Q147" s="227">
        <v>0.00025000000000000001</v>
      </c>
      <c r="R147" s="227">
        <f>Q147*H147</f>
        <v>0.025000000000000001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157</v>
      </c>
      <c r="AT147" s="229" t="s">
        <v>152</v>
      </c>
      <c r="AU147" s="229" t="s">
        <v>86</v>
      </c>
      <c r="AY147" s="17" t="s">
        <v>150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84</v>
      </c>
      <c r="BK147" s="230">
        <f>ROUND(I147*H147,2)</f>
        <v>0</v>
      </c>
      <c r="BL147" s="17" t="s">
        <v>157</v>
      </c>
      <c r="BM147" s="229" t="s">
        <v>177</v>
      </c>
    </row>
    <row r="148" s="13" customFormat="1">
      <c r="A148" s="13"/>
      <c r="B148" s="231"/>
      <c r="C148" s="232"/>
      <c r="D148" s="233" t="s">
        <v>159</v>
      </c>
      <c r="E148" s="234" t="s">
        <v>1</v>
      </c>
      <c r="F148" s="235" t="s">
        <v>178</v>
      </c>
      <c r="G148" s="232"/>
      <c r="H148" s="236">
        <v>100</v>
      </c>
      <c r="I148" s="237"/>
      <c r="J148" s="232"/>
      <c r="K148" s="232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159</v>
      </c>
      <c r="AU148" s="242" t="s">
        <v>86</v>
      </c>
      <c r="AV148" s="13" t="s">
        <v>86</v>
      </c>
      <c r="AW148" s="13" t="s">
        <v>32</v>
      </c>
      <c r="AX148" s="13" t="s">
        <v>76</v>
      </c>
      <c r="AY148" s="242" t="s">
        <v>150</v>
      </c>
    </row>
    <row r="149" s="14" customFormat="1">
      <c r="A149" s="14"/>
      <c r="B149" s="243"/>
      <c r="C149" s="244"/>
      <c r="D149" s="233" t="s">
        <v>159</v>
      </c>
      <c r="E149" s="245" t="s">
        <v>1</v>
      </c>
      <c r="F149" s="246" t="s">
        <v>161</v>
      </c>
      <c r="G149" s="244"/>
      <c r="H149" s="247">
        <v>100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159</v>
      </c>
      <c r="AU149" s="253" t="s">
        <v>86</v>
      </c>
      <c r="AV149" s="14" t="s">
        <v>157</v>
      </c>
      <c r="AW149" s="14" t="s">
        <v>32</v>
      </c>
      <c r="AX149" s="14" t="s">
        <v>84</v>
      </c>
      <c r="AY149" s="253" t="s">
        <v>150</v>
      </c>
    </row>
    <row r="150" s="2" customFormat="1" ht="16.5" customHeight="1">
      <c r="A150" s="38"/>
      <c r="B150" s="39"/>
      <c r="C150" s="218" t="s">
        <v>179</v>
      </c>
      <c r="D150" s="218" t="s">
        <v>152</v>
      </c>
      <c r="E150" s="219" t="s">
        <v>180</v>
      </c>
      <c r="F150" s="220" t="s">
        <v>181</v>
      </c>
      <c r="G150" s="221" t="s">
        <v>168</v>
      </c>
      <c r="H150" s="222">
        <v>100</v>
      </c>
      <c r="I150" s="223"/>
      <c r="J150" s="224">
        <f>ROUND(I150*H150,2)</f>
        <v>0</v>
      </c>
      <c r="K150" s="220" t="s">
        <v>156</v>
      </c>
      <c r="L150" s="44"/>
      <c r="M150" s="225" t="s">
        <v>1</v>
      </c>
      <c r="N150" s="226" t="s">
        <v>41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157</v>
      </c>
      <c r="AT150" s="229" t="s">
        <v>152</v>
      </c>
      <c r="AU150" s="229" t="s">
        <v>86</v>
      </c>
      <c r="AY150" s="17" t="s">
        <v>150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84</v>
      </c>
      <c r="BK150" s="230">
        <f>ROUND(I150*H150,2)</f>
        <v>0</v>
      </c>
      <c r="BL150" s="17" t="s">
        <v>157</v>
      </c>
      <c r="BM150" s="229" t="s">
        <v>182</v>
      </c>
    </row>
    <row r="151" s="13" customFormat="1">
      <c r="A151" s="13"/>
      <c r="B151" s="231"/>
      <c r="C151" s="232"/>
      <c r="D151" s="233" t="s">
        <v>159</v>
      </c>
      <c r="E151" s="234" t="s">
        <v>1</v>
      </c>
      <c r="F151" s="235" t="s">
        <v>178</v>
      </c>
      <c r="G151" s="232"/>
      <c r="H151" s="236">
        <v>100</v>
      </c>
      <c r="I151" s="237"/>
      <c r="J151" s="232"/>
      <c r="K151" s="232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159</v>
      </c>
      <c r="AU151" s="242" t="s">
        <v>86</v>
      </c>
      <c r="AV151" s="13" t="s">
        <v>86</v>
      </c>
      <c r="AW151" s="13" t="s">
        <v>32</v>
      </c>
      <c r="AX151" s="13" t="s">
        <v>76</v>
      </c>
      <c r="AY151" s="242" t="s">
        <v>150</v>
      </c>
    </row>
    <row r="152" s="14" customFormat="1">
      <c r="A152" s="14"/>
      <c r="B152" s="243"/>
      <c r="C152" s="244"/>
      <c r="D152" s="233" t="s">
        <v>159</v>
      </c>
      <c r="E152" s="245" t="s">
        <v>1</v>
      </c>
      <c r="F152" s="246" t="s">
        <v>161</v>
      </c>
      <c r="G152" s="244"/>
      <c r="H152" s="247">
        <v>100</v>
      </c>
      <c r="I152" s="248"/>
      <c r="J152" s="244"/>
      <c r="K152" s="244"/>
      <c r="L152" s="249"/>
      <c r="M152" s="250"/>
      <c r="N152" s="251"/>
      <c r="O152" s="251"/>
      <c r="P152" s="251"/>
      <c r="Q152" s="251"/>
      <c r="R152" s="251"/>
      <c r="S152" s="251"/>
      <c r="T152" s="25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3" t="s">
        <v>159</v>
      </c>
      <c r="AU152" s="253" t="s">
        <v>86</v>
      </c>
      <c r="AV152" s="14" t="s">
        <v>157</v>
      </c>
      <c r="AW152" s="14" t="s">
        <v>32</v>
      </c>
      <c r="AX152" s="14" t="s">
        <v>84</v>
      </c>
      <c r="AY152" s="253" t="s">
        <v>150</v>
      </c>
    </row>
    <row r="153" s="2" customFormat="1" ht="16.5" customHeight="1">
      <c r="A153" s="38"/>
      <c r="B153" s="39"/>
      <c r="C153" s="218" t="s">
        <v>183</v>
      </c>
      <c r="D153" s="218" t="s">
        <v>152</v>
      </c>
      <c r="E153" s="219" t="s">
        <v>184</v>
      </c>
      <c r="F153" s="220" t="s">
        <v>185</v>
      </c>
      <c r="G153" s="221" t="s">
        <v>155</v>
      </c>
      <c r="H153" s="222">
        <v>1485</v>
      </c>
      <c r="I153" s="223"/>
      <c r="J153" s="224">
        <f>ROUND(I153*H153,2)</f>
        <v>0</v>
      </c>
      <c r="K153" s="220" t="s">
        <v>156</v>
      </c>
      <c r="L153" s="44"/>
      <c r="M153" s="225" t="s">
        <v>1</v>
      </c>
      <c r="N153" s="226" t="s">
        <v>41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157</v>
      </c>
      <c r="AT153" s="229" t="s">
        <v>152</v>
      </c>
      <c r="AU153" s="229" t="s">
        <v>86</v>
      </c>
      <c r="AY153" s="17" t="s">
        <v>150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84</v>
      </c>
      <c r="BK153" s="230">
        <f>ROUND(I153*H153,2)</f>
        <v>0</v>
      </c>
      <c r="BL153" s="17" t="s">
        <v>157</v>
      </c>
      <c r="BM153" s="229" t="s">
        <v>186</v>
      </c>
    </row>
    <row r="154" s="13" customFormat="1">
      <c r="A154" s="13"/>
      <c r="B154" s="231"/>
      <c r="C154" s="232"/>
      <c r="D154" s="233" t="s">
        <v>159</v>
      </c>
      <c r="E154" s="234" t="s">
        <v>1</v>
      </c>
      <c r="F154" s="235" t="s">
        <v>187</v>
      </c>
      <c r="G154" s="232"/>
      <c r="H154" s="236">
        <v>1485</v>
      </c>
      <c r="I154" s="237"/>
      <c r="J154" s="232"/>
      <c r="K154" s="232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159</v>
      </c>
      <c r="AU154" s="242" t="s">
        <v>86</v>
      </c>
      <c r="AV154" s="13" t="s">
        <v>86</v>
      </c>
      <c r="AW154" s="13" t="s">
        <v>32</v>
      </c>
      <c r="AX154" s="13" t="s">
        <v>76</v>
      </c>
      <c r="AY154" s="242" t="s">
        <v>150</v>
      </c>
    </row>
    <row r="155" s="14" customFormat="1">
      <c r="A155" s="14"/>
      <c r="B155" s="243"/>
      <c r="C155" s="244"/>
      <c r="D155" s="233" t="s">
        <v>159</v>
      </c>
      <c r="E155" s="245" t="s">
        <v>1</v>
      </c>
      <c r="F155" s="246" t="s">
        <v>161</v>
      </c>
      <c r="G155" s="244"/>
      <c r="H155" s="247">
        <v>1485</v>
      </c>
      <c r="I155" s="248"/>
      <c r="J155" s="244"/>
      <c r="K155" s="244"/>
      <c r="L155" s="249"/>
      <c r="M155" s="250"/>
      <c r="N155" s="251"/>
      <c r="O155" s="251"/>
      <c r="P155" s="251"/>
      <c r="Q155" s="251"/>
      <c r="R155" s="251"/>
      <c r="S155" s="251"/>
      <c r="T155" s="25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3" t="s">
        <v>159</v>
      </c>
      <c r="AU155" s="253" t="s">
        <v>86</v>
      </c>
      <c r="AV155" s="14" t="s">
        <v>157</v>
      </c>
      <c r="AW155" s="14" t="s">
        <v>32</v>
      </c>
      <c r="AX155" s="14" t="s">
        <v>84</v>
      </c>
      <c r="AY155" s="253" t="s">
        <v>150</v>
      </c>
    </row>
    <row r="156" s="2" customFormat="1" ht="16.5" customHeight="1">
      <c r="A156" s="38"/>
      <c r="B156" s="39"/>
      <c r="C156" s="218" t="s">
        <v>188</v>
      </c>
      <c r="D156" s="218" t="s">
        <v>152</v>
      </c>
      <c r="E156" s="219" t="s">
        <v>189</v>
      </c>
      <c r="F156" s="220" t="s">
        <v>190</v>
      </c>
      <c r="G156" s="221" t="s">
        <v>191</v>
      </c>
      <c r="H156" s="222">
        <v>1865.5</v>
      </c>
      <c r="I156" s="223"/>
      <c r="J156" s="224">
        <f>ROUND(I156*H156,2)</f>
        <v>0</v>
      </c>
      <c r="K156" s="220" t="s">
        <v>156</v>
      </c>
      <c r="L156" s="44"/>
      <c r="M156" s="225" t="s">
        <v>1</v>
      </c>
      <c r="N156" s="226" t="s">
        <v>41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157</v>
      </c>
      <c r="AT156" s="229" t="s">
        <v>152</v>
      </c>
      <c r="AU156" s="229" t="s">
        <v>86</v>
      </c>
      <c r="AY156" s="17" t="s">
        <v>150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84</v>
      </c>
      <c r="BK156" s="230">
        <f>ROUND(I156*H156,2)</f>
        <v>0</v>
      </c>
      <c r="BL156" s="17" t="s">
        <v>157</v>
      </c>
      <c r="BM156" s="229" t="s">
        <v>192</v>
      </c>
    </row>
    <row r="157" s="13" customFormat="1">
      <c r="A157" s="13"/>
      <c r="B157" s="231"/>
      <c r="C157" s="232"/>
      <c r="D157" s="233" t="s">
        <v>159</v>
      </c>
      <c r="E157" s="234" t="s">
        <v>1</v>
      </c>
      <c r="F157" s="235" t="s">
        <v>193</v>
      </c>
      <c r="G157" s="232"/>
      <c r="H157" s="236">
        <v>1865.5</v>
      </c>
      <c r="I157" s="237"/>
      <c r="J157" s="232"/>
      <c r="K157" s="232"/>
      <c r="L157" s="238"/>
      <c r="M157" s="239"/>
      <c r="N157" s="240"/>
      <c r="O157" s="240"/>
      <c r="P157" s="240"/>
      <c r="Q157" s="240"/>
      <c r="R157" s="240"/>
      <c r="S157" s="240"/>
      <c r="T157" s="24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2" t="s">
        <v>159</v>
      </c>
      <c r="AU157" s="242" t="s">
        <v>86</v>
      </c>
      <c r="AV157" s="13" t="s">
        <v>86</v>
      </c>
      <c r="AW157" s="13" t="s">
        <v>32</v>
      </c>
      <c r="AX157" s="13" t="s">
        <v>76</v>
      </c>
      <c r="AY157" s="242" t="s">
        <v>150</v>
      </c>
    </row>
    <row r="158" s="14" customFormat="1">
      <c r="A158" s="14"/>
      <c r="B158" s="243"/>
      <c r="C158" s="244"/>
      <c r="D158" s="233" t="s">
        <v>159</v>
      </c>
      <c r="E158" s="245" t="s">
        <v>1</v>
      </c>
      <c r="F158" s="246" t="s">
        <v>161</v>
      </c>
      <c r="G158" s="244"/>
      <c r="H158" s="247">
        <v>1865.5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159</v>
      </c>
      <c r="AU158" s="253" t="s">
        <v>86</v>
      </c>
      <c r="AV158" s="14" t="s">
        <v>157</v>
      </c>
      <c r="AW158" s="14" t="s">
        <v>32</v>
      </c>
      <c r="AX158" s="14" t="s">
        <v>84</v>
      </c>
      <c r="AY158" s="253" t="s">
        <v>150</v>
      </c>
    </row>
    <row r="159" s="2" customFormat="1" ht="21.75" customHeight="1">
      <c r="A159" s="38"/>
      <c r="B159" s="39"/>
      <c r="C159" s="218" t="s">
        <v>194</v>
      </c>
      <c r="D159" s="218" t="s">
        <v>152</v>
      </c>
      <c r="E159" s="219" t="s">
        <v>195</v>
      </c>
      <c r="F159" s="220" t="s">
        <v>196</v>
      </c>
      <c r="G159" s="221" t="s">
        <v>191</v>
      </c>
      <c r="H159" s="222">
        <v>95.560000000000002</v>
      </c>
      <c r="I159" s="223"/>
      <c r="J159" s="224">
        <f>ROUND(I159*H159,2)</f>
        <v>0</v>
      </c>
      <c r="K159" s="220" t="s">
        <v>156</v>
      </c>
      <c r="L159" s="44"/>
      <c r="M159" s="225" t="s">
        <v>1</v>
      </c>
      <c r="N159" s="226" t="s">
        <v>41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157</v>
      </c>
      <c r="AT159" s="229" t="s">
        <v>152</v>
      </c>
      <c r="AU159" s="229" t="s">
        <v>86</v>
      </c>
      <c r="AY159" s="17" t="s">
        <v>150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84</v>
      </c>
      <c r="BK159" s="230">
        <f>ROUND(I159*H159,2)</f>
        <v>0</v>
      </c>
      <c r="BL159" s="17" t="s">
        <v>157</v>
      </c>
      <c r="BM159" s="229" t="s">
        <v>197</v>
      </c>
    </row>
    <row r="160" s="13" customFormat="1">
      <c r="A160" s="13"/>
      <c r="B160" s="231"/>
      <c r="C160" s="232"/>
      <c r="D160" s="233" t="s">
        <v>159</v>
      </c>
      <c r="E160" s="234" t="s">
        <v>1</v>
      </c>
      <c r="F160" s="235" t="s">
        <v>198</v>
      </c>
      <c r="G160" s="232"/>
      <c r="H160" s="236">
        <v>2.0880000000000001</v>
      </c>
      <c r="I160" s="237"/>
      <c r="J160" s="232"/>
      <c r="K160" s="232"/>
      <c r="L160" s="238"/>
      <c r="M160" s="239"/>
      <c r="N160" s="240"/>
      <c r="O160" s="240"/>
      <c r="P160" s="240"/>
      <c r="Q160" s="240"/>
      <c r="R160" s="240"/>
      <c r="S160" s="240"/>
      <c r="T160" s="24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2" t="s">
        <v>159</v>
      </c>
      <c r="AU160" s="242" t="s">
        <v>86</v>
      </c>
      <c r="AV160" s="13" t="s">
        <v>86</v>
      </c>
      <c r="AW160" s="13" t="s">
        <v>32</v>
      </c>
      <c r="AX160" s="13" t="s">
        <v>76</v>
      </c>
      <c r="AY160" s="242" t="s">
        <v>150</v>
      </c>
    </row>
    <row r="161" s="13" customFormat="1">
      <c r="A161" s="13"/>
      <c r="B161" s="231"/>
      <c r="C161" s="232"/>
      <c r="D161" s="233" t="s">
        <v>159</v>
      </c>
      <c r="E161" s="234" t="s">
        <v>1</v>
      </c>
      <c r="F161" s="235" t="s">
        <v>199</v>
      </c>
      <c r="G161" s="232"/>
      <c r="H161" s="236">
        <v>6.7679999999999998</v>
      </c>
      <c r="I161" s="237"/>
      <c r="J161" s="232"/>
      <c r="K161" s="232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159</v>
      </c>
      <c r="AU161" s="242" t="s">
        <v>86</v>
      </c>
      <c r="AV161" s="13" t="s">
        <v>86</v>
      </c>
      <c r="AW161" s="13" t="s">
        <v>32</v>
      </c>
      <c r="AX161" s="13" t="s">
        <v>76</v>
      </c>
      <c r="AY161" s="242" t="s">
        <v>150</v>
      </c>
    </row>
    <row r="162" s="13" customFormat="1">
      <c r="A162" s="13"/>
      <c r="B162" s="231"/>
      <c r="C162" s="232"/>
      <c r="D162" s="233" t="s">
        <v>159</v>
      </c>
      <c r="E162" s="234" t="s">
        <v>1</v>
      </c>
      <c r="F162" s="235" t="s">
        <v>200</v>
      </c>
      <c r="G162" s="232"/>
      <c r="H162" s="236">
        <v>6.7679999999999998</v>
      </c>
      <c r="I162" s="237"/>
      <c r="J162" s="232"/>
      <c r="K162" s="232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159</v>
      </c>
      <c r="AU162" s="242" t="s">
        <v>86</v>
      </c>
      <c r="AV162" s="13" t="s">
        <v>86</v>
      </c>
      <c r="AW162" s="13" t="s">
        <v>32</v>
      </c>
      <c r="AX162" s="13" t="s">
        <v>76</v>
      </c>
      <c r="AY162" s="242" t="s">
        <v>150</v>
      </c>
    </row>
    <row r="163" s="13" customFormat="1">
      <c r="A163" s="13"/>
      <c r="B163" s="231"/>
      <c r="C163" s="232"/>
      <c r="D163" s="233" t="s">
        <v>159</v>
      </c>
      <c r="E163" s="234" t="s">
        <v>1</v>
      </c>
      <c r="F163" s="235" t="s">
        <v>201</v>
      </c>
      <c r="G163" s="232"/>
      <c r="H163" s="236">
        <v>3.1320000000000001</v>
      </c>
      <c r="I163" s="237"/>
      <c r="J163" s="232"/>
      <c r="K163" s="232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159</v>
      </c>
      <c r="AU163" s="242" t="s">
        <v>86</v>
      </c>
      <c r="AV163" s="13" t="s">
        <v>86</v>
      </c>
      <c r="AW163" s="13" t="s">
        <v>32</v>
      </c>
      <c r="AX163" s="13" t="s">
        <v>76</v>
      </c>
      <c r="AY163" s="242" t="s">
        <v>150</v>
      </c>
    </row>
    <row r="164" s="13" customFormat="1">
      <c r="A164" s="13"/>
      <c r="B164" s="231"/>
      <c r="C164" s="232"/>
      <c r="D164" s="233" t="s">
        <v>159</v>
      </c>
      <c r="E164" s="234" t="s">
        <v>1</v>
      </c>
      <c r="F164" s="235" t="s">
        <v>202</v>
      </c>
      <c r="G164" s="232"/>
      <c r="H164" s="236">
        <v>3.48</v>
      </c>
      <c r="I164" s="237"/>
      <c r="J164" s="232"/>
      <c r="K164" s="232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159</v>
      </c>
      <c r="AU164" s="242" t="s">
        <v>86</v>
      </c>
      <c r="AV164" s="13" t="s">
        <v>86</v>
      </c>
      <c r="AW164" s="13" t="s">
        <v>32</v>
      </c>
      <c r="AX164" s="13" t="s">
        <v>76</v>
      </c>
      <c r="AY164" s="242" t="s">
        <v>150</v>
      </c>
    </row>
    <row r="165" s="13" customFormat="1">
      <c r="A165" s="13"/>
      <c r="B165" s="231"/>
      <c r="C165" s="232"/>
      <c r="D165" s="233" t="s">
        <v>159</v>
      </c>
      <c r="E165" s="234" t="s">
        <v>1</v>
      </c>
      <c r="F165" s="235" t="s">
        <v>203</v>
      </c>
      <c r="G165" s="232"/>
      <c r="H165" s="236">
        <v>9.4000000000000004</v>
      </c>
      <c r="I165" s="237"/>
      <c r="J165" s="232"/>
      <c r="K165" s="232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159</v>
      </c>
      <c r="AU165" s="242" t="s">
        <v>86</v>
      </c>
      <c r="AV165" s="13" t="s">
        <v>86</v>
      </c>
      <c r="AW165" s="13" t="s">
        <v>32</v>
      </c>
      <c r="AX165" s="13" t="s">
        <v>76</v>
      </c>
      <c r="AY165" s="242" t="s">
        <v>150</v>
      </c>
    </row>
    <row r="166" s="13" customFormat="1">
      <c r="A166" s="13"/>
      <c r="B166" s="231"/>
      <c r="C166" s="232"/>
      <c r="D166" s="233" t="s">
        <v>159</v>
      </c>
      <c r="E166" s="234" t="s">
        <v>1</v>
      </c>
      <c r="F166" s="235" t="s">
        <v>204</v>
      </c>
      <c r="G166" s="232"/>
      <c r="H166" s="236">
        <v>9.0199999999999996</v>
      </c>
      <c r="I166" s="237"/>
      <c r="J166" s="232"/>
      <c r="K166" s="232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159</v>
      </c>
      <c r="AU166" s="242" t="s">
        <v>86</v>
      </c>
      <c r="AV166" s="13" t="s">
        <v>86</v>
      </c>
      <c r="AW166" s="13" t="s">
        <v>32</v>
      </c>
      <c r="AX166" s="13" t="s">
        <v>76</v>
      </c>
      <c r="AY166" s="242" t="s">
        <v>150</v>
      </c>
    </row>
    <row r="167" s="13" customFormat="1">
      <c r="A167" s="13"/>
      <c r="B167" s="231"/>
      <c r="C167" s="232"/>
      <c r="D167" s="233" t="s">
        <v>159</v>
      </c>
      <c r="E167" s="234" t="s">
        <v>1</v>
      </c>
      <c r="F167" s="235" t="s">
        <v>205</v>
      </c>
      <c r="G167" s="232"/>
      <c r="H167" s="236">
        <v>17.68</v>
      </c>
      <c r="I167" s="237"/>
      <c r="J167" s="232"/>
      <c r="K167" s="232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159</v>
      </c>
      <c r="AU167" s="242" t="s">
        <v>86</v>
      </c>
      <c r="AV167" s="13" t="s">
        <v>86</v>
      </c>
      <c r="AW167" s="13" t="s">
        <v>32</v>
      </c>
      <c r="AX167" s="13" t="s">
        <v>76</v>
      </c>
      <c r="AY167" s="242" t="s">
        <v>150</v>
      </c>
    </row>
    <row r="168" s="13" customFormat="1">
      <c r="A168" s="13"/>
      <c r="B168" s="231"/>
      <c r="C168" s="232"/>
      <c r="D168" s="233" t="s">
        <v>159</v>
      </c>
      <c r="E168" s="234" t="s">
        <v>1</v>
      </c>
      <c r="F168" s="235" t="s">
        <v>206</v>
      </c>
      <c r="G168" s="232"/>
      <c r="H168" s="236">
        <v>25.199999999999999</v>
      </c>
      <c r="I168" s="237"/>
      <c r="J168" s="232"/>
      <c r="K168" s="232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159</v>
      </c>
      <c r="AU168" s="242" t="s">
        <v>86</v>
      </c>
      <c r="AV168" s="13" t="s">
        <v>86</v>
      </c>
      <c r="AW168" s="13" t="s">
        <v>32</v>
      </c>
      <c r="AX168" s="13" t="s">
        <v>76</v>
      </c>
      <c r="AY168" s="242" t="s">
        <v>150</v>
      </c>
    </row>
    <row r="169" s="13" customFormat="1">
      <c r="A169" s="13"/>
      <c r="B169" s="231"/>
      <c r="C169" s="232"/>
      <c r="D169" s="233" t="s">
        <v>159</v>
      </c>
      <c r="E169" s="234" t="s">
        <v>1</v>
      </c>
      <c r="F169" s="235" t="s">
        <v>207</v>
      </c>
      <c r="G169" s="232"/>
      <c r="H169" s="236">
        <v>5.9039999999999999</v>
      </c>
      <c r="I169" s="237"/>
      <c r="J169" s="232"/>
      <c r="K169" s="232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159</v>
      </c>
      <c r="AU169" s="242" t="s">
        <v>86</v>
      </c>
      <c r="AV169" s="13" t="s">
        <v>86</v>
      </c>
      <c r="AW169" s="13" t="s">
        <v>32</v>
      </c>
      <c r="AX169" s="13" t="s">
        <v>76</v>
      </c>
      <c r="AY169" s="242" t="s">
        <v>150</v>
      </c>
    </row>
    <row r="170" s="13" customFormat="1">
      <c r="A170" s="13"/>
      <c r="B170" s="231"/>
      <c r="C170" s="232"/>
      <c r="D170" s="233" t="s">
        <v>159</v>
      </c>
      <c r="E170" s="234" t="s">
        <v>1</v>
      </c>
      <c r="F170" s="235" t="s">
        <v>208</v>
      </c>
      <c r="G170" s="232"/>
      <c r="H170" s="236">
        <v>6.1200000000000001</v>
      </c>
      <c r="I170" s="237"/>
      <c r="J170" s="232"/>
      <c r="K170" s="232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159</v>
      </c>
      <c r="AU170" s="242" t="s">
        <v>86</v>
      </c>
      <c r="AV170" s="13" t="s">
        <v>86</v>
      </c>
      <c r="AW170" s="13" t="s">
        <v>32</v>
      </c>
      <c r="AX170" s="13" t="s">
        <v>76</v>
      </c>
      <c r="AY170" s="242" t="s">
        <v>150</v>
      </c>
    </row>
    <row r="171" s="14" customFormat="1">
      <c r="A171" s="14"/>
      <c r="B171" s="243"/>
      <c r="C171" s="244"/>
      <c r="D171" s="233" t="s">
        <v>159</v>
      </c>
      <c r="E171" s="245" t="s">
        <v>1</v>
      </c>
      <c r="F171" s="246" t="s">
        <v>161</v>
      </c>
      <c r="G171" s="244"/>
      <c r="H171" s="247">
        <v>95.560000000000002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3" t="s">
        <v>159</v>
      </c>
      <c r="AU171" s="253" t="s">
        <v>86</v>
      </c>
      <c r="AV171" s="14" t="s">
        <v>157</v>
      </c>
      <c r="AW171" s="14" t="s">
        <v>32</v>
      </c>
      <c r="AX171" s="14" t="s">
        <v>84</v>
      </c>
      <c r="AY171" s="253" t="s">
        <v>150</v>
      </c>
    </row>
    <row r="172" s="2" customFormat="1" ht="21.75" customHeight="1">
      <c r="A172" s="38"/>
      <c r="B172" s="39"/>
      <c r="C172" s="218" t="s">
        <v>209</v>
      </c>
      <c r="D172" s="218" t="s">
        <v>152</v>
      </c>
      <c r="E172" s="219" t="s">
        <v>210</v>
      </c>
      <c r="F172" s="220" t="s">
        <v>211</v>
      </c>
      <c r="G172" s="221" t="s">
        <v>191</v>
      </c>
      <c r="H172" s="222">
        <v>53.567999999999998</v>
      </c>
      <c r="I172" s="223"/>
      <c r="J172" s="224">
        <f>ROUND(I172*H172,2)</f>
        <v>0</v>
      </c>
      <c r="K172" s="220" t="s">
        <v>156</v>
      </c>
      <c r="L172" s="44"/>
      <c r="M172" s="225" t="s">
        <v>1</v>
      </c>
      <c r="N172" s="226" t="s">
        <v>41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157</v>
      </c>
      <c r="AT172" s="229" t="s">
        <v>152</v>
      </c>
      <c r="AU172" s="229" t="s">
        <v>86</v>
      </c>
      <c r="AY172" s="17" t="s">
        <v>150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84</v>
      </c>
      <c r="BK172" s="230">
        <f>ROUND(I172*H172,2)</f>
        <v>0</v>
      </c>
      <c r="BL172" s="17" t="s">
        <v>157</v>
      </c>
      <c r="BM172" s="229" t="s">
        <v>212</v>
      </c>
    </row>
    <row r="173" s="13" customFormat="1">
      <c r="A173" s="13"/>
      <c r="B173" s="231"/>
      <c r="C173" s="232"/>
      <c r="D173" s="233" t="s">
        <v>159</v>
      </c>
      <c r="E173" s="234" t="s">
        <v>1</v>
      </c>
      <c r="F173" s="235" t="s">
        <v>213</v>
      </c>
      <c r="G173" s="232"/>
      <c r="H173" s="236">
        <v>17.280000000000001</v>
      </c>
      <c r="I173" s="237"/>
      <c r="J173" s="232"/>
      <c r="K173" s="232"/>
      <c r="L173" s="238"/>
      <c r="M173" s="239"/>
      <c r="N173" s="240"/>
      <c r="O173" s="240"/>
      <c r="P173" s="240"/>
      <c r="Q173" s="240"/>
      <c r="R173" s="240"/>
      <c r="S173" s="240"/>
      <c r="T173" s="24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2" t="s">
        <v>159</v>
      </c>
      <c r="AU173" s="242" t="s">
        <v>86</v>
      </c>
      <c r="AV173" s="13" t="s">
        <v>86</v>
      </c>
      <c r="AW173" s="13" t="s">
        <v>32</v>
      </c>
      <c r="AX173" s="13" t="s">
        <v>76</v>
      </c>
      <c r="AY173" s="242" t="s">
        <v>150</v>
      </c>
    </row>
    <row r="174" s="13" customFormat="1">
      <c r="A174" s="13"/>
      <c r="B174" s="231"/>
      <c r="C174" s="232"/>
      <c r="D174" s="233" t="s">
        <v>159</v>
      </c>
      <c r="E174" s="234" t="s">
        <v>1</v>
      </c>
      <c r="F174" s="235" t="s">
        <v>214</v>
      </c>
      <c r="G174" s="232"/>
      <c r="H174" s="236">
        <v>6.9119999999999999</v>
      </c>
      <c r="I174" s="237"/>
      <c r="J174" s="232"/>
      <c r="K174" s="232"/>
      <c r="L174" s="238"/>
      <c r="M174" s="239"/>
      <c r="N174" s="240"/>
      <c r="O174" s="240"/>
      <c r="P174" s="240"/>
      <c r="Q174" s="240"/>
      <c r="R174" s="240"/>
      <c r="S174" s="240"/>
      <c r="T174" s="24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2" t="s">
        <v>159</v>
      </c>
      <c r="AU174" s="242" t="s">
        <v>86</v>
      </c>
      <c r="AV174" s="13" t="s">
        <v>86</v>
      </c>
      <c r="AW174" s="13" t="s">
        <v>32</v>
      </c>
      <c r="AX174" s="13" t="s">
        <v>76</v>
      </c>
      <c r="AY174" s="242" t="s">
        <v>150</v>
      </c>
    </row>
    <row r="175" s="13" customFormat="1">
      <c r="A175" s="13"/>
      <c r="B175" s="231"/>
      <c r="C175" s="232"/>
      <c r="D175" s="233" t="s">
        <v>159</v>
      </c>
      <c r="E175" s="234" t="s">
        <v>1</v>
      </c>
      <c r="F175" s="235" t="s">
        <v>215</v>
      </c>
      <c r="G175" s="232"/>
      <c r="H175" s="236">
        <v>29.376000000000001</v>
      </c>
      <c r="I175" s="237"/>
      <c r="J175" s="232"/>
      <c r="K175" s="232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159</v>
      </c>
      <c r="AU175" s="242" t="s">
        <v>86</v>
      </c>
      <c r="AV175" s="13" t="s">
        <v>86</v>
      </c>
      <c r="AW175" s="13" t="s">
        <v>32</v>
      </c>
      <c r="AX175" s="13" t="s">
        <v>76</v>
      </c>
      <c r="AY175" s="242" t="s">
        <v>150</v>
      </c>
    </row>
    <row r="176" s="14" customFormat="1">
      <c r="A176" s="14"/>
      <c r="B176" s="243"/>
      <c r="C176" s="244"/>
      <c r="D176" s="233" t="s">
        <v>159</v>
      </c>
      <c r="E176" s="245" t="s">
        <v>1</v>
      </c>
      <c r="F176" s="246" t="s">
        <v>161</v>
      </c>
      <c r="G176" s="244"/>
      <c r="H176" s="247">
        <v>53.567999999999998</v>
      </c>
      <c r="I176" s="248"/>
      <c r="J176" s="244"/>
      <c r="K176" s="244"/>
      <c r="L176" s="249"/>
      <c r="M176" s="250"/>
      <c r="N176" s="251"/>
      <c r="O176" s="251"/>
      <c r="P176" s="251"/>
      <c r="Q176" s="251"/>
      <c r="R176" s="251"/>
      <c r="S176" s="251"/>
      <c r="T176" s="25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3" t="s">
        <v>159</v>
      </c>
      <c r="AU176" s="253" t="s">
        <v>86</v>
      </c>
      <c r="AV176" s="14" t="s">
        <v>157</v>
      </c>
      <c r="AW176" s="14" t="s">
        <v>32</v>
      </c>
      <c r="AX176" s="14" t="s">
        <v>84</v>
      </c>
      <c r="AY176" s="253" t="s">
        <v>150</v>
      </c>
    </row>
    <row r="177" s="2" customFormat="1" ht="21.75" customHeight="1">
      <c r="A177" s="38"/>
      <c r="B177" s="39"/>
      <c r="C177" s="218" t="s">
        <v>216</v>
      </c>
      <c r="D177" s="218" t="s">
        <v>152</v>
      </c>
      <c r="E177" s="219" t="s">
        <v>217</v>
      </c>
      <c r="F177" s="220" t="s">
        <v>218</v>
      </c>
      <c r="G177" s="221" t="s">
        <v>191</v>
      </c>
      <c r="H177" s="222">
        <v>2014.1279999999999</v>
      </c>
      <c r="I177" s="223"/>
      <c r="J177" s="224">
        <f>ROUND(I177*H177,2)</f>
        <v>0</v>
      </c>
      <c r="K177" s="220" t="s">
        <v>156</v>
      </c>
      <c r="L177" s="44"/>
      <c r="M177" s="225" t="s">
        <v>1</v>
      </c>
      <c r="N177" s="226" t="s">
        <v>41</v>
      </c>
      <c r="O177" s="91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157</v>
      </c>
      <c r="AT177" s="229" t="s">
        <v>152</v>
      </c>
      <c r="AU177" s="229" t="s">
        <v>86</v>
      </c>
      <c r="AY177" s="17" t="s">
        <v>150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84</v>
      </c>
      <c r="BK177" s="230">
        <f>ROUND(I177*H177,2)</f>
        <v>0</v>
      </c>
      <c r="BL177" s="17" t="s">
        <v>157</v>
      </c>
      <c r="BM177" s="229" t="s">
        <v>219</v>
      </c>
    </row>
    <row r="178" s="13" customFormat="1">
      <c r="A178" s="13"/>
      <c r="B178" s="231"/>
      <c r="C178" s="232"/>
      <c r="D178" s="233" t="s">
        <v>159</v>
      </c>
      <c r="E178" s="234" t="s">
        <v>1</v>
      </c>
      <c r="F178" s="235" t="s">
        <v>220</v>
      </c>
      <c r="G178" s="232"/>
      <c r="H178" s="236">
        <v>1865</v>
      </c>
      <c r="I178" s="237"/>
      <c r="J178" s="232"/>
      <c r="K178" s="232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159</v>
      </c>
      <c r="AU178" s="242" t="s">
        <v>86</v>
      </c>
      <c r="AV178" s="13" t="s">
        <v>86</v>
      </c>
      <c r="AW178" s="13" t="s">
        <v>32</v>
      </c>
      <c r="AX178" s="13" t="s">
        <v>76</v>
      </c>
      <c r="AY178" s="242" t="s">
        <v>150</v>
      </c>
    </row>
    <row r="179" s="13" customFormat="1">
      <c r="A179" s="13"/>
      <c r="B179" s="231"/>
      <c r="C179" s="232"/>
      <c r="D179" s="233" t="s">
        <v>159</v>
      </c>
      <c r="E179" s="234" t="s">
        <v>1</v>
      </c>
      <c r="F179" s="235" t="s">
        <v>221</v>
      </c>
      <c r="G179" s="232"/>
      <c r="H179" s="236">
        <v>95.560000000000002</v>
      </c>
      <c r="I179" s="237"/>
      <c r="J179" s="232"/>
      <c r="K179" s="232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159</v>
      </c>
      <c r="AU179" s="242" t="s">
        <v>86</v>
      </c>
      <c r="AV179" s="13" t="s">
        <v>86</v>
      </c>
      <c r="AW179" s="13" t="s">
        <v>32</v>
      </c>
      <c r="AX179" s="13" t="s">
        <v>76</v>
      </c>
      <c r="AY179" s="242" t="s">
        <v>150</v>
      </c>
    </row>
    <row r="180" s="13" customFormat="1">
      <c r="A180" s="13"/>
      <c r="B180" s="231"/>
      <c r="C180" s="232"/>
      <c r="D180" s="233" t="s">
        <v>159</v>
      </c>
      <c r="E180" s="234" t="s">
        <v>1</v>
      </c>
      <c r="F180" s="235" t="s">
        <v>222</v>
      </c>
      <c r="G180" s="232"/>
      <c r="H180" s="236">
        <v>53.567999999999998</v>
      </c>
      <c r="I180" s="237"/>
      <c r="J180" s="232"/>
      <c r="K180" s="232"/>
      <c r="L180" s="238"/>
      <c r="M180" s="239"/>
      <c r="N180" s="240"/>
      <c r="O180" s="240"/>
      <c r="P180" s="240"/>
      <c r="Q180" s="240"/>
      <c r="R180" s="240"/>
      <c r="S180" s="240"/>
      <c r="T180" s="24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2" t="s">
        <v>159</v>
      </c>
      <c r="AU180" s="242" t="s">
        <v>86</v>
      </c>
      <c r="AV180" s="13" t="s">
        <v>86</v>
      </c>
      <c r="AW180" s="13" t="s">
        <v>32</v>
      </c>
      <c r="AX180" s="13" t="s">
        <v>76</v>
      </c>
      <c r="AY180" s="242" t="s">
        <v>150</v>
      </c>
    </row>
    <row r="181" s="14" customFormat="1">
      <c r="A181" s="14"/>
      <c r="B181" s="243"/>
      <c r="C181" s="244"/>
      <c r="D181" s="233" t="s">
        <v>159</v>
      </c>
      <c r="E181" s="245" t="s">
        <v>1</v>
      </c>
      <c r="F181" s="246" t="s">
        <v>161</v>
      </c>
      <c r="G181" s="244"/>
      <c r="H181" s="247">
        <v>2014.1279999999999</v>
      </c>
      <c r="I181" s="248"/>
      <c r="J181" s="244"/>
      <c r="K181" s="244"/>
      <c r="L181" s="249"/>
      <c r="M181" s="250"/>
      <c r="N181" s="251"/>
      <c r="O181" s="251"/>
      <c r="P181" s="251"/>
      <c r="Q181" s="251"/>
      <c r="R181" s="251"/>
      <c r="S181" s="251"/>
      <c r="T181" s="252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3" t="s">
        <v>159</v>
      </c>
      <c r="AU181" s="253" t="s">
        <v>86</v>
      </c>
      <c r="AV181" s="14" t="s">
        <v>157</v>
      </c>
      <c r="AW181" s="14" t="s">
        <v>32</v>
      </c>
      <c r="AX181" s="14" t="s">
        <v>84</v>
      </c>
      <c r="AY181" s="253" t="s">
        <v>150</v>
      </c>
    </row>
    <row r="182" s="2" customFormat="1" ht="21.75" customHeight="1">
      <c r="A182" s="38"/>
      <c r="B182" s="39"/>
      <c r="C182" s="218" t="s">
        <v>8</v>
      </c>
      <c r="D182" s="218" t="s">
        <v>152</v>
      </c>
      <c r="E182" s="219" t="s">
        <v>223</v>
      </c>
      <c r="F182" s="220" t="s">
        <v>224</v>
      </c>
      <c r="G182" s="221" t="s">
        <v>191</v>
      </c>
      <c r="H182" s="222">
        <v>1510.596</v>
      </c>
      <c r="I182" s="223"/>
      <c r="J182" s="224">
        <f>ROUND(I182*H182,2)</f>
        <v>0</v>
      </c>
      <c r="K182" s="220" t="s">
        <v>156</v>
      </c>
      <c r="L182" s="44"/>
      <c r="M182" s="225" t="s">
        <v>1</v>
      </c>
      <c r="N182" s="226" t="s">
        <v>41</v>
      </c>
      <c r="O182" s="91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9" t="s">
        <v>157</v>
      </c>
      <c r="AT182" s="229" t="s">
        <v>152</v>
      </c>
      <c r="AU182" s="229" t="s">
        <v>86</v>
      </c>
      <c r="AY182" s="17" t="s">
        <v>150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7" t="s">
        <v>84</v>
      </c>
      <c r="BK182" s="230">
        <f>ROUND(I182*H182,2)</f>
        <v>0</v>
      </c>
      <c r="BL182" s="17" t="s">
        <v>157</v>
      </c>
      <c r="BM182" s="229" t="s">
        <v>225</v>
      </c>
    </row>
    <row r="183" s="13" customFormat="1">
      <c r="A183" s="13"/>
      <c r="B183" s="231"/>
      <c r="C183" s="232"/>
      <c r="D183" s="233" t="s">
        <v>159</v>
      </c>
      <c r="E183" s="234" t="s">
        <v>1</v>
      </c>
      <c r="F183" s="235" t="s">
        <v>226</v>
      </c>
      <c r="G183" s="232"/>
      <c r="H183" s="236">
        <v>1510.596</v>
      </c>
      <c r="I183" s="237"/>
      <c r="J183" s="232"/>
      <c r="K183" s="232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159</v>
      </c>
      <c r="AU183" s="242" t="s">
        <v>86</v>
      </c>
      <c r="AV183" s="13" t="s">
        <v>86</v>
      </c>
      <c r="AW183" s="13" t="s">
        <v>32</v>
      </c>
      <c r="AX183" s="13" t="s">
        <v>76</v>
      </c>
      <c r="AY183" s="242" t="s">
        <v>150</v>
      </c>
    </row>
    <row r="184" s="14" customFormat="1">
      <c r="A184" s="14"/>
      <c r="B184" s="243"/>
      <c r="C184" s="244"/>
      <c r="D184" s="233" t="s">
        <v>159</v>
      </c>
      <c r="E184" s="245" t="s">
        <v>1</v>
      </c>
      <c r="F184" s="246" t="s">
        <v>161</v>
      </c>
      <c r="G184" s="244"/>
      <c r="H184" s="247">
        <v>1510.596</v>
      </c>
      <c r="I184" s="248"/>
      <c r="J184" s="244"/>
      <c r="K184" s="244"/>
      <c r="L184" s="249"/>
      <c r="M184" s="250"/>
      <c r="N184" s="251"/>
      <c r="O184" s="251"/>
      <c r="P184" s="251"/>
      <c r="Q184" s="251"/>
      <c r="R184" s="251"/>
      <c r="S184" s="251"/>
      <c r="T184" s="25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3" t="s">
        <v>159</v>
      </c>
      <c r="AU184" s="253" t="s">
        <v>86</v>
      </c>
      <c r="AV184" s="14" t="s">
        <v>157</v>
      </c>
      <c r="AW184" s="14" t="s">
        <v>32</v>
      </c>
      <c r="AX184" s="14" t="s">
        <v>84</v>
      </c>
      <c r="AY184" s="253" t="s">
        <v>150</v>
      </c>
    </row>
    <row r="185" s="2" customFormat="1" ht="16.5" customHeight="1">
      <c r="A185" s="38"/>
      <c r="B185" s="39"/>
      <c r="C185" s="254" t="s">
        <v>227</v>
      </c>
      <c r="D185" s="254" t="s">
        <v>228</v>
      </c>
      <c r="E185" s="255" t="s">
        <v>229</v>
      </c>
      <c r="F185" s="256" t="s">
        <v>230</v>
      </c>
      <c r="G185" s="257" t="s">
        <v>191</v>
      </c>
      <c r="H185" s="258">
        <v>1510.596</v>
      </c>
      <c r="I185" s="259"/>
      <c r="J185" s="260">
        <f>ROUND(I185*H185,2)</f>
        <v>0</v>
      </c>
      <c r="K185" s="256" t="s">
        <v>1</v>
      </c>
      <c r="L185" s="261"/>
      <c r="M185" s="262" t="s">
        <v>1</v>
      </c>
      <c r="N185" s="263" t="s">
        <v>41</v>
      </c>
      <c r="O185" s="91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188</v>
      </c>
      <c r="AT185" s="229" t="s">
        <v>228</v>
      </c>
      <c r="AU185" s="229" t="s">
        <v>86</v>
      </c>
      <c r="AY185" s="17" t="s">
        <v>150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84</v>
      </c>
      <c r="BK185" s="230">
        <f>ROUND(I185*H185,2)</f>
        <v>0</v>
      </c>
      <c r="BL185" s="17" t="s">
        <v>157</v>
      </c>
      <c r="BM185" s="229" t="s">
        <v>231</v>
      </c>
    </row>
    <row r="186" s="13" customFormat="1">
      <c r="A186" s="13"/>
      <c r="B186" s="231"/>
      <c r="C186" s="232"/>
      <c r="D186" s="233" t="s">
        <v>159</v>
      </c>
      <c r="E186" s="234" t="s">
        <v>1</v>
      </c>
      <c r="F186" s="235" t="s">
        <v>226</v>
      </c>
      <c r="G186" s="232"/>
      <c r="H186" s="236">
        <v>1510.596</v>
      </c>
      <c r="I186" s="237"/>
      <c r="J186" s="232"/>
      <c r="K186" s="232"/>
      <c r="L186" s="238"/>
      <c r="M186" s="239"/>
      <c r="N186" s="240"/>
      <c r="O186" s="240"/>
      <c r="P186" s="240"/>
      <c r="Q186" s="240"/>
      <c r="R186" s="240"/>
      <c r="S186" s="240"/>
      <c r="T186" s="24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2" t="s">
        <v>159</v>
      </c>
      <c r="AU186" s="242" t="s">
        <v>86</v>
      </c>
      <c r="AV186" s="13" t="s">
        <v>86</v>
      </c>
      <c r="AW186" s="13" t="s">
        <v>32</v>
      </c>
      <c r="AX186" s="13" t="s">
        <v>76</v>
      </c>
      <c r="AY186" s="242" t="s">
        <v>150</v>
      </c>
    </row>
    <row r="187" s="14" customFormat="1">
      <c r="A187" s="14"/>
      <c r="B187" s="243"/>
      <c r="C187" s="244"/>
      <c r="D187" s="233" t="s">
        <v>159</v>
      </c>
      <c r="E187" s="245" t="s">
        <v>1</v>
      </c>
      <c r="F187" s="246" t="s">
        <v>161</v>
      </c>
      <c r="G187" s="244"/>
      <c r="H187" s="247">
        <v>1510.596</v>
      </c>
      <c r="I187" s="248"/>
      <c r="J187" s="244"/>
      <c r="K187" s="244"/>
      <c r="L187" s="249"/>
      <c r="M187" s="250"/>
      <c r="N187" s="251"/>
      <c r="O187" s="251"/>
      <c r="P187" s="251"/>
      <c r="Q187" s="251"/>
      <c r="R187" s="251"/>
      <c r="S187" s="251"/>
      <c r="T187" s="25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3" t="s">
        <v>159</v>
      </c>
      <c r="AU187" s="253" t="s">
        <v>86</v>
      </c>
      <c r="AV187" s="14" t="s">
        <v>157</v>
      </c>
      <c r="AW187" s="14" t="s">
        <v>32</v>
      </c>
      <c r="AX187" s="14" t="s">
        <v>84</v>
      </c>
      <c r="AY187" s="253" t="s">
        <v>150</v>
      </c>
    </row>
    <row r="188" s="15" customFormat="1">
      <c r="A188" s="15"/>
      <c r="B188" s="264"/>
      <c r="C188" s="265"/>
      <c r="D188" s="233" t="s">
        <v>159</v>
      </c>
      <c r="E188" s="266" t="s">
        <v>1</v>
      </c>
      <c r="F188" s="267" t="s">
        <v>232</v>
      </c>
      <c r="G188" s="265"/>
      <c r="H188" s="266" t="s">
        <v>1</v>
      </c>
      <c r="I188" s="268"/>
      <c r="J188" s="265"/>
      <c r="K188" s="265"/>
      <c r="L188" s="269"/>
      <c r="M188" s="270"/>
      <c r="N188" s="271"/>
      <c r="O188" s="271"/>
      <c r="P188" s="271"/>
      <c r="Q188" s="271"/>
      <c r="R188" s="271"/>
      <c r="S188" s="271"/>
      <c r="T188" s="272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3" t="s">
        <v>159</v>
      </c>
      <c r="AU188" s="273" t="s">
        <v>86</v>
      </c>
      <c r="AV188" s="15" t="s">
        <v>84</v>
      </c>
      <c r="AW188" s="15" t="s">
        <v>32</v>
      </c>
      <c r="AX188" s="15" t="s">
        <v>76</v>
      </c>
      <c r="AY188" s="273" t="s">
        <v>150</v>
      </c>
    </row>
    <row r="189" s="2" customFormat="1" ht="16.5" customHeight="1">
      <c r="A189" s="38"/>
      <c r="B189" s="39"/>
      <c r="C189" s="218" t="s">
        <v>233</v>
      </c>
      <c r="D189" s="218" t="s">
        <v>152</v>
      </c>
      <c r="E189" s="219" t="s">
        <v>234</v>
      </c>
      <c r="F189" s="220" t="s">
        <v>235</v>
      </c>
      <c r="G189" s="221" t="s">
        <v>191</v>
      </c>
      <c r="H189" s="222">
        <v>503.53199999999998</v>
      </c>
      <c r="I189" s="223"/>
      <c r="J189" s="224">
        <f>ROUND(I189*H189,2)</f>
        <v>0</v>
      </c>
      <c r="K189" s="220" t="s">
        <v>156</v>
      </c>
      <c r="L189" s="44"/>
      <c r="M189" s="225" t="s">
        <v>1</v>
      </c>
      <c r="N189" s="226" t="s">
        <v>41</v>
      </c>
      <c r="O189" s="91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157</v>
      </c>
      <c r="AT189" s="229" t="s">
        <v>152</v>
      </c>
      <c r="AU189" s="229" t="s">
        <v>86</v>
      </c>
      <c r="AY189" s="17" t="s">
        <v>150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84</v>
      </c>
      <c r="BK189" s="230">
        <f>ROUND(I189*H189,2)</f>
        <v>0</v>
      </c>
      <c r="BL189" s="17" t="s">
        <v>157</v>
      </c>
      <c r="BM189" s="229" t="s">
        <v>236</v>
      </c>
    </row>
    <row r="190" s="13" customFormat="1">
      <c r="A190" s="13"/>
      <c r="B190" s="231"/>
      <c r="C190" s="232"/>
      <c r="D190" s="233" t="s">
        <v>159</v>
      </c>
      <c r="E190" s="234" t="s">
        <v>1</v>
      </c>
      <c r="F190" s="235" t="s">
        <v>237</v>
      </c>
      <c r="G190" s="232"/>
      <c r="H190" s="236">
        <v>503.53199999999998</v>
      </c>
      <c r="I190" s="237"/>
      <c r="J190" s="232"/>
      <c r="K190" s="232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159</v>
      </c>
      <c r="AU190" s="242" t="s">
        <v>86</v>
      </c>
      <c r="AV190" s="13" t="s">
        <v>86</v>
      </c>
      <c r="AW190" s="13" t="s">
        <v>32</v>
      </c>
      <c r="AX190" s="13" t="s">
        <v>76</v>
      </c>
      <c r="AY190" s="242" t="s">
        <v>150</v>
      </c>
    </row>
    <row r="191" s="14" customFormat="1">
      <c r="A191" s="14"/>
      <c r="B191" s="243"/>
      <c r="C191" s="244"/>
      <c r="D191" s="233" t="s">
        <v>159</v>
      </c>
      <c r="E191" s="245" t="s">
        <v>1</v>
      </c>
      <c r="F191" s="246" t="s">
        <v>161</v>
      </c>
      <c r="G191" s="244"/>
      <c r="H191" s="247">
        <v>503.53199999999998</v>
      </c>
      <c r="I191" s="248"/>
      <c r="J191" s="244"/>
      <c r="K191" s="244"/>
      <c r="L191" s="249"/>
      <c r="M191" s="250"/>
      <c r="N191" s="251"/>
      <c r="O191" s="251"/>
      <c r="P191" s="251"/>
      <c r="Q191" s="251"/>
      <c r="R191" s="251"/>
      <c r="S191" s="251"/>
      <c r="T191" s="252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3" t="s">
        <v>159</v>
      </c>
      <c r="AU191" s="253" t="s">
        <v>86</v>
      </c>
      <c r="AV191" s="14" t="s">
        <v>157</v>
      </c>
      <c r="AW191" s="14" t="s">
        <v>32</v>
      </c>
      <c r="AX191" s="14" t="s">
        <v>84</v>
      </c>
      <c r="AY191" s="253" t="s">
        <v>150</v>
      </c>
    </row>
    <row r="192" s="2" customFormat="1" ht="16.5" customHeight="1">
      <c r="A192" s="38"/>
      <c r="B192" s="39"/>
      <c r="C192" s="218" t="s">
        <v>238</v>
      </c>
      <c r="D192" s="218" t="s">
        <v>152</v>
      </c>
      <c r="E192" s="219" t="s">
        <v>239</v>
      </c>
      <c r="F192" s="220" t="s">
        <v>240</v>
      </c>
      <c r="G192" s="221" t="s">
        <v>155</v>
      </c>
      <c r="H192" s="222">
        <v>1485</v>
      </c>
      <c r="I192" s="223"/>
      <c r="J192" s="224">
        <f>ROUND(I192*H192,2)</f>
        <v>0</v>
      </c>
      <c r="K192" s="220" t="s">
        <v>156</v>
      </c>
      <c r="L192" s="44"/>
      <c r="M192" s="225" t="s">
        <v>1</v>
      </c>
      <c r="N192" s="226" t="s">
        <v>41</v>
      </c>
      <c r="O192" s="91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9" t="s">
        <v>157</v>
      </c>
      <c r="AT192" s="229" t="s">
        <v>152</v>
      </c>
      <c r="AU192" s="229" t="s">
        <v>86</v>
      </c>
      <c r="AY192" s="17" t="s">
        <v>150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7" t="s">
        <v>84</v>
      </c>
      <c r="BK192" s="230">
        <f>ROUND(I192*H192,2)</f>
        <v>0</v>
      </c>
      <c r="BL192" s="17" t="s">
        <v>157</v>
      </c>
      <c r="BM192" s="229" t="s">
        <v>241</v>
      </c>
    </row>
    <row r="193" s="13" customFormat="1">
      <c r="A193" s="13"/>
      <c r="B193" s="231"/>
      <c r="C193" s="232"/>
      <c r="D193" s="233" t="s">
        <v>159</v>
      </c>
      <c r="E193" s="234" t="s">
        <v>1</v>
      </c>
      <c r="F193" s="235" t="s">
        <v>187</v>
      </c>
      <c r="G193" s="232"/>
      <c r="H193" s="236">
        <v>1485</v>
      </c>
      <c r="I193" s="237"/>
      <c r="J193" s="232"/>
      <c r="K193" s="232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159</v>
      </c>
      <c r="AU193" s="242" t="s">
        <v>86</v>
      </c>
      <c r="AV193" s="13" t="s">
        <v>86</v>
      </c>
      <c r="AW193" s="13" t="s">
        <v>32</v>
      </c>
      <c r="AX193" s="13" t="s">
        <v>76</v>
      </c>
      <c r="AY193" s="242" t="s">
        <v>150</v>
      </c>
    </row>
    <row r="194" s="14" customFormat="1">
      <c r="A194" s="14"/>
      <c r="B194" s="243"/>
      <c r="C194" s="244"/>
      <c r="D194" s="233" t="s">
        <v>159</v>
      </c>
      <c r="E194" s="245" t="s">
        <v>1</v>
      </c>
      <c r="F194" s="246" t="s">
        <v>161</v>
      </c>
      <c r="G194" s="244"/>
      <c r="H194" s="247">
        <v>1485</v>
      </c>
      <c r="I194" s="248"/>
      <c r="J194" s="244"/>
      <c r="K194" s="244"/>
      <c r="L194" s="249"/>
      <c r="M194" s="250"/>
      <c r="N194" s="251"/>
      <c r="O194" s="251"/>
      <c r="P194" s="251"/>
      <c r="Q194" s="251"/>
      <c r="R194" s="251"/>
      <c r="S194" s="251"/>
      <c r="T194" s="25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3" t="s">
        <v>159</v>
      </c>
      <c r="AU194" s="253" t="s">
        <v>86</v>
      </c>
      <c r="AV194" s="14" t="s">
        <v>157</v>
      </c>
      <c r="AW194" s="14" t="s">
        <v>32</v>
      </c>
      <c r="AX194" s="14" t="s">
        <v>84</v>
      </c>
      <c r="AY194" s="253" t="s">
        <v>150</v>
      </c>
    </row>
    <row r="195" s="2" customFormat="1" ht="16.5" customHeight="1">
      <c r="A195" s="38"/>
      <c r="B195" s="39"/>
      <c r="C195" s="218" t="s">
        <v>242</v>
      </c>
      <c r="D195" s="218" t="s">
        <v>152</v>
      </c>
      <c r="E195" s="219" t="s">
        <v>243</v>
      </c>
      <c r="F195" s="220" t="s">
        <v>244</v>
      </c>
      <c r="G195" s="221" t="s">
        <v>191</v>
      </c>
      <c r="H195" s="222">
        <v>2014.1279999999999</v>
      </c>
      <c r="I195" s="223"/>
      <c r="J195" s="224">
        <f>ROUND(I195*H195,2)</f>
        <v>0</v>
      </c>
      <c r="K195" s="220" t="s">
        <v>156</v>
      </c>
      <c r="L195" s="44"/>
      <c r="M195" s="225" t="s">
        <v>1</v>
      </c>
      <c r="N195" s="226" t="s">
        <v>41</v>
      </c>
      <c r="O195" s="91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157</v>
      </c>
      <c r="AT195" s="229" t="s">
        <v>152</v>
      </c>
      <c r="AU195" s="229" t="s">
        <v>86</v>
      </c>
      <c r="AY195" s="17" t="s">
        <v>150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84</v>
      </c>
      <c r="BK195" s="230">
        <f>ROUND(I195*H195,2)</f>
        <v>0</v>
      </c>
      <c r="BL195" s="17" t="s">
        <v>157</v>
      </c>
      <c r="BM195" s="229" t="s">
        <v>245</v>
      </c>
    </row>
    <row r="196" s="13" customFormat="1">
      <c r="A196" s="13"/>
      <c r="B196" s="231"/>
      <c r="C196" s="232"/>
      <c r="D196" s="233" t="s">
        <v>159</v>
      </c>
      <c r="E196" s="234" t="s">
        <v>1</v>
      </c>
      <c r="F196" s="235" t="s">
        <v>220</v>
      </c>
      <c r="G196" s="232"/>
      <c r="H196" s="236">
        <v>1865</v>
      </c>
      <c r="I196" s="237"/>
      <c r="J196" s="232"/>
      <c r="K196" s="232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159</v>
      </c>
      <c r="AU196" s="242" t="s">
        <v>86</v>
      </c>
      <c r="AV196" s="13" t="s">
        <v>86</v>
      </c>
      <c r="AW196" s="13" t="s">
        <v>32</v>
      </c>
      <c r="AX196" s="13" t="s">
        <v>76</v>
      </c>
      <c r="AY196" s="242" t="s">
        <v>150</v>
      </c>
    </row>
    <row r="197" s="13" customFormat="1">
      <c r="A197" s="13"/>
      <c r="B197" s="231"/>
      <c r="C197" s="232"/>
      <c r="D197" s="233" t="s">
        <v>159</v>
      </c>
      <c r="E197" s="234" t="s">
        <v>1</v>
      </c>
      <c r="F197" s="235" t="s">
        <v>221</v>
      </c>
      <c r="G197" s="232"/>
      <c r="H197" s="236">
        <v>95.560000000000002</v>
      </c>
      <c r="I197" s="237"/>
      <c r="J197" s="232"/>
      <c r="K197" s="232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159</v>
      </c>
      <c r="AU197" s="242" t="s">
        <v>86</v>
      </c>
      <c r="AV197" s="13" t="s">
        <v>86</v>
      </c>
      <c r="AW197" s="13" t="s">
        <v>32</v>
      </c>
      <c r="AX197" s="13" t="s">
        <v>76</v>
      </c>
      <c r="AY197" s="242" t="s">
        <v>150</v>
      </c>
    </row>
    <row r="198" s="13" customFormat="1">
      <c r="A198" s="13"/>
      <c r="B198" s="231"/>
      <c r="C198" s="232"/>
      <c r="D198" s="233" t="s">
        <v>159</v>
      </c>
      <c r="E198" s="234" t="s">
        <v>1</v>
      </c>
      <c r="F198" s="235" t="s">
        <v>222</v>
      </c>
      <c r="G198" s="232"/>
      <c r="H198" s="236">
        <v>53.567999999999998</v>
      </c>
      <c r="I198" s="237"/>
      <c r="J198" s="232"/>
      <c r="K198" s="232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159</v>
      </c>
      <c r="AU198" s="242" t="s">
        <v>86</v>
      </c>
      <c r="AV198" s="13" t="s">
        <v>86</v>
      </c>
      <c r="AW198" s="13" t="s">
        <v>32</v>
      </c>
      <c r="AX198" s="13" t="s">
        <v>76</v>
      </c>
      <c r="AY198" s="242" t="s">
        <v>150</v>
      </c>
    </row>
    <row r="199" s="14" customFormat="1">
      <c r="A199" s="14"/>
      <c r="B199" s="243"/>
      <c r="C199" s="244"/>
      <c r="D199" s="233" t="s">
        <v>159</v>
      </c>
      <c r="E199" s="245" t="s">
        <v>1</v>
      </c>
      <c r="F199" s="246" t="s">
        <v>161</v>
      </c>
      <c r="G199" s="244"/>
      <c r="H199" s="247">
        <v>2014.1279999999999</v>
      </c>
      <c r="I199" s="248"/>
      <c r="J199" s="244"/>
      <c r="K199" s="244"/>
      <c r="L199" s="249"/>
      <c r="M199" s="250"/>
      <c r="N199" s="251"/>
      <c r="O199" s="251"/>
      <c r="P199" s="251"/>
      <c r="Q199" s="251"/>
      <c r="R199" s="251"/>
      <c r="S199" s="251"/>
      <c r="T199" s="25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3" t="s">
        <v>159</v>
      </c>
      <c r="AU199" s="253" t="s">
        <v>86</v>
      </c>
      <c r="AV199" s="14" t="s">
        <v>157</v>
      </c>
      <c r="AW199" s="14" t="s">
        <v>32</v>
      </c>
      <c r="AX199" s="14" t="s">
        <v>84</v>
      </c>
      <c r="AY199" s="253" t="s">
        <v>150</v>
      </c>
    </row>
    <row r="200" s="2" customFormat="1" ht="16.5" customHeight="1">
      <c r="A200" s="38"/>
      <c r="B200" s="39"/>
      <c r="C200" s="218" t="s">
        <v>246</v>
      </c>
      <c r="D200" s="218" t="s">
        <v>152</v>
      </c>
      <c r="E200" s="219" t="s">
        <v>247</v>
      </c>
      <c r="F200" s="220" t="s">
        <v>248</v>
      </c>
      <c r="G200" s="221" t="s">
        <v>191</v>
      </c>
      <c r="H200" s="222">
        <v>503.53199999999998</v>
      </c>
      <c r="I200" s="223"/>
      <c r="J200" s="224">
        <f>ROUND(I200*H200,2)</f>
        <v>0</v>
      </c>
      <c r="K200" s="220" t="s">
        <v>156</v>
      </c>
      <c r="L200" s="44"/>
      <c r="M200" s="225" t="s">
        <v>1</v>
      </c>
      <c r="N200" s="226" t="s">
        <v>41</v>
      </c>
      <c r="O200" s="91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9" t="s">
        <v>157</v>
      </c>
      <c r="AT200" s="229" t="s">
        <v>152</v>
      </c>
      <c r="AU200" s="229" t="s">
        <v>86</v>
      </c>
      <c r="AY200" s="17" t="s">
        <v>150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7" t="s">
        <v>84</v>
      </c>
      <c r="BK200" s="230">
        <f>ROUND(I200*H200,2)</f>
        <v>0</v>
      </c>
      <c r="BL200" s="17" t="s">
        <v>157</v>
      </c>
      <c r="BM200" s="229" t="s">
        <v>249</v>
      </c>
    </row>
    <row r="201" s="13" customFormat="1">
      <c r="A201" s="13"/>
      <c r="B201" s="231"/>
      <c r="C201" s="232"/>
      <c r="D201" s="233" t="s">
        <v>159</v>
      </c>
      <c r="E201" s="234" t="s">
        <v>1</v>
      </c>
      <c r="F201" s="235" t="s">
        <v>237</v>
      </c>
      <c r="G201" s="232"/>
      <c r="H201" s="236">
        <v>503.53199999999998</v>
      </c>
      <c r="I201" s="237"/>
      <c r="J201" s="232"/>
      <c r="K201" s="232"/>
      <c r="L201" s="238"/>
      <c r="M201" s="239"/>
      <c r="N201" s="240"/>
      <c r="O201" s="240"/>
      <c r="P201" s="240"/>
      <c r="Q201" s="240"/>
      <c r="R201" s="240"/>
      <c r="S201" s="240"/>
      <c r="T201" s="24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2" t="s">
        <v>159</v>
      </c>
      <c r="AU201" s="242" t="s">
        <v>86</v>
      </c>
      <c r="AV201" s="13" t="s">
        <v>86</v>
      </c>
      <c r="AW201" s="13" t="s">
        <v>32</v>
      </c>
      <c r="AX201" s="13" t="s">
        <v>76</v>
      </c>
      <c r="AY201" s="242" t="s">
        <v>150</v>
      </c>
    </row>
    <row r="202" s="14" customFormat="1">
      <c r="A202" s="14"/>
      <c r="B202" s="243"/>
      <c r="C202" s="244"/>
      <c r="D202" s="233" t="s">
        <v>159</v>
      </c>
      <c r="E202" s="245" t="s">
        <v>1</v>
      </c>
      <c r="F202" s="246" t="s">
        <v>161</v>
      </c>
      <c r="G202" s="244"/>
      <c r="H202" s="247">
        <v>503.53199999999998</v>
      </c>
      <c r="I202" s="248"/>
      <c r="J202" s="244"/>
      <c r="K202" s="244"/>
      <c r="L202" s="249"/>
      <c r="M202" s="250"/>
      <c r="N202" s="251"/>
      <c r="O202" s="251"/>
      <c r="P202" s="251"/>
      <c r="Q202" s="251"/>
      <c r="R202" s="251"/>
      <c r="S202" s="251"/>
      <c r="T202" s="252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3" t="s">
        <v>159</v>
      </c>
      <c r="AU202" s="253" t="s">
        <v>86</v>
      </c>
      <c r="AV202" s="14" t="s">
        <v>157</v>
      </c>
      <c r="AW202" s="14" t="s">
        <v>32</v>
      </c>
      <c r="AX202" s="14" t="s">
        <v>84</v>
      </c>
      <c r="AY202" s="253" t="s">
        <v>150</v>
      </c>
    </row>
    <row r="203" s="2" customFormat="1" ht="16.5" customHeight="1">
      <c r="A203" s="38"/>
      <c r="B203" s="39"/>
      <c r="C203" s="218" t="s">
        <v>250</v>
      </c>
      <c r="D203" s="218" t="s">
        <v>152</v>
      </c>
      <c r="E203" s="219" t="s">
        <v>251</v>
      </c>
      <c r="F203" s="220" t="s">
        <v>252</v>
      </c>
      <c r="G203" s="221" t="s">
        <v>191</v>
      </c>
      <c r="H203" s="222">
        <v>178.19999999999999</v>
      </c>
      <c r="I203" s="223"/>
      <c r="J203" s="224">
        <f>ROUND(I203*H203,2)</f>
        <v>0</v>
      </c>
      <c r="K203" s="220" t="s">
        <v>156</v>
      </c>
      <c r="L203" s="44"/>
      <c r="M203" s="225" t="s">
        <v>1</v>
      </c>
      <c r="N203" s="226" t="s">
        <v>41</v>
      </c>
      <c r="O203" s="91"/>
      <c r="P203" s="227">
        <f>O203*H203</f>
        <v>0</v>
      </c>
      <c r="Q203" s="227">
        <v>0</v>
      </c>
      <c r="R203" s="227">
        <f>Q203*H203</f>
        <v>0</v>
      </c>
      <c r="S203" s="227">
        <v>0</v>
      </c>
      <c r="T203" s="22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9" t="s">
        <v>157</v>
      </c>
      <c r="AT203" s="229" t="s">
        <v>152</v>
      </c>
      <c r="AU203" s="229" t="s">
        <v>86</v>
      </c>
      <c r="AY203" s="17" t="s">
        <v>150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7" t="s">
        <v>84</v>
      </c>
      <c r="BK203" s="230">
        <f>ROUND(I203*H203,2)</f>
        <v>0</v>
      </c>
      <c r="BL203" s="17" t="s">
        <v>157</v>
      </c>
      <c r="BM203" s="229" t="s">
        <v>253</v>
      </c>
    </row>
    <row r="204" s="13" customFormat="1">
      <c r="A204" s="13"/>
      <c r="B204" s="231"/>
      <c r="C204" s="232"/>
      <c r="D204" s="233" t="s">
        <v>159</v>
      </c>
      <c r="E204" s="234" t="s">
        <v>1</v>
      </c>
      <c r="F204" s="235" t="s">
        <v>254</v>
      </c>
      <c r="G204" s="232"/>
      <c r="H204" s="236">
        <v>178.19999999999999</v>
      </c>
      <c r="I204" s="237"/>
      <c r="J204" s="232"/>
      <c r="K204" s="232"/>
      <c r="L204" s="238"/>
      <c r="M204" s="239"/>
      <c r="N204" s="240"/>
      <c r="O204" s="240"/>
      <c r="P204" s="240"/>
      <c r="Q204" s="240"/>
      <c r="R204" s="240"/>
      <c r="S204" s="240"/>
      <c r="T204" s="24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2" t="s">
        <v>159</v>
      </c>
      <c r="AU204" s="242" t="s">
        <v>86</v>
      </c>
      <c r="AV204" s="13" t="s">
        <v>86</v>
      </c>
      <c r="AW204" s="13" t="s">
        <v>32</v>
      </c>
      <c r="AX204" s="13" t="s">
        <v>76</v>
      </c>
      <c r="AY204" s="242" t="s">
        <v>150</v>
      </c>
    </row>
    <row r="205" s="14" customFormat="1">
      <c r="A205" s="14"/>
      <c r="B205" s="243"/>
      <c r="C205" s="244"/>
      <c r="D205" s="233" t="s">
        <v>159</v>
      </c>
      <c r="E205" s="245" t="s">
        <v>1</v>
      </c>
      <c r="F205" s="246" t="s">
        <v>161</v>
      </c>
      <c r="G205" s="244"/>
      <c r="H205" s="247">
        <v>178.19999999999999</v>
      </c>
      <c r="I205" s="248"/>
      <c r="J205" s="244"/>
      <c r="K205" s="244"/>
      <c r="L205" s="249"/>
      <c r="M205" s="250"/>
      <c r="N205" s="251"/>
      <c r="O205" s="251"/>
      <c r="P205" s="251"/>
      <c r="Q205" s="251"/>
      <c r="R205" s="251"/>
      <c r="S205" s="251"/>
      <c r="T205" s="25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3" t="s">
        <v>159</v>
      </c>
      <c r="AU205" s="253" t="s">
        <v>86</v>
      </c>
      <c r="AV205" s="14" t="s">
        <v>157</v>
      </c>
      <c r="AW205" s="14" t="s">
        <v>32</v>
      </c>
      <c r="AX205" s="14" t="s">
        <v>84</v>
      </c>
      <c r="AY205" s="253" t="s">
        <v>150</v>
      </c>
    </row>
    <row r="206" s="2" customFormat="1" ht="21.75" customHeight="1">
      <c r="A206" s="38"/>
      <c r="B206" s="39"/>
      <c r="C206" s="218" t="s">
        <v>255</v>
      </c>
      <c r="D206" s="218" t="s">
        <v>152</v>
      </c>
      <c r="E206" s="219" t="s">
        <v>256</v>
      </c>
      <c r="F206" s="220" t="s">
        <v>257</v>
      </c>
      <c r="G206" s="221" t="s">
        <v>155</v>
      </c>
      <c r="H206" s="222">
        <v>2000</v>
      </c>
      <c r="I206" s="223"/>
      <c r="J206" s="224">
        <f>ROUND(I206*H206,2)</f>
        <v>0</v>
      </c>
      <c r="K206" s="220" t="s">
        <v>156</v>
      </c>
      <c r="L206" s="44"/>
      <c r="M206" s="225" t="s">
        <v>1</v>
      </c>
      <c r="N206" s="226" t="s">
        <v>41</v>
      </c>
      <c r="O206" s="91"/>
      <c r="P206" s="227">
        <f>O206*H206</f>
        <v>0</v>
      </c>
      <c r="Q206" s="227">
        <v>0</v>
      </c>
      <c r="R206" s="227">
        <f>Q206*H206</f>
        <v>0</v>
      </c>
      <c r="S206" s="227">
        <v>0</v>
      </c>
      <c r="T206" s="228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9" t="s">
        <v>157</v>
      </c>
      <c r="AT206" s="229" t="s">
        <v>152</v>
      </c>
      <c r="AU206" s="229" t="s">
        <v>86</v>
      </c>
      <c r="AY206" s="17" t="s">
        <v>150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7" t="s">
        <v>84</v>
      </c>
      <c r="BK206" s="230">
        <f>ROUND(I206*H206,2)</f>
        <v>0</v>
      </c>
      <c r="BL206" s="17" t="s">
        <v>157</v>
      </c>
      <c r="BM206" s="229" t="s">
        <v>258</v>
      </c>
    </row>
    <row r="207" s="13" customFormat="1">
      <c r="A207" s="13"/>
      <c r="B207" s="231"/>
      <c r="C207" s="232"/>
      <c r="D207" s="233" t="s">
        <v>159</v>
      </c>
      <c r="E207" s="234" t="s">
        <v>1</v>
      </c>
      <c r="F207" s="235" t="s">
        <v>259</v>
      </c>
      <c r="G207" s="232"/>
      <c r="H207" s="236">
        <v>2000</v>
      </c>
      <c r="I207" s="237"/>
      <c r="J207" s="232"/>
      <c r="K207" s="232"/>
      <c r="L207" s="238"/>
      <c r="M207" s="239"/>
      <c r="N207" s="240"/>
      <c r="O207" s="240"/>
      <c r="P207" s="240"/>
      <c r="Q207" s="240"/>
      <c r="R207" s="240"/>
      <c r="S207" s="240"/>
      <c r="T207" s="24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2" t="s">
        <v>159</v>
      </c>
      <c r="AU207" s="242" t="s">
        <v>86</v>
      </c>
      <c r="AV207" s="13" t="s">
        <v>86</v>
      </c>
      <c r="AW207" s="13" t="s">
        <v>32</v>
      </c>
      <c r="AX207" s="13" t="s">
        <v>76</v>
      </c>
      <c r="AY207" s="242" t="s">
        <v>150</v>
      </c>
    </row>
    <row r="208" s="14" customFormat="1">
      <c r="A208" s="14"/>
      <c r="B208" s="243"/>
      <c r="C208" s="244"/>
      <c r="D208" s="233" t="s">
        <v>159</v>
      </c>
      <c r="E208" s="245" t="s">
        <v>1</v>
      </c>
      <c r="F208" s="246" t="s">
        <v>161</v>
      </c>
      <c r="G208" s="244"/>
      <c r="H208" s="247">
        <v>2000</v>
      </c>
      <c r="I208" s="248"/>
      <c r="J208" s="244"/>
      <c r="K208" s="244"/>
      <c r="L208" s="249"/>
      <c r="M208" s="250"/>
      <c r="N208" s="251"/>
      <c r="O208" s="251"/>
      <c r="P208" s="251"/>
      <c r="Q208" s="251"/>
      <c r="R208" s="251"/>
      <c r="S208" s="251"/>
      <c r="T208" s="25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3" t="s">
        <v>159</v>
      </c>
      <c r="AU208" s="253" t="s">
        <v>86</v>
      </c>
      <c r="AV208" s="14" t="s">
        <v>157</v>
      </c>
      <c r="AW208" s="14" t="s">
        <v>32</v>
      </c>
      <c r="AX208" s="14" t="s">
        <v>84</v>
      </c>
      <c r="AY208" s="253" t="s">
        <v>150</v>
      </c>
    </row>
    <row r="209" s="2" customFormat="1" ht="16.5" customHeight="1">
      <c r="A209" s="38"/>
      <c r="B209" s="39"/>
      <c r="C209" s="218" t="s">
        <v>260</v>
      </c>
      <c r="D209" s="218" t="s">
        <v>152</v>
      </c>
      <c r="E209" s="219" t="s">
        <v>261</v>
      </c>
      <c r="F209" s="220" t="s">
        <v>262</v>
      </c>
      <c r="G209" s="221" t="s">
        <v>155</v>
      </c>
      <c r="H209" s="222">
        <v>2000</v>
      </c>
      <c r="I209" s="223"/>
      <c r="J209" s="224">
        <f>ROUND(I209*H209,2)</f>
        <v>0</v>
      </c>
      <c r="K209" s="220" t="s">
        <v>156</v>
      </c>
      <c r="L209" s="44"/>
      <c r="M209" s="225" t="s">
        <v>1</v>
      </c>
      <c r="N209" s="226" t="s">
        <v>41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157</v>
      </c>
      <c r="AT209" s="229" t="s">
        <v>152</v>
      </c>
      <c r="AU209" s="229" t="s">
        <v>86</v>
      </c>
      <c r="AY209" s="17" t="s">
        <v>150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84</v>
      </c>
      <c r="BK209" s="230">
        <f>ROUND(I209*H209,2)</f>
        <v>0</v>
      </c>
      <c r="BL209" s="17" t="s">
        <v>157</v>
      </c>
      <c r="BM209" s="229" t="s">
        <v>263</v>
      </c>
    </row>
    <row r="210" s="13" customFormat="1">
      <c r="A210" s="13"/>
      <c r="B210" s="231"/>
      <c r="C210" s="232"/>
      <c r="D210" s="233" t="s">
        <v>159</v>
      </c>
      <c r="E210" s="234" t="s">
        <v>1</v>
      </c>
      <c r="F210" s="235" t="s">
        <v>264</v>
      </c>
      <c r="G210" s="232"/>
      <c r="H210" s="236">
        <v>2000</v>
      </c>
      <c r="I210" s="237"/>
      <c r="J210" s="232"/>
      <c r="K210" s="232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159</v>
      </c>
      <c r="AU210" s="242" t="s">
        <v>86</v>
      </c>
      <c r="AV210" s="13" t="s">
        <v>86</v>
      </c>
      <c r="AW210" s="13" t="s">
        <v>32</v>
      </c>
      <c r="AX210" s="13" t="s">
        <v>76</v>
      </c>
      <c r="AY210" s="242" t="s">
        <v>150</v>
      </c>
    </row>
    <row r="211" s="14" customFormat="1">
      <c r="A211" s="14"/>
      <c r="B211" s="243"/>
      <c r="C211" s="244"/>
      <c r="D211" s="233" t="s">
        <v>159</v>
      </c>
      <c r="E211" s="245" t="s">
        <v>1</v>
      </c>
      <c r="F211" s="246" t="s">
        <v>161</v>
      </c>
      <c r="G211" s="244"/>
      <c r="H211" s="247">
        <v>2000</v>
      </c>
      <c r="I211" s="248"/>
      <c r="J211" s="244"/>
      <c r="K211" s="244"/>
      <c r="L211" s="249"/>
      <c r="M211" s="250"/>
      <c r="N211" s="251"/>
      <c r="O211" s="251"/>
      <c r="P211" s="251"/>
      <c r="Q211" s="251"/>
      <c r="R211" s="251"/>
      <c r="S211" s="251"/>
      <c r="T211" s="25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3" t="s">
        <v>159</v>
      </c>
      <c r="AU211" s="253" t="s">
        <v>86</v>
      </c>
      <c r="AV211" s="14" t="s">
        <v>157</v>
      </c>
      <c r="AW211" s="14" t="s">
        <v>32</v>
      </c>
      <c r="AX211" s="14" t="s">
        <v>84</v>
      </c>
      <c r="AY211" s="253" t="s">
        <v>150</v>
      </c>
    </row>
    <row r="212" s="12" customFormat="1" ht="22.8" customHeight="1">
      <c r="A212" s="12"/>
      <c r="B212" s="202"/>
      <c r="C212" s="203"/>
      <c r="D212" s="204" t="s">
        <v>75</v>
      </c>
      <c r="E212" s="216" t="s">
        <v>86</v>
      </c>
      <c r="F212" s="216" t="s">
        <v>265</v>
      </c>
      <c r="G212" s="203"/>
      <c r="H212" s="203"/>
      <c r="I212" s="206"/>
      <c r="J212" s="217">
        <f>BK212</f>
        <v>0</v>
      </c>
      <c r="K212" s="203"/>
      <c r="L212" s="208"/>
      <c r="M212" s="209"/>
      <c r="N212" s="210"/>
      <c r="O212" s="210"/>
      <c r="P212" s="211">
        <f>SUM(P213:P329)</f>
        <v>0</v>
      </c>
      <c r="Q212" s="210"/>
      <c r="R212" s="211">
        <f>SUM(R213:R329)</f>
        <v>1062.3208136399999</v>
      </c>
      <c r="S212" s="210"/>
      <c r="T212" s="212">
        <f>SUM(T213:T329)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3" t="s">
        <v>84</v>
      </c>
      <c r="AT212" s="214" t="s">
        <v>75</v>
      </c>
      <c r="AU212" s="214" t="s">
        <v>84</v>
      </c>
      <c r="AY212" s="213" t="s">
        <v>150</v>
      </c>
      <c r="BK212" s="215">
        <f>SUM(BK213:BK329)</f>
        <v>0</v>
      </c>
    </row>
    <row r="213" s="2" customFormat="1" ht="16.5" customHeight="1">
      <c r="A213" s="38"/>
      <c r="B213" s="39"/>
      <c r="C213" s="218" t="s">
        <v>7</v>
      </c>
      <c r="D213" s="218" t="s">
        <v>152</v>
      </c>
      <c r="E213" s="219" t="s">
        <v>266</v>
      </c>
      <c r="F213" s="220" t="s">
        <v>267</v>
      </c>
      <c r="G213" s="221" t="s">
        <v>168</v>
      </c>
      <c r="H213" s="222">
        <v>3</v>
      </c>
      <c r="I213" s="223"/>
      <c r="J213" s="224">
        <f>ROUND(I213*H213,2)</f>
        <v>0</v>
      </c>
      <c r="K213" s="220" t="s">
        <v>156</v>
      </c>
      <c r="L213" s="44"/>
      <c r="M213" s="225" t="s">
        <v>1</v>
      </c>
      <c r="N213" s="226" t="s">
        <v>41</v>
      </c>
      <c r="O213" s="91"/>
      <c r="P213" s="227">
        <f>O213*H213</f>
        <v>0</v>
      </c>
      <c r="Q213" s="227">
        <v>0</v>
      </c>
      <c r="R213" s="227">
        <f>Q213*H213</f>
        <v>0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157</v>
      </c>
      <c r="AT213" s="229" t="s">
        <v>152</v>
      </c>
      <c r="AU213" s="229" t="s">
        <v>86</v>
      </c>
      <c r="AY213" s="17" t="s">
        <v>150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84</v>
      </c>
      <c r="BK213" s="230">
        <f>ROUND(I213*H213,2)</f>
        <v>0</v>
      </c>
      <c r="BL213" s="17" t="s">
        <v>157</v>
      </c>
      <c r="BM213" s="229" t="s">
        <v>268</v>
      </c>
    </row>
    <row r="214" s="13" customFormat="1">
      <c r="A214" s="13"/>
      <c r="B214" s="231"/>
      <c r="C214" s="232"/>
      <c r="D214" s="233" t="s">
        <v>159</v>
      </c>
      <c r="E214" s="234" t="s">
        <v>1</v>
      </c>
      <c r="F214" s="235" t="s">
        <v>165</v>
      </c>
      <c r="G214" s="232"/>
      <c r="H214" s="236">
        <v>3</v>
      </c>
      <c r="I214" s="237"/>
      <c r="J214" s="232"/>
      <c r="K214" s="232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159</v>
      </c>
      <c r="AU214" s="242" t="s">
        <v>86</v>
      </c>
      <c r="AV214" s="13" t="s">
        <v>86</v>
      </c>
      <c r="AW214" s="13" t="s">
        <v>32</v>
      </c>
      <c r="AX214" s="13" t="s">
        <v>76</v>
      </c>
      <c r="AY214" s="242" t="s">
        <v>150</v>
      </c>
    </row>
    <row r="215" s="14" customFormat="1">
      <c r="A215" s="14"/>
      <c r="B215" s="243"/>
      <c r="C215" s="244"/>
      <c r="D215" s="233" t="s">
        <v>159</v>
      </c>
      <c r="E215" s="245" t="s">
        <v>1</v>
      </c>
      <c r="F215" s="246" t="s">
        <v>161</v>
      </c>
      <c r="G215" s="244"/>
      <c r="H215" s="247">
        <v>3</v>
      </c>
      <c r="I215" s="248"/>
      <c r="J215" s="244"/>
      <c r="K215" s="244"/>
      <c r="L215" s="249"/>
      <c r="M215" s="250"/>
      <c r="N215" s="251"/>
      <c r="O215" s="251"/>
      <c r="P215" s="251"/>
      <c r="Q215" s="251"/>
      <c r="R215" s="251"/>
      <c r="S215" s="251"/>
      <c r="T215" s="25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3" t="s">
        <v>159</v>
      </c>
      <c r="AU215" s="253" t="s">
        <v>86</v>
      </c>
      <c r="AV215" s="14" t="s">
        <v>157</v>
      </c>
      <c r="AW215" s="14" t="s">
        <v>32</v>
      </c>
      <c r="AX215" s="14" t="s">
        <v>84</v>
      </c>
      <c r="AY215" s="253" t="s">
        <v>150</v>
      </c>
    </row>
    <row r="216" s="2" customFormat="1" ht="16.5" customHeight="1">
      <c r="A216" s="38"/>
      <c r="B216" s="39"/>
      <c r="C216" s="254" t="s">
        <v>269</v>
      </c>
      <c r="D216" s="254" t="s">
        <v>228</v>
      </c>
      <c r="E216" s="255" t="s">
        <v>270</v>
      </c>
      <c r="F216" s="256" t="s">
        <v>271</v>
      </c>
      <c r="G216" s="257" t="s">
        <v>168</v>
      </c>
      <c r="H216" s="258">
        <v>3.1499999999999999</v>
      </c>
      <c r="I216" s="259"/>
      <c r="J216" s="260">
        <f>ROUND(I216*H216,2)</f>
        <v>0</v>
      </c>
      <c r="K216" s="256" t="s">
        <v>156</v>
      </c>
      <c r="L216" s="261"/>
      <c r="M216" s="262" t="s">
        <v>1</v>
      </c>
      <c r="N216" s="263" t="s">
        <v>41</v>
      </c>
      <c r="O216" s="91"/>
      <c r="P216" s="227">
        <f>O216*H216</f>
        <v>0</v>
      </c>
      <c r="Q216" s="227">
        <v>0.00024000000000000001</v>
      </c>
      <c r="R216" s="227">
        <f>Q216*H216</f>
        <v>0.00075599999999999994</v>
      </c>
      <c r="S216" s="227">
        <v>0</v>
      </c>
      <c r="T216" s="228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9" t="s">
        <v>188</v>
      </c>
      <c r="AT216" s="229" t="s">
        <v>228</v>
      </c>
      <c r="AU216" s="229" t="s">
        <v>86</v>
      </c>
      <c r="AY216" s="17" t="s">
        <v>150</v>
      </c>
      <c r="BE216" s="230">
        <f>IF(N216="základní",J216,0)</f>
        <v>0</v>
      </c>
      <c r="BF216" s="230">
        <f>IF(N216="snížená",J216,0)</f>
        <v>0</v>
      </c>
      <c r="BG216" s="230">
        <f>IF(N216="zákl. přenesená",J216,0)</f>
        <v>0</v>
      </c>
      <c r="BH216" s="230">
        <f>IF(N216="sníž. přenesená",J216,0)</f>
        <v>0</v>
      </c>
      <c r="BI216" s="230">
        <f>IF(N216="nulová",J216,0)</f>
        <v>0</v>
      </c>
      <c r="BJ216" s="17" t="s">
        <v>84</v>
      </c>
      <c r="BK216" s="230">
        <f>ROUND(I216*H216,2)</f>
        <v>0</v>
      </c>
      <c r="BL216" s="17" t="s">
        <v>157</v>
      </c>
      <c r="BM216" s="229" t="s">
        <v>272</v>
      </c>
    </row>
    <row r="217" s="13" customFormat="1">
      <c r="A217" s="13"/>
      <c r="B217" s="231"/>
      <c r="C217" s="232"/>
      <c r="D217" s="233" t="s">
        <v>159</v>
      </c>
      <c r="E217" s="232"/>
      <c r="F217" s="235" t="s">
        <v>273</v>
      </c>
      <c r="G217" s="232"/>
      <c r="H217" s="236">
        <v>3.1499999999999999</v>
      </c>
      <c r="I217" s="237"/>
      <c r="J217" s="232"/>
      <c r="K217" s="232"/>
      <c r="L217" s="238"/>
      <c r="M217" s="239"/>
      <c r="N217" s="240"/>
      <c r="O217" s="240"/>
      <c r="P217" s="240"/>
      <c r="Q217" s="240"/>
      <c r="R217" s="240"/>
      <c r="S217" s="240"/>
      <c r="T217" s="24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2" t="s">
        <v>159</v>
      </c>
      <c r="AU217" s="242" t="s">
        <v>86</v>
      </c>
      <c r="AV217" s="13" t="s">
        <v>86</v>
      </c>
      <c r="AW217" s="13" t="s">
        <v>4</v>
      </c>
      <c r="AX217" s="13" t="s">
        <v>84</v>
      </c>
      <c r="AY217" s="242" t="s">
        <v>150</v>
      </c>
    </row>
    <row r="218" s="2" customFormat="1" ht="16.5" customHeight="1">
      <c r="A218" s="38"/>
      <c r="B218" s="39"/>
      <c r="C218" s="218" t="s">
        <v>274</v>
      </c>
      <c r="D218" s="218" t="s">
        <v>152</v>
      </c>
      <c r="E218" s="219" t="s">
        <v>275</v>
      </c>
      <c r="F218" s="220" t="s">
        <v>276</v>
      </c>
      <c r="G218" s="221" t="s">
        <v>168</v>
      </c>
      <c r="H218" s="222">
        <v>3</v>
      </c>
      <c r="I218" s="223"/>
      <c r="J218" s="224">
        <f>ROUND(I218*H218,2)</f>
        <v>0</v>
      </c>
      <c r="K218" s="220" t="s">
        <v>156</v>
      </c>
      <c r="L218" s="44"/>
      <c r="M218" s="225" t="s">
        <v>1</v>
      </c>
      <c r="N218" s="226" t="s">
        <v>41</v>
      </c>
      <c r="O218" s="91"/>
      <c r="P218" s="227">
        <f>O218*H218</f>
        <v>0</v>
      </c>
      <c r="Q218" s="227">
        <v>0</v>
      </c>
      <c r="R218" s="227">
        <f>Q218*H218</f>
        <v>0</v>
      </c>
      <c r="S218" s="227">
        <v>0</v>
      </c>
      <c r="T218" s="22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9" t="s">
        <v>157</v>
      </c>
      <c r="AT218" s="229" t="s">
        <v>152</v>
      </c>
      <c r="AU218" s="229" t="s">
        <v>86</v>
      </c>
      <c r="AY218" s="17" t="s">
        <v>150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7" t="s">
        <v>84</v>
      </c>
      <c r="BK218" s="230">
        <f>ROUND(I218*H218,2)</f>
        <v>0</v>
      </c>
      <c r="BL218" s="17" t="s">
        <v>157</v>
      </c>
      <c r="BM218" s="229" t="s">
        <v>277</v>
      </c>
    </row>
    <row r="219" s="13" customFormat="1">
      <c r="A219" s="13"/>
      <c r="B219" s="231"/>
      <c r="C219" s="232"/>
      <c r="D219" s="233" t="s">
        <v>159</v>
      </c>
      <c r="E219" s="234" t="s">
        <v>1</v>
      </c>
      <c r="F219" s="235" t="s">
        <v>165</v>
      </c>
      <c r="G219" s="232"/>
      <c r="H219" s="236">
        <v>3</v>
      </c>
      <c r="I219" s="237"/>
      <c r="J219" s="232"/>
      <c r="K219" s="232"/>
      <c r="L219" s="238"/>
      <c r="M219" s="239"/>
      <c r="N219" s="240"/>
      <c r="O219" s="240"/>
      <c r="P219" s="240"/>
      <c r="Q219" s="240"/>
      <c r="R219" s="240"/>
      <c r="S219" s="240"/>
      <c r="T219" s="24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2" t="s">
        <v>159</v>
      </c>
      <c r="AU219" s="242" t="s">
        <v>86</v>
      </c>
      <c r="AV219" s="13" t="s">
        <v>86</v>
      </c>
      <c r="AW219" s="13" t="s">
        <v>32</v>
      </c>
      <c r="AX219" s="13" t="s">
        <v>76</v>
      </c>
      <c r="AY219" s="242" t="s">
        <v>150</v>
      </c>
    </row>
    <row r="220" s="14" customFormat="1">
      <c r="A220" s="14"/>
      <c r="B220" s="243"/>
      <c r="C220" s="244"/>
      <c r="D220" s="233" t="s">
        <v>159</v>
      </c>
      <c r="E220" s="245" t="s">
        <v>1</v>
      </c>
      <c r="F220" s="246" t="s">
        <v>161</v>
      </c>
      <c r="G220" s="244"/>
      <c r="H220" s="247">
        <v>3</v>
      </c>
      <c r="I220" s="248"/>
      <c r="J220" s="244"/>
      <c r="K220" s="244"/>
      <c r="L220" s="249"/>
      <c r="M220" s="250"/>
      <c r="N220" s="251"/>
      <c r="O220" s="251"/>
      <c r="P220" s="251"/>
      <c r="Q220" s="251"/>
      <c r="R220" s="251"/>
      <c r="S220" s="251"/>
      <c r="T220" s="25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3" t="s">
        <v>159</v>
      </c>
      <c r="AU220" s="253" t="s">
        <v>86</v>
      </c>
      <c r="AV220" s="14" t="s">
        <v>157</v>
      </c>
      <c r="AW220" s="14" t="s">
        <v>32</v>
      </c>
      <c r="AX220" s="14" t="s">
        <v>84</v>
      </c>
      <c r="AY220" s="253" t="s">
        <v>150</v>
      </c>
    </row>
    <row r="221" s="2" customFormat="1" ht="16.5" customHeight="1">
      <c r="A221" s="38"/>
      <c r="B221" s="39"/>
      <c r="C221" s="254" t="s">
        <v>278</v>
      </c>
      <c r="D221" s="254" t="s">
        <v>228</v>
      </c>
      <c r="E221" s="255" t="s">
        <v>279</v>
      </c>
      <c r="F221" s="256" t="s">
        <v>280</v>
      </c>
      <c r="G221" s="257" t="s">
        <v>168</v>
      </c>
      <c r="H221" s="258">
        <v>3</v>
      </c>
      <c r="I221" s="259"/>
      <c r="J221" s="260">
        <f>ROUND(I221*H221,2)</f>
        <v>0</v>
      </c>
      <c r="K221" s="256" t="s">
        <v>156</v>
      </c>
      <c r="L221" s="261"/>
      <c r="M221" s="262" t="s">
        <v>1</v>
      </c>
      <c r="N221" s="263" t="s">
        <v>41</v>
      </c>
      <c r="O221" s="91"/>
      <c r="P221" s="227">
        <f>O221*H221</f>
        <v>0</v>
      </c>
      <c r="Q221" s="227">
        <v>0.00048000000000000001</v>
      </c>
      <c r="R221" s="227">
        <f>Q221*H221</f>
        <v>0.0014400000000000001</v>
      </c>
      <c r="S221" s="227">
        <v>0</v>
      </c>
      <c r="T221" s="228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9" t="s">
        <v>188</v>
      </c>
      <c r="AT221" s="229" t="s">
        <v>228</v>
      </c>
      <c r="AU221" s="229" t="s">
        <v>86</v>
      </c>
      <c r="AY221" s="17" t="s">
        <v>150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7" t="s">
        <v>84</v>
      </c>
      <c r="BK221" s="230">
        <f>ROUND(I221*H221,2)</f>
        <v>0</v>
      </c>
      <c r="BL221" s="17" t="s">
        <v>157</v>
      </c>
      <c r="BM221" s="229" t="s">
        <v>281</v>
      </c>
    </row>
    <row r="222" s="2" customFormat="1" ht="16.5" customHeight="1">
      <c r="A222" s="38"/>
      <c r="B222" s="39"/>
      <c r="C222" s="218" t="s">
        <v>282</v>
      </c>
      <c r="D222" s="218" t="s">
        <v>152</v>
      </c>
      <c r="E222" s="219" t="s">
        <v>283</v>
      </c>
      <c r="F222" s="220" t="s">
        <v>284</v>
      </c>
      <c r="G222" s="221" t="s">
        <v>168</v>
      </c>
      <c r="H222" s="222">
        <v>3</v>
      </c>
      <c r="I222" s="223"/>
      <c r="J222" s="224">
        <f>ROUND(I222*H222,2)</f>
        <v>0</v>
      </c>
      <c r="K222" s="220" t="s">
        <v>156</v>
      </c>
      <c r="L222" s="44"/>
      <c r="M222" s="225" t="s">
        <v>1</v>
      </c>
      <c r="N222" s="226" t="s">
        <v>41</v>
      </c>
      <c r="O222" s="91"/>
      <c r="P222" s="227">
        <f>O222*H222</f>
        <v>0</v>
      </c>
      <c r="Q222" s="227">
        <v>0</v>
      </c>
      <c r="R222" s="227">
        <f>Q222*H222</f>
        <v>0</v>
      </c>
      <c r="S222" s="227">
        <v>0</v>
      </c>
      <c r="T222" s="22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9" t="s">
        <v>157</v>
      </c>
      <c r="AT222" s="229" t="s">
        <v>152</v>
      </c>
      <c r="AU222" s="229" t="s">
        <v>86</v>
      </c>
      <c r="AY222" s="17" t="s">
        <v>150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7" t="s">
        <v>84</v>
      </c>
      <c r="BK222" s="230">
        <f>ROUND(I222*H222,2)</f>
        <v>0</v>
      </c>
      <c r="BL222" s="17" t="s">
        <v>157</v>
      </c>
      <c r="BM222" s="229" t="s">
        <v>285</v>
      </c>
    </row>
    <row r="223" s="13" customFormat="1">
      <c r="A223" s="13"/>
      <c r="B223" s="231"/>
      <c r="C223" s="232"/>
      <c r="D223" s="233" t="s">
        <v>159</v>
      </c>
      <c r="E223" s="234" t="s">
        <v>1</v>
      </c>
      <c r="F223" s="235" t="s">
        <v>165</v>
      </c>
      <c r="G223" s="232"/>
      <c r="H223" s="236">
        <v>3</v>
      </c>
      <c r="I223" s="237"/>
      <c r="J223" s="232"/>
      <c r="K223" s="232"/>
      <c r="L223" s="238"/>
      <c r="M223" s="239"/>
      <c r="N223" s="240"/>
      <c r="O223" s="240"/>
      <c r="P223" s="240"/>
      <c r="Q223" s="240"/>
      <c r="R223" s="240"/>
      <c r="S223" s="240"/>
      <c r="T223" s="24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2" t="s">
        <v>159</v>
      </c>
      <c r="AU223" s="242" t="s">
        <v>86</v>
      </c>
      <c r="AV223" s="13" t="s">
        <v>86</v>
      </c>
      <c r="AW223" s="13" t="s">
        <v>32</v>
      </c>
      <c r="AX223" s="13" t="s">
        <v>76</v>
      </c>
      <c r="AY223" s="242" t="s">
        <v>150</v>
      </c>
    </row>
    <row r="224" s="14" customFormat="1">
      <c r="A224" s="14"/>
      <c r="B224" s="243"/>
      <c r="C224" s="244"/>
      <c r="D224" s="233" t="s">
        <v>159</v>
      </c>
      <c r="E224" s="245" t="s">
        <v>1</v>
      </c>
      <c r="F224" s="246" t="s">
        <v>161</v>
      </c>
      <c r="G224" s="244"/>
      <c r="H224" s="247">
        <v>3</v>
      </c>
      <c r="I224" s="248"/>
      <c r="J224" s="244"/>
      <c r="K224" s="244"/>
      <c r="L224" s="249"/>
      <c r="M224" s="250"/>
      <c r="N224" s="251"/>
      <c r="O224" s="251"/>
      <c r="P224" s="251"/>
      <c r="Q224" s="251"/>
      <c r="R224" s="251"/>
      <c r="S224" s="251"/>
      <c r="T224" s="252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3" t="s">
        <v>159</v>
      </c>
      <c r="AU224" s="253" t="s">
        <v>86</v>
      </c>
      <c r="AV224" s="14" t="s">
        <v>157</v>
      </c>
      <c r="AW224" s="14" t="s">
        <v>32</v>
      </c>
      <c r="AX224" s="14" t="s">
        <v>84</v>
      </c>
      <c r="AY224" s="253" t="s">
        <v>150</v>
      </c>
    </row>
    <row r="225" s="2" customFormat="1" ht="16.5" customHeight="1">
      <c r="A225" s="38"/>
      <c r="B225" s="39"/>
      <c r="C225" s="254" t="s">
        <v>286</v>
      </c>
      <c r="D225" s="254" t="s">
        <v>228</v>
      </c>
      <c r="E225" s="255" t="s">
        <v>287</v>
      </c>
      <c r="F225" s="256" t="s">
        <v>288</v>
      </c>
      <c r="G225" s="257" t="s">
        <v>168</v>
      </c>
      <c r="H225" s="258">
        <v>3</v>
      </c>
      <c r="I225" s="259"/>
      <c r="J225" s="260">
        <f>ROUND(I225*H225,2)</f>
        <v>0</v>
      </c>
      <c r="K225" s="256" t="s">
        <v>156</v>
      </c>
      <c r="L225" s="261"/>
      <c r="M225" s="262" t="s">
        <v>1</v>
      </c>
      <c r="N225" s="263" t="s">
        <v>41</v>
      </c>
      <c r="O225" s="91"/>
      <c r="P225" s="227">
        <f>O225*H225</f>
        <v>0</v>
      </c>
      <c r="Q225" s="227">
        <v>0.00172</v>
      </c>
      <c r="R225" s="227">
        <f>Q225*H225</f>
        <v>0.0051599999999999997</v>
      </c>
      <c r="S225" s="227">
        <v>0</v>
      </c>
      <c r="T225" s="22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9" t="s">
        <v>188</v>
      </c>
      <c r="AT225" s="229" t="s">
        <v>228</v>
      </c>
      <c r="AU225" s="229" t="s">
        <v>86</v>
      </c>
      <c r="AY225" s="17" t="s">
        <v>150</v>
      </c>
      <c r="BE225" s="230">
        <f>IF(N225="základní",J225,0)</f>
        <v>0</v>
      </c>
      <c r="BF225" s="230">
        <f>IF(N225="snížená",J225,0)</f>
        <v>0</v>
      </c>
      <c r="BG225" s="230">
        <f>IF(N225="zákl. přenesená",J225,0)</f>
        <v>0</v>
      </c>
      <c r="BH225" s="230">
        <f>IF(N225="sníž. přenesená",J225,0)</f>
        <v>0</v>
      </c>
      <c r="BI225" s="230">
        <f>IF(N225="nulová",J225,0)</f>
        <v>0</v>
      </c>
      <c r="BJ225" s="17" t="s">
        <v>84</v>
      </c>
      <c r="BK225" s="230">
        <f>ROUND(I225*H225,2)</f>
        <v>0</v>
      </c>
      <c r="BL225" s="17" t="s">
        <v>157</v>
      </c>
      <c r="BM225" s="229" t="s">
        <v>289</v>
      </c>
    </row>
    <row r="226" s="2" customFormat="1" ht="16.5" customHeight="1">
      <c r="A226" s="38"/>
      <c r="B226" s="39"/>
      <c r="C226" s="218" t="s">
        <v>290</v>
      </c>
      <c r="D226" s="218" t="s">
        <v>152</v>
      </c>
      <c r="E226" s="219" t="s">
        <v>291</v>
      </c>
      <c r="F226" s="220" t="s">
        <v>292</v>
      </c>
      <c r="G226" s="221" t="s">
        <v>191</v>
      </c>
      <c r="H226" s="222">
        <v>102.423</v>
      </c>
      <c r="I226" s="223"/>
      <c r="J226" s="224">
        <f>ROUND(I226*H226,2)</f>
        <v>0</v>
      </c>
      <c r="K226" s="220" t="s">
        <v>156</v>
      </c>
      <c r="L226" s="44"/>
      <c r="M226" s="225" t="s">
        <v>1</v>
      </c>
      <c r="N226" s="226" t="s">
        <v>41</v>
      </c>
      <c r="O226" s="91"/>
      <c r="P226" s="227">
        <f>O226*H226</f>
        <v>0</v>
      </c>
      <c r="Q226" s="227">
        <v>1.98</v>
      </c>
      <c r="R226" s="227">
        <f>Q226*H226</f>
        <v>202.79754</v>
      </c>
      <c r="S226" s="227">
        <v>0</v>
      </c>
      <c r="T226" s="22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9" t="s">
        <v>157</v>
      </c>
      <c r="AT226" s="229" t="s">
        <v>152</v>
      </c>
      <c r="AU226" s="229" t="s">
        <v>86</v>
      </c>
      <c r="AY226" s="17" t="s">
        <v>150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7" t="s">
        <v>84</v>
      </c>
      <c r="BK226" s="230">
        <f>ROUND(I226*H226,2)</f>
        <v>0</v>
      </c>
      <c r="BL226" s="17" t="s">
        <v>157</v>
      </c>
      <c r="BM226" s="229" t="s">
        <v>293</v>
      </c>
    </row>
    <row r="227" s="13" customFormat="1">
      <c r="A227" s="13"/>
      <c r="B227" s="231"/>
      <c r="C227" s="232"/>
      <c r="D227" s="233" t="s">
        <v>159</v>
      </c>
      <c r="E227" s="234" t="s">
        <v>1</v>
      </c>
      <c r="F227" s="235" t="s">
        <v>294</v>
      </c>
      <c r="G227" s="232"/>
      <c r="H227" s="236">
        <v>5.1840000000000002</v>
      </c>
      <c r="I227" s="237"/>
      <c r="J227" s="232"/>
      <c r="K227" s="232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159</v>
      </c>
      <c r="AU227" s="242" t="s">
        <v>86</v>
      </c>
      <c r="AV227" s="13" t="s">
        <v>86</v>
      </c>
      <c r="AW227" s="13" t="s">
        <v>32</v>
      </c>
      <c r="AX227" s="13" t="s">
        <v>76</v>
      </c>
      <c r="AY227" s="242" t="s">
        <v>150</v>
      </c>
    </row>
    <row r="228" s="13" customFormat="1">
      <c r="A228" s="13"/>
      <c r="B228" s="231"/>
      <c r="C228" s="232"/>
      <c r="D228" s="233" t="s">
        <v>159</v>
      </c>
      <c r="E228" s="234" t="s">
        <v>1</v>
      </c>
      <c r="F228" s="235" t="s">
        <v>295</v>
      </c>
      <c r="G228" s="232"/>
      <c r="H228" s="236">
        <v>97.239000000000004</v>
      </c>
      <c r="I228" s="237"/>
      <c r="J228" s="232"/>
      <c r="K228" s="232"/>
      <c r="L228" s="238"/>
      <c r="M228" s="239"/>
      <c r="N228" s="240"/>
      <c r="O228" s="240"/>
      <c r="P228" s="240"/>
      <c r="Q228" s="240"/>
      <c r="R228" s="240"/>
      <c r="S228" s="240"/>
      <c r="T228" s="24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2" t="s">
        <v>159</v>
      </c>
      <c r="AU228" s="242" t="s">
        <v>86</v>
      </c>
      <c r="AV228" s="13" t="s">
        <v>86</v>
      </c>
      <c r="AW228" s="13" t="s">
        <v>32</v>
      </c>
      <c r="AX228" s="13" t="s">
        <v>76</v>
      </c>
      <c r="AY228" s="242" t="s">
        <v>150</v>
      </c>
    </row>
    <row r="229" s="14" customFormat="1">
      <c r="A229" s="14"/>
      <c r="B229" s="243"/>
      <c r="C229" s="244"/>
      <c r="D229" s="233" t="s">
        <v>159</v>
      </c>
      <c r="E229" s="245" t="s">
        <v>1</v>
      </c>
      <c r="F229" s="246" t="s">
        <v>161</v>
      </c>
      <c r="G229" s="244"/>
      <c r="H229" s="247">
        <v>102.423</v>
      </c>
      <c r="I229" s="248"/>
      <c r="J229" s="244"/>
      <c r="K229" s="244"/>
      <c r="L229" s="249"/>
      <c r="M229" s="250"/>
      <c r="N229" s="251"/>
      <c r="O229" s="251"/>
      <c r="P229" s="251"/>
      <c r="Q229" s="251"/>
      <c r="R229" s="251"/>
      <c r="S229" s="251"/>
      <c r="T229" s="252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3" t="s">
        <v>159</v>
      </c>
      <c r="AU229" s="253" t="s">
        <v>86</v>
      </c>
      <c r="AV229" s="14" t="s">
        <v>157</v>
      </c>
      <c r="AW229" s="14" t="s">
        <v>32</v>
      </c>
      <c r="AX229" s="14" t="s">
        <v>84</v>
      </c>
      <c r="AY229" s="253" t="s">
        <v>150</v>
      </c>
    </row>
    <row r="230" s="2" customFormat="1" ht="16.5" customHeight="1">
      <c r="A230" s="38"/>
      <c r="B230" s="39"/>
      <c r="C230" s="218" t="s">
        <v>296</v>
      </c>
      <c r="D230" s="218" t="s">
        <v>152</v>
      </c>
      <c r="E230" s="219" t="s">
        <v>297</v>
      </c>
      <c r="F230" s="220" t="s">
        <v>298</v>
      </c>
      <c r="G230" s="221" t="s">
        <v>191</v>
      </c>
      <c r="H230" s="222">
        <v>76.799999999999997</v>
      </c>
      <c r="I230" s="223"/>
      <c r="J230" s="224">
        <f>ROUND(I230*H230,2)</f>
        <v>0</v>
      </c>
      <c r="K230" s="220" t="s">
        <v>156</v>
      </c>
      <c r="L230" s="44"/>
      <c r="M230" s="225" t="s">
        <v>1</v>
      </c>
      <c r="N230" s="226" t="s">
        <v>41</v>
      </c>
      <c r="O230" s="91"/>
      <c r="P230" s="227">
        <f>O230*H230</f>
        <v>0</v>
      </c>
      <c r="Q230" s="227">
        <v>2.5018699999999998</v>
      </c>
      <c r="R230" s="227">
        <f>Q230*H230</f>
        <v>192.14361599999998</v>
      </c>
      <c r="S230" s="227">
        <v>0</v>
      </c>
      <c r="T230" s="22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9" t="s">
        <v>157</v>
      </c>
      <c r="AT230" s="229" t="s">
        <v>152</v>
      </c>
      <c r="AU230" s="229" t="s">
        <v>86</v>
      </c>
      <c r="AY230" s="17" t="s">
        <v>150</v>
      </c>
      <c r="BE230" s="230">
        <f>IF(N230="základní",J230,0)</f>
        <v>0</v>
      </c>
      <c r="BF230" s="230">
        <f>IF(N230="snížená",J230,0)</f>
        <v>0</v>
      </c>
      <c r="BG230" s="230">
        <f>IF(N230="zákl. přenesená",J230,0)</f>
        <v>0</v>
      </c>
      <c r="BH230" s="230">
        <f>IF(N230="sníž. přenesená",J230,0)</f>
        <v>0</v>
      </c>
      <c r="BI230" s="230">
        <f>IF(N230="nulová",J230,0)</f>
        <v>0</v>
      </c>
      <c r="BJ230" s="17" t="s">
        <v>84</v>
      </c>
      <c r="BK230" s="230">
        <f>ROUND(I230*H230,2)</f>
        <v>0</v>
      </c>
      <c r="BL230" s="17" t="s">
        <v>157</v>
      </c>
      <c r="BM230" s="229" t="s">
        <v>299</v>
      </c>
    </row>
    <row r="231" s="13" customFormat="1">
      <c r="A231" s="13"/>
      <c r="B231" s="231"/>
      <c r="C231" s="232"/>
      <c r="D231" s="233" t="s">
        <v>159</v>
      </c>
      <c r="E231" s="234" t="s">
        <v>1</v>
      </c>
      <c r="F231" s="235" t="s">
        <v>300</v>
      </c>
      <c r="G231" s="232"/>
      <c r="H231" s="236">
        <v>76.799999999999997</v>
      </c>
      <c r="I231" s="237"/>
      <c r="J231" s="232"/>
      <c r="K231" s="232"/>
      <c r="L231" s="238"/>
      <c r="M231" s="239"/>
      <c r="N231" s="240"/>
      <c r="O231" s="240"/>
      <c r="P231" s="240"/>
      <c r="Q231" s="240"/>
      <c r="R231" s="240"/>
      <c r="S231" s="240"/>
      <c r="T231" s="24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2" t="s">
        <v>159</v>
      </c>
      <c r="AU231" s="242" t="s">
        <v>86</v>
      </c>
      <c r="AV231" s="13" t="s">
        <v>86</v>
      </c>
      <c r="AW231" s="13" t="s">
        <v>32</v>
      </c>
      <c r="AX231" s="13" t="s">
        <v>76</v>
      </c>
      <c r="AY231" s="242" t="s">
        <v>150</v>
      </c>
    </row>
    <row r="232" s="14" customFormat="1">
      <c r="A232" s="14"/>
      <c r="B232" s="243"/>
      <c r="C232" s="244"/>
      <c r="D232" s="233" t="s">
        <v>159</v>
      </c>
      <c r="E232" s="245" t="s">
        <v>1</v>
      </c>
      <c r="F232" s="246" t="s">
        <v>161</v>
      </c>
      <c r="G232" s="244"/>
      <c r="H232" s="247">
        <v>76.799999999999997</v>
      </c>
      <c r="I232" s="248"/>
      <c r="J232" s="244"/>
      <c r="K232" s="244"/>
      <c r="L232" s="249"/>
      <c r="M232" s="250"/>
      <c r="N232" s="251"/>
      <c r="O232" s="251"/>
      <c r="P232" s="251"/>
      <c r="Q232" s="251"/>
      <c r="R232" s="251"/>
      <c r="S232" s="251"/>
      <c r="T232" s="25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3" t="s">
        <v>159</v>
      </c>
      <c r="AU232" s="253" t="s">
        <v>86</v>
      </c>
      <c r="AV232" s="14" t="s">
        <v>157</v>
      </c>
      <c r="AW232" s="14" t="s">
        <v>32</v>
      </c>
      <c r="AX232" s="14" t="s">
        <v>84</v>
      </c>
      <c r="AY232" s="253" t="s">
        <v>150</v>
      </c>
    </row>
    <row r="233" s="15" customFormat="1">
      <c r="A233" s="15"/>
      <c r="B233" s="264"/>
      <c r="C233" s="265"/>
      <c r="D233" s="233" t="s">
        <v>159</v>
      </c>
      <c r="E233" s="266" t="s">
        <v>1</v>
      </c>
      <c r="F233" s="267" t="s">
        <v>301</v>
      </c>
      <c r="G233" s="265"/>
      <c r="H233" s="266" t="s">
        <v>1</v>
      </c>
      <c r="I233" s="268"/>
      <c r="J233" s="265"/>
      <c r="K233" s="265"/>
      <c r="L233" s="269"/>
      <c r="M233" s="270"/>
      <c r="N233" s="271"/>
      <c r="O233" s="271"/>
      <c r="P233" s="271"/>
      <c r="Q233" s="271"/>
      <c r="R233" s="271"/>
      <c r="S233" s="271"/>
      <c r="T233" s="272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73" t="s">
        <v>159</v>
      </c>
      <c r="AU233" s="273" t="s">
        <v>86</v>
      </c>
      <c r="AV233" s="15" t="s">
        <v>84</v>
      </c>
      <c r="AW233" s="15" t="s">
        <v>32</v>
      </c>
      <c r="AX233" s="15" t="s">
        <v>76</v>
      </c>
      <c r="AY233" s="273" t="s">
        <v>150</v>
      </c>
    </row>
    <row r="234" s="2" customFormat="1" ht="16.5" customHeight="1">
      <c r="A234" s="38"/>
      <c r="B234" s="39"/>
      <c r="C234" s="218" t="s">
        <v>302</v>
      </c>
      <c r="D234" s="218" t="s">
        <v>152</v>
      </c>
      <c r="E234" s="219" t="s">
        <v>297</v>
      </c>
      <c r="F234" s="220" t="s">
        <v>298</v>
      </c>
      <c r="G234" s="221" t="s">
        <v>191</v>
      </c>
      <c r="H234" s="222">
        <v>127.81999999999999</v>
      </c>
      <c r="I234" s="223"/>
      <c r="J234" s="224">
        <f>ROUND(I234*H234,2)</f>
        <v>0</v>
      </c>
      <c r="K234" s="220" t="s">
        <v>156</v>
      </c>
      <c r="L234" s="44"/>
      <c r="M234" s="225" t="s">
        <v>1</v>
      </c>
      <c r="N234" s="226" t="s">
        <v>41</v>
      </c>
      <c r="O234" s="91"/>
      <c r="P234" s="227">
        <f>O234*H234</f>
        <v>0</v>
      </c>
      <c r="Q234" s="227">
        <v>2.5018699999999998</v>
      </c>
      <c r="R234" s="227">
        <f>Q234*H234</f>
        <v>319.78902339999996</v>
      </c>
      <c r="S234" s="227">
        <v>0</v>
      </c>
      <c r="T234" s="22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9" t="s">
        <v>157</v>
      </c>
      <c r="AT234" s="229" t="s">
        <v>152</v>
      </c>
      <c r="AU234" s="229" t="s">
        <v>86</v>
      </c>
      <c r="AY234" s="17" t="s">
        <v>150</v>
      </c>
      <c r="BE234" s="230">
        <f>IF(N234="základní",J234,0)</f>
        <v>0</v>
      </c>
      <c r="BF234" s="230">
        <f>IF(N234="snížená",J234,0)</f>
        <v>0</v>
      </c>
      <c r="BG234" s="230">
        <f>IF(N234="zákl. přenesená",J234,0)</f>
        <v>0</v>
      </c>
      <c r="BH234" s="230">
        <f>IF(N234="sníž. přenesená",J234,0)</f>
        <v>0</v>
      </c>
      <c r="BI234" s="230">
        <f>IF(N234="nulová",J234,0)</f>
        <v>0</v>
      </c>
      <c r="BJ234" s="17" t="s">
        <v>84</v>
      </c>
      <c r="BK234" s="230">
        <f>ROUND(I234*H234,2)</f>
        <v>0</v>
      </c>
      <c r="BL234" s="17" t="s">
        <v>157</v>
      </c>
      <c r="BM234" s="229" t="s">
        <v>303</v>
      </c>
    </row>
    <row r="235" s="13" customFormat="1">
      <c r="A235" s="13"/>
      <c r="B235" s="231"/>
      <c r="C235" s="232"/>
      <c r="D235" s="233" t="s">
        <v>159</v>
      </c>
      <c r="E235" s="234" t="s">
        <v>1</v>
      </c>
      <c r="F235" s="235" t="s">
        <v>304</v>
      </c>
      <c r="G235" s="232"/>
      <c r="H235" s="236">
        <v>110</v>
      </c>
      <c r="I235" s="237"/>
      <c r="J235" s="232"/>
      <c r="K235" s="232"/>
      <c r="L235" s="238"/>
      <c r="M235" s="239"/>
      <c r="N235" s="240"/>
      <c r="O235" s="240"/>
      <c r="P235" s="240"/>
      <c r="Q235" s="240"/>
      <c r="R235" s="240"/>
      <c r="S235" s="240"/>
      <c r="T235" s="24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2" t="s">
        <v>159</v>
      </c>
      <c r="AU235" s="242" t="s">
        <v>86</v>
      </c>
      <c r="AV235" s="13" t="s">
        <v>86</v>
      </c>
      <c r="AW235" s="13" t="s">
        <v>32</v>
      </c>
      <c r="AX235" s="13" t="s">
        <v>76</v>
      </c>
      <c r="AY235" s="242" t="s">
        <v>150</v>
      </c>
    </row>
    <row r="236" s="13" customFormat="1">
      <c r="A236" s="13"/>
      <c r="B236" s="231"/>
      <c r="C236" s="232"/>
      <c r="D236" s="233" t="s">
        <v>159</v>
      </c>
      <c r="E236" s="234" t="s">
        <v>1</v>
      </c>
      <c r="F236" s="235" t="s">
        <v>305</v>
      </c>
      <c r="G236" s="232"/>
      <c r="H236" s="236">
        <v>17.82</v>
      </c>
      <c r="I236" s="237"/>
      <c r="J236" s="232"/>
      <c r="K236" s="232"/>
      <c r="L236" s="238"/>
      <c r="M236" s="239"/>
      <c r="N236" s="240"/>
      <c r="O236" s="240"/>
      <c r="P236" s="240"/>
      <c r="Q236" s="240"/>
      <c r="R236" s="240"/>
      <c r="S236" s="240"/>
      <c r="T236" s="24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2" t="s">
        <v>159</v>
      </c>
      <c r="AU236" s="242" t="s">
        <v>86</v>
      </c>
      <c r="AV236" s="13" t="s">
        <v>86</v>
      </c>
      <c r="AW236" s="13" t="s">
        <v>32</v>
      </c>
      <c r="AX236" s="13" t="s">
        <v>76</v>
      </c>
      <c r="AY236" s="242" t="s">
        <v>150</v>
      </c>
    </row>
    <row r="237" s="14" customFormat="1">
      <c r="A237" s="14"/>
      <c r="B237" s="243"/>
      <c r="C237" s="244"/>
      <c r="D237" s="233" t="s">
        <v>159</v>
      </c>
      <c r="E237" s="245" t="s">
        <v>1</v>
      </c>
      <c r="F237" s="246" t="s">
        <v>161</v>
      </c>
      <c r="G237" s="244"/>
      <c r="H237" s="247">
        <v>127.81999999999999</v>
      </c>
      <c r="I237" s="248"/>
      <c r="J237" s="244"/>
      <c r="K237" s="244"/>
      <c r="L237" s="249"/>
      <c r="M237" s="250"/>
      <c r="N237" s="251"/>
      <c r="O237" s="251"/>
      <c r="P237" s="251"/>
      <c r="Q237" s="251"/>
      <c r="R237" s="251"/>
      <c r="S237" s="251"/>
      <c r="T237" s="25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3" t="s">
        <v>159</v>
      </c>
      <c r="AU237" s="253" t="s">
        <v>86</v>
      </c>
      <c r="AV237" s="14" t="s">
        <v>157</v>
      </c>
      <c r="AW237" s="14" t="s">
        <v>32</v>
      </c>
      <c r="AX237" s="14" t="s">
        <v>84</v>
      </c>
      <c r="AY237" s="253" t="s">
        <v>150</v>
      </c>
    </row>
    <row r="238" s="15" customFormat="1">
      <c r="A238" s="15"/>
      <c r="B238" s="264"/>
      <c r="C238" s="265"/>
      <c r="D238" s="233" t="s">
        <v>159</v>
      </c>
      <c r="E238" s="266" t="s">
        <v>1</v>
      </c>
      <c r="F238" s="267" t="s">
        <v>306</v>
      </c>
      <c r="G238" s="265"/>
      <c r="H238" s="266" t="s">
        <v>1</v>
      </c>
      <c r="I238" s="268"/>
      <c r="J238" s="265"/>
      <c r="K238" s="265"/>
      <c r="L238" s="269"/>
      <c r="M238" s="270"/>
      <c r="N238" s="271"/>
      <c r="O238" s="271"/>
      <c r="P238" s="271"/>
      <c r="Q238" s="271"/>
      <c r="R238" s="271"/>
      <c r="S238" s="271"/>
      <c r="T238" s="272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73" t="s">
        <v>159</v>
      </c>
      <c r="AU238" s="273" t="s">
        <v>86</v>
      </c>
      <c r="AV238" s="15" t="s">
        <v>84</v>
      </c>
      <c r="AW238" s="15" t="s">
        <v>32</v>
      </c>
      <c r="AX238" s="15" t="s">
        <v>76</v>
      </c>
      <c r="AY238" s="273" t="s">
        <v>150</v>
      </c>
    </row>
    <row r="239" s="2" customFormat="1" ht="16.5" customHeight="1">
      <c r="A239" s="38"/>
      <c r="B239" s="39"/>
      <c r="C239" s="218" t="s">
        <v>307</v>
      </c>
      <c r="D239" s="218" t="s">
        <v>152</v>
      </c>
      <c r="E239" s="219" t="s">
        <v>308</v>
      </c>
      <c r="F239" s="220" t="s">
        <v>309</v>
      </c>
      <c r="G239" s="221" t="s">
        <v>155</v>
      </c>
      <c r="H239" s="222">
        <v>17.600000000000001</v>
      </c>
      <c r="I239" s="223"/>
      <c r="J239" s="224">
        <f>ROUND(I239*H239,2)</f>
        <v>0</v>
      </c>
      <c r="K239" s="220" t="s">
        <v>156</v>
      </c>
      <c r="L239" s="44"/>
      <c r="M239" s="225" t="s">
        <v>1</v>
      </c>
      <c r="N239" s="226" t="s">
        <v>41</v>
      </c>
      <c r="O239" s="91"/>
      <c r="P239" s="227">
        <f>O239*H239</f>
        <v>0</v>
      </c>
      <c r="Q239" s="227">
        <v>0.0029399999999999999</v>
      </c>
      <c r="R239" s="227">
        <f>Q239*H239</f>
        <v>0.051744000000000005</v>
      </c>
      <c r="S239" s="227">
        <v>0</v>
      </c>
      <c r="T239" s="22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157</v>
      </c>
      <c r="AT239" s="229" t="s">
        <v>152</v>
      </c>
      <c r="AU239" s="229" t="s">
        <v>86</v>
      </c>
      <c r="AY239" s="17" t="s">
        <v>150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84</v>
      </c>
      <c r="BK239" s="230">
        <f>ROUND(I239*H239,2)</f>
        <v>0</v>
      </c>
      <c r="BL239" s="17" t="s">
        <v>157</v>
      </c>
      <c r="BM239" s="229" t="s">
        <v>310</v>
      </c>
    </row>
    <row r="240" s="13" customFormat="1">
      <c r="A240" s="13"/>
      <c r="B240" s="231"/>
      <c r="C240" s="232"/>
      <c r="D240" s="233" t="s">
        <v>159</v>
      </c>
      <c r="E240" s="234" t="s">
        <v>1</v>
      </c>
      <c r="F240" s="235" t="s">
        <v>311</v>
      </c>
      <c r="G240" s="232"/>
      <c r="H240" s="236">
        <v>8</v>
      </c>
      <c r="I240" s="237"/>
      <c r="J240" s="232"/>
      <c r="K240" s="232"/>
      <c r="L240" s="238"/>
      <c r="M240" s="239"/>
      <c r="N240" s="240"/>
      <c r="O240" s="240"/>
      <c r="P240" s="240"/>
      <c r="Q240" s="240"/>
      <c r="R240" s="240"/>
      <c r="S240" s="240"/>
      <c r="T240" s="24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2" t="s">
        <v>159</v>
      </c>
      <c r="AU240" s="242" t="s">
        <v>86</v>
      </c>
      <c r="AV240" s="13" t="s">
        <v>86</v>
      </c>
      <c r="AW240" s="13" t="s">
        <v>32</v>
      </c>
      <c r="AX240" s="13" t="s">
        <v>76</v>
      </c>
      <c r="AY240" s="242" t="s">
        <v>150</v>
      </c>
    </row>
    <row r="241" s="13" customFormat="1">
      <c r="A241" s="13"/>
      <c r="B241" s="231"/>
      <c r="C241" s="232"/>
      <c r="D241" s="233" t="s">
        <v>159</v>
      </c>
      <c r="E241" s="234" t="s">
        <v>1</v>
      </c>
      <c r="F241" s="235" t="s">
        <v>312</v>
      </c>
      <c r="G241" s="232"/>
      <c r="H241" s="236">
        <v>9.5999999999999996</v>
      </c>
      <c r="I241" s="237"/>
      <c r="J241" s="232"/>
      <c r="K241" s="232"/>
      <c r="L241" s="238"/>
      <c r="M241" s="239"/>
      <c r="N241" s="240"/>
      <c r="O241" s="240"/>
      <c r="P241" s="240"/>
      <c r="Q241" s="240"/>
      <c r="R241" s="240"/>
      <c r="S241" s="240"/>
      <c r="T241" s="24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2" t="s">
        <v>159</v>
      </c>
      <c r="AU241" s="242" t="s">
        <v>86</v>
      </c>
      <c r="AV241" s="13" t="s">
        <v>86</v>
      </c>
      <c r="AW241" s="13" t="s">
        <v>32</v>
      </c>
      <c r="AX241" s="13" t="s">
        <v>76</v>
      </c>
      <c r="AY241" s="242" t="s">
        <v>150</v>
      </c>
    </row>
    <row r="242" s="14" customFormat="1">
      <c r="A242" s="14"/>
      <c r="B242" s="243"/>
      <c r="C242" s="244"/>
      <c r="D242" s="233" t="s">
        <v>159</v>
      </c>
      <c r="E242" s="245" t="s">
        <v>1</v>
      </c>
      <c r="F242" s="246" t="s">
        <v>161</v>
      </c>
      <c r="G242" s="244"/>
      <c r="H242" s="247">
        <v>17.600000000000001</v>
      </c>
      <c r="I242" s="248"/>
      <c r="J242" s="244"/>
      <c r="K242" s="244"/>
      <c r="L242" s="249"/>
      <c r="M242" s="250"/>
      <c r="N242" s="251"/>
      <c r="O242" s="251"/>
      <c r="P242" s="251"/>
      <c r="Q242" s="251"/>
      <c r="R242" s="251"/>
      <c r="S242" s="251"/>
      <c r="T242" s="252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3" t="s">
        <v>159</v>
      </c>
      <c r="AU242" s="253" t="s">
        <v>86</v>
      </c>
      <c r="AV242" s="14" t="s">
        <v>157</v>
      </c>
      <c r="AW242" s="14" t="s">
        <v>32</v>
      </c>
      <c r="AX242" s="14" t="s">
        <v>84</v>
      </c>
      <c r="AY242" s="253" t="s">
        <v>150</v>
      </c>
    </row>
    <row r="243" s="15" customFormat="1">
      <c r="A243" s="15"/>
      <c r="B243" s="264"/>
      <c r="C243" s="265"/>
      <c r="D243" s="233" t="s">
        <v>159</v>
      </c>
      <c r="E243" s="266" t="s">
        <v>1</v>
      </c>
      <c r="F243" s="267" t="s">
        <v>301</v>
      </c>
      <c r="G243" s="265"/>
      <c r="H243" s="266" t="s">
        <v>1</v>
      </c>
      <c r="I243" s="268"/>
      <c r="J243" s="265"/>
      <c r="K243" s="265"/>
      <c r="L243" s="269"/>
      <c r="M243" s="270"/>
      <c r="N243" s="271"/>
      <c r="O243" s="271"/>
      <c r="P243" s="271"/>
      <c r="Q243" s="271"/>
      <c r="R243" s="271"/>
      <c r="S243" s="271"/>
      <c r="T243" s="272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73" t="s">
        <v>159</v>
      </c>
      <c r="AU243" s="273" t="s">
        <v>86</v>
      </c>
      <c r="AV243" s="15" t="s">
        <v>84</v>
      </c>
      <c r="AW243" s="15" t="s">
        <v>32</v>
      </c>
      <c r="AX243" s="15" t="s">
        <v>76</v>
      </c>
      <c r="AY243" s="273" t="s">
        <v>150</v>
      </c>
    </row>
    <row r="244" s="2" customFormat="1" ht="16.5" customHeight="1">
      <c r="A244" s="38"/>
      <c r="B244" s="39"/>
      <c r="C244" s="218" t="s">
        <v>313</v>
      </c>
      <c r="D244" s="218" t="s">
        <v>152</v>
      </c>
      <c r="E244" s="219" t="s">
        <v>308</v>
      </c>
      <c r="F244" s="220" t="s">
        <v>309</v>
      </c>
      <c r="G244" s="221" t="s">
        <v>155</v>
      </c>
      <c r="H244" s="222">
        <v>27.559999999999999</v>
      </c>
      <c r="I244" s="223"/>
      <c r="J244" s="224">
        <f>ROUND(I244*H244,2)</f>
        <v>0</v>
      </c>
      <c r="K244" s="220" t="s">
        <v>156</v>
      </c>
      <c r="L244" s="44"/>
      <c r="M244" s="225" t="s">
        <v>1</v>
      </c>
      <c r="N244" s="226" t="s">
        <v>41</v>
      </c>
      <c r="O244" s="91"/>
      <c r="P244" s="227">
        <f>O244*H244</f>
        <v>0</v>
      </c>
      <c r="Q244" s="227">
        <v>0.0029399999999999999</v>
      </c>
      <c r="R244" s="227">
        <f>Q244*H244</f>
        <v>0.081026399999999998</v>
      </c>
      <c r="S244" s="227">
        <v>0</v>
      </c>
      <c r="T244" s="228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9" t="s">
        <v>157</v>
      </c>
      <c r="AT244" s="229" t="s">
        <v>152</v>
      </c>
      <c r="AU244" s="229" t="s">
        <v>86</v>
      </c>
      <c r="AY244" s="17" t="s">
        <v>150</v>
      </c>
      <c r="BE244" s="230">
        <f>IF(N244="základní",J244,0)</f>
        <v>0</v>
      </c>
      <c r="BF244" s="230">
        <f>IF(N244="snížená",J244,0)</f>
        <v>0</v>
      </c>
      <c r="BG244" s="230">
        <f>IF(N244="zákl. přenesená",J244,0)</f>
        <v>0</v>
      </c>
      <c r="BH244" s="230">
        <f>IF(N244="sníž. přenesená",J244,0)</f>
        <v>0</v>
      </c>
      <c r="BI244" s="230">
        <f>IF(N244="nulová",J244,0)</f>
        <v>0</v>
      </c>
      <c r="BJ244" s="17" t="s">
        <v>84</v>
      </c>
      <c r="BK244" s="230">
        <f>ROUND(I244*H244,2)</f>
        <v>0</v>
      </c>
      <c r="BL244" s="17" t="s">
        <v>157</v>
      </c>
      <c r="BM244" s="229" t="s">
        <v>314</v>
      </c>
    </row>
    <row r="245" s="13" customFormat="1">
      <c r="A245" s="13"/>
      <c r="B245" s="231"/>
      <c r="C245" s="232"/>
      <c r="D245" s="233" t="s">
        <v>159</v>
      </c>
      <c r="E245" s="234" t="s">
        <v>1</v>
      </c>
      <c r="F245" s="235" t="s">
        <v>315</v>
      </c>
      <c r="G245" s="232"/>
      <c r="H245" s="236">
        <v>8.8000000000000007</v>
      </c>
      <c r="I245" s="237"/>
      <c r="J245" s="232"/>
      <c r="K245" s="232"/>
      <c r="L245" s="238"/>
      <c r="M245" s="239"/>
      <c r="N245" s="240"/>
      <c r="O245" s="240"/>
      <c r="P245" s="240"/>
      <c r="Q245" s="240"/>
      <c r="R245" s="240"/>
      <c r="S245" s="240"/>
      <c r="T245" s="24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2" t="s">
        <v>159</v>
      </c>
      <c r="AU245" s="242" t="s">
        <v>86</v>
      </c>
      <c r="AV245" s="13" t="s">
        <v>86</v>
      </c>
      <c r="AW245" s="13" t="s">
        <v>32</v>
      </c>
      <c r="AX245" s="13" t="s">
        <v>76</v>
      </c>
      <c r="AY245" s="242" t="s">
        <v>150</v>
      </c>
    </row>
    <row r="246" s="13" customFormat="1">
      <c r="A246" s="13"/>
      <c r="B246" s="231"/>
      <c r="C246" s="232"/>
      <c r="D246" s="233" t="s">
        <v>159</v>
      </c>
      <c r="E246" s="234" t="s">
        <v>1</v>
      </c>
      <c r="F246" s="235" t="s">
        <v>316</v>
      </c>
      <c r="G246" s="232"/>
      <c r="H246" s="236">
        <v>10</v>
      </c>
      <c r="I246" s="237"/>
      <c r="J246" s="232"/>
      <c r="K246" s="232"/>
      <c r="L246" s="238"/>
      <c r="M246" s="239"/>
      <c r="N246" s="240"/>
      <c r="O246" s="240"/>
      <c r="P246" s="240"/>
      <c r="Q246" s="240"/>
      <c r="R246" s="240"/>
      <c r="S246" s="240"/>
      <c r="T246" s="24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2" t="s">
        <v>159</v>
      </c>
      <c r="AU246" s="242" t="s">
        <v>86</v>
      </c>
      <c r="AV246" s="13" t="s">
        <v>86</v>
      </c>
      <c r="AW246" s="13" t="s">
        <v>32</v>
      </c>
      <c r="AX246" s="13" t="s">
        <v>76</v>
      </c>
      <c r="AY246" s="242" t="s">
        <v>150</v>
      </c>
    </row>
    <row r="247" s="13" customFormat="1">
      <c r="A247" s="13"/>
      <c r="B247" s="231"/>
      <c r="C247" s="232"/>
      <c r="D247" s="233" t="s">
        <v>159</v>
      </c>
      <c r="E247" s="234" t="s">
        <v>1</v>
      </c>
      <c r="F247" s="235" t="s">
        <v>317</v>
      </c>
      <c r="G247" s="232"/>
      <c r="H247" s="236">
        <v>6.5999999999999996</v>
      </c>
      <c r="I247" s="237"/>
      <c r="J247" s="232"/>
      <c r="K247" s="232"/>
      <c r="L247" s="238"/>
      <c r="M247" s="239"/>
      <c r="N247" s="240"/>
      <c r="O247" s="240"/>
      <c r="P247" s="240"/>
      <c r="Q247" s="240"/>
      <c r="R247" s="240"/>
      <c r="S247" s="240"/>
      <c r="T247" s="24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2" t="s">
        <v>159</v>
      </c>
      <c r="AU247" s="242" t="s">
        <v>86</v>
      </c>
      <c r="AV247" s="13" t="s">
        <v>86</v>
      </c>
      <c r="AW247" s="13" t="s">
        <v>32</v>
      </c>
      <c r="AX247" s="13" t="s">
        <v>76</v>
      </c>
      <c r="AY247" s="242" t="s">
        <v>150</v>
      </c>
    </row>
    <row r="248" s="13" customFormat="1">
      <c r="A248" s="13"/>
      <c r="B248" s="231"/>
      <c r="C248" s="232"/>
      <c r="D248" s="233" t="s">
        <v>159</v>
      </c>
      <c r="E248" s="234" t="s">
        <v>1</v>
      </c>
      <c r="F248" s="235" t="s">
        <v>318</v>
      </c>
      <c r="G248" s="232"/>
      <c r="H248" s="236">
        <v>2.1600000000000001</v>
      </c>
      <c r="I248" s="237"/>
      <c r="J248" s="232"/>
      <c r="K248" s="232"/>
      <c r="L248" s="238"/>
      <c r="M248" s="239"/>
      <c r="N248" s="240"/>
      <c r="O248" s="240"/>
      <c r="P248" s="240"/>
      <c r="Q248" s="240"/>
      <c r="R248" s="240"/>
      <c r="S248" s="240"/>
      <c r="T248" s="24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2" t="s">
        <v>159</v>
      </c>
      <c r="AU248" s="242" t="s">
        <v>86</v>
      </c>
      <c r="AV248" s="13" t="s">
        <v>86</v>
      </c>
      <c r="AW248" s="13" t="s">
        <v>32</v>
      </c>
      <c r="AX248" s="13" t="s">
        <v>76</v>
      </c>
      <c r="AY248" s="242" t="s">
        <v>150</v>
      </c>
    </row>
    <row r="249" s="14" customFormat="1">
      <c r="A249" s="14"/>
      <c r="B249" s="243"/>
      <c r="C249" s="244"/>
      <c r="D249" s="233" t="s">
        <v>159</v>
      </c>
      <c r="E249" s="245" t="s">
        <v>1</v>
      </c>
      <c r="F249" s="246" t="s">
        <v>161</v>
      </c>
      <c r="G249" s="244"/>
      <c r="H249" s="247">
        <v>27.559999999999999</v>
      </c>
      <c r="I249" s="248"/>
      <c r="J249" s="244"/>
      <c r="K249" s="244"/>
      <c r="L249" s="249"/>
      <c r="M249" s="250"/>
      <c r="N249" s="251"/>
      <c r="O249" s="251"/>
      <c r="P249" s="251"/>
      <c r="Q249" s="251"/>
      <c r="R249" s="251"/>
      <c r="S249" s="251"/>
      <c r="T249" s="252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3" t="s">
        <v>159</v>
      </c>
      <c r="AU249" s="253" t="s">
        <v>86</v>
      </c>
      <c r="AV249" s="14" t="s">
        <v>157</v>
      </c>
      <c r="AW249" s="14" t="s">
        <v>32</v>
      </c>
      <c r="AX249" s="14" t="s">
        <v>84</v>
      </c>
      <c r="AY249" s="253" t="s">
        <v>150</v>
      </c>
    </row>
    <row r="250" s="15" customFormat="1">
      <c r="A250" s="15"/>
      <c r="B250" s="264"/>
      <c r="C250" s="265"/>
      <c r="D250" s="233" t="s">
        <v>159</v>
      </c>
      <c r="E250" s="266" t="s">
        <v>1</v>
      </c>
      <c r="F250" s="267" t="s">
        <v>306</v>
      </c>
      <c r="G250" s="265"/>
      <c r="H250" s="266" t="s">
        <v>1</v>
      </c>
      <c r="I250" s="268"/>
      <c r="J250" s="265"/>
      <c r="K250" s="265"/>
      <c r="L250" s="269"/>
      <c r="M250" s="270"/>
      <c r="N250" s="271"/>
      <c r="O250" s="271"/>
      <c r="P250" s="271"/>
      <c r="Q250" s="271"/>
      <c r="R250" s="271"/>
      <c r="S250" s="271"/>
      <c r="T250" s="272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73" t="s">
        <v>159</v>
      </c>
      <c r="AU250" s="273" t="s">
        <v>86</v>
      </c>
      <c r="AV250" s="15" t="s">
        <v>84</v>
      </c>
      <c r="AW250" s="15" t="s">
        <v>32</v>
      </c>
      <c r="AX250" s="15" t="s">
        <v>76</v>
      </c>
      <c r="AY250" s="273" t="s">
        <v>150</v>
      </c>
    </row>
    <row r="251" s="2" customFormat="1" ht="16.5" customHeight="1">
      <c r="A251" s="38"/>
      <c r="B251" s="39"/>
      <c r="C251" s="218" t="s">
        <v>319</v>
      </c>
      <c r="D251" s="218" t="s">
        <v>152</v>
      </c>
      <c r="E251" s="219" t="s">
        <v>320</v>
      </c>
      <c r="F251" s="220" t="s">
        <v>321</v>
      </c>
      <c r="G251" s="221" t="s">
        <v>155</v>
      </c>
      <c r="H251" s="222">
        <v>17.600000000000001</v>
      </c>
      <c r="I251" s="223"/>
      <c r="J251" s="224">
        <f>ROUND(I251*H251,2)</f>
        <v>0</v>
      </c>
      <c r="K251" s="220" t="s">
        <v>156</v>
      </c>
      <c r="L251" s="44"/>
      <c r="M251" s="225" t="s">
        <v>1</v>
      </c>
      <c r="N251" s="226" t="s">
        <v>41</v>
      </c>
      <c r="O251" s="91"/>
      <c r="P251" s="227">
        <f>O251*H251</f>
        <v>0</v>
      </c>
      <c r="Q251" s="227">
        <v>0</v>
      </c>
      <c r="R251" s="227">
        <f>Q251*H251</f>
        <v>0</v>
      </c>
      <c r="S251" s="227">
        <v>0</v>
      </c>
      <c r="T251" s="228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9" t="s">
        <v>157</v>
      </c>
      <c r="AT251" s="229" t="s">
        <v>152</v>
      </c>
      <c r="AU251" s="229" t="s">
        <v>86</v>
      </c>
      <c r="AY251" s="17" t="s">
        <v>150</v>
      </c>
      <c r="BE251" s="230">
        <f>IF(N251="základní",J251,0)</f>
        <v>0</v>
      </c>
      <c r="BF251" s="230">
        <f>IF(N251="snížená",J251,0)</f>
        <v>0</v>
      </c>
      <c r="BG251" s="230">
        <f>IF(N251="zákl. přenesená",J251,0)</f>
        <v>0</v>
      </c>
      <c r="BH251" s="230">
        <f>IF(N251="sníž. přenesená",J251,0)</f>
        <v>0</v>
      </c>
      <c r="BI251" s="230">
        <f>IF(N251="nulová",J251,0)</f>
        <v>0</v>
      </c>
      <c r="BJ251" s="17" t="s">
        <v>84</v>
      </c>
      <c r="BK251" s="230">
        <f>ROUND(I251*H251,2)</f>
        <v>0</v>
      </c>
      <c r="BL251" s="17" t="s">
        <v>157</v>
      </c>
      <c r="BM251" s="229" t="s">
        <v>322</v>
      </c>
    </row>
    <row r="252" s="13" customFormat="1">
      <c r="A252" s="13"/>
      <c r="B252" s="231"/>
      <c r="C252" s="232"/>
      <c r="D252" s="233" t="s">
        <v>159</v>
      </c>
      <c r="E252" s="234" t="s">
        <v>1</v>
      </c>
      <c r="F252" s="235" t="s">
        <v>311</v>
      </c>
      <c r="G252" s="232"/>
      <c r="H252" s="236">
        <v>8</v>
      </c>
      <c r="I252" s="237"/>
      <c r="J252" s="232"/>
      <c r="K252" s="232"/>
      <c r="L252" s="238"/>
      <c r="M252" s="239"/>
      <c r="N252" s="240"/>
      <c r="O252" s="240"/>
      <c r="P252" s="240"/>
      <c r="Q252" s="240"/>
      <c r="R252" s="240"/>
      <c r="S252" s="240"/>
      <c r="T252" s="24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2" t="s">
        <v>159</v>
      </c>
      <c r="AU252" s="242" t="s">
        <v>86</v>
      </c>
      <c r="AV252" s="13" t="s">
        <v>86</v>
      </c>
      <c r="AW252" s="13" t="s">
        <v>32</v>
      </c>
      <c r="AX252" s="13" t="s">
        <v>76</v>
      </c>
      <c r="AY252" s="242" t="s">
        <v>150</v>
      </c>
    </row>
    <row r="253" s="13" customFormat="1">
      <c r="A253" s="13"/>
      <c r="B253" s="231"/>
      <c r="C253" s="232"/>
      <c r="D253" s="233" t="s">
        <v>159</v>
      </c>
      <c r="E253" s="234" t="s">
        <v>1</v>
      </c>
      <c r="F253" s="235" t="s">
        <v>312</v>
      </c>
      <c r="G253" s="232"/>
      <c r="H253" s="236">
        <v>9.5999999999999996</v>
      </c>
      <c r="I253" s="237"/>
      <c r="J253" s="232"/>
      <c r="K253" s="232"/>
      <c r="L253" s="238"/>
      <c r="M253" s="239"/>
      <c r="N253" s="240"/>
      <c r="O253" s="240"/>
      <c r="P253" s="240"/>
      <c r="Q253" s="240"/>
      <c r="R253" s="240"/>
      <c r="S253" s="240"/>
      <c r="T253" s="241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2" t="s">
        <v>159</v>
      </c>
      <c r="AU253" s="242" t="s">
        <v>86</v>
      </c>
      <c r="AV253" s="13" t="s">
        <v>86</v>
      </c>
      <c r="AW253" s="13" t="s">
        <v>32</v>
      </c>
      <c r="AX253" s="13" t="s">
        <v>76</v>
      </c>
      <c r="AY253" s="242" t="s">
        <v>150</v>
      </c>
    </row>
    <row r="254" s="14" customFormat="1">
      <c r="A254" s="14"/>
      <c r="B254" s="243"/>
      <c r="C254" s="244"/>
      <c r="D254" s="233" t="s">
        <v>159</v>
      </c>
      <c r="E254" s="245" t="s">
        <v>1</v>
      </c>
      <c r="F254" s="246" t="s">
        <v>161</v>
      </c>
      <c r="G254" s="244"/>
      <c r="H254" s="247">
        <v>17.600000000000001</v>
      </c>
      <c r="I254" s="248"/>
      <c r="J254" s="244"/>
      <c r="K254" s="244"/>
      <c r="L254" s="249"/>
      <c r="M254" s="250"/>
      <c r="N254" s="251"/>
      <c r="O254" s="251"/>
      <c r="P254" s="251"/>
      <c r="Q254" s="251"/>
      <c r="R254" s="251"/>
      <c r="S254" s="251"/>
      <c r="T254" s="252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3" t="s">
        <v>159</v>
      </c>
      <c r="AU254" s="253" t="s">
        <v>86</v>
      </c>
      <c r="AV254" s="14" t="s">
        <v>157</v>
      </c>
      <c r="AW254" s="14" t="s">
        <v>32</v>
      </c>
      <c r="AX254" s="14" t="s">
        <v>84</v>
      </c>
      <c r="AY254" s="253" t="s">
        <v>150</v>
      </c>
    </row>
    <row r="255" s="15" customFormat="1">
      <c r="A255" s="15"/>
      <c r="B255" s="264"/>
      <c r="C255" s="265"/>
      <c r="D255" s="233" t="s">
        <v>159</v>
      </c>
      <c r="E255" s="266" t="s">
        <v>1</v>
      </c>
      <c r="F255" s="267" t="s">
        <v>301</v>
      </c>
      <c r="G255" s="265"/>
      <c r="H255" s="266" t="s">
        <v>1</v>
      </c>
      <c r="I255" s="268"/>
      <c r="J255" s="265"/>
      <c r="K255" s="265"/>
      <c r="L255" s="269"/>
      <c r="M255" s="270"/>
      <c r="N255" s="271"/>
      <c r="O255" s="271"/>
      <c r="P255" s="271"/>
      <c r="Q255" s="271"/>
      <c r="R255" s="271"/>
      <c r="S255" s="271"/>
      <c r="T255" s="272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73" t="s">
        <v>159</v>
      </c>
      <c r="AU255" s="273" t="s">
        <v>86</v>
      </c>
      <c r="AV255" s="15" t="s">
        <v>84</v>
      </c>
      <c r="AW255" s="15" t="s">
        <v>32</v>
      </c>
      <c r="AX255" s="15" t="s">
        <v>76</v>
      </c>
      <c r="AY255" s="273" t="s">
        <v>150</v>
      </c>
    </row>
    <row r="256" s="2" customFormat="1" ht="16.5" customHeight="1">
      <c r="A256" s="38"/>
      <c r="B256" s="39"/>
      <c r="C256" s="218" t="s">
        <v>323</v>
      </c>
      <c r="D256" s="218" t="s">
        <v>152</v>
      </c>
      <c r="E256" s="219" t="s">
        <v>320</v>
      </c>
      <c r="F256" s="220" t="s">
        <v>321</v>
      </c>
      <c r="G256" s="221" t="s">
        <v>155</v>
      </c>
      <c r="H256" s="222">
        <v>27.559999999999999</v>
      </c>
      <c r="I256" s="223"/>
      <c r="J256" s="224">
        <f>ROUND(I256*H256,2)</f>
        <v>0</v>
      </c>
      <c r="K256" s="220" t="s">
        <v>156</v>
      </c>
      <c r="L256" s="44"/>
      <c r="M256" s="225" t="s">
        <v>1</v>
      </c>
      <c r="N256" s="226" t="s">
        <v>41</v>
      </c>
      <c r="O256" s="91"/>
      <c r="P256" s="227">
        <f>O256*H256</f>
        <v>0</v>
      </c>
      <c r="Q256" s="227">
        <v>0</v>
      </c>
      <c r="R256" s="227">
        <f>Q256*H256</f>
        <v>0</v>
      </c>
      <c r="S256" s="227">
        <v>0</v>
      </c>
      <c r="T256" s="228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29" t="s">
        <v>157</v>
      </c>
      <c r="AT256" s="229" t="s">
        <v>152</v>
      </c>
      <c r="AU256" s="229" t="s">
        <v>86</v>
      </c>
      <c r="AY256" s="17" t="s">
        <v>150</v>
      </c>
      <c r="BE256" s="230">
        <f>IF(N256="základní",J256,0)</f>
        <v>0</v>
      </c>
      <c r="BF256" s="230">
        <f>IF(N256="snížená",J256,0)</f>
        <v>0</v>
      </c>
      <c r="BG256" s="230">
        <f>IF(N256="zákl. přenesená",J256,0)</f>
        <v>0</v>
      </c>
      <c r="BH256" s="230">
        <f>IF(N256="sníž. přenesená",J256,0)</f>
        <v>0</v>
      </c>
      <c r="BI256" s="230">
        <f>IF(N256="nulová",J256,0)</f>
        <v>0</v>
      </c>
      <c r="BJ256" s="17" t="s">
        <v>84</v>
      </c>
      <c r="BK256" s="230">
        <f>ROUND(I256*H256,2)</f>
        <v>0</v>
      </c>
      <c r="BL256" s="17" t="s">
        <v>157</v>
      </c>
      <c r="BM256" s="229" t="s">
        <v>324</v>
      </c>
    </row>
    <row r="257" s="13" customFormat="1">
      <c r="A257" s="13"/>
      <c r="B257" s="231"/>
      <c r="C257" s="232"/>
      <c r="D257" s="233" t="s">
        <v>159</v>
      </c>
      <c r="E257" s="234" t="s">
        <v>1</v>
      </c>
      <c r="F257" s="235" t="s">
        <v>315</v>
      </c>
      <c r="G257" s="232"/>
      <c r="H257" s="236">
        <v>8.8000000000000007</v>
      </c>
      <c r="I257" s="237"/>
      <c r="J257" s="232"/>
      <c r="K257" s="232"/>
      <c r="L257" s="238"/>
      <c r="M257" s="239"/>
      <c r="N257" s="240"/>
      <c r="O257" s="240"/>
      <c r="P257" s="240"/>
      <c r="Q257" s="240"/>
      <c r="R257" s="240"/>
      <c r="S257" s="240"/>
      <c r="T257" s="24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2" t="s">
        <v>159</v>
      </c>
      <c r="AU257" s="242" t="s">
        <v>86</v>
      </c>
      <c r="AV257" s="13" t="s">
        <v>86</v>
      </c>
      <c r="AW257" s="13" t="s">
        <v>32</v>
      </c>
      <c r="AX257" s="13" t="s">
        <v>76</v>
      </c>
      <c r="AY257" s="242" t="s">
        <v>150</v>
      </c>
    </row>
    <row r="258" s="13" customFormat="1">
      <c r="A258" s="13"/>
      <c r="B258" s="231"/>
      <c r="C258" s="232"/>
      <c r="D258" s="233" t="s">
        <v>159</v>
      </c>
      <c r="E258" s="234" t="s">
        <v>1</v>
      </c>
      <c r="F258" s="235" t="s">
        <v>316</v>
      </c>
      <c r="G258" s="232"/>
      <c r="H258" s="236">
        <v>10</v>
      </c>
      <c r="I258" s="237"/>
      <c r="J258" s="232"/>
      <c r="K258" s="232"/>
      <c r="L258" s="238"/>
      <c r="M258" s="239"/>
      <c r="N258" s="240"/>
      <c r="O258" s="240"/>
      <c r="P258" s="240"/>
      <c r="Q258" s="240"/>
      <c r="R258" s="240"/>
      <c r="S258" s="240"/>
      <c r="T258" s="24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2" t="s">
        <v>159</v>
      </c>
      <c r="AU258" s="242" t="s">
        <v>86</v>
      </c>
      <c r="AV258" s="13" t="s">
        <v>86</v>
      </c>
      <c r="AW258" s="13" t="s">
        <v>32</v>
      </c>
      <c r="AX258" s="13" t="s">
        <v>76</v>
      </c>
      <c r="AY258" s="242" t="s">
        <v>150</v>
      </c>
    </row>
    <row r="259" s="13" customFormat="1">
      <c r="A259" s="13"/>
      <c r="B259" s="231"/>
      <c r="C259" s="232"/>
      <c r="D259" s="233" t="s">
        <v>159</v>
      </c>
      <c r="E259" s="234" t="s">
        <v>1</v>
      </c>
      <c r="F259" s="235" t="s">
        <v>317</v>
      </c>
      <c r="G259" s="232"/>
      <c r="H259" s="236">
        <v>6.5999999999999996</v>
      </c>
      <c r="I259" s="237"/>
      <c r="J259" s="232"/>
      <c r="K259" s="232"/>
      <c r="L259" s="238"/>
      <c r="M259" s="239"/>
      <c r="N259" s="240"/>
      <c r="O259" s="240"/>
      <c r="P259" s="240"/>
      <c r="Q259" s="240"/>
      <c r="R259" s="240"/>
      <c r="S259" s="240"/>
      <c r="T259" s="241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2" t="s">
        <v>159</v>
      </c>
      <c r="AU259" s="242" t="s">
        <v>86</v>
      </c>
      <c r="AV259" s="13" t="s">
        <v>86</v>
      </c>
      <c r="AW259" s="13" t="s">
        <v>32</v>
      </c>
      <c r="AX259" s="13" t="s">
        <v>76</v>
      </c>
      <c r="AY259" s="242" t="s">
        <v>150</v>
      </c>
    </row>
    <row r="260" s="13" customFormat="1">
      <c r="A260" s="13"/>
      <c r="B260" s="231"/>
      <c r="C260" s="232"/>
      <c r="D260" s="233" t="s">
        <v>159</v>
      </c>
      <c r="E260" s="234" t="s">
        <v>1</v>
      </c>
      <c r="F260" s="235" t="s">
        <v>318</v>
      </c>
      <c r="G260" s="232"/>
      <c r="H260" s="236">
        <v>2.1600000000000001</v>
      </c>
      <c r="I260" s="237"/>
      <c r="J260" s="232"/>
      <c r="K260" s="232"/>
      <c r="L260" s="238"/>
      <c r="M260" s="239"/>
      <c r="N260" s="240"/>
      <c r="O260" s="240"/>
      <c r="P260" s="240"/>
      <c r="Q260" s="240"/>
      <c r="R260" s="240"/>
      <c r="S260" s="240"/>
      <c r="T260" s="24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2" t="s">
        <v>159</v>
      </c>
      <c r="AU260" s="242" t="s">
        <v>86</v>
      </c>
      <c r="AV260" s="13" t="s">
        <v>86</v>
      </c>
      <c r="AW260" s="13" t="s">
        <v>32</v>
      </c>
      <c r="AX260" s="13" t="s">
        <v>76</v>
      </c>
      <c r="AY260" s="242" t="s">
        <v>150</v>
      </c>
    </row>
    <row r="261" s="14" customFormat="1">
      <c r="A261" s="14"/>
      <c r="B261" s="243"/>
      <c r="C261" s="244"/>
      <c r="D261" s="233" t="s">
        <v>159</v>
      </c>
      <c r="E261" s="245" t="s">
        <v>1</v>
      </c>
      <c r="F261" s="246" t="s">
        <v>161</v>
      </c>
      <c r="G261" s="244"/>
      <c r="H261" s="247">
        <v>27.559999999999999</v>
      </c>
      <c r="I261" s="248"/>
      <c r="J261" s="244"/>
      <c r="K261" s="244"/>
      <c r="L261" s="249"/>
      <c r="M261" s="250"/>
      <c r="N261" s="251"/>
      <c r="O261" s="251"/>
      <c r="P261" s="251"/>
      <c r="Q261" s="251"/>
      <c r="R261" s="251"/>
      <c r="S261" s="251"/>
      <c r="T261" s="252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3" t="s">
        <v>159</v>
      </c>
      <c r="AU261" s="253" t="s">
        <v>86</v>
      </c>
      <c r="AV261" s="14" t="s">
        <v>157</v>
      </c>
      <c r="AW261" s="14" t="s">
        <v>32</v>
      </c>
      <c r="AX261" s="14" t="s">
        <v>84</v>
      </c>
      <c r="AY261" s="253" t="s">
        <v>150</v>
      </c>
    </row>
    <row r="262" s="15" customFormat="1">
      <c r="A262" s="15"/>
      <c r="B262" s="264"/>
      <c r="C262" s="265"/>
      <c r="D262" s="233" t="s">
        <v>159</v>
      </c>
      <c r="E262" s="266" t="s">
        <v>1</v>
      </c>
      <c r="F262" s="267" t="s">
        <v>306</v>
      </c>
      <c r="G262" s="265"/>
      <c r="H262" s="266" t="s">
        <v>1</v>
      </c>
      <c r="I262" s="268"/>
      <c r="J262" s="265"/>
      <c r="K262" s="265"/>
      <c r="L262" s="269"/>
      <c r="M262" s="270"/>
      <c r="N262" s="271"/>
      <c r="O262" s="271"/>
      <c r="P262" s="271"/>
      <c r="Q262" s="271"/>
      <c r="R262" s="271"/>
      <c r="S262" s="271"/>
      <c r="T262" s="272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73" t="s">
        <v>159</v>
      </c>
      <c r="AU262" s="273" t="s">
        <v>86</v>
      </c>
      <c r="AV262" s="15" t="s">
        <v>84</v>
      </c>
      <c r="AW262" s="15" t="s">
        <v>32</v>
      </c>
      <c r="AX262" s="15" t="s">
        <v>76</v>
      </c>
      <c r="AY262" s="273" t="s">
        <v>150</v>
      </c>
    </row>
    <row r="263" s="2" customFormat="1" ht="16.5" customHeight="1">
      <c r="A263" s="38"/>
      <c r="B263" s="39"/>
      <c r="C263" s="218" t="s">
        <v>325</v>
      </c>
      <c r="D263" s="218" t="s">
        <v>152</v>
      </c>
      <c r="E263" s="219" t="s">
        <v>326</v>
      </c>
      <c r="F263" s="220" t="s">
        <v>327</v>
      </c>
      <c r="G263" s="221" t="s">
        <v>328</v>
      </c>
      <c r="H263" s="222">
        <v>1.5209999999999999</v>
      </c>
      <c r="I263" s="223"/>
      <c r="J263" s="224">
        <f>ROUND(I263*H263,2)</f>
        <v>0</v>
      </c>
      <c r="K263" s="220" t="s">
        <v>156</v>
      </c>
      <c r="L263" s="44"/>
      <c r="M263" s="225" t="s">
        <v>1</v>
      </c>
      <c r="N263" s="226" t="s">
        <v>41</v>
      </c>
      <c r="O263" s="91"/>
      <c r="P263" s="227">
        <f>O263*H263</f>
        <v>0</v>
      </c>
      <c r="Q263" s="227">
        <v>1.06277</v>
      </c>
      <c r="R263" s="227">
        <f>Q263*H263</f>
        <v>1.6164731699999999</v>
      </c>
      <c r="S263" s="227">
        <v>0</v>
      </c>
      <c r="T263" s="228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9" t="s">
        <v>157</v>
      </c>
      <c r="AT263" s="229" t="s">
        <v>152</v>
      </c>
      <c r="AU263" s="229" t="s">
        <v>86</v>
      </c>
      <c r="AY263" s="17" t="s">
        <v>150</v>
      </c>
      <c r="BE263" s="230">
        <f>IF(N263="základní",J263,0)</f>
        <v>0</v>
      </c>
      <c r="BF263" s="230">
        <f>IF(N263="snížená",J263,0)</f>
        <v>0</v>
      </c>
      <c r="BG263" s="230">
        <f>IF(N263="zákl. přenesená",J263,0)</f>
        <v>0</v>
      </c>
      <c r="BH263" s="230">
        <f>IF(N263="sníž. přenesená",J263,0)</f>
        <v>0</v>
      </c>
      <c r="BI263" s="230">
        <f>IF(N263="nulová",J263,0)</f>
        <v>0</v>
      </c>
      <c r="BJ263" s="17" t="s">
        <v>84</v>
      </c>
      <c r="BK263" s="230">
        <f>ROUND(I263*H263,2)</f>
        <v>0</v>
      </c>
      <c r="BL263" s="17" t="s">
        <v>157</v>
      </c>
      <c r="BM263" s="229" t="s">
        <v>329</v>
      </c>
    </row>
    <row r="264" s="13" customFormat="1">
      <c r="A264" s="13"/>
      <c r="B264" s="231"/>
      <c r="C264" s="232"/>
      <c r="D264" s="233" t="s">
        <v>159</v>
      </c>
      <c r="E264" s="234" t="s">
        <v>1</v>
      </c>
      <c r="F264" s="235" t="s">
        <v>330</v>
      </c>
      <c r="G264" s="232"/>
      <c r="H264" s="236">
        <v>1.5209999999999999</v>
      </c>
      <c r="I264" s="237"/>
      <c r="J264" s="232"/>
      <c r="K264" s="232"/>
      <c r="L264" s="238"/>
      <c r="M264" s="239"/>
      <c r="N264" s="240"/>
      <c r="O264" s="240"/>
      <c r="P264" s="240"/>
      <c r="Q264" s="240"/>
      <c r="R264" s="240"/>
      <c r="S264" s="240"/>
      <c r="T264" s="241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2" t="s">
        <v>159</v>
      </c>
      <c r="AU264" s="242" t="s">
        <v>86</v>
      </c>
      <c r="AV264" s="13" t="s">
        <v>86</v>
      </c>
      <c r="AW264" s="13" t="s">
        <v>32</v>
      </c>
      <c r="AX264" s="13" t="s">
        <v>76</v>
      </c>
      <c r="AY264" s="242" t="s">
        <v>150</v>
      </c>
    </row>
    <row r="265" s="14" customFormat="1">
      <c r="A265" s="14"/>
      <c r="B265" s="243"/>
      <c r="C265" s="244"/>
      <c r="D265" s="233" t="s">
        <v>159</v>
      </c>
      <c r="E265" s="245" t="s">
        <v>1</v>
      </c>
      <c r="F265" s="246" t="s">
        <v>161</v>
      </c>
      <c r="G265" s="244"/>
      <c r="H265" s="247">
        <v>1.5209999999999999</v>
      </c>
      <c r="I265" s="248"/>
      <c r="J265" s="244"/>
      <c r="K265" s="244"/>
      <c r="L265" s="249"/>
      <c r="M265" s="250"/>
      <c r="N265" s="251"/>
      <c r="O265" s="251"/>
      <c r="P265" s="251"/>
      <c r="Q265" s="251"/>
      <c r="R265" s="251"/>
      <c r="S265" s="251"/>
      <c r="T265" s="252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3" t="s">
        <v>159</v>
      </c>
      <c r="AU265" s="253" t="s">
        <v>86</v>
      </c>
      <c r="AV265" s="14" t="s">
        <v>157</v>
      </c>
      <c r="AW265" s="14" t="s">
        <v>32</v>
      </c>
      <c r="AX265" s="14" t="s">
        <v>84</v>
      </c>
      <c r="AY265" s="253" t="s">
        <v>150</v>
      </c>
    </row>
    <row r="266" s="15" customFormat="1">
      <c r="A266" s="15"/>
      <c r="B266" s="264"/>
      <c r="C266" s="265"/>
      <c r="D266" s="233" t="s">
        <v>159</v>
      </c>
      <c r="E266" s="266" t="s">
        <v>1</v>
      </c>
      <c r="F266" s="267" t="s">
        <v>301</v>
      </c>
      <c r="G266" s="265"/>
      <c r="H266" s="266" t="s">
        <v>1</v>
      </c>
      <c r="I266" s="268"/>
      <c r="J266" s="265"/>
      <c r="K266" s="265"/>
      <c r="L266" s="269"/>
      <c r="M266" s="270"/>
      <c r="N266" s="271"/>
      <c r="O266" s="271"/>
      <c r="P266" s="271"/>
      <c r="Q266" s="271"/>
      <c r="R266" s="271"/>
      <c r="S266" s="271"/>
      <c r="T266" s="272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73" t="s">
        <v>159</v>
      </c>
      <c r="AU266" s="273" t="s">
        <v>86</v>
      </c>
      <c r="AV266" s="15" t="s">
        <v>84</v>
      </c>
      <c r="AW266" s="15" t="s">
        <v>32</v>
      </c>
      <c r="AX266" s="15" t="s">
        <v>76</v>
      </c>
      <c r="AY266" s="273" t="s">
        <v>150</v>
      </c>
    </row>
    <row r="267" s="2" customFormat="1" ht="16.5" customHeight="1">
      <c r="A267" s="38"/>
      <c r="B267" s="39"/>
      <c r="C267" s="218" t="s">
        <v>331</v>
      </c>
      <c r="D267" s="218" t="s">
        <v>152</v>
      </c>
      <c r="E267" s="219" t="s">
        <v>326</v>
      </c>
      <c r="F267" s="220" t="s">
        <v>327</v>
      </c>
      <c r="G267" s="221" t="s">
        <v>328</v>
      </c>
      <c r="H267" s="222">
        <v>8.1140000000000008</v>
      </c>
      <c r="I267" s="223"/>
      <c r="J267" s="224">
        <f>ROUND(I267*H267,2)</f>
        <v>0</v>
      </c>
      <c r="K267" s="220" t="s">
        <v>156</v>
      </c>
      <c r="L267" s="44"/>
      <c r="M267" s="225" t="s">
        <v>1</v>
      </c>
      <c r="N267" s="226" t="s">
        <v>41</v>
      </c>
      <c r="O267" s="91"/>
      <c r="P267" s="227">
        <f>O267*H267</f>
        <v>0</v>
      </c>
      <c r="Q267" s="227">
        <v>1.06277</v>
      </c>
      <c r="R267" s="227">
        <f>Q267*H267</f>
        <v>8.6233157800000004</v>
      </c>
      <c r="S267" s="227">
        <v>0</v>
      </c>
      <c r="T267" s="228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9" t="s">
        <v>157</v>
      </c>
      <c r="AT267" s="229" t="s">
        <v>152</v>
      </c>
      <c r="AU267" s="229" t="s">
        <v>86</v>
      </c>
      <c r="AY267" s="17" t="s">
        <v>150</v>
      </c>
      <c r="BE267" s="230">
        <f>IF(N267="základní",J267,0)</f>
        <v>0</v>
      </c>
      <c r="BF267" s="230">
        <f>IF(N267="snížená",J267,0)</f>
        <v>0</v>
      </c>
      <c r="BG267" s="230">
        <f>IF(N267="zákl. přenesená",J267,0)</f>
        <v>0</v>
      </c>
      <c r="BH267" s="230">
        <f>IF(N267="sníž. přenesená",J267,0)</f>
        <v>0</v>
      </c>
      <c r="BI267" s="230">
        <f>IF(N267="nulová",J267,0)</f>
        <v>0</v>
      </c>
      <c r="BJ267" s="17" t="s">
        <v>84</v>
      </c>
      <c r="BK267" s="230">
        <f>ROUND(I267*H267,2)</f>
        <v>0</v>
      </c>
      <c r="BL267" s="17" t="s">
        <v>157</v>
      </c>
      <c r="BM267" s="229" t="s">
        <v>332</v>
      </c>
    </row>
    <row r="268" s="13" customFormat="1">
      <c r="A268" s="13"/>
      <c r="B268" s="231"/>
      <c r="C268" s="232"/>
      <c r="D268" s="233" t="s">
        <v>159</v>
      </c>
      <c r="E268" s="234" t="s">
        <v>1</v>
      </c>
      <c r="F268" s="235" t="s">
        <v>333</v>
      </c>
      <c r="G268" s="232"/>
      <c r="H268" s="236">
        <v>6.9829999999999997</v>
      </c>
      <c r="I268" s="237"/>
      <c r="J268" s="232"/>
      <c r="K268" s="232"/>
      <c r="L268" s="238"/>
      <c r="M268" s="239"/>
      <c r="N268" s="240"/>
      <c r="O268" s="240"/>
      <c r="P268" s="240"/>
      <c r="Q268" s="240"/>
      <c r="R268" s="240"/>
      <c r="S268" s="240"/>
      <c r="T268" s="24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2" t="s">
        <v>159</v>
      </c>
      <c r="AU268" s="242" t="s">
        <v>86</v>
      </c>
      <c r="AV268" s="13" t="s">
        <v>86</v>
      </c>
      <c r="AW268" s="13" t="s">
        <v>32</v>
      </c>
      <c r="AX268" s="13" t="s">
        <v>76</v>
      </c>
      <c r="AY268" s="242" t="s">
        <v>150</v>
      </c>
    </row>
    <row r="269" s="13" customFormat="1">
      <c r="A269" s="13"/>
      <c r="B269" s="231"/>
      <c r="C269" s="232"/>
      <c r="D269" s="233" t="s">
        <v>159</v>
      </c>
      <c r="E269" s="234" t="s">
        <v>1</v>
      </c>
      <c r="F269" s="235" t="s">
        <v>334</v>
      </c>
      <c r="G269" s="232"/>
      <c r="H269" s="236">
        <v>1.131</v>
      </c>
      <c r="I269" s="237"/>
      <c r="J269" s="232"/>
      <c r="K269" s="232"/>
      <c r="L269" s="238"/>
      <c r="M269" s="239"/>
      <c r="N269" s="240"/>
      <c r="O269" s="240"/>
      <c r="P269" s="240"/>
      <c r="Q269" s="240"/>
      <c r="R269" s="240"/>
      <c r="S269" s="240"/>
      <c r="T269" s="241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2" t="s">
        <v>159</v>
      </c>
      <c r="AU269" s="242" t="s">
        <v>86</v>
      </c>
      <c r="AV269" s="13" t="s">
        <v>86</v>
      </c>
      <c r="AW269" s="13" t="s">
        <v>32</v>
      </c>
      <c r="AX269" s="13" t="s">
        <v>76</v>
      </c>
      <c r="AY269" s="242" t="s">
        <v>150</v>
      </c>
    </row>
    <row r="270" s="14" customFormat="1">
      <c r="A270" s="14"/>
      <c r="B270" s="243"/>
      <c r="C270" s="244"/>
      <c r="D270" s="233" t="s">
        <v>159</v>
      </c>
      <c r="E270" s="245" t="s">
        <v>1</v>
      </c>
      <c r="F270" s="246" t="s">
        <v>161</v>
      </c>
      <c r="G270" s="244"/>
      <c r="H270" s="247">
        <v>8.1140000000000008</v>
      </c>
      <c r="I270" s="248"/>
      <c r="J270" s="244"/>
      <c r="K270" s="244"/>
      <c r="L270" s="249"/>
      <c r="M270" s="250"/>
      <c r="N270" s="251"/>
      <c r="O270" s="251"/>
      <c r="P270" s="251"/>
      <c r="Q270" s="251"/>
      <c r="R270" s="251"/>
      <c r="S270" s="251"/>
      <c r="T270" s="252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3" t="s">
        <v>159</v>
      </c>
      <c r="AU270" s="253" t="s">
        <v>86</v>
      </c>
      <c r="AV270" s="14" t="s">
        <v>157</v>
      </c>
      <c r="AW270" s="14" t="s">
        <v>32</v>
      </c>
      <c r="AX270" s="14" t="s">
        <v>84</v>
      </c>
      <c r="AY270" s="253" t="s">
        <v>150</v>
      </c>
    </row>
    <row r="271" s="15" customFormat="1">
      <c r="A271" s="15"/>
      <c r="B271" s="264"/>
      <c r="C271" s="265"/>
      <c r="D271" s="233" t="s">
        <v>159</v>
      </c>
      <c r="E271" s="266" t="s">
        <v>1</v>
      </c>
      <c r="F271" s="267" t="s">
        <v>306</v>
      </c>
      <c r="G271" s="265"/>
      <c r="H271" s="266" t="s">
        <v>1</v>
      </c>
      <c r="I271" s="268"/>
      <c r="J271" s="265"/>
      <c r="K271" s="265"/>
      <c r="L271" s="269"/>
      <c r="M271" s="270"/>
      <c r="N271" s="271"/>
      <c r="O271" s="271"/>
      <c r="P271" s="271"/>
      <c r="Q271" s="271"/>
      <c r="R271" s="271"/>
      <c r="S271" s="271"/>
      <c r="T271" s="272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73" t="s">
        <v>159</v>
      </c>
      <c r="AU271" s="273" t="s">
        <v>86</v>
      </c>
      <c r="AV271" s="15" t="s">
        <v>84</v>
      </c>
      <c r="AW271" s="15" t="s">
        <v>32</v>
      </c>
      <c r="AX271" s="15" t="s">
        <v>76</v>
      </c>
      <c r="AY271" s="273" t="s">
        <v>150</v>
      </c>
    </row>
    <row r="272" s="2" customFormat="1" ht="16.5" customHeight="1">
      <c r="A272" s="38"/>
      <c r="B272" s="39"/>
      <c r="C272" s="218" t="s">
        <v>335</v>
      </c>
      <c r="D272" s="218" t="s">
        <v>152</v>
      </c>
      <c r="E272" s="219" t="s">
        <v>336</v>
      </c>
      <c r="F272" s="220" t="s">
        <v>337</v>
      </c>
      <c r="G272" s="221" t="s">
        <v>191</v>
      </c>
      <c r="H272" s="222">
        <v>83.251000000000005</v>
      </c>
      <c r="I272" s="223"/>
      <c r="J272" s="224">
        <f>ROUND(I272*H272,2)</f>
        <v>0</v>
      </c>
      <c r="K272" s="220" t="s">
        <v>156</v>
      </c>
      <c r="L272" s="44"/>
      <c r="M272" s="225" t="s">
        <v>1</v>
      </c>
      <c r="N272" s="226" t="s">
        <v>41</v>
      </c>
      <c r="O272" s="91"/>
      <c r="P272" s="227">
        <f>O272*H272</f>
        <v>0</v>
      </c>
      <c r="Q272" s="227">
        <v>2.5018699999999998</v>
      </c>
      <c r="R272" s="227">
        <f>Q272*H272</f>
        <v>208.28317937</v>
      </c>
      <c r="S272" s="227">
        <v>0</v>
      </c>
      <c r="T272" s="228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9" t="s">
        <v>157</v>
      </c>
      <c r="AT272" s="229" t="s">
        <v>152</v>
      </c>
      <c r="AU272" s="229" t="s">
        <v>86</v>
      </c>
      <c r="AY272" s="17" t="s">
        <v>150</v>
      </c>
      <c r="BE272" s="230">
        <f>IF(N272="základní",J272,0)</f>
        <v>0</v>
      </c>
      <c r="BF272" s="230">
        <f>IF(N272="snížená",J272,0)</f>
        <v>0</v>
      </c>
      <c r="BG272" s="230">
        <f>IF(N272="zákl. přenesená",J272,0)</f>
        <v>0</v>
      </c>
      <c r="BH272" s="230">
        <f>IF(N272="sníž. přenesená",J272,0)</f>
        <v>0</v>
      </c>
      <c r="BI272" s="230">
        <f>IF(N272="nulová",J272,0)</f>
        <v>0</v>
      </c>
      <c r="BJ272" s="17" t="s">
        <v>84</v>
      </c>
      <c r="BK272" s="230">
        <f>ROUND(I272*H272,2)</f>
        <v>0</v>
      </c>
      <c r="BL272" s="17" t="s">
        <v>157</v>
      </c>
      <c r="BM272" s="229" t="s">
        <v>338</v>
      </c>
    </row>
    <row r="273" s="13" customFormat="1">
      <c r="A273" s="13"/>
      <c r="B273" s="231"/>
      <c r="C273" s="232"/>
      <c r="D273" s="233" t="s">
        <v>159</v>
      </c>
      <c r="E273" s="234" t="s">
        <v>1</v>
      </c>
      <c r="F273" s="235" t="s">
        <v>339</v>
      </c>
      <c r="G273" s="232"/>
      <c r="H273" s="236">
        <v>1.5660000000000001</v>
      </c>
      <c r="I273" s="237"/>
      <c r="J273" s="232"/>
      <c r="K273" s="232"/>
      <c r="L273" s="238"/>
      <c r="M273" s="239"/>
      <c r="N273" s="240"/>
      <c r="O273" s="240"/>
      <c r="P273" s="240"/>
      <c r="Q273" s="240"/>
      <c r="R273" s="240"/>
      <c r="S273" s="240"/>
      <c r="T273" s="24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2" t="s">
        <v>159</v>
      </c>
      <c r="AU273" s="242" t="s">
        <v>86</v>
      </c>
      <c r="AV273" s="13" t="s">
        <v>86</v>
      </c>
      <c r="AW273" s="13" t="s">
        <v>32</v>
      </c>
      <c r="AX273" s="13" t="s">
        <v>76</v>
      </c>
      <c r="AY273" s="242" t="s">
        <v>150</v>
      </c>
    </row>
    <row r="274" s="13" customFormat="1">
      <c r="A274" s="13"/>
      <c r="B274" s="231"/>
      <c r="C274" s="232"/>
      <c r="D274" s="233" t="s">
        <v>159</v>
      </c>
      <c r="E274" s="234" t="s">
        <v>1</v>
      </c>
      <c r="F274" s="235" t="s">
        <v>340</v>
      </c>
      <c r="G274" s="232"/>
      <c r="H274" s="236">
        <v>9.5879999999999992</v>
      </c>
      <c r="I274" s="237"/>
      <c r="J274" s="232"/>
      <c r="K274" s="232"/>
      <c r="L274" s="238"/>
      <c r="M274" s="239"/>
      <c r="N274" s="240"/>
      <c r="O274" s="240"/>
      <c r="P274" s="240"/>
      <c r="Q274" s="240"/>
      <c r="R274" s="240"/>
      <c r="S274" s="240"/>
      <c r="T274" s="24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2" t="s">
        <v>159</v>
      </c>
      <c r="AU274" s="242" t="s">
        <v>86</v>
      </c>
      <c r="AV274" s="13" t="s">
        <v>86</v>
      </c>
      <c r="AW274" s="13" t="s">
        <v>32</v>
      </c>
      <c r="AX274" s="13" t="s">
        <v>76</v>
      </c>
      <c r="AY274" s="242" t="s">
        <v>150</v>
      </c>
    </row>
    <row r="275" s="13" customFormat="1">
      <c r="A275" s="13"/>
      <c r="B275" s="231"/>
      <c r="C275" s="232"/>
      <c r="D275" s="233" t="s">
        <v>159</v>
      </c>
      <c r="E275" s="234" t="s">
        <v>1</v>
      </c>
      <c r="F275" s="235" t="s">
        <v>341</v>
      </c>
      <c r="G275" s="232"/>
      <c r="H275" s="236">
        <v>3.948</v>
      </c>
      <c r="I275" s="237"/>
      <c r="J275" s="232"/>
      <c r="K275" s="232"/>
      <c r="L275" s="238"/>
      <c r="M275" s="239"/>
      <c r="N275" s="240"/>
      <c r="O275" s="240"/>
      <c r="P275" s="240"/>
      <c r="Q275" s="240"/>
      <c r="R275" s="240"/>
      <c r="S275" s="240"/>
      <c r="T275" s="241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2" t="s">
        <v>159</v>
      </c>
      <c r="AU275" s="242" t="s">
        <v>86</v>
      </c>
      <c r="AV275" s="13" t="s">
        <v>86</v>
      </c>
      <c r="AW275" s="13" t="s">
        <v>32</v>
      </c>
      <c r="AX275" s="13" t="s">
        <v>76</v>
      </c>
      <c r="AY275" s="242" t="s">
        <v>150</v>
      </c>
    </row>
    <row r="276" s="13" customFormat="1">
      <c r="A276" s="13"/>
      <c r="B276" s="231"/>
      <c r="C276" s="232"/>
      <c r="D276" s="233" t="s">
        <v>159</v>
      </c>
      <c r="E276" s="234" t="s">
        <v>1</v>
      </c>
      <c r="F276" s="235" t="s">
        <v>342</v>
      </c>
      <c r="G276" s="232"/>
      <c r="H276" s="236">
        <v>1.827</v>
      </c>
      <c r="I276" s="237"/>
      <c r="J276" s="232"/>
      <c r="K276" s="232"/>
      <c r="L276" s="238"/>
      <c r="M276" s="239"/>
      <c r="N276" s="240"/>
      <c r="O276" s="240"/>
      <c r="P276" s="240"/>
      <c r="Q276" s="240"/>
      <c r="R276" s="240"/>
      <c r="S276" s="240"/>
      <c r="T276" s="24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2" t="s">
        <v>159</v>
      </c>
      <c r="AU276" s="242" t="s">
        <v>86</v>
      </c>
      <c r="AV276" s="13" t="s">
        <v>86</v>
      </c>
      <c r="AW276" s="13" t="s">
        <v>32</v>
      </c>
      <c r="AX276" s="13" t="s">
        <v>76</v>
      </c>
      <c r="AY276" s="242" t="s">
        <v>150</v>
      </c>
    </row>
    <row r="277" s="13" customFormat="1">
      <c r="A277" s="13"/>
      <c r="B277" s="231"/>
      <c r="C277" s="232"/>
      <c r="D277" s="233" t="s">
        <v>159</v>
      </c>
      <c r="E277" s="234" t="s">
        <v>1</v>
      </c>
      <c r="F277" s="235" t="s">
        <v>343</v>
      </c>
      <c r="G277" s="232"/>
      <c r="H277" s="236">
        <v>3.8279999999999998</v>
      </c>
      <c r="I277" s="237"/>
      <c r="J277" s="232"/>
      <c r="K277" s="232"/>
      <c r="L277" s="238"/>
      <c r="M277" s="239"/>
      <c r="N277" s="240"/>
      <c r="O277" s="240"/>
      <c r="P277" s="240"/>
      <c r="Q277" s="240"/>
      <c r="R277" s="240"/>
      <c r="S277" s="240"/>
      <c r="T277" s="24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2" t="s">
        <v>159</v>
      </c>
      <c r="AU277" s="242" t="s">
        <v>86</v>
      </c>
      <c r="AV277" s="13" t="s">
        <v>86</v>
      </c>
      <c r="AW277" s="13" t="s">
        <v>32</v>
      </c>
      <c r="AX277" s="13" t="s">
        <v>76</v>
      </c>
      <c r="AY277" s="242" t="s">
        <v>150</v>
      </c>
    </row>
    <row r="278" s="13" customFormat="1">
      <c r="A278" s="13"/>
      <c r="B278" s="231"/>
      <c r="C278" s="232"/>
      <c r="D278" s="233" t="s">
        <v>159</v>
      </c>
      <c r="E278" s="234" t="s">
        <v>1</v>
      </c>
      <c r="F278" s="235" t="s">
        <v>344</v>
      </c>
      <c r="G278" s="232"/>
      <c r="H278" s="236">
        <v>10.34</v>
      </c>
      <c r="I278" s="237"/>
      <c r="J278" s="232"/>
      <c r="K278" s="232"/>
      <c r="L278" s="238"/>
      <c r="M278" s="239"/>
      <c r="N278" s="240"/>
      <c r="O278" s="240"/>
      <c r="P278" s="240"/>
      <c r="Q278" s="240"/>
      <c r="R278" s="240"/>
      <c r="S278" s="240"/>
      <c r="T278" s="24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2" t="s">
        <v>159</v>
      </c>
      <c r="AU278" s="242" t="s">
        <v>86</v>
      </c>
      <c r="AV278" s="13" t="s">
        <v>86</v>
      </c>
      <c r="AW278" s="13" t="s">
        <v>32</v>
      </c>
      <c r="AX278" s="13" t="s">
        <v>76</v>
      </c>
      <c r="AY278" s="242" t="s">
        <v>150</v>
      </c>
    </row>
    <row r="279" s="13" customFormat="1">
      <c r="A279" s="13"/>
      <c r="B279" s="231"/>
      <c r="C279" s="232"/>
      <c r="D279" s="233" t="s">
        <v>159</v>
      </c>
      <c r="E279" s="234" t="s">
        <v>1</v>
      </c>
      <c r="F279" s="235" t="s">
        <v>345</v>
      </c>
      <c r="G279" s="232"/>
      <c r="H279" s="236">
        <v>8.1799999999999997</v>
      </c>
      <c r="I279" s="237"/>
      <c r="J279" s="232"/>
      <c r="K279" s="232"/>
      <c r="L279" s="238"/>
      <c r="M279" s="239"/>
      <c r="N279" s="240"/>
      <c r="O279" s="240"/>
      <c r="P279" s="240"/>
      <c r="Q279" s="240"/>
      <c r="R279" s="240"/>
      <c r="S279" s="240"/>
      <c r="T279" s="241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2" t="s">
        <v>159</v>
      </c>
      <c r="AU279" s="242" t="s">
        <v>86</v>
      </c>
      <c r="AV279" s="13" t="s">
        <v>86</v>
      </c>
      <c r="AW279" s="13" t="s">
        <v>32</v>
      </c>
      <c r="AX279" s="13" t="s">
        <v>76</v>
      </c>
      <c r="AY279" s="242" t="s">
        <v>150</v>
      </c>
    </row>
    <row r="280" s="13" customFormat="1">
      <c r="A280" s="13"/>
      <c r="B280" s="231"/>
      <c r="C280" s="232"/>
      <c r="D280" s="233" t="s">
        <v>159</v>
      </c>
      <c r="E280" s="234" t="s">
        <v>1</v>
      </c>
      <c r="F280" s="235" t="s">
        <v>346</v>
      </c>
      <c r="G280" s="232"/>
      <c r="H280" s="236">
        <v>17.027999999999999</v>
      </c>
      <c r="I280" s="237"/>
      <c r="J280" s="232"/>
      <c r="K280" s="232"/>
      <c r="L280" s="238"/>
      <c r="M280" s="239"/>
      <c r="N280" s="240"/>
      <c r="O280" s="240"/>
      <c r="P280" s="240"/>
      <c r="Q280" s="240"/>
      <c r="R280" s="240"/>
      <c r="S280" s="240"/>
      <c r="T280" s="24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2" t="s">
        <v>159</v>
      </c>
      <c r="AU280" s="242" t="s">
        <v>86</v>
      </c>
      <c r="AV280" s="13" t="s">
        <v>86</v>
      </c>
      <c r="AW280" s="13" t="s">
        <v>32</v>
      </c>
      <c r="AX280" s="13" t="s">
        <v>76</v>
      </c>
      <c r="AY280" s="242" t="s">
        <v>150</v>
      </c>
    </row>
    <row r="281" s="13" customFormat="1">
      <c r="A281" s="13"/>
      <c r="B281" s="231"/>
      <c r="C281" s="232"/>
      <c r="D281" s="233" t="s">
        <v>159</v>
      </c>
      <c r="E281" s="234" t="s">
        <v>1</v>
      </c>
      <c r="F281" s="235" t="s">
        <v>347</v>
      </c>
      <c r="G281" s="232"/>
      <c r="H281" s="236">
        <v>18.143999999999998</v>
      </c>
      <c r="I281" s="237"/>
      <c r="J281" s="232"/>
      <c r="K281" s="232"/>
      <c r="L281" s="238"/>
      <c r="M281" s="239"/>
      <c r="N281" s="240"/>
      <c r="O281" s="240"/>
      <c r="P281" s="240"/>
      <c r="Q281" s="240"/>
      <c r="R281" s="240"/>
      <c r="S281" s="240"/>
      <c r="T281" s="241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2" t="s">
        <v>159</v>
      </c>
      <c r="AU281" s="242" t="s">
        <v>86</v>
      </c>
      <c r="AV281" s="13" t="s">
        <v>86</v>
      </c>
      <c r="AW281" s="13" t="s">
        <v>32</v>
      </c>
      <c r="AX281" s="13" t="s">
        <v>76</v>
      </c>
      <c r="AY281" s="242" t="s">
        <v>150</v>
      </c>
    </row>
    <row r="282" s="13" customFormat="1">
      <c r="A282" s="13"/>
      <c r="B282" s="231"/>
      <c r="C282" s="232"/>
      <c r="D282" s="233" t="s">
        <v>159</v>
      </c>
      <c r="E282" s="234" t="s">
        <v>1</v>
      </c>
      <c r="F282" s="235" t="s">
        <v>348</v>
      </c>
      <c r="G282" s="232"/>
      <c r="H282" s="236">
        <v>4.266</v>
      </c>
      <c r="I282" s="237"/>
      <c r="J282" s="232"/>
      <c r="K282" s="232"/>
      <c r="L282" s="238"/>
      <c r="M282" s="239"/>
      <c r="N282" s="240"/>
      <c r="O282" s="240"/>
      <c r="P282" s="240"/>
      <c r="Q282" s="240"/>
      <c r="R282" s="240"/>
      <c r="S282" s="240"/>
      <c r="T282" s="24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2" t="s">
        <v>159</v>
      </c>
      <c r="AU282" s="242" t="s">
        <v>86</v>
      </c>
      <c r="AV282" s="13" t="s">
        <v>86</v>
      </c>
      <c r="AW282" s="13" t="s">
        <v>32</v>
      </c>
      <c r="AX282" s="13" t="s">
        <v>76</v>
      </c>
      <c r="AY282" s="242" t="s">
        <v>150</v>
      </c>
    </row>
    <row r="283" s="13" customFormat="1">
      <c r="A283" s="13"/>
      <c r="B283" s="231"/>
      <c r="C283" s="232"/>
      <c r="D283" s="233" t="s">
        <v>159</v>
      </c>
      <c r="E283" s="234" t="s">
        <v>1</v>
      </c>
      <c r="F283" s="235" t="s">
        <v>349</v>
      </c>
      <c r="G283" s="232"/>
      <c r="H283" s="236">
        <v>4.5359999999999996</v>
      </c>
      <c r="I283" s="237"/>
      <c r="J283" s="232"/>
      <c r="K283" s="232"/>
      <c r="L283" s="238"/>
      <c r="M283" s="239"/>
      <c r="N283" s="240"/>
      <c r="O283" s="240"/>
      <c r="P283" s="240"/>
      <c r="Q283" s="240"/>
      <c r="R283" s="240"/>
      <c r="S283" s="240"/>
      <c r="T283" s="24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2" t="s">
        <v>159</v>
      </c>
      <c r="AU283" s="242" t="s">
        <v>86</v>
      </c>
      <c r="AV283" s="13" t="s">
        <v>86</v>
      </c>
      <c r="AW283" s="13" t="s">
        <v>32</v>
      </c>
      <c r="AX283" s="13" t="s">
        <v>76</v>
      </c>
      <c r="AY283" s="242" t="s">
        <v>150</v>
      </c>
    </row>
    <row r="284" s="14" customFormat="1">
      <c r="A284" s="14"/>
      <c r="B284" s="243"/>
      <c r="C284" s="244"/>
      <c r="D284" s="233" t="s">
        <v>159</v>
      </c>
      <c r="E284" s="245" t="s">
        <v>1</v>
      </c>
      <c r="F284" s="246" t="s">
        <v>161</v>
      </c>
      <c r="G284" s="244"/>
      <c r="H284" s="247">
        <v>83.251000000000005</v>
      </c>
      <c r="I284" s="248"/>
      <c r="J284" s="244"/>
      <c r="K284" s="244"/>
      <c r="L284" s="249"/>
      <c r="M284" s="250"/>
      <c r="N284" s="251"/>
      <c r="O284" s="251"/>
      <c r="P284" s="251"/>
      <c r="Q284" s="251"/>
      <c r="R284" s="251"/>
      <c r="S284" s="251"/>
      <c r="T284" s="252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3" t="s">
        <v>159</v>
      </c>
      <c r="AU284" s="253" t="s">
        <v>86</v>
      </c>
      <c r="AV284" s="14" t="s">
        <v>157</v>
      </c>
      <c r="AW284" s="14" t="s">
        <v>32</v>
      </c>
      <c r="AX284" s="14" t="s">
        <v>84</v>
      </c>
      <c r="AY284" s="253" t="s">
        <v>150</v>
      </c>
    </row>
    <row r="285" s="2" customFormat="1" ht="16.5" customHeight="1">
      <c r="A285" s="38"/>
      <c r="B285" s="39"/>
      <c r="C285" s="218" t="s">
        <v>350</v>
      </c>
      <c r="D285" s="218" t="s">
        <v>152</v>
      </c>
      <c r="E285" s="219" t="s">
        <v>351</v>
      </c>
      <c r="F285" s="220" t="s">
        <v>352</v>
      </c>
      <c r="G285" s="221" t="s">
        <v>155</v>
      </c>
      <c r="H285" s="222">
        <v>369.27999999999997</v>
      </c>
      <c r="I285" s="223"/>
      <c r="J285" s="224">
        <f>ROUND(I285*H285,2)</f>
        <v>0</v>
      </c>
      <c r="K285" s="220" t="s">
        <v>156</v>
      </c>
      <c r="L285" s="44"/>
      <c r="M285" s="225" t="s">
        <v>1</v>
      </c>
      <c r="N285" s="226" t="s">
        <v>41</v>
      </c>
      <c r="O285" s="91"/>
      <c r="P285" s="227">
        <f>O285*H285</f>
        <v>0</v>
      </c>
      <c r="Q285" s="227">
        <v>0.0026900000000000001</v>
      </c>
      <c r="R285" s="227">
        <f>Q285*H285</f>
        <v>0.9933632</v>
      </c>
      <c r="S285" s="227">
        <v>0</v>
      </c>
      <c r="T285" s="228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9" t="s">
        <v>157</v>
      </c>
      <c r="AT285" s="229" t="s">
        <v>152</v>
      </c>
      <c r="AU285" s="229" t="s">
        <v>86</v>
      </c>
      <c r="AY285" s="17" t="s">
        <v>150</v>
      </c>
      <c r="BE285" s="230">
        <f>IF(N285="základní",J285,0)</f>
        <v>0</v>
      </c>
      <c r="BF285" s="230">
        <f>IF(N285="snížená",J285,0)</f>
        <v>0</v>
      </c>
      <c r="BG285" s="230">
        <f>IF(N285="zákl. přenesená",J285,0)</f>
        <v>0</v>
      </c>
      <c r="BH285" s="230">
        <f>IF(N285="sníž. přenesená",J285,0)</f>
        <v>0</v>
      </c>
      <c r="BI285" s="230">
        <f>IF(N285="nulová",J285,0)</f>
        <v>0</v>
      </c>
      <c r="BJ285" s="17" t="s">
        <v>84</v>
      </c>
      <c r="BK285" s="230">
        <f>ROUND(I285*H285,2)</f>
        <v>0</v>
      </c>
      <c r="BL285" s="17" t="s">
        <v>157</v>
      </c>
      <c r="BM285" s="229" t="s">
        <v>353</v>
      </c>
    </row>
    <row r="286" s="13" customFormat="1">
      <c r="A286" s="13"/>
      <c r="B286" s="231"/>
      <c r="C286" s="232"/>
      <c r="D286" s="233" t="s">
        <v>159</v>
      </c>
      <c r="E286" s="234" t="s">
        <v>1</v>
      </c>
      <c r="F286" s="235" t="s">
        <v>354</v>
      </c>
      <c r="G286" s="232"/>
      <c r="H286" s="236">
        <v>7.8300000000000001</v>
      </c>
      <c r="I286" s="237"/>
      <c r="J286" s="232"/>
      <c r="K286" s="232"/>
      <c r="L286" s="238"/>
      <c r="M286" s="239"/>
      <c r="N286" s="240"/>
      <c r="O286" s="240"/>
      <c r="P286" s="240"/>
      <c r="Q286" s="240"/>
      <c r="R286" s="240"/>
      <c r="S286" s="240"/>
      <c r="T286" s="241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2" t="s">
        <v>159</v>
      </c>
      <c r="AU286" s="242" t="s">
        <v>86</v>
      </c>
      <c r="AV286" s="13" t="s">
        <v>86</v>
      </c>
      <c r="AW286" s="13" t="s">
        <v>32</v>
      </c>
      <c r="AX286" s="13" t="s">
        <v>76</v>
      </c>
      <c r="AY286" s="242" t="s">
        <v>150</v>
      </c>
    </row>
    <row r="287" s="13" customFormat="1">
      <c r="A287" s="13"/>
      <c r="B287" s="231"/>
      <c r="C287" s="232"/>
      <c r="D287" s="233" t="s">
        <v>159</v>
      </c>
      <c r="E287" s="234" t="s">
        <v>1</v>
      </c>
      <c r="F287" s="235" t="s">
        <v>355</v>
      </c>
      <c r="G287" s="232"/>
      <c r="H287" s="236">
        <v>47.939999999999998</v>
      </c>
      <c r="I287" s="237"/>
      <c r="J287" s="232"/>
      <c r="K287" s="232"/>
      <c r="L287" s="238"/>
      <c r="M287" s="239"/>
      <c r="N287" s="240"/>
      <c r="O287" s="240"/>
      <c r="P287" s="240"/>
      <c r="Q287" s="240"/>
      <c r="R287" s="240"/>
      <c r="S287" s="240"/>
      <c r="T287" s="24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2" t="s">
        <v>159</v>
      </c>
      <c r="AU287" s="242" t="s">
        <v>86</v>
      </c>
      <c r="AV287" s="13" t="s">
        <v>86</v>
      </c>
      <c r="AW287" s="13" t="s">
        <v>32</v>
      </c>
      <c r="AX287" s="13" t="s">
        <v>76</v>
      </c>
      <c r="AY287" s="242" t="s">
        <v>150</v>
      </c>
    </row>
    <row r="288" s="13" customFormat="1">
      <c r="A288" s="13"/>
      <c r="B288" s="231"/>
      <c r="C288" s="232"/>
      <c r="D288" s="233" t="s">
        <v>159</v>
      </c>
      <c r="E288" s="234" t="s">
        <v>1</v>
      </c>
      <c r="F288" s="235" t="s">
        <v>356</v>
      </c>
      <c r="G288" s="232"/>
      <c r="H288" s="236">
        <v>13.16</v>
      </c>
      <c r="I288" s="237"/>
      <c r="J288" s="232"/>
      <c r="K288" s="232"/>
      <c r="L288" s="238"/>
      <c r="M288" s="239"/>
      <c r="N288" s="240"/>
      <c r="O288" s="240"/>
      <c r="P288" s="240"/>
      <c r="Q288" s="240"/>
      <c r="R288" s="240"/>
      <c r="S288" s="240"/>
      <c r="T288" s="24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2" t="s">
        <v>159</v>
      </c>
      <c r="AU288" s="242" t="s">
        <v>86</v>
      </c>
      <c r="AV288" s="13" t="s">
        <v>86</v>
      </c>
      <c r="AW288" s="13" t="s">
        <v>32</v>
      </c>
      <c r="AX288" s="13" t="s">
        <v>76</v>
      </c>
      <c r="AY288" s="242" t="s">
        <v>150</v>
      </c>
    </row>
    <row r="289" s="13" customFormat="1">
      <c r="A289" s="13"/>
      <c r="B289" s="231"/>
      <c r="C289" s="232"/>
      <c r="D289" s="233" t="s">
        <v>159</v>
      </c>
      <c r="E289" s="234" t="s">
        <v>1</v>
      </c>
      <c r="F289" s="235" t="s">
        <v>357</v>
      </c>
      <c r="G289" s="232"/>
      <c r="H289" s="236">
        <v>6.0899999999999999</v>
      </c>
      <c r="I289" s="237"/>
      <c r="J289" s="232"/>
      <c r="K289" s="232"/>
      <c r="L289" s="238"/>
      <c r="M289" s="239"/>
      <c r="N289" s="240"/>
      <c r="O289" s="240"/>
      <c r="P289" s="240"/>
      <c r="Q289" s="240"/>
      <c r="R289" s="240"/>
      <c r="S289" s="240"/>
      <c r="T289" s="241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2" t="s">
        <v>159</v>
      </c>
      <c r="AU289" s="242" t="s">
        <v>86</v>
      </c>
      <c r="AV289" s="13" t="s">
        <v>86</v>
      </c>
      <c r="AW289" s="13" t="s">
        <v>32</v>
      </c>
      <c r="AX289" s="13" t="s">
        <v>76</v>
      </c>
      <c r="AY289" s="242" t="s">
        <v>150</v>
      </c>
    </row>
    <row r="290" s="13" customFormat="1">
      <c r="A290" s="13"/>
      <c r="B290" s="231"/>
      <c r="C290" s="232"/>
      <c r="D290" s="233" t="s">
        <v>159</v>
      </c>
      <c r="E290" s="234" t="s">
        <v>1</v>
      </c>
      <c r="F290" s="235" t="s">
        <v>358</v>
      </c>
      <c r="G290" s="232"/>
      <c r="H290" s="236">
        <v>19.140000000000001</v>
      </c>
      <c r="I290" s="237"/>
      <c r="J290" s="232"/>
      <c r="K290" s="232"/>
      <c r="L290" s="238"/>
      <c r="M290" s="239"/>
      <c r="N290" s="240"/>
      <c r="O290" s="240"/>
      <c r="P290" s="240"/>
      <c r="Q290" s="240"/>
      <c r="R290" s="240"/>
      <c r="S290" s="240"/>
      <c r="T290" s="24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2" t="s">
        <v>159</v>
      </c>
      <c r="AU290" s="242" t="s">
        <v>86</v>
      </c>
      <c r="AV290" s="13" t="s">
        <v>86</v>
      </c>
      <c r="AW290" s="13" t="s">
        <v>32</v>
      </c>
      <c r="AX290" s="13" t="s">
        <v>76</v>
      </c>
      <c r="AY290" s="242" t="s">
        <v>150</v>
      </c>
    </row>
    <row r="291" s="13" customFormat="1">
      <c r="A291" s="13"/>
      <c r="B291" s="231"/>
      <c r="C291" s="232"/>
      <c r="D291" s="233" t="s">
        <v>159</v>
      </c>
      <c r="E291" s="234" t="s">
        <v>1</v>
      </c>
      <c r="F291" s="235" t="s">
        <v>359</v>
      </c>
      <c r="G291" s="232"/>
      <c r="H291" s="236">
        <v>51.700000000000003</v>
      </c>
      <c r="I291" s="237"/>
      <c r="J291" s="232"/>
      <c r="K291" s="232"/>
      <c r="L291" s="238"/>
      <c r="M291" s="239"/>
      <c r="N291" s="240"/>
      <c r="O291" s="240"/>
      <c r="P291" s="240"/>
      <c r="Q291" s="240"/>
      <c r="R291" s="240"/>
      <c r="S291" s="240"/>
      <c r="T291" s="241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2" t="s">
        <v>159</v>
      </c>
      <c r="AU291" s="242" t="s">
        <v>86</v>
      </c>
      <c r="AV291" s="13" t="s">
        <v>86</v>
      </c>
      <c r="AW291" s="13" t="s">
        <v>32</v>
      </c>
      <c r="AX291" s="13" t="s">
        <v>76</v>
      </c>
      <c r="AY291" s="242" t="s">
        <v>150</v>
      </c>
    </row>
    <row r="292" s="13" customFormat="1">
      <c r="A292" s="13"/>
      <c r="B292" s="231"/>
      <c r="C292" s="232"/>
      <c r="D292" s="233" t="s">
        <v>159</v>
      </c>
      <c r="E292" s="234" t="s">
        <v>1</v>
      </c>
      <c r="F292" s="235" t="s">
        <v>360</v>
      </c>
      <c r="G292" s="232"/>
      <c r="H292" s="236">
        <v>40.899999999999999</v>
      </c>
      <c r="I292" s="237"/>
      <c r="J292" s="232"/>
      <c r="K292" s="232"/>
      <c r="L292" s="238"/>
      <c r="M292" s="239"/>
      <c r="N292" s="240"/>
      <c r="O292" s="240"/>
      <c r="P292" s="240"/>
      <c r="Q292" s="240"/>
      <c r="R292" s="240"/>
      <c r="S292" s="240"/>
      <c r="T292" s="241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2" t="s">
        <v>159</v>
      </c>
      <c r="AU292" s="242" t="s">
        <v>86</v>
      </c>
      <c r="AV292" s="13" t="s">
        <v>86</v>
      </c>
      <c r="AW292" s="13" t="s">
        <v>32</v>
      </c>
      <c r="AX292" s="13" t="s">
        <v>76</v>
      </c>
      <c r="AY292" s="242" t="s">
        <v>150</v>
      </c>
    </row>
    <row r="293" s="13" customFormat="1">
      <c r="A293" s="13"/>
      <c r="B293" s="231"/>
      <c r="C293" s="232"/>
      <c r="D293" s="233" t="s">
        <v>159</v>
      </c>
      <c r="E293" s="234" t="s">
        <v>1</v>
      </c>
      <c r="F293" s="235" t="s">
        <v>361</v>
      </c>
      <c r="G293" s="232"/>
      <c r="H293" s="236">
        <v>85.140000000000001</v>
      </c>
      <c r="I293" s="237"/>
      <c r="J293" s="232"/>
      <c r="K293" s="232"/>
      <c r="L293" s="238"/>
      <c r="M293" s="239"/>
      <c r="N293" s="240"/>
      <c r="O293" s="240"/>
      <c r="P293" s="240"/>
      <c r="Q293" s="240"/>
      <c r="R293" s="240"/>
      <c r="S293" s="240"/>
      <c r="T293" s="24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2" t="s">
        <v>159</v>
      </c>
      <c r="AU293" s="242" t="s">
        <v>86</v>
      </c>
      <c r="AV293" s="13" t="s">
        <v>86</v>
      </c>
      <c r="AW293" s="13" t="s">
        <v>32</v>
      </c>
      <c r="AX293" s="13" t="s">
        <v>76</v>
      </c>
      <c r="AY293" s="242" t="s">
        <v>150</v>
      </c>
    </row>
    <row r="294" s="13" customFormat="1">
      <c r="A294" s="13"/>
      <c r="B294" s="231"/>
      <c r="C294" s="232"/>
      <c r="D294" s="233" t="s">
        <v>159</v>
      </c>
      <c r="E294" s="234" t="s">
        <v>1</v>
      </c>
      <c r="F294" s="235" t="s">
        <v>362</v>
      </c>
      <c r="G294" s="232"/>
      <c r="H294" s="236">
        <v>60.479999999999997</v>
      </c>
      <c r="I294" s="237"/>
      <c r="J294" s="232"/>
      <c r="K294" s="232"/>
      <c r="L294" s="238"/>
      <c r="M294" s="239"/>
      <c r="N294" s="240"/>
      <c r="O294" s="240"/>
      <c r="P294" s="240"/>
      <c r="Q294" s="240"/>
      <c r="R294" s="240"/>
      <c r="S294" s="240"/>
      <c r="T294" s="24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2" t="s">
        <v>159</v>
      </c>
      <c r="AU294" s="242" t="s">
        <v>86</v>
      </c>
      <c r="AV294" s="13" t="s">
        <v>86</v>
      </c>
      <c r="AW294" s="13" t="s">
        <v>32</v>
      </c>
      <c r="AX294" s="13" t="s">
        <v>76</v>
      </c>
      <c r="AY294" s="242" t="s">
        <v>150</v>
      </c>
    </row>
    <row r="295" s="13" customFormat="1">
      <c r="A295" s="13"/>
      <c r="B295" s="231"/>
      <c r="C295" s="232"/>
      <c r="D295" s="233" t="s">
        <v>159</v>
      </c>
      <c r="E295" s="234" t="s">
        <v>1</v>
      </c>
      <c r="F295" s="235" t="s">
        <v>363</v>
      </c>
      <c r="G295" s="232"/>
      <c r="H295" s="236">
        <v>14.220000000000001</v>
      </c>
      <c r="I295" s="237"/>
      <c r="J295" s="232"/>
      <c r="K295" s="232"/>
      <c r="L295" s="238"/>
      <c r="M295" s="239"/>
      <c r="N295" s="240"/>
      <c r="O295" s="240"/>
      <c r="P295" s="240"/>
      <c r="Q295" s="240"/>
      <c r="R295" s="240"/>
      <c r="S295" s="240"/>
      <c r="T295" s="241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2" t="s">
        <v>159</v>
      </c>
      <c r="AU295" s="242" t="s">
        <v>86</v>
      </c>
      <c r="AV295" s="13" t="s">
        <v>86</v>
      </c>
      <c r="AW295" s="13" t="s">
        <v>32</v>
      </c>
      <c r="AX295" s="13" t="s">
        <v>76</v>
      </c>
      <c r="AY295" s="242" t="s">
        <v>150</v>
      </c>
    </row>
    <row r="296" s="13" customFormat="1">
      <c r="A296" s="13"/>
      <c r="B296" s="231"/>
      <c r="C296" s="232"/>
      <c r="D296" s="233" t="s">
        <v>159</v>
      </c>
      <c r="E296" s="234" t="s">
        <v>1</v>
      </c>
      <c r="F296" s="235" t="s">
        <v>364</v>
      </c>
      <c r="G296" s="232"/>
      <c r="H296" s="236">
        <v>22.68</v>
      </c>
      <c r="I296" s="237"/>
      <c r="J296" s="232"/>
      <c r="K296" s="232"/>
      <c r="L296" s="238"/>
      <c r="M296" s="239"/>
      <c r="N296" s="240"/>
      <c r="O296" s="240"/>
      <c r="P296" s="240"/>
      <c r="Q296" s="240"/>
      <c r="R296" s="240"/>
      <c r="S296" s="240"/>
      <c r="T296" s="241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2" t="s">
        <v>159</v>
      </c>
      <c r="AU296" s="242" t="s">
        <v>86</v>
      </c>
      <c r="AV296" s="13" t="s">
        <v>86</v>
      </c>
      <c r="AW296" s="13" t="s">
        <v>32</v>
      </c>
      <c r="AX296" s="13" t="s">
        <v>76</v>
      </c>
      <c r="AY296" s="242" t="s">
        <v>150</v>
      </c>
    </row>
    <row r="297" s="14" customFormat="1">
      <c r="A297" s="14"/>
      <c r="B297" s="243"/>
      <c r="C297" s="244"/>
      <c r="D297" s="233" t="s">
        <v>159</v>
      </c>
      <c r="E297" s="245" t="s">
        <v>1</v>
      </c>
      <c r="F297" s="246" t="s">
        <v>161</v>
      </c>
      <c r="G297" s="244"/>
      <c r="H297" s="247">
        <v>369.27999999999997</v>
      </c>
      <c r="I297" s="248"/>
      <c r="J297" s="244"/>
      <c r="K297" s="244"/>
      <c r="L297" s="249"/>
      <c r="M297" s="250"/>
      <c r="N297" s="251"/>
      <c r="O297" s="251"/>
      <c r="P297" s="251"/>
      <c r="Q297" s="251"/>
      <c r="R297" s="251"/>
      <c r="S297" s="251"/>
      <c r="T297" s="252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3" t="s">
        <v>159</v>
      </c>
      <c r="AU297" s="253" t="s">
        <v>86</v>
      </c>
      <c r="AV297" s="14" t="s">
        <v>157</v>
      </c>
      <c r="AW297" s="14" t="s">
        <v>32</v>
      </c>
      <c r="AX297" s="14" t="s">
        <v>84</v>
      </c>
      <c r="AY297" s="253" t="s">
        <v>150</v>
      </c>
    </row>
    <row r="298" s="2" customFormat="1" ht="16.5" customHeight="1">
      <c r="A298" s="38"/>
      <c r="B298" s="39"/>
      <c r="C298" s="218" t="s">
        <v>365</v>
      </c>
      <c r="D298" s="218" t="s">
        <v>152</v>
      </c>
      <c r="E298" s="219" t="s">
        <v>366</v>
      </c>
      <c r="F298" s="220" t="s">
        <v>367</v>
      </c>
      <c r="G298" s="221" t="s">
        <v>155</v>
      </c>
      <c r="H298" s="222">
        <v>369.27999999999997</v>
      </c>
      <c r="I298" s="223"/>
      <c r="J298" s="224">
        <f>ROUND(I298*H298,2)</f>
        <v>0</v>
      </c>
      <c r="K298" s="220" t="s">
        <v>156</v>
      </c>
      <c r="L298" s="44"/>
      <c r="M298" s="225" t="s">
        <v>1</v>
      </c>
      <c r="N298" s="226" t="s">
        <v>41</v>
      </c>
      <c r="O298" s="91"/>
      <c r="P298" s="227">
        <f>O298*H298</f>
        <v>0</v>
      </c>
      <c r="Q298" s="227">
        <v>0</v>
      </c>
      <c r="R298" s="227">
        <f>Q298*H298</f>
        <v>0</v>
      </c>
      <c r="S298" s="227">
        <v>0</v>
      </c>
      <c r="T298" s="228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29" t="s">
        <v>157</v>
      </c>
      <c r="AT298" s="229" t="s">
        <v>152</v>
      </c>
      <c r="AU298" s="229" t="s">
        <v>86</v>
      </c>
      <c r="AY298" s="17" t="s">
        <v>150</v>
      </c>
      <c r="BE298" s="230">
        <f>IF(N298="základní",J298,0)</f>
        <v>0</v>
      </c>
      <c r="BF298" s="230">
        <f>IF(N298="snížená",J298,0)</f>
        <v>0</v>
      </c>
      <c r="BG298" s="230">
        <f>IF(N298="zákl. přenesená",J298,0)</f>
        <v>0</v>
      </c>
      <c r="BH298" s="230">
        <f>IF(N298="sníž. přenesená",J298,0)</f>
        <v>0</v>
      </c>
      <c r="BI298" s="230">
        <f>IF(N298="nulová",J298,0)</f>
        <v>0</v>
      </c>
      <c r="BJ298" s="17" t="s">
        <v>84</v>
      </c>
      <c r="BK298" s="230">
        <f>ROUND(I298*H298,2)</f>
        <v>0</v>
      </c>
      <c r="BL298" s="17" t="s">
        <v>157</v>
      </c>
      <c r="BM298" s="229" t="s">
        <v>368</v>
      </c>
    </row>
    <row r="299" s="13" customFormat="1">
      <c r="A299" s="13"/>
      <c r="B299" s="231"/>
      <c r="C299" s="232"/>
      <c r="D299" s="233" t="s">
        <v>159</v>
      </c>
      <c r="E299" s="234" t="s">
        <v>1</v>
      </c>
      <c r="F299" s="235" t="s">
        <v>354</v>
      </c>
      <c r="G299" s="232"/>
      <c r="H299" s="236">
        <v>7.8300000000000001</v>
      </c>
      <c r="I299" s="237"/>
      <c r="J299" s="232"/>
      <c r="K299" s="232"/>
      <c r="L299" s="238"/>
      <c r="M299" s="239"/>
      <c r="N299" s="240"/>
      <c r="O299" s="240"/>
      <c r="P299" s="240"/>
      <c r="Q299" s="240"/>
      <c r="R299" s="240"/>
      <c r="S299" s="240"/>
      <c r="T299" s="24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2" t="s">
        <v>159</v>
      </c>
      <c r="AU299" s="242" t="s">
        <v>86</v>
      </c>
      <c r="AV299" s="13" t="s">
        <v>86</v>
      </c>
      <c r="AW299" s="13" t="s">
        <v>32</v>
      </c>
      <c r="AX299" s="13" t="s">
        <v>76</v>
      </c>
      <c r="AY299" s="242" t="s">
        <v>150</v>
      </c>
    </row>
    <row r="300" s="13" customFormat="1">
      <c r="A300" s="13"/>
      <c r="B300" s="231"/>
      <c r="C300" s="232"/>
      <c r="D300" s="233" t="s">
        <v>159</v>
      </c>
      <c r="E300" s="234" t="s">
        <v>1</v>
      </c>
      <c r="F300" s="235" t="s">
        <v>355</v>
      </c>
      <c r="G300" s="232"/>
      <c r="H300" s="236">
        <v>47.939999999999998</v>
      </c>
      <c r="I300" s="237"/>
      <c r="J300" s="232"/>
      <c r="K300" s="232"/>
      <c r="L300" s="238"/>
      <c r="M300" s="239"/>
      <c r="N300" s="240"/>
      <c r="O300" s="240"/>
      <c r="P300" s="240"/>
      <c r="Q300" s="240"/>
      <c r="R300" s="240"/>
      <c r="S300" s="240"/>
      <c r="T300" s="241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2" t="s">
        <v>159</v>
      </c>
      <c r="AU300" s="242" t="s">
        <v>86</v>
      </c>
      <c r="AV300" s="13" t="s">
        <v>86</v>
      </c>
      <c r="AW300" s="13" t="s">
        <v>32</v>
      </c>
      <c r="AX300" s="13" t="s">
        <v>76</v>
      </c>
      <c r="AY300" s="242" t="s">
        <v>150</v>
      </c>
    </row>
    <row r="301" s="13" customFormat="1">
      <c r="A301" s="13"/>
      <c r="B301" s="231"/>
      <c r="C301" s="232"/>
      <c r="D301" s="233" t="s">
        <v>159</v>
      </c>
      <c r="E301" s="234" t="s">
        <v>1</v>
      </c>
      <c r="F301" s="235" t="s">
        <v>356</v>
      </c>
      <c r="G301" s="232"/>
      <c r="H301" s="236">
        <v>13.16</v>
      </c>
      <c r="I301" s="237"/>
      <c r="J301" s="232"/>
      <c r="K301" s="232"/>
      <c r="L301" s="238"/>
      <c r="M301" s="239"/>
      <c r="N301" s="240"/>
      <c r="O301" s="240"/>
      <c r="P301" s="240"/>
      <c r="Q301" s="240"/>
      <c r="R301" s="240"/>
      <c r="S301" s="240"/>
      <c r="T301" s="241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2" t="s">
        <v>159</v>
      </c>
      <c r="AU301" s="242" t="s">
        <v>86</v>
      </c>
      <c r="AV301" s="13" t="s">
        <v>86</v>
      </c>
      <c r="AW301" s="13" t="s">
        <v>32</v>
      </c>
      <c r="AX301" s="13" t="s">
        <v>76</v>
      </c>
      <c r="AY301" s="242" t="s">
        <v>150</v>
      </c>
    </row>
    <row r="302" s="13" customFormat="1">
      <c r="A302" s="13"/>
      <c r="B302" s="231"/>
      <c r="C302" s="232"/>
      <c r="D302" s="233" t="s">
        <v>159</v>
      </c>
      <c r="E302" s="234" t="s">
        <v>1</v>
      </c>
      <c r="F302" s="235" t="s">
        <v>357</v>
      </c>
      <c r="G302" s="232"/>
      <c r="H302" s="236">
        <v>6.0899999999999999</v>
      </c>
      <c r="I302" s="237"/>
      <c r="J302" s="232"/>
      <c r="K302" s="232"/>
      <c r="L302" s="238"/>
      <c r="M302" s="239"/>
      <c r="N302" s="240"/>
      <c r="O302" s="240"/>
      <c r="P302" s="240"/>
      <c r="Q302" s="240"/>
      <c r="R302" s="240"/>
      <c r="S302" s="240"/>
      <c r="T302" s="241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2" t="s">
        <v>159</v>
      </c>
      <c r="AU302" s="242" t="s">
        <v>86</v>
      </c>
      <c r="AV302" s="13" t="s">
        <v>86</v>
      </c>
      <c r="AW302" s="13" t="s">
        <v>32</v>
      </c>
      <c r="AX302" s="13" t="s">
        <v>76</v>
      </c>
      <c r="AY302" s="242" t="s">
        <v>150</v>
      </c>
    </row>
    <row r="303" s="13" customFormat="1">
      <c r="A303" s="13"/>
      <c r="B303" s="231"/>
      <c r="C303" s="232"/>
      <c r="D303" s="233" t="s">
        <v>159</v>
      </c>
      <c r="E303" s="234" t="s">
        <v>1</v>
      </c>
      <c r="F303" s="235" t="s">
        <v>358</v>
      </c>
      <c r="G303" s="232"/>
      <c r="H303" s="236">
        <v>19.140000000000001</v>
      </c>
      <c r="I303" s="237"/>
      <c r="J303" s="232"/>
      <c r="K303" s="232"/>
      <c r="L303" s="238"/>
      <c r="M303" s="239"/>
      <c r="N303" s="240"/>
      <c r="O303" s="240"/>
      <c r="P303" s="240"/>
      <c r="Q303" s="240"/>
      <c r="R303" s="240"/>
      <c r="S303" s="240"/>
      <c r="T303" s="241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2" t="s">
        <v>159</v>
      </c>
      <c r="AU303" s="242" t="s">
        <v>86</v>
      </c>
      <c r="AV303" s="13" t="s">
        <v>86</v>
      </c>
      <c r="AW303" s="13" t="s">
        <v>32</v>
      </c>
      <c r="AX303" s="13" t="s">
        <v>76</v>
      </c>
      <c r="AY303" s="242" t="s">
        <v>150</v>
      </c>
    </row>
    <row r="304" s="13" customFormat="1">
      <c r="A304" s="13"/>
      <c r="B304" s="231"/>
      <c r="C304" s="232"/>
      <c r="D304" s="233" t="s">
        <v>159</v>
      </c>
      <c r="E304" s="234" t="s">
        <v>1</v>
      </c>
      <c r="F304" s="235" t="s">
        <v>359</v>
      </c>
      <c r="G304" s="232"/>
      <c r="H304" s="236">
        <v>51.700000000000003</v>
      </c>
      <c r="I304" s="237"/>
      <c r="J304" s="232"/>
      <c r="K304" s="232"/>
      <c r="L304" s="238"/>
      <c r="M304" s="239"/>
      <c r="N304" s="240"/>
      <c r="O304" s="240"/>
      <c r="P304" s="240"/>
      <c r="Q304" s="240"/>
      <c r="R304" s="240"/>
      <c r="S304" s="240"/>
      <c r="T304" s="24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2" t="s">
        <v>159</v>
      </c>
      <c r="AU304" s="242" t="s">
        <v>86</v>
      </c>
      <c r="AV304" s="13" t="s">
        <v>86</v>
      </c>
      <c r="AW304" s="13" t="s">
        <v>32</v>
      </c>
      <c r="AX304" s="13" t="s">
        <v>76</v>
      </c>
      <c r="AY304" s="242" t="s">
        <v>150</v>
      </c>
    </row>
    <row r="305" s="13" customFormat="1">
      <c r="A305" s="13"/>
      <c r="B305" s="231"/>
      <c r="C305" s="232"/>
      <c r="D305" s="233" t="s">
        <v>159</v>
      </c>
      <c r="E305" s="234" t="s">
        <v>1</v>
      </c>
      <c r="F305" s="235" t="s">
        <v>360</v>
      </c>
      <c r="G305" s="232"/>
      <c r="H305" s="236">
        <v>40.899999999999999</v>
      </c>
      <c r="I305" s="237"/>
      <c r="J305" s="232"/>
      <c r="K305" s="232"/>
      <c r="L305" s="238"/>
      <c r="M305" s="239"/>
      <c r="N305" s="240"/>
      <c r="O305" s="240"/>
      <c r="P305" s="240"/>
      <c r="Q305" s="240"/>
      <c r="R305" s="240"/>
      <c r="S305" s="240"/>
      <c r="T305" s="24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2" t="s">
        <v>159</v>
      </c>
      <c r="AU305" s="242" t="s">
        <v>86</v>
      </c>
      <c r="AV305" s="13" t="s">
        <v>86</v>
      </c>
      <c r="AW305" s="13" t="s">
        <v>32</v>
      </c>
      <c r="AX305" s="13" t="s">
        <v>76</v>
      </c>
      <c r="AY305" s="242" t="s">
        <v>150</v>
      </c>
    </row>
    <row r="306" s="13" customFormat="1">
      <c r="A306" s="13"/>
      <c r="B306" s="231"/>
      <c r="C306" s="232"/>
      <c r="D306" s="233" t="s">
        <v>159</v>
      </c>
      <c r="E306" s="234" t="s">
        <v>1</v>
      </c>
      <c r="F306" s="235" t="s">
        <v>361</v>
      </c>
      <c r="G306" s="232"/>
      <c r="H306" s="236">
        <v>85.140000000000001</v>
      </c>
      <c r="I306" s="237"/>
      <c r="J306" s="232"/>
      <c r="K306" s="232"/>
      <c r="L306" s="238"/>
      <c r="M306" s="239"/>
      <c r="N306" s="240"/>
      <c r="O306" s="240"/>
      <c r="P306" s="240"/>
      <c r="Q306" s="240"/>
      <c r="R306" s="240"/>
      <c r="S306" s="240"/>
      <c r="T306" s="241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2" t="s">
        <v>159</v>
      </c>
      <c r="AU306" s="242" t="s">
        <v>86</v>
      </c>
      <c r="AV306" s="13" t="s">
        <v>86</v>
      </c>
      <c r="AW306" s="13" t="s">
        <v>32</v>
      </c>
      <c r="AX306" s="13" t="s">
        <v>76</v>
      </c>
      <c r="AY306" s="242" t="s">
        <v>150</v>
      </c>
    </row>
    <row r="307" s="13" customFormat="1">
      <c r="A307" s="13"/>
      <c r="B307" s="231"/>
      <c r="C307" s="232"/>
      <c r="D307" s="233" t="s">
        <v>159</v>
      </c>
      <c r="E307" s="234" t="s">
        <v>1</v>
      </c>
      <c r="F307" s="235" t="s">
        <v>362</v>
      </c>
      <c r="G307" s="232"/>
      <c r="H307" s="236">
        <v>60.479999999999997</v>
      </c>
      <c r="I307" s="237"/>
      <c r="J307" s="232"/>
      <c r="K307" s="232"/>
      <c r="L307" s="238"/>
      <c r="M307" s="239"/>
      <c r="N307" s="240"/>
      <c r="O307" s="240"/>
      <c r="P307" s="240"/>
      <c r="Q307" s="240"/>
      <c r="R307" s="240"/>
      <c r="S307" s="240"/>
      <c r="T307" s="24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2" t="s">
        <v>159</v>
      </c>
      <c r="AU307" s="242" t="s">
        <v>86</v>
      </c>
      <c r="AV307" s="13" t="s">
        <v>86</v>
      </c>
      <c r="AW307" s="13" t="s">
        <v>32</v>
      </c>
      <c r="AX307" s="13" t="s">
        <v>76</v>
      </c>
      <c r="AY307" s="242" t="s">
        <v>150</v>
      </c>
    </row>
    <row r="308" s="13" customFormat="1">
      <c r="A308" s="13"/>
      <c r="B308" s="231"/>
      <c r="C308" s="232"/>
      <c r="D308" s="233" t="s">
        <v>159</v>
      </c>
      <c r="E308" s="234" t="s">
        <v>1</v>
      </c>
      <c r="F308" s="235" t="s">
        <v>363</v>
      </c>
      <c r="G308" s="232"/>
      <c r="H308" s="236">
        <v>14.220000000000001</v>
      </c>
      <c r="I308" s="237"/>
      <c r="J308" s="232"/>
      <c r="K308" s="232"/>
      <c r="L308" s="238"/>
      <c r="M308" s="239"/>
      <c r="N308" s="240"/>
      <c r="O308" s="240"/>
      <c r="P308" s="240"/>
      <c r="Q308" s="240"/>
      <c r="R308" s="240"/>
      <c r="S308" s="240"/>
      <c r="T308" s="241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2" t="s">
        <v>159</v>
      </c>
      <c r="AU308" s="242" t="s">
        <v>86</v>
      </c>
      <c r="AV308" s="13" t="s">
        <v>86</v>
      </c>
      <c r="AW308" s="13" t="s">
        <v>32</v>
      </c>
      <c r="AX308" s="13" t="s">
        <v>76</v>
      </c>
      <c r="AY308" s="242" t="s">
        <v>150</v>
      </c>
    </row>
    <row r="309" s="13" customFormat="1">
      <c r="A309" s="13"/>
      <c r="B309" s="231"/>
      <c r="C309" s="232"/>
      <c r="D309" s="233" t="s">
        <v>159</v>
      </c>
      <c r="E309" s="234" t="s">
        <v>1</v>
      </c>
      <c r="F309" s="235" t="s">
        <v>364</v>
      </c>
      <c r="G309" s="232"/>
      <c r="H309" s="236">
        <v>22.68</v>
      </c>
      <c r="I309" s="237"/>
      <c r="J309" s="232"/>
      <c r="K309" s="232"/>
      <c r="L309" s="238"/>
      <c r="M309" s="239"/>
      <c r="N309" s="240"/>
      <c r="O309" s="240"/>
      <c r="P309" s="240"/>
      <c r="Q309" s="240"/>
      <c r="R309" s="240"/>
      <c r="S309" s="240"/>
      <c r="T309" s="24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2" t="s">
        <v>159</v>
      </c>
      <c r="AU309" s="242" t="s">
        <v>86</v>
      </c>
      <c r="AV309" s="13" t="s">
        <v>86</v>
      </c>
      <c r="AW309" s="13" t="s">
        <v>32</v>
      </c>
      <c r="AX309" s="13" t="s">
        <v>76</v>
      </c>
      <c r="AY309" s="242" t="s">
        <v>150</v>
      </c>
    </row>
    <row r="310" s="14" customFormat="1">
      <c r="A310" s="14"/>
      <c r="B310" s="243"/>
      <c r="C310" s="244"/>
      <c r="D310" s="233" t="s">
        <v>159</v>
      </c>
      <c r="E310" s="245" t="s">
        <v>1</v>
      </c>
      <c r="F310" s="246" t="s">
        <v>161</v>
      </c>
      <c r="G310" s="244"/>
      <c r="H310" s="247">
        <v>369.27999999999997</v>
      </c>
      <c r="I310" s="248"/>
      <c r="J310" s="244"/>
      <c r="K310" s="244"/>
      <c r="L310" s="249"/>
      <c r="M310" s="250"/>
      <c r="N310" s="251"/>
      <c r="O310" s="251"/>
      <c r="P310" s="251"/>
      <c r="Q310" s="251"/>
      <c r="R310" s="251"/>
      <c r="S310" s="251"/>
      <c r="T310" s="252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3" t="s">
        <v>159</v>
      </c>
      <c r="AU310" s="253" t="s">
        <v>86</v>
      </c>
      <c r="AV310" s="14" t="s">
        <v>157</v>
      </c>
      <c r="AW310" s="14" t="s">
        <v>32</v>
      </c>
      <c r="AX310" s="14" t="s">
        <v>84</v>
      </c>
      <c r="AY310" s="253" t="s">
        <v>150</v>
      </c>
    </row>
    <row r="311" s="2" customFormat="1" ht="16.5" customHeight="1">
      <c r="A311" s="38"/>
      <c r="B311" s="39"/>
      <c r="C311" s="218" t="s">
        <v>369</v>
      </c>
      <c r="D311" s="218" t="s">
        <v>152</v>
      </c>
      <c r="E311" s="219" t="s">
        <v>370</v>
      </c>
      <c r="F311" s="220" t="s">
        <v>371</v>
      </c>
      <c r="G311" s="221" t="s">
        <v>191</v>
      </c>
      <c r="H311" s="222">
        <v>50.975999999999999</v>
      </c>
      <c r="I311" s="223"/>
      <c r="J311" s="224">
        <f>ROUND(I311*H311,2)</f>
        <v>0</v>
      </c>
      <c r="K311" s="220" t="s">
        <v>156</v>
      </c>
      <c r="L311" s="44"/>
      <c r="M311" s="225" t="s">
        <v>1</v>
      </c>
      <c r="N311" s="226" t="s">
        <v>41</v>
      </c>
      <c r="O311" s="91"/>
      <c r="P311" s="227">
        <f>O311*H311</f>
        <v>0</v>
      </c>
      <c r="Q311" s="227">
        <v>2.5018699999999998</v>
      </c>
      <c r="R311" s="227">
        <f>Q311*H311</f>
        <v>127.53532511999998</v>
      </c>
      <c r="S311" s="227">
        <v>0</v>
      </c>
      <c r="T311" s="228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29" t="s">
        <v>157</v>
      </c>
      <c r="AT311" s="229" t="s">
        <v>152</v>
      </c>
      <c r="AU311" s="229" t="s">
        <v>86</v>
      </c>
      <c r="AY311" s="17" t="s">
        <v>150</v>
      </c>
      <c r="BE311" s="230">
        <f>IF(N311="základní",J311,0)</f>
        <v>0</v>
      </c>
      <c r="BF311" s="230">
        <f>IF(N311="snížená",J311,0)</f>
        <v>0</v>
      </c>
      <c r="BG311" s="230">
        <f>IF(N311="zákl. přenesená",J311,0)</f>
        <v>0</v>
      </c>
      <c r="BH311" s="230">
        <f>IF(N311="sníž. přenesená",J311,0)</f>
        <v>0</v>
      </c>
      <c r="BI311" s="230">
        <f>IF(N311="nulová",J311,0)</f>
        <v>0</v>
      </c>
      <c r="BJ311" s="17" t="s">
        <v>84</v>
      </c>
      <c r="BK311" s="230">
        <f>ROUND(I311*H311,2)</f>
        <v>0</v>
      </c>
      <c r="BL311" s="17" t="s">
        <v>157</v>
      </c>
      <c r="BM311" s="229" t="s">
        <v>372</v>
      </c>
    </row>
    <row r="312" s="13" customFormat="1">
      <c r="A312" s="13"/>
      <c r="B312" s="231"/>
      <c r="C312" s="232"/>
      <c r="D312" s="233" t="s">
        <v>159</v>
      </c>
      <c r="E312" s="234" t="s">
        <v>1</v>
      </c>
      <c r="F312" s="235" t="s">
        <v>373</v>
      </c>
      <c r="G312" s="232"/>
      <c r="H312" s="236">
        <v>7.7759999999999998</v>
      </c>
      <c r="I312" s="237"/>
      <c r="J312" s="232"/>
      <c r="K312" s="232"/>
      <c r="L312" s="238"/>
      <c r="M312" s="239"/>
      <c r="N312" s="240"/>
      <c r="O312" s="240"/>
      <c r="P312" s="240"/>
      <c r="Q312" s="240"/>
      <c r="R312" s="240"/>
      <c r="S312" s="240"/>
      <c r="T312" s="24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2" t="s">
        <v>159</v>
      </c>
      <c r="AU312" s="242" t="s">
        <v>86</v>
      </c>
      <c r="AV312" s="13" t="s">
        <v>86</v>
      </c>
      <c r="AW312" s="13" t="s">
        <v>32</v>
      </c>
      <c r="AX312" s="13" t="s">
        <v>76</v>
      </c>
      <c r="AY312" s="242" t="s">
        <v>150</v>
      </c>
    </row>
    <row r="313" s="13" customFormat="1">
      <c r="A313" s="13"/>
      <c r="B313" s="231"/>
      <c r="C313" s="232"/>
      <c r="D313" s="233" t="s">
        <v>159</v>
      </c>
      <c r="E313" s="234" t="s">
        <v>1</v>
      </c>
      <c r="F313" s="235" t="s">
        <v>374</v>
      </c>
      <c r="G313" s="232"/>
      <c r="H313" s="236">
        <v>11.231999999999999</v>
      </c>
      <c r="I313" s="237"/>
      <c r="J313" s="232"/>
      <c r="K313" s="232"/>
      <c r="L313" s="238"/>
      <c r="M313" s="239"/>
      <c r="N313" s="240"/>
      <c r="O313" s="240"/>
      <c r="P313" s="240"/>
      <c r="Q313" s="240"/>
      <c r="R313" s="240"/>
      <c r="S313" s="240"/>
      <c r="T313" s="24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2" t="s">
        <v>159</v>
      </c>
      <c r="AU313" s="242" t="s">
        <v>86</v>
      </c>
      <c r="AV313" s="13" t="s">
        <v>86</v>
      </c>
      <c r="AW313" s="13" t="s">
        <v>32</v>
      </c>
      <c r="AX313" s="13" t="s">
        <v>76</v>
      </c>
      <c r="AY313" s="242" t="s">
        <v>150</v>
      </c>
    </row>
    <row r="314" s="13" customFormat="1">
      <c r="A314" s="13"/>
      <c r="B314" s="231"/>
      <c r="C314" s="232"/>
      <c r="D314" s="233" t="s">
        <v>159</v>
      </c>
      <c r="E314" s="234" t="s">
        <v>1</v>
      </c>
      <c r="F314" s="235" t="s">
        <v>375</v>
      </c>
      <c r="G314" s="232"/>
      <c r="H314" s="236">
        <v>6.048</v>
      </c>
      <c r="I314" s="237"/>
      <c r="J314" s="232"/>
      <c r="K314" s="232"/>
      <c r="L314" s="238"/>
      <c r="M314" s="239"/>
      <c r="N314" s="240"/>
      <c r="O314" s="240"/>
      <c r="P314" s="240"/>
      <c r="Q314" s="240"/>
      <c r="R314" s="240"/>
      <c r="S314" s="240"/>
      <c r="T314" s="241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2" t="s">
        <v>159</v>
      </c>
      <c r="AU314" s="242" t="s">
        <v>86</v>
      </c>
      <c r="AV314" s="13" t="s">
        <v>86</v>
      </c>
      <c r="AW314" s="13" t="s">
        <v>32</v>
      </c>
      <c r="AX314" s="13" t="s">
        <v>76</v>
      </c>
      <c r="AY314" s="242" t="s">
        <v>150</v>
      </c>
    </row>
    <row r="315" s="13" customFormat="1">
      <c r="A315" s="13"/>
      <c r="B315" s="231"/>
      <c r="C315" s="232"/>
      <c r="D315" s="233" t="s">
        <v>159</v>
      </c>
      <c r="E315" s="234" t="s">
        <v>1</v>
      </c>
      <c r="F315" s="235" t="s">
        <v>376</v>
      </c>
      <c r="G315" s="232"/>
      <c r="H315" s="236">
        <v>25.920000000000002</v>
      </c>
      <c r="I315" s="237"/>
      <c r="J315" s="232"/>
      <c r="K315" s="232"/>
      <c r="L315" s="238"/>
      <c r="M315" s="239"/>
      <c r="N315" s="240"/>
      <c r="O315" s="240"/>
      <c r="P315" s="240"/>
      <c r="Q315" s="240"/>
      <c r="R315" s="240"/>
      <c r="S315" s="240"/>
      <c r="T315" s="241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2" t="s">
        <v>159</v>
      </c>
      <c r="AU315" s="242" t="s">
        <v>86</v>
      </c>
      <c r="AV315" s="13" t="s">
        <v>86</v>
      </c>
      <c r="AW315" s="13" t="s">
        <v>32</v>
      </c>
      <c r="AX315" s="13" t="s">
        <v>76</v>
      </c>
      <c r="AY315" s="242" t="s">
        <v>150</v>
      </c>
    </row>
    <row r="316" s="14" customFormat="1">
      <c r="A316" s="14"/>
      <c r="B316" s="243"/>
      <c r="C316" s="244"/>
      <c r="D316" s="233" t="s">
        <v>159</v>
      </c>
      <c r="E316" s="245" t="s">
        <v>1</v>
      </c>
      <c r="F316" s="246" t="s">
        <v>161</v>
      </c>
      <c r="G316" s="244"/>
      <c r="H316" s="247">
        <v>50.975999999999999</v>
      </c>
      <c r="I316" s="248"/>
      <c r="J316" s="244"/>
      <c r="K316" s="244"/>
      <c r="L316" s="249"/>
      <c r="M316" s="250"/>
      <c r="N316" s="251"/>
      <c r="O316" s="251"/>
      <c r="P316" s="251"/>
      <c r="Q316" s="251"/>
      <c r="R316" s="251"/>
      <c r="S316" s="251"/>
      <c r="T316" s="252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3" t="s">
        <v>159</v>
      </c>
      <c r="AU316" s="253" t="s">
        <v>86</v>
      </c>
      <c r="AV316" s="14" t="s">
        <v>157</v>
      </c>
      <c r="AW316" s="14" t="s">
        <v>32</v>
      </c>
      <c r="AX316" s="14" t="s">
        <v>84</v>
      </c>
      <c r="AY316" s="253" t="s">
        <v>150</v>
      </c>
    </row>
    <row r="317" s="2" customFormat="1" ht="16.5" customHeight="1">
      <c r="A317" s="38"/>
      <c r="B317" s="39"/>
      <c r="C317" s="218" t="s">
        <v>377</v>
      </c>
      <c r="D317" s="218" t="s">
        <v>152</v>
      </c>
      <c r="E317" s="219" t="s">
        <v>378</v>
      </c>
      <c r="F317" s="220" t="s">
        <v>379</v>
      </c>
      <c r="G317" s="221" t="s">
        <v>155</v>
      </c>
      <c r="H317" s="222">
        <v>151.08000000000001</v>
      </c>
      <c r="I317" s="223"/>
      <c r="J317" s="224">
        <f>ROUND(I317*H317,2)</f>
        <v>0</v>
      </c>
      <c r="K317" s="220" t="s">
        <v>156</v>
      </c>
      <c r="L317" s="44"/>
      <c r="M317" s="225" t="s">
        <v>1</v>
      </c>
      <c r="N317" s="226" t="s">
        <v>41</v>
      </c>
      <c r="O317" s="91"/>
      <c r="P317" s="227">
        <f>O317*H317</f>
        <v>0</v>
      </c>
      <c r="Q317" s="227">
        <v>0.00264</v>
      </c>
      <c r="R317" s="227">
        <f>Q317*H317</f>
        <v>0.39885120000000002</v>
      </c>
      <c r="S317" s="227">
        <v>0</v>
      </c>
      <c r="T317" s="228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29" t="s">
        <v>157</v>
      </c>
      <c r="AT317" s="229" t="s">
        <v>152</v>
      </c>
      <c r="AU317" s="229" t="s">
        <v>86</v>
      </c>
      <c r="AY317" s="17" t="s">
        <v>150</v>
      </c>
      <c r="BE317" s="230">
        <f>IF(N317="základní",J317,0)</f>
        <v>0</v>
      </c>
      <c r="BF317" s="230">
        <f>IF(N317="snížená",J317,0)</f>
        <v>0</v>
      </c>
      <c r="BG317" s="230">
        <f>IF(N317="zákl. přenesená",J317,0)</f>
        <v>0</v>
      </c>
      <c r="BH317" s="230">
        <f>IF(N317="sníž. přenesená",J317,0)</f>
        <v>0</v>
      </c>
      <c r="BI317" s="230">
        <f>IF(N317="nulová",J317,0)</f>
        <v>0</v>
      </c>
      <c r="BJ317" s="17" t="s">
        <v>84</v>
      </c>
      <c r="BK317" s="230">
        <f>ROUND(I317*H317,2)</f>
        <v>0</v>
      </c>
      <c r="BL317" s="17" t="s">
        <v>157</v>
      </c>
      <c r="BM317" s="229" t="s">
        <v>380</v>
      </c>
    </row>
    <row r="318" s="13" customFormat="1">
      <c r="A318" s="13"/>
      <c r="B318" s="231"/>
      <c r="C318" s="232"/>
      <c r="D318" s="233" t="s">
        <v>159</v>
      </c>
      <c r="E318" s="234" t="s">
        <v>1</v>
      </c>
      <c r="F318" s="235" t="s">
        <v>381</v>
      </c>
      <c r="G318" s="232"/>
      <c r="H318" s="236">
        <v>23.760000000000002</v>
      </c>
      <c r="I318" s="237"/>
      <c r="J318" s="232"/>
      <c r="K318" s="232"/>
      <c r="L318" s="238"/>
      <c r="M318" s="239"/>
      <c r="N318" s="240"/>
      <c r="O318" s="240"/>
      <c r="P318" s="240"/>
      <c r="Q318" s="240"/>
      <c r="R318" s="240"/>
      <c r="S318" s="240"/>
      <c r="T318" s="241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2" t="s">
        <v>159</v>
      </c>
      <c r="AU318" s="242" t="s">
        <v>86</v>
      </c>
      <c r="AV318" s="13" t="s">
        <v>86</v>
      </c>
      <c r="AW318" s="13" t="s">
        <v>32</v>
      </c>
      <c r="AX318" s="13" t="s">
        <v>76</v>
      </c>
      <c r="AY318" s="242" t="s">
        <v>150</v>
      </c>
    </row>
    <row r="319" s="13" customFormat="1">
      <c r="A319" s="13"/>
      <c r="B319" s="231"/>
      <c r="C319" s="232"/>
      <c r="D319" s="233" t="s">
        <v>159</v>
      </c>
      <c r="E319" s="234" t="s">
        <v>1</v>
      </c>
      <c r="F319" s="235" t="s">
        <v>382</v>
      </c>
      <c r="G319" s="232"/>
      <c r="H319" s="236">
        <v>29.640000000000001</v>
      </c>
      <c r="I319" s="237"/>
      <c r="J319" s="232"/>
      <c r="K319" s="232"/>
      <c r="L319" s="238"/>
      <c r="M319" s="239"/>
      <c r="N319" s="240"/>
      <c r="O319" s="240"/>
      <c r="P319" s="240"/>
      <c r="Q319" s="240"/>
      <c r="R319" s="240"/>
      <c r="S319" s="240"/>
      <c r="T319" s="241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2" t="s">
        <v>159</v>
      </c>
      <c r="AU319" s="242" t="s">
        <v>86</v>
      </c>
      <c r="AV319" s="13" t="s">
        <v>86</v>
      </c>
      <c r="AW319" s="13" t="s">
        <v>32</v>
      </c>
      <c r="AX319" s="13" t="s">
        <v>76</v>
      </c>
      <c r="AY319" s="242" t="s">
        <v>150</v>
      </c>
    </row>
    <row r="320" s="13" customFormat="1">
      <c r="A320" s="13"/>
      <c r="B320" s="231"/>
      <c r="C320" s="232"/>
      <c r="D320" s="233" t="s">
        <v>159</v>
      </c>
      <c r="E320" s="234" t="s">
        <v>1</v>
      </c>
      <c r="F320" s="235" t="s">
        <v>383</v>
      </c>
      <c r="G320" s="232"/>
      <c r="H320" s="236">
        <v>18.48</v>
      </c>
      <c r="I320" s="237"/>
      <c r="J320" s="232"/>
      <c r="K320" s="232"/>
      <c r="L320" s="238"/>
      <c r="M320" s="239"/>
      <c r="N320" s="240"/>
      <c r="O320" s="240"/>
      <c r="P320" s="240"/>
      <c r="Q320" s="240"/>
      <c r="R320" s="240"/>
      <c r="S320" s="240"/>
      <c r="T320" s="241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2" t="s">
        <v>159</v>
      </c>
      <c r="AU320" s="242" t="s">
        <v>86</v>
      </c>
      <c r="AV320" s="13" t="s">
        <v>86</v>
      </c>
      <c r="AW320" s="13" t="s">
        <v>32</v>
      </c>
      <c r="AX320" s="13" t="s">
        <v>76</v>
      </c>
      <c r="AY320" s="242" t="s">
        <v>150</v>
      </c>
    </row>
    <row r="321" s="13" customFormat="1">
      <c r="A321" s="13"/>
      <c r="B321" s="231"/>
      <c r="C321" s="232"/>
      <c r="D321" s="233" t="s">
        <v>159</v>
      </c>
      <c r="E321" s="234" t="s">
        <v>1</v>
      </c>
      <c r="F321" s="235" t="s">
        <v>384</v>
      </c>
      <c r="G321" s="232"/>
      <c r="H321" s="236">
        <v>79.200000000000003</v>
      </c>
      <c r="I321" s="237"/>
      <c r="J321" s="232"/>
      <c r="K321" s="232"/>
      <c r="L321" s="238"/>
      <c r="M321" s="239"/>
      <c r="N321" s="240"/>
      <c r="O321" s="240"/>
      <c r="P321" s="240"/>
      <c r="Q321" s="240"/>
      <c r="R321" s="240"/>
      <c r="S321" s="240"/>
      <c r="T321" s="241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2" t="s">
        <v>159</v>
      </c>
      <c r="AU321" s="242" t="s">
        <v>86</v>
      </c>
      <c r="AV321" s="13" t="s">
        <v>86</v>
      </c>
      <c r="AW321" s="13" t="s">
        <v>32</v>
      </c>
      <c r="AX321" s="13" t="s">
        <v>76</v>
      </c>
      <c r="AY321" s="242" t="s">
        <v>150</v>
      </c>
    </row>
    <row r="322" s="14" customFormat="1">
      <c r="A322" s="14"/>
      <c r="B322" s="243"/>
      <c r="C322" s="244"/>
      <c r="D322" s="233" t="s">
        <v>159</v>
      </c>
      <c r="E322" s="245" t="s">
        <v>1</v>
      </c>
      <c r="F322" s="246" t="s">
        <v>161</v>
      </c>
      <c r="G322" s="244"/>
      <c r="H322" s="247">
        <v>151.08000000000001</v>
      </c>
      <c r="I322" s="248"/>
      <c r="J322" s="244"/>
      <c r="K322" s="244"/>
      <c r="L322" s="249"/>
      <c r="M322" s="250"/>
      <c r="N322" s="251"/>
      <c r="O322" s="251"/>
      <c r="P322" s="251"/>
      <c r="Q322" s="251"/>
      <c r="R322" s="251"/>
      <c r="S322" s="251"/>
      <c r="T322" s="252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3" t="s">
        <v>159</v>
      </c>
      <c r="AU322" s="253" t="s">
        <v>86</v>
      </c>
      <c r="AV322" s="14" t="s">
        <v>157</v>
      </c>
      <c r="AW322" s="14" t="s">
        <v>32</v>
      </c>
      <c r="AX322" s="14" t="s">
        <v>84</v>
      </c>
      <c r="AY322" s="253" t="s">
        <v>150</v>
      </c>
    </row>
    <row r="323" s="2" customFormat="1" ht="16.5" customHeight="1">
      <c r="A323" s="38"/>
      <c r="B323" s="39"/>
      <c r="C323" s="218" t="s">
        <v>385</v>
      </c>
      <c r="D323" s="218" t="s">
        <v>152</v>
      </c>
      <c r="E323" s="219" t="s">
        <v>386</v>
      </c>
      <c r="F323" s="220" t="s">
        <v>387</v>
      </c>
      <c r="G323" s="221" t="s">
        <v>155</v>
      </c>
      <c r="H323" s="222">
        <v>151.08000000000001</v>
      </c>
      <c r="I323" s="223"/>
      <c r="J323" s="224">
        <f>ROUND(I323*H323,2)</f>
        <v>0</v>
      </c>
      <c r="K323" s="220" t="s">
        <v>156</v>
      </c>
      <c r="L323" s="44"/>
      <c r="M323" s="225" t="s">
        <v>1</v>
      </c>
      <c r="N323" s="226" t="s">
        <v>41</v>
      </c>
      <c r="O323" s="91"/>
      <c r="P323" s="227">
        <f>O323*H323</f>
        <v>0</v>
      </c>
      <c r="Q323" s="227">
        <v>0</v>
      </c>
      <c r="R323" s="227">
        <f>Q323*H323</f>
        <v>0</v>
      </c>
      <c r="S323" s="227">
        <v>0</v>
      </c>
      <c r="T323" s="228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9" t="s">
        <v>157</v>
      </c>
      <c r="AT323" s="229" t="s">
        <v>152</v>
      </c>
      <c r="AU323" s="229" t="s">
        <v>86</v>
      </c>
      <c r="AY323" s="17" t="s">
        <v>150</v>
      </c>
      <c r="BE323" s="230">
        <f>IF(N323="základní",J323,0)</f>
        <v>0</v>
      </c>
      <c r="BF323" s="230">
        <f>IF(N323="snížená",J323,0)</f>
        <v>0</v>
      </c>
      <c r="BG323" s="230">
        <f>IF(N323="zákl. přenesená",J323,0)</f>
        <v>0</v>
      </c>
      <c r="BH323" s="230">
        <f>IF(N323="sníž. přenesená",J323,0)</f>
        <v>0</v>
      </c>
      <c r="BI323" s="230">
        <f>IF(N323="nulová",J323,0)</f>
        <v>0</v>
      </c>
      <c r="BJ323" s="17" t="s">
        <v>84</v>
      </c>
      <c r="BK323" s="230">
        <f>ROUND(I323*H323,2)</f>
        <v>0</v>
      </c>
      <c r="BL323" s="17" t="s">
        <v>157</v>
      </c>
      <c r="BM323" s="229" t="s">
        <v>388</v>
      </c>
    </row>
    <row r="324" s="13" customFormat="1">
      <c r="A324" s="13"/>
      <c r="B324" s="231"/>
      <c r="C324" s="232"/>
      <c r="D324" s="233" t="s">
        <v>159</v>
      </c>
      <c r="E324" s="234" t="s">
        <v>1</v>
      </c>
      <c r="F324" s="235" t="s">
        <v>381</v>
      </c>
      <c r="G324" s="232"/>
      <c r="H324" s="236">
        <v>23.760000000000002</v>
      </c>
      <c r="I324" s="237"/>
      <c r="J324" s="232"/>
      <c r="K324" s="232"/>
      <c r="L324" s="238"/>
      <c r="M324" s="239"/>
      <c r="N324" s="240"/>
      <c r="O324" s="240"/>
      <c r="P324" s="240"/>
      <c r="Q324" s="240"/>
      <c r="R324" s="240"/>
      <c r="S324" s="240"/>
      <c r="T324" s="241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2" t="s">
        <v>159</v>
      </c>
      <c r="AU324" s="242" t="s">
        <v>86</v>
      </c>
      <c r="AV324" s="13" t="s">
        <v>86</v>
      </c>
      <c r="AW324" s="13" t="s">
        <v>32</v>
      </c>
      <c r="AX324" s="13" t="s">
        <v>76</v>
      </c>
      <c r="AY324" s="242" t="s">
        <v>150</v>
      </c>
    </row>
    <row r="325" s="13" customFormat="1">
      <c r="A325" s="13"/>
      <c r="B325" s="231"/>
      <c r="C325" s="232"/>
      <c r="D325" s="233" t="s">
        <v>159</v>
      </c>
      <c r="E325" s="234" t="s">
        <v>1</v>
      </c>
      <c r="F325" s="235" t="s">
        <v>382</v>
      </c>
      <c r="G325" s="232"/>
      <c r="H325" s="236">
        <v>29.640000000000001</v>
      </c>
      <c r="I325" s="237"/>
      <c r="J325" s="232"/>
      <c r="K325" s="232"/>
      <c r="L325" s="238"/>
      <c r="M325" s="239"/>
      <c r="N325" s="240"/>
      <c r="O325" s="240"/>
      <c r="P325" s="240"/>
      <c r="Q325" s="240"/>
      <c r="R325" s="240"/>
      <c r="S325" s="240"/>
      <c r="T325" s="241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2" t="s">
        <v>159</v>
      </c>
      <c r="AU325" s="242" t="s">
        <v>86</v>
      </c>
      <c r="AV325" s="13" t="s">
        <v>86</v>
      </c>
      <c r="AW325" s="13" t="s">
        <v>32</v>
      </c>
      <c r="AX325" s="13" t="s">
        <v>76</v>
      </c>
      <c r="AY325" s="242" t="s">
        <v>150</v>
      </c>
    </row>
    <row r="326" s="13" customFormat="1">
      <c r="A326" s="13"/>
      <c r="B326" s="231"/>
      <c r="C326" s="232"/>
      <c r="D326" s="233" t="s">
        <v>159</v>
      </c>
      <c r="E326" s="234" t="s">
        <v>1</v>
      </c>
      <c r="F326" s="235" t="s">
        <v>383</v>
      </c>
      <c r="G326" s="232"/>
      <c r="H326" s="236">
        <v>18.48</v>
      </c>
      <c r="I326" s="237"/>
      <c r="J326" s="232"/>
      <c r="K326" s="232"/>
      <c r="L326" s="238"/>
      <c r="M326" s="239"/>
      <c r="N326" s="240"/>
      <c r="O326" s="240"/>
      <c r="P326" s="240"/>
      <c r="Q326" s="240"/>
      <c r="R326" s="240"/>
      <c r="S326" s="240"/>
      <c r="T326" s="241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2" t="s">
        <v>159</v>
      </c>
      <c r="AU326" s="242" t="s">
        <v>86</v>
      </c>
      <c r="AV326" s="13" t="s">
        <v>86</v>
      </c>
      <c r="AW326" s="13" t="s">
        <v>32</v>
      </c>
      <c r="AX326" s="13" t="s">
        <v>76</v>
      </c>
      <c r="AY326" s="242" t="s">
        <v>150</v>
      </c>
    </row>
    <row r="327" s="13" customFormat="1">
      <c r="A327" s="13"/>
      <c r="B327" s="231"/>
      <c r="C327" s="232"/>
      <c r="D327" s="233" t="s">
        <v>159</v>
      </c>
      <c r="E327" s="234" t="s">
        <v>1</v>
      </c>
      <c r="F327" s="235" t="s">
        <v>384</v>
      </c>
      <c r="G327" s="232"/>
      <c r="H327" s="236">
        <v>79.200000000000003</v>
      </c>
      <c r="I327" s="237"/>
      <c r="J327" s="232"/>
      <c r="K327" s="232"/>
      <c r="L327" s="238"/>
      <c r="M327" s="239"/>
      <c r="N327" s="240"/>
      <c r="O327" s="240"/>
      <c r="P327" s="240"/>
      <c r="Q327" s="240"/>
      <c r="R327" s="240"/>
      <c r="S327" s="240"/>
      <c r="T327" s="241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2" t="s">
        <v>159</v>
      </c>
      <c r="AU327" s="242" t="s">
        <v>86</v>
      </c>
      <c r="AV327" s="13" t="s">
        <v>86</v>
      </c>
      <c r="AW327" s="13" t="s">
        <v>32</v>
      </c>
      <c r="AX327" s="13" t="s">
        <v>76</v>
      </c>
      <c r="AY327" s="242" t="s">
        <v>150</v>
      </c>
    </row>
    <row r="328" s="14" customFormat="1">
      <c r="A328" s="14"/>
      <c r="B328" s="243"/>
      <c r="C328" s="244"/>
      <c r="D328" s="233" t="s">
        <v>159</v>
      </c>
      <c r="E328" s="245" t="s">
        <v>1</v>
      </c>
      <c r="F328" s="246" t="s">
        <v>161</v>
      </c>
      <c r="G328" s="244"/>
      <c r="H328" s="247">
        <v>151.08000000000001</v>
      </c>
      <c r="I328" s="248"/>
      <c r="J328" s="244"/>
      <c r="K328" s="244"/>
      <c r="L328" s="249"/>
      <c r="M328" s="250"/>
      <c r="N328" s="251"/>
      <c r="O328" s="251"/>
      <c r="P328" s="251"/>
      <c r="Q328" s="251"/>
      <c r="R328" s="251"/>
      <c r="S328" s="251"/>
      <c r="T328" s="252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3" t="s">
        <v>159</v>
      </c>
      <c r="AU328" s="253" t="s">
        <v>86</v>
      </c>
      <c r="AV328" s="14" t="s">
        <v>157</v>
      </c>
      <c r="AW328" s="14" t="s">
        <v>32</v>
      </c>
      <c r="AX328" s="14" t="s">
        <v>84</v>
      </c>
      <c r="AY328" s="253" t="s">
        <v>150</v>
      </c>
    </row>
    <row r="329" s="2" customFormat="1" ht="16.5" customHeight="1">
      <c r="A329" s="38"/>
      <c r="B329" s="39"/>
      <c r="C329" s="254" t="s">
        <v>389</v>
      </c>
      <c r="D329" s="254" t="s">
        <v>228</v>
      </c>
      <c r="E329" s="255" t="s">
        <v>390</v>
      </c>
      <c r="F329" s="256" t="s">
        <v>391</v>
      </c>
      <c r="G329" s="257" t="s">
        <v>392</v>
      </c>
      <c r="H329" s="258">
        <v>1</v>
      </c>
      <c r="I329" s="259"/>
      <c r="J329" s="260">
        <f>ROUND(I329*H329,2)</f>
        <v>0</v>
      </c>
      <c r="K329" s="256" t="s">
        <v>1</v>
      </c>
      <c r="L329" s="261"/>
      <c r="M329" s="262" t="s">
        <v>1</v>
      </c>
      <c r="N329" s="263" t="s">
        <v>41</v>
      </c>
      <c r="O329" s="91"/>
      <c r="P329" s="227">
        <f>O329*H329</f>
        <v>0</v>
      </c>
      <c r="Q329" s="227">
        <v>0</v>
      </c>
      <c r="R329" s="227">
        <f>Q329*H329</f>
        <v>0</v>
      </c>
      <c r="S329" s="227">
        <v>0</v>
      </c>
      <c r="T329" s="228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29" t="s">
        <v>188</v>
      </c>
      <c r="AT329" s="229" t="s">
        <v>228</v>
      </c>
      <c r="AU329" s="229" t="s">
        <v>86</v>
      </c>
      <c r="AY329" s="17" t="s">
        <v>150</v>
      </c>
      <c r="BE329" s="230">
        <f>IF(N329="základní",J329,0)</f>
        <v>0</v>
      </c>
      <c r="BF329" s="230">
        <f>IF(N329="snížená",J329,0)</f>
        <v>0</v>
      </c>
      <c r="BG329" s="230">
        <f>IF(N329="zákl. přenesená",J329,0)</f>
        <v>0</v>
      </c>
      <c r="BH329" s="230">
        <f>IF(N329="sníž. přenesená",J329,0)</f>
        <v>0</v>
      </c>
      <c r="BI329" s="230">
        <f>IF(N329="nulová",J329,0)</f>
        <v>0</v>
      </c>
      <c r="BJ329" s="17" t="s">
        <v>84</v>
      </c>
      <c r="BK329" s="230">
        <f>ROUND(I329*H329,2)</f>
        <v>0</v>
      </c>
      <c r="BL329" s="17" t="s">
        <v>157</v>
      </c>
      <c r="BM329" s="229" t="s">
        <v>393</v>
      </c>
    </row>
    <row r="330" s="12" customFormat="1" ht="22.8" customHeight="1">
      <c r="A330" s="12"/>
      <c r="B330" s="202"/>
      <c r="C330" s="203"/>
      <c r="D330" s="204" t="s">
        <v>75</v>
      </c>
      <c r="E330" s="216" t="s">
        <v>165</v>
      </c>
      <c r="F330" s="216" t="s">
        <v>394</v>
      </c>
      <c r="G330" s="203"/>
      <c r="H330" s="203"/>
      <c r="I330" s="206"/>
      <c r="J330" s="217">
        <f>BK330</f>
        <v>0</v>
      </c>
      <c r="K330" s="203"/>
      <c r="L330" s="208"/>
      <c r="M330" s="209"/>
      <c r="N330" s="210"/>
      <c r="O330" s="210"/>
      <c r="P330" s="211">
        <f>SUM(P331:P389)</f>
        <v>0</v>
      </c>
      <c r="Q330" s="210"/>
      <c r="R330" s="211">
        <f>SUM(R331:R389)</f>
        <v>264.60374929999995</v>
      </c>
      <c r="S330" s="210"/>
      <c r="T330" s="212">
        <f>SUM(T331:T389)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13" t="s">
        <v>84</v>
      </c>
      <c r="AT330" s="214" t="s">
        <v>75</v>
      </c>
      <c r="AU330" s="214" t="s">
        <v>84</v>
      </c>
      <c r="AY330" s="213" t="s">
        <v>150</v>
      </c>
      <c r="BK330" s="215">
        <f>SUM(BK331:BK389)</f>
        <v>0</v>
      </c>
    </row>
    <row r="331" s="2" customFormat="1" ht="24.15" customHeight="1">
      <c r="A331" s="38"/>
      <c r="B331" s="39"/>
      <c r="C331" s="218" t="s">
        <v>395</v>
      </c>
      <c r="D331" s="218" t="s">
        <v>152</v>
      </c>
      <c r="E331" s="219" t="s">
        <v>396</v>
      </c>
      <c r="F331" s="220" t="s">
        <v>397</v>
      </c>
      <c r="G331" s="221" t="s">
        <v>155</v>
      </c>
      <c r="H331" s="222">
        <v>80.579999999999998</v>
      </c>
      <c r="I331" s="223"/>
      <c r="J331" s="224">
        <f>ROUND(I331*H331,2)</f>
        <v>0</v>
      </c>
      <c r="K331" s="220" t="s">
        <v>156</v>
      </c>
      <c r="L331" s="44"/>
      <c r="M331" s="225" t="s">
        <v>1</v>
      </c>
      <c r="N331" s="226" t="s">
        <v>41</v>
      </c>
      <c r="O331" s="91"/>
      <c r="P331" s="227">
        <f>O331*H331</f>
        <v>0</v>
      </c>
      <c r="Q331" s="227">
        <v>0.61207999999999996</v>
      </c>
      <c r="R331" s="227">
        <f>Q331*H331</f>
        <v>49.321406399999994</v>
      </c>
      <c r="S331" s="227">
        <v>0</v>
      </c>
      <c r="T331" s="228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29" t="s">
        <v>242</v>
      </c>
      <c r="AT331" s="229" t="s">
        <v>152</v>
      </c>
      <c r="AU331" s="229" t="s">
        <v>86</v>
      </c>
      <c r="AY331" s="17" t="s">
        <v>150</v>
      </c>
      <c r="BE331" s="230">
        <f>IF(N331="základní",J331,0)</f>
        <v>0</v>
      </c>
      <c r="BF331" s="230">
        <f>IF(N331="snížená",J331,0)</f>
        <v>0</v>
      </c>
      <c r="BG331" s="230">
        <f>IF(N331="zákl. přenesená",J331,0)</f>
        <v>0</v>
      </c>
      <c r="BH331" s="230">
        <f>IF(N331="sníž. přenesená",J331,0)</f>
        <v>0</v>
      </c>
      <c r="BI331" s="230">
        <f>IF(N331="nulová",J331,0)</f>
        <v>0</v>
      </c>
      <c r="BJ331" s="17" t="s">
        <v>84</v>
      </c>
      <c r="BK331" s="230">
        <f>ROUND(I331*H331,2)</f>
        <v>0</v>
      </c>
      <c r="BL331" s="17" t="s">
        <v>242</v>
      </c>
      <c r="BM331" s="229" t="s">
        <v>398</v>
      </c>
    </row>
    <row r="332" s="13" customFormat="1">
      <c r="A332" s="13"/>
      <c r="B332" s="231"/>
      <c r="C332" s="232"/>
      <c r="D332" s="233" t="s">
        <v>159</v>
      </c>
      <c r="E332" s="234" t="s">
        <v>1</v>
      </c>
      <c r="F332" s="235" t="s">
        <v>399</v>
      </c>
      <c r="G332" s="232"/>
      <c r="H332" s="236">
        <v>22.800000000000001</v>
      </c>
      <c r="I332" s="237"/>
      <c r="J332" s="232"/>
      <c r="K332" s="232"/>
      <c r="L332" s="238"/>
      <c r="M332" s="239"/>
      <c r="N332" s="240"/>
      <c r="O332" s="240"/>
      <c r="P332" s="240"/>
      <c r="Q332" s="240"/>
      <c r="R332" s="240"/>
      <c r="S332" s="240"/>
      <c r="T332" s="241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2" t="s">
        <v>159</v>
      </c>
      <c r="AU332" s="242" t="s">
        <v>86</v>
      </c>
      <c r="AV332" s="13" t="s">
        <v>86</v>
      </c>
      <c r="AW332" s="13" t="s">
        <v>32</v>
      </c>
      <c r="AX332" s="13" t="s">
        <v>76</v>
      </c>
      <c r="AY332" s="242" t="s">
        <v>150</v>
      </c>
    </row>
    <row r="333" s="13" customFormat="1">
      <c r="A333" s="13"/>
      <c r="B333" s="231"/>
      <c r="C333" s="232"/>
      <c r="D333" s="233" t="s">
        <v>159</v>
      </c>
      <c r="E333" s="234" t="s">
        <v>1</v>
      </c>
      <c r="F333" s="235" t="s">
        <v>400</v>
      </c>
      <c r="G333" s="232"/>
      <c r="H333" s="236">
        <v>18.48</v>
      </c>
      <c r="I333" s="237"/>
      <c r="J333" s="232"/>
      <c r="K333" s="232"/>
      <c r="L333" s="238"/>
      <c r="M333" s="239"/>
      <c r="N333" s="240"/>
      <c r="O333" s="240"/>
      <c r="P333" s="240"/>
      <c r="Q333" s="240"/>
      <c r="R333" s="240"/>
      <c r="S333" s="240"/>
      <c r="T333" s="241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2" t="s">
        <v>159</v>
      </c>
      <c r="AU333" s="242" t="s">
        <v>86</v>
      </c>
      <c r="AV333" s="13" t="s">
        <v>86</v>
      </c>
      <c r="AW333" s="13" t="s">
        <v>32</v>
      </c>
      <c r="AX333" s="13" t="s">
        <v>76</v>
      </c>
      <c r="AY333" s="242" t="s">
        <v>150</v>
      </c>
    </row>
    <row r="334" s="13" customFormat="1">
      <c r="A334" s="13"/>
      <c r="B334" s="231"/>
      <c r="C334" s="232"/>
      <c r="D334" s="233" t="s">
        <v>159</v>
      </c>
      <c r="E334" s="234" t="s">
        <v>1</v>
      </c>
      <c r="F334" s="235" t="s">
        <v>401</v>
      </c>
      <c r="G334" s="232"/>
      <c r="H334" s="236">
        <v>7.2000000000000002</v>
      </c>
      <c r="I334" s="237"/>
      <c r="J334" s="232"/>
      <c r="K334" s="232"/>
      <c r="L334" s="238"/>
      <c r="M334" s="239"/>
      <c r="N334" s="240"/>
      <c r="O334" s="240"/>
      <c r="P334" s="240"/>
      <c r="Q334" s="240"/>
      <c r="R334" s="240"/>
      <c r="S334" s="240"/>
      <c r="T334" s="241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2" t="s">
        <v>159</v>
      </c>
      <c r="AU334" s="242" t="s">
        <v>86</v>
      </c>
      <c r="AV334" s="13" t="s">
        <v>86</v>
      </c>
      <c r="AW334" s="13" t="s">
        <v>32</v>
      </c>
      <c r="AX334" s="13" t="s">
        <v>76</v>
      </c>
      <c r="AY334" s="242" t="s">
        <v>150</v>
      </c>
    </row>
    <row r="335" s="13" customFormat="1">
      <c r="A335" s="13"/>
      <c r="B335" s="231"/>
      <c r="C335" s="232"/>
      <c r="D335" s="233" t="s">
        <v>159</v>
      </c>
      <c r="E335" s="234" t="s">
        <v>1</v>
      </c>
      <c r="F335" s="235" t="s">
        <v>402</v>
      </c>
      <c r="G335" s="232"/>
      <c r="H335" s="236">
        <v>9.7200000000000006</v>
      </c>
      <c r="I335" s="237"/>
      <c r="J335" s="232"/>
      <c r="K335" s="232"/>
      <c r="L335" s="238"/>
      <c r="M335" s="239"/>
      <c r="N335" s="240"/>
      <c r="O335" s="240"/>
      <c r="P335" s="240"/>
      <c r="Q335" s="240"/>
      <c r="R335" s="240"/>
      <c r="S335" s="240"/>
      <c r="T335" s="241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2" t="s">
        <v>159</v>
      </c>
      <c r="AU335" s="242" t="s">
        <v>86</v>
      </c>
      <c r="AV335" s="13" t="s">
        <v>86</v>
      </c>
      <c r="AW335" s="13" t="s">
        <v>32</v>
      </c>
      <c r="AX335" s="13" t="s">
        <v>76</v>
      </c>
      <c r="AY335" s="242" t="s">
        <v>150</v>
      </c>
    </row>
    <row r="336" s="13" customFormat="1">
      <c r="A336" s="13"/>
      <c r="B336" s="231"/>
      <c r="C336" s="232"/>
      <c r="D336" s="233" t="s">
        <v>159</v>
      </c>
      <c r="E336" s="234" t="s">
        <v>1</v>
      </c>
      <c r="F336" s="235" t="s">
        <v>403</v>
      </c>
      <c r="G336" s="232"/>
      <c r="H336" s="236">
        <v>22.379999999999999</v>
      </c>
      <c r="I336" s="237"/>
      <c r="J336" s="232"/>
      <c r="K336" s="232"/>
      <c r="L336" s="238"/>
      <c r="M336" s="239"/>
      <c r="N336" s="240"/>
      <c r="O336" s="240"/>
      <c r="P336" s="240"/>
      <c r="Q336" s="240"/>
      <c r="R336" s="240"/>
      <c r="S336" s="240"/>
      <c r="T336" s="241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2" t="s">
        <v>159</v>
      </c>
      <c r="AU336" s="242" t="s">
        <v>86</v>
      </c>
      <c r="AV336" s="13" t="s">
        <v>86</v>
      </c>
      <c r="AW336" s="13" t="s">
        <v>32</v>
      </c>
      <c r="AX336" s="13" t="s">
        <v>76</v>
      </c>
      <c r="AY336" s="242" t="s">
        <v>150</v>
      </c>
    </row>
    <row r="337" s="14" customFormat="1">
      <c r="A337" s="14"/>
      <c r="B337" s="243"/>
      <c r="C337" s="244"/>
      <c r="D337" s="233" t="s">
        <v>159</v>
      </c>
      <c r="E337" s="245" t="s">
        <v>1</v>
      </c>
      <c r="F337" s="246" t="s">
        <v>161</v>
      </c>
      <c r="G337" s="244"/>
      <c r="H337" s="247">
        <v>80.579999999999998</v>
      </c>
      <c r="I337" s="248"/>
      <c r="J337" s="244"/>
      <c r="K337" s="244"/>
      <c r="L337" s="249"/>
      <c r="M337" s="250"/>
      <c r="N337" s="251"/>
      <c r="O337" s="251"/>
      <c r="P337" s="251"/>
      <c r="Q337" s="251"/>
      <c r="R337" s="251"/>
      <c r="S337" s="251"/>
      <c r="T337" s="252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3" t="s">
        <v>159</v>
      </c>
      <c r="AU337" s="253" t="s">
        <v>86</v>
      </c>
      <c r="AV337" s="14" t="s">
        <v>157</v>
      </c>
      <c r="AW337" s="14" t="s">
        <v>32</v>
      </c>
      <c r="AX337" s="14" t="s">
        <v>84</v>
      </c>
      <c r="AY337" s="253" t="s">
        <v>150</v>
      </c>
    </row>
    <row r="338" s="15" customFormat="1">
      <c r="A338" s="15"/>
      <c r="B338" s="264"/>
      <c r="C338" s="265"/>
      <c r="D338" s="233" t="s">
        <v>159</v>
      </c>
      <c r="E338" s="266" t="s">
        <v>1</v>
      </c>
      <c r="F338" s="267" t="s">
        <v>404</v>
      </c>
      <c r="G338" s="265"/>
      <c r="H338" s="266" t="s">
        <v>1</v>
      </c>
      <c r="I338" s="268"/>
      <c r="J338" s="265"/>
      <c r="K338" s="265"/>
      <c r="L338" s="269"/>
      <c r="M338" s="270"/>
      <c r="N338" s="271"/>
      <c r="O338" s="271"/>
      <c r="P338" s="271"/>
      <c r="Q338" s="271"/>
      <c r="R338" s="271"/>
      <c r="S338" s="271"/>
      <c r="T338" s="272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73" t="s">
        <v>159</v>
      </c>
      <c r="AU338" s="273" t="s">
        <v>86</v>
      </c>
      <c r="AV338" s="15" t="s">
        <v>84</v>
      </c>
      <c r="AW338" s="15" t="s">
        <v>32</v>
      </c>
      <c r="AX338" s="15" t="s">
        <v>76</v>
      </c>
      <c r="AY338" s="273" t="s">
        <v>150</v>
      </c>
    </row>
    <row r="339" s="2" customFormat="1" ht="24.15" customHeight="1">
      <c r="A339" s="38"/>
      <c r="B339" s="39"/>
      <c r="C339" s="218" t="s">
        <v>405</v>
      </c>
      <c r="D339" s="218" t="s">
        <v>152</v>
      </c>
      <c r="E339" s="219" t="s">
        <v>406</v>
      </c>
      <c r="F339" s="220" t="s">
        <v>407</v>
      </c>
      <c r="G339" s="221" t="s">
        <v>155</v>
      </c>
      <c r="H339" s="222">
        <v>24.888000000000002</v>
      </c>
      <c r="I339" s="223"/>
      <c r="J339" s="224">
        <f>ROUND(I339*H339,2)</f>
        <v>0</v>
      </c>
      <c r="K339" s="220" t="s">
        <v>156</v>
      </c>
      <c r="L339" s="44"/>
      <c r="M339" s="225" t="s">
        <v>1</v>
      </c>
      <c r="N339" s="226" t="s">
        <v>41</v>
      </c>
      <c r="O339" s="91"/>
      <c r="P339" s="227">
        <f>O339*H339</f>
        <v>0</v>
      </c>
      <c r="Q339" s="227">
        <v>0.99007999999999996</v>
      </c>
      <c r="R339" s="227">
        <f>Q339*H339</f>
        <v>24.641111040000002</v>
      </c>
      <c r="S339" s="227">
        <v>0</v>
      </c>
      <c r="T339" s="228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29" t="s">
        <v>157</v>
      </c>
      <c r="AT339" s="229" t="s">
        <v>152</v>
      </c>
      <c r="AU339" s="229" t="s">
        <v>86</v>
      </c>
      <c r="AY339" s="17" t="s">
        <v>150</v>
      </c>
      <c r="BE339" s="230">
        <f>IF(N339="základní",J339,0)</f>
        <v>0</v>
      </c>
      <c r="BF339" s="230">
        <f>IF(N339="snížená",J339,0)</f>
        <v>0</v>
      </c>
      <c r="BG339" s="230">
        <f>IF(N339="zákl. přenesená",J339,0)</f>
        <v>0</v>
      </c>
      <c r="BH339" s="230">
        <f>IF(N339="sníž. přenesená",J339,0)</f>
        <v>0</v>
      </c>
      <c r="BI339" s="230">
        <f>IF(N339="nulová",J339,0)</f>
        <v>0</v>
      </c>
      <c r="BJ339" s="17" t="s">
        <v>84</v>
      </c>
      <c r="BK339" s="230">
        <f>ROUND(I339*H339,2)</f>
        <v>0</v>
      </c>
      <c r="BL339" s="17" t="s">
        <v>157</v>
      </c>
      <c r="BM339" s="229" t="s">
        <v>408</v>
      </c>
    </row>
    <row r="340" s="13" customFormat="1">
      <c r="A340" s="13"/>
      <c r="B340" s="231"/>
      <c r="C340" s="232"/>
      <c r="D340" s="233" t="s">
        <v>159</v>
      </c>
      <c r="E340" s="234" t="s">
        <v>1</v>
      </c>
      <c r="F340" s="235" t="s">
        <v>409</v>
      </c>
      <c r="G340" s="232"/>
      <c r="H340" s="236">
        <v>6.8879999999999999</v>
      </c>
      <c r="I340" s="237"/>
      <c r="J340" s="232"/>
      <c r="K340" s="232"/>
      <c r="L340" s="238"/>
      <c r="M340" s="239"/>
      <c r="N340" s="240"/>
      <c r="O340" s="240"/>
      <c r="P340" s="240"/>
      <c r="Q340" s="240"/>
      <c r="R340" s="240"/>
      <c r="S340" s="240"/>
      <c r="T340" s="241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2" t="s">
        <v>159</v>
      </c>
      <c r="AU340" s="242" t="s">
        <v>86</v>
      </c>
      <c r="AV340" s="13" t="s">
        <v>86</v>
      </c>
      <c r="AW340" s="13" t="s">
        <v>32</v>
      </c>
      <c r="AX340" s="13" t="s">
        <v>76</v>
      </c>
      <c r="AY340" s="242" t="s">
        <v>150</v>
      </c>
    </row>
    <row r="341" s="13" customFormat="1">
      <c r="A341" s="13"/>
      <c r="B341" s="231"/>
      <c r="C341" s="232"/>
      <c r="D341" s="233" t="s">
        <v>159</v>
      </c>
      <c r="E341" s="234" t="s">
        <v>1</v>
      </c>
      <c r="F341" s="235" t="s">
        <v>410</v>
      </c>
      <c r="G341" s="232"/>
      <c r="H341" s="236">
        <v>14.4</v>
      </c>
      <c r="I341" s="237"/>
      <c r="J341" s="232"/>
      <c r="K341" s="232"/>
      <c r="L341" s="238"/>
      <c r="M341" s="239"/>
      <c r="N341" s="240"/>
      <c r="O341" s="240"/>
      <c r="P341" s="240"/>
      <c r="Q341" s="240"/>
      <c r="R341" s="240"/>
      <c r="S341" s="240"/>
      <c r="T341" s="241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2" t="s">
        <v>159</v>
      </c>
      <c r="AU341" s="242" t="s">
        <v>86</v>
      </c>
      <c r="AV341" s="13" t="s">
        <v>86</v>
      </c>
      <c r="AW341" s="13" t="s">
        <v>32</v>
      </c>
      <c r="AX341" s="13" t="s">
        <v>76</v>
      </c>
      <c r="AY341" s="242" t="s">
        <v>150</v>
      </c>
    </row>
    <row r="342" s="13" customFormat="1">
      <c r="A342" s="13"/>
      <c r="B342" s="231"/>
      <c r="C342" s="232"/>
      <c r="D342" s="233" t="s">
        <v>159</v>
      </c>
      <c r="E342" s="234" t="s">
        <v>1</v>
      </c>
      <c r="F342" s="235" t="s">
        <v>411</v>
      </c>
      <c r="G342" s="232"/>
      <c r="H342" s="236">
        <v>3.6000000000000001</v>
      </c>
      <c r="I342" s="237"/>
      <c r="J342" s="232"/>
      <c r="K342" s="232"/>
      <c r="L342" s="238"/>
      <c r="M342" s="239"/>
      <c r="N342" s="240"/>
      <c r="O342" s="240"/>
      <c r="P342" s="240"/>
      <c r="Q342" s="240"/>
      <c r="R342" s="240"/>
      <c r="S342" s="240"/>
      <c r="T342" s="24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2" t="s">
        <v>159</v>
      </c>
      <c r="AU342" s="242" t="s">
        <v>86</v>
      </c>
      <c r="AV342" s="13" t="s">
        <v>86</v>
      </c>
      <c r="AW342" s="13" t="s">
        <v>32</v>
      </c>
      <c r="AX342" s="13" t="s">
        <v>76</v>
      </c>
      <c r="AY342" s="242" t="s">
        <v>150</v>
      </c>
    </row>
    <row r="343" s="14" customFormat="1">
      <c r="A343" s="14"/>
      <c r="B343" s="243"/>
      <c r="C343" s="244"/>
      <c r="D343" s="233" t="s">
        <v>159</v>
      </c>
      <c r="E343" s="245" t="s">
        <v>1</v>
      </c>
      <c r="F343" s="246" t="s">
        <v>161</v>
      </c>
      <c r="G343" s="244"/>
      <c r="H343" s="247">
        <v>24.888000000000002</v>
      </c>
      <c r="I343" s="248"/>
      <c r="J343" s="244"/>
      <c r="K343" s="244"/>
      <c r="L343" s="249"/>
      <c r="M343" s="250"/>
      <c r="N343" s="251"/>
      <c r="O343" s="251"/>
      <c r="P343" s="251"/>
      <c r="Q343" s="251"/>
      <c r="R343" s="251"/>
      <c r="S343" s="251"/>
      <c r="T343" s="252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3" t="s">
        <v>159</v>
      </c>
      <c r="AU343" s="253" t="s">
        <v>86</v>
      </c>
      <c r="AV343" s="14" t="s">
        <v>157</v>
      </c>
      <c r="AW343" s="14" t="s">
        <v>32</v>
      </c>
      <c r="AX343" s="14" t="s">
        <v>84</v>
      </c>
      <c r="AY343" s="253" t="s">
        <v>150</v>
      </c>
    </row>
    <row r="344" s="2" customFormat="1" ht="16.5" customHeight="1">
      <c r="A344" s="38"/>
      <c r="B344" s="39"/>
      <c r="C344" s="218" t="s">
        <v>412</v>
      </c>
      <c r="D344" s="218" t="s">
        <v>152</v>
      </c>
      <c r="E344" s="219" t="s">
        <v>413</v>
      </c>
      <c r="F344" s="220" t="s">
        <v>414</v>
      </c>
      <c r="G344" s="221" t="s">
        <v>191</v>
      </c>
      <c r="H344" s="222">
        <v>75.439999999999998</v>
      </c>
      <c r="I344" s="223"/>
      <c r="J344" s="224">
        <f>ROUND(I344*H344,2)</f>
        <v>0</v>
      </c>
      <c r="K344" s="220" t="s">
        <v>156</v>
      </c>
      <c r="L344" s="44"/>
      <c r="M344" s="225" t="s">
        <v>1</v>
      </c>
      <c r="N344" s="226" t="s">
        <v>41</v>
      </c>
      <c r="O344" s="91"/>
      <c r="P344" s="227">
        <f>O344*H344</f>
        <v>0</v>
      </c>
      <c r="Q344" s="227">
        <v>2.5018699999999998</v>
      </c>
      <c r="R344" s="227">
        <f>Q344*H344</f>
        <v>188.74107279999998</v>
      </c>
      <c r="S344" s="227">
        <v>0</v>
      </c>
      <c r="T344" s="228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29" t="s">
        <v>157</v>
      </c>
      <c r="AT344" s="229" t="s">
        <v>152</v>
      </c>
      <c r="AU344" s="229" t="s">
        <v>86</v>
      </c>
      <c r="AY344" s="17" t="s">
        <v>150</v>
      </c>
      <c r="BE344" s="230">
        <f>IF(N344="základní",J344,0)</f>
        <v>0</v>
      </c>
      <c r="BF344" s="230">
        <f>IF(N344="snížená",J344,0)</f>
        <v>0</v>
      </c>
      <c r="BG344" s="230">
        <f>IF(N344="zákl. přenesená",J344,0)</f>
        <v>0</v>
      </c>
      <c r="BH344" s="230">
        <f>IF(N344="sníž. přenesená",J344,0)</f>
        <v>0</v>
      </c>
      <c r="BI344" s="230">
        <f>IF(N344="nulová",J344,0)</f>
        <v>0</v>
      </c>
      <c r="BJ344" s="17" t="s">
        <v>84</v>
      </c>
      <c r="BK344" s="230">
        <f>ROUND(I344*H344,2)</f>
        <v>0</v>
      </c>
      <c r="BL344" s="17" t="s">
        <v>157</v>
      </c>
      <c r="BM344" s="229" t="s">
        <v>415</v>
      </c>
    </row>
    <row r="345" s="13" customFormat="1">
      <c r="A345" s="13"/>
      <c r="B345" s="231"/>
      <c r="C345" s="232"/>
      <c r="D345" s="233" t="s">
        <v>159</v>
      </c>
      <c r="E345" s="234" t="s">
        <v>1</v>
      </c>
      <c r="F345" s="235" t="s">
        <v>416</v>
      </c>
      <c r="G345" s="232"/>
      <c r="H345" s="236">
        <v>18.960000000000001</v>
      </c>
      <c r="I345" s="237"/>
      <c r="J345" s="232"/>
      <c r="K345" s="232"/>
      <c r="L345" s="238"/>
      <c r="M345" s="239"/>
      <c r="N345" s="240"/>
      <c r="O345" s="240"/>
      <c r="P345" s="240"/>
      <c r="Q345" s="240"/>
      <c r="R345" s="240"/>
      <c r="S345" s="240"/>
      <c r="T345" s="241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2" t="s">
        <v>159</v>
      </c>
      <c r="AU345" s="242" t="s">
        <v>86</v>
      </c>
      <c r="AV345" s="13" t="s">
        <v>86</v>
      </c>
      <c r="AW345" s="13" t="s">
        <v>32</v>
      </c>
      <c r="AX345" s="13" t="s">
        <v>76</v>
      </c>
      <c r="AY345" s="242" t="s">
        <v>150</v>
      </c>
    </row>
    <row r="346" s="13" customFormat="1">
      <c r="A346" s="13"/>
      <c r="B346" s="231"/>
      <c r="C346" s="232"/>
      <c r="D346" s="233" t="s">
        <v>159</v>
      </c>
      <c r="E346" s="234" t="s">
        <v>1</v>
      </c>
      <c r="F346" s="235" t="s">
        <v>417</v>
      </c>
      <c r="G346" s="232"/>
      <c r="H346" s="236">
        <v>22.920000000000002</v>
      </c>
      <c r="I346" s="237"/>
      <c r="J346" s="232"/>
      <c r="K346" s="232"/>
      <c r="L346" s="238"/>
      <c r="M346" s="239"/>
      <c r="N346" s="240"/>
      <c r="O346" s="240"/>
      <c r="P346" s="240"/>
      <c r="Q346" s="240"/>
      <c r="R346" s="240"/>
      <c r="S346" s="240"/>
      <c r="T346" s="241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2" t="s">
        <v>159</v>
      </c>
      <c r="AU346" s="242" t="s">
        <v>86</v>
      </c>
      <c r="AV346" s="13" t="s">
        <v>86</v>
      </c>
      <c r="AW346" s="13" t="s">
        <v>32</v>
      </c>
      <c r="AX346" s="13" t="s">
        <v>76</v>
      </c>
      <c r="AY346" s="242" t="s">
        <v>150</v>
      </c>
    </row>
    <row r="347" s="13" customFormat="1">
      <c r="A347" s="13"/>
      <c r="B347" s="231"/>
      <c r="C347" s="232"/>
      <c r="D347" s="233" t="s">
        <v>159</v>
      </c>
      <c r="E347" s="234" t="s">
        <v>1</v>
      </c>
      <c r="F347" s="235" t="s">
        <v>416</v>
      </c>
      <c r="G347" s="232"/>
      <c r="H347" s="236">
        <v>18.960000000000001</v>
      </c>
      <c r="I347" s="237"/>
      <c r="J347" s="232"/>
      <c r="K347" s="232"/>
      <c r="L347" s="238"/>
      <c r="M347" s="239"/>
      <c r="N347" s="240"/>
      <c r="O347" s="240"/>
      <c r="P347" s="240"/>
      <c r="Q347" s="240"/>
      <c r="R347" s="240"/>
      <c r="S347" s="240"/>
      <c r="T347" s="241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2" t="s">
        <v>159</v>
      </c>
      <c r="AU347" s="242" t="s">
        <v>86</v>
      </c>
      <c r="AV347" s="13" t="s">
        <v>86</v>
      </c>
      <c r="AW347" s="13" t="s">
        <v>32</v>
      </c>
      <c r="AX347" s="13" t="s">
        <v>76</v>
      </c>
      <c r="AY347" s="242" t="s">
        <v>150</v>
      </c>
    </row>
    <row r="348" s="13" customFormat="1">
      <c r="A348" s="13"/>
      <c r="B348" s="231"/>
      <c r="C348" s="232"/>
      <c r="D348" s="233" t="s">
        <v>159</v>
      </c>
      <c r="E348" s="234" t="s">
        <v>1</v>
      </c>
      <c r="F348" s="235" t="s">
        <v>418</v>
      </c>
      <c r="G348" s="232"/>
      <c r="H348" s="236">
        <v>20.16</v>
      </c>
      <c r="I348" s="237"/>
      <c r="J348" s="232"/>
      <c r="K348" s="232"/>
      <c r="L348" s="238"/>
      <c r="M348" s="239"/>
      <c r="N348" s="240"/>
      <c r="O348" s="240"/>
      <c r="P348" s="240"/>
      <c r="Q348" s="240"/>
      <c r="R348" s="240"/>
      <c r="S348" s="240"/>
      <c r="T348" s="241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2" t="s">
        <v>159</v>
      </c>
      <c r="AU348" s="242" t="s">
        <v>86</v>
      </c>
      <c r="AV348" s="13" t="s">
        <v>86</v>
      </c>
      <c r="AW348" s="13" t="s">
        <v>32</v>
      </c>
      <c r="AX348" s="13" t="s">
        <v>76</v>
      </c>
      <c r="AY348" s="242" t="s">
        <v>150</v>
      </c>
    </row>
    <row r="349" s="13" customFormat="1">
      <c r="A349" s="13"/>
      <c r="B349" s="231"/>
      <c r="C349" s="232"/>
      <c r="D349" s="233" t="s">
        <v>159</v>
      </c>
      <c r="E349" s="234" t="s">
        <v>1</v>
      </c>
      <c r="F349" s="235" t="s">
        <v>419</v>
      </c>
      <c r="G349" s="232"/>
      <c r="H349" s="236">
        <v>-2.7000000000000002</v>
      </c>
      <c r="I349" s="237"/>
      <c r="J349" s="232"/>
      <c r="K349" s="232"/>
      <c r="L349" s="238"/>
      <c r="M349" s="239"/>
      <c r="N349" s="240"/>
      <c r="O349" s="240"/>
      <c r="P349" s="240"/>
      <c r="Q349" s="240"/>
      <c r="R349" s="240"/>
      <c r="S349" s="240"/>
      <c r="T349" s="241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2" t="s">
        <v>159</v>
      </c>
      <c r="AU349" s="242" t="s">
        <v>86</v>
      </c>
      <c r="AV349" s="13" t="s">
        <v>86</v>
      </c>
      <c r="AW349" s="13" t="s">
        <v>32</v>
      </c>
      <c r="AX349" s="13" t="s">
        <v>76</v>
      </c>
      <c r="AY349" s="242" t="s">
        <v>150</v>
      </c>
    </row>
    <row r="350" s="13" customFormat="1">
      <c r="A350" s="13"/>
      <c r="B350" s="231"/>
      <c r="C350" s="232"/>
      <c r="D350" s="233" t="s">
        <v>159</v>
      </c>
      <c r="E350" s="234" t="s">
        <v>1</v>
      </c>
      <c r="F350" s="235" t="s">
        <v>420</v>
      </c>
      <c r="G350" s="232"/>
      <c r="H350" s="236">
        <v>-1.6599999999999999</v>
      </c>
      <c r="I350" s="237"/>
      <c r="J350" s="232"/>
      <c r="K350" s="232"/>
      <c r="L350" s="238"/>
      <c r="M350" s="239"/>
      <c r="N350" s="240"/>
      <c r="O350" s="240"/>
      <c r="P350" s="240"/>
      <c r="Q350" s="240"/>
      <c r="R350" s="240"/>
      <c r="S350" s="240"/>
      <c r="T350" s="241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2" t="s">
        <v>159</v>
      </c>
      <c r="AU350" s="242" t="s">
        <v>86</v>
      </c>
      <c r="AV350" s="13" t="s">
        <v>86</v>
      </c>
      <c r="AW350" s="13" t="s">
        <v>32</v>
      </c>
      <c r="AX350" s="13" t="s">
        <v>76</v>
      </c>
      <c r="AY350" s="242" t="s">
        <v>150</v>
      </c>
    </row>
    <row r="351" s="13" customFormat="1">
      <c r="A351" s="13"/>
      <c r="B351" s="231"/>
      <c r="C351" s="232"/>
      <c r="D351" s="233" t="s">
        <v>159</v>
      </c>
      <c r="E351" s="234" t="s">
        <v>1</v>
      </c>
      <c r="F351" s="235" t="s">
        <v>421</v>
      </c>
      <c r="G351" s="232"/>
      <c r="H351" s="236">
        <v>-1.2</v>
      </c>
      <c r="I351" s="237"/>
      <c r="J351" s="232"/>
      <c r="K351" s="232"/>
      <c r="L351" s="238"/>
      <c r="M351" s="239"/>
      <c r="N351" s="240"/>
      <c r="O351" s="240"/>
      <c r="P351" s="240"/>
      <c r="Q351" s="240"/>
      <c r="R351" s="240"/>
      <c r="S351" s="240"/>
      <c r="T351" s="241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2" t="s">
        <v>159</v>
      </c>
      <c r="AU351" s="242" t="s">
        <v>86</v>
      </c>
      <c r="AV351" s="13" t="s">
        <v>86</v>
      </c>
      <c r="AW351" s="13" t="s">
        <v>32</v>
      </c>
      <c r="AX351" s="13" t="s">
        <v>76</v>
      </c>
      <c r="AY351" s="242" t="s">
        <v>150</v>
      </c>
    </row>
    <row r="352" s="14" customFormat="1">
      <c r="A352" s="14"/>
      <c r="B352" s="243"/>
      <c r="C352" s="244"/>
      <c r="D352" s="233" t="s">
        <v>159</v>
      </c>
      <c r="E352" s="245" t="s">
        <v>1</v>
      </c>
      <c r="F352" s="246" t="s">
        <v>161</v>
      </c>
      <c r="G352" s="244"/>
      <c r="H352" s="247">
        <v>75.439999999999998</v>
      </c>
      <c r="I352" s="248"/>
      <c r="J352" s="244"/>
      <c r="K352" s="244"/>
      <c r="L352" s="249"/>
      <c r="M352" s="250"/>
      <c r="N352" s="251"/>
      <c r="O352" s="251"/>
      <c r="P352" s="251"/>
      <c r="Q352" s="251"/>
      <c r="R352" s="251"/>
      <c r="S352" s="251"/>
      <c r="T352" s="252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3" t="s">
        <v>159</v>
      </c>
      <c r="AU352" s="253" t="s">
        <v>86</v>
      </c>
      <c r="AV352" s="14" t="s">
        <v>157</v>
      </c>
      <c r="AW352" s="14" t="s">
        <v>32</v>
      </c>
      <c r="AX352" s="14" t="s">
        <v>84</v>
      </c>
      <c r="AY352" s="253" t="s">
        <v>150</v>
      </c>
    </row>
    <row r="353" s="2" customFormat="1" ht="16.5" customHeight="1">
      <c r="A353" s="38"/>
      <c r="B353" s="39"/>
      <c r="C353" s="218" t="s">
        <v>422</v>
      </c>
      <c r="D353" s="218" t="s">
        <v>152</v>
      </c>
      <c r="E353" s="219" t="s">
        <v>423</v>
      </c>
      <c r="F353" s="220" t="s">
        <v>424</v>
      </c>
      <c r="G353" s="221" t="s">
        <v>155</v>
      </c>
      <c r="H353" s="222">
        <v>377.19999999999999</v>
      </c>
      <c r="I353" s="223"/>
      <c r="J353" s="224">
        <f>ROUND(I353*H353,2)</f>
        <v>0</v>
      </c>
      <c r="K353" s="220" t="s">
        <v>156</v>
      </c>
      <c r="L353" s="44"/>
      <c r="M353" s="225" t="s">
        <v>1</v>
      </c>
      <c r="N353" s="226" t="s">
        <v>41</v>
      </c>
      <c r="O353" s="91"/>
      <c r="P353" s="227">
        <f>O353*H353</f>
        <v>0</v>
      </c>
      <c r="Q353" s="227">
        <v>0.0027499999999999998</v>
      </c>
      <c r="R353" s="227">
        <f>Q353*H353</f>
        <v>1.0372999999999999</v>
      </c>
      <c r="S353" s="227">
        <v>0</v>
      </c>
      <c r="T353" s="228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29" t="s">
        <v>157</v>
      </c>
      <c r="AT353" s="229" t="s">
        <v>152</v>
      </c>
      <c r="AU353" s="229" t="s">
        <v>86</v>
      </c>
      <c r="AY353" s="17" t="s">
        <v>150</v>
      </c>
      <c r="BE353" s="230">
        <f>IF(N353="základní",J353,0)</f>
        <v>0</v>
      </c>
      <c r="BF353" s="230">
        <f>IF(N353="snížená",J353,0)</f>
        <v>0</v>
      </c>
      <c r="BG353" s="230">
        <f>IF(N353="zákl. přenesená",J353,0)</f>
        <v>0</v>
      </c>
      <c r="BH353" s="230">
        <f>IF(N353="sníž. přenesená",J353,0)</f>
        <v>0</v>
      </c>
      <c r="BI353" s="230">
        <f>IF(N353="nulová",J353,0)</f>
        <v>0</v>
      </c>
      <c r="BJ353" s="17" t="s">
        <v>84</v>
      </c>
      <c r="BK353" s="230">
        <f>ROUND(I353*H353,2)</f>
        <v>0</v>
      </c>
      <c r="BL353" s="17" t="s">
        <v>157</v>
      </c>
      <c r="BM353" s="229" t="s">
        <v>425</v>
      </c>
    </row>
    <row r="354" s="13" customFormat="1">
      <c r="A354" s="13"/>
      <c r="B354" s="231"/>
      <c r="C354" s="232"/>
      <c r="D354" s="233" t="s">
        <v>159</v>
      </c>
      <c r="E354" s="234" t="s">
        <v>1</v>
      </c>
      <c r="F354" s="235" t="s">
        <v>426</v>
      </c>
      <c r="G354" s="232"/>
      <c r="H354" s="236">
        <v>94.799999999999997</v>
      </c>
      <c r="I354" s="237"/>
      <c r="J354" s="232"/>
      <c r="K354" s="232"/>
      <c r="L354" s="238"/>
      <c r="M354" s="239"/>
      <c r="N354" s="240"/>
      <c r="O354" s="240"/>
      <c r="P354" s="240"/>
      <c r="Q354" s="240"/>
      <c r="R354" s="240"/>
      <c r="S354" s="240"/>
      <c r="T354" s="241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2" t="s">
        <v>159</v>
      </c>
      <c r="AU354" s="242" t="s">
        <v>86</v>
      </c>
      <c r="AV354" s="13" t="s">
        <v>86</v>
      </c>
      <c r="AW354" s="13" t="s">
        <v>32</v>
      </c>
      <c r="AX354" s="13" t="s">
        <v>76</v>
      </c>
      <c r="AY354" s="242" t="s">
        <v>150</v>
      </c>
    </row>
    <row r="355" s="13" customFormat="1">
      <c r="A355" s="13"/>
      <c r="B355" s="231"/>
      <c r="C355" s="232"/>
      <c r="D355" s="233" t="s">
        <v>159</v>
      </c>
      <c r="E355" s="234" t="s">
        <v>1</v>
      </c>
      <c r="F355" s="235" t="s">
        <v>427</v>
      </c>
      <c r="G355" s="232"/>
      <c r="H355" s="236">
        <v>114.59999999999999</v>
      </c>
      <c r="I355" s="237"/>
      <c r="J355" s="232"/>
      <c r="K355" s="232"/>
      <c r="L355" s="238"/>
      <c r="M355" s="239"/>
      <c r="N355" s="240"/>
      <c r="O355" s="240"/>
      <c r="P355" s="240"/>
      <c r="Q355" s="240"/>
      <c r="R355" s="240"/>
      <c r="S355" s="240"/>
      <c r="T355" s="241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2" t="s">
        <v>159</v>
      </c>
      <c r="AU355" s="242" t="s">
        <v>86</v>
      </c>
      <c r="AV355" s="13" t="s">
        <v>86</v>
      </c>
      <c r="AW355" s="13" t="s">
        <v>32</v>
      </c>
      <c r="AX355" s="13" t="s">
        <v>76</v>
      </c>
      <c r="AY355" s="242" t="s">
        <v>150</v>
      </c>
    </row>
    <row r="356" s="13" customFormat="1">
      <c r="A356" s="13"/>
      <c r="B356" s="231"/>
      <c r="C356" s="232"/>
      <c r="D356" s="233" t="s">
        <v>159</v>
      </c>
      <c r="E356" s="234" t="s">
        <v>1</v>
      </c>
      <c r="F356" s="235" t="s">
        <v>426</v>
      </c>
      <c r="G356" s="232"/>
      <c r="H356" s="236">
        <v>94.799999999999997</v>
      </c>
      <c r="I356" s="237"/>
      <c r="J356" s="232"/>
      <c r="K356" s="232"/>
      <c r="L356" s="238"/>
      <c r="M356" s="239"/>
      <c r="N356" s="240"/>
      <c r="O356" s="240"/>
      <c r="P356" s="240"/>
      <c r="Q356" s="240"/>
      <c r="R356" s="240"/>
      <c r="S356" s="240"/>
      <c r="T356" s="241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2" t="s">
        <v>159</v>
      </c>
      <c r="AU356" s="242" t="s">
        <v>86</v>
      </c>
      <c r="AV356" s="13" t="s">
        <v>86</v>
      </c>
      <c r="AW356" s="13" t="s">
        <v>32</v>
      </c>
      <c r="AX356" s="13" t="s">
        <v>76</v>
      </c>
      <c r="AY356" s="242" t="s">
        <v>150</v>
      </c>
    </row>
    <row r="357" s="13" customFormat="1">
      <c r="A357" s="13"/>
      <c r="B357" s="231"/>
      <c r="C357" s="232"/>
      <c r="D357" s="233" t="s">
        <v>159</v>
      </c>
      <c r="E357" s="234" t="s">
        <v>1</v>
      </c>
      <c r="F357" s="235" t="s">
        <v>428</v>
      </c>
      <c r="G357" s="232"/>
      <c r="H357" s="236">
        <v>100.8</v>
      </c>
      <c r="I357" s="237"/>
      <c r="J357" s="232"/>
      <c r="K357" s="232"/>
      <c r="L357" s="238"/>
      <c r="M357" s="239"/>
      <c r="N357" s="240"/>
      <c r="O357" s="240"/>
      <c r="P357" s="240"/>
      <c r="Q357" s="240"/>
      <c r="R357" s="240"/>
      <c r="S357" s="240"/>
      <c r="T357" s="241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2" t="s">
        <v>159</v>
      </c>
      <c r="AU357" s="242" t="s">
        <v>86</v>
      </c>
      <c r="AV357" s="13" t="s">
        <v>86</v>
      </c>
      <c r="AW357" s="13" t="s">
        <v>32</v>
      </c>
      <c r="AX357" s="13" t="s">
        <v>76</v>
      </c>
      <c r="AY357" s="242" t="s">
        <v>150</v>
      </c>
    </row>
    <row r="358" s="13" customFormat="1">
      <c r="A358" s="13"/>
      <c r="B358" s="231"/>
      <c r="C358" s="232"/>
      <c r="D358" s="233" t="s">
        <v>159</v>
      </c>
      <c r="E358" s="234" t="s">
        <v>1</v>
      </c>
      <c r="F358" s="235" t="s">
        <v>429</v>
      </c>
      <c r="G358" s="232"/>
      <c r="H358" s="236">
        <v>-13.5</v>
      </c>
      <c r="I358" s="237"/>
      <c r="J358" s="232"/>
      <c r="K358" s="232"/>
      <c r="L358" s="238"/>
      <c r="M358" s="239"/>
      <c r="N358" s="240"/>
      <c r="O358" s="240"/>
      <c r="P358" s="240"/>
      <c r="Q358" s="240"/>
      <c r="R358" s="240"/>
      <c r="S358" s="240"/>
      <c r="T358" s="241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2" t="s">
        <v>159</v>
      </c>
      <c r="AU358" s="242" t="s">
        <v>86</v>
      </c>
      <c r="AV358" s="13" t="s">
        <v>86</v>
      </c>
      <c r="AW358" s="13" t="s">
        <v>32</v>
      </c>
      <c r="AX358" s="13" t="s">
        <v>76</v>
      </c>
      <c r="AY358" s="242" t="s">
        <v>150</v>
      </c>
    </row>
    <row r="359" s="13" customFormat="1">
      <c r="A359" s="13"/>
      <c r="B359" s="231"/>
      <c r="C359" s="232"/>
      <c r="D359" s="233" t="s">
        <v>159</v>
      </c>
      <c r="E359" s="234" t="s">
        <v>1</v>
      </c>
      <c r="F359" s="235" t="s">
        <v>430</v>
      </c>
      <c r="G359" s="232"/>
      <c r="H359" s="236">
        <v>-8.3000000000000007</v>
      </c>
      <c r="I359" s="237"/>
      <c r="J359" s="232"/>
      <c r="K359" s="232"/>
      <c r="L359" s="238"/>
      <c r="M359" s="239"/>
      <c r="N359" s="240"/>
      <c r="O359" s="240"/>
      <c r="P359" s="240"/>
      <c r="Q359" s="240"/>
      <c r="R359" s="240"/>
      <c r="S359" s="240"/>
      <c r="T359" s="241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2" t="s">
        <v>159</v>
      </c>
      <c r="AU359" s="242" t="s">
        <v>86</v>
      </c>
      <c r="AV359" s="13" t="s">
        <v>86</v>
      </c>
      <c r="AW359" s="13" t="s">
        <v>32</v>
      </c>
      <c r="AX359" s="13" t="s">
        <v>76</v>
      </c>
      <c r="AY359" s="242" t="s">
        <v>150</v>
      </c>
    </row>
    <row r="360" s="13" customFormat="1">
      <c r="A360" s="13"/>
      <c r="B360" s="231"/>
      <c r="C360" s="232"/>
      <c r="D360" s="233" t="s">
        <v>159</v>
      </c>
      <c r="E360" s="234" t="s">
        <v>1</v>
      </c>
      <c r="F360" s="235" t="s">
        <v>431</v>
      </c>
      <c r="G360" s="232"/>
      <c r="H360" s="236">
        <v>-6</v>
      </c>
      <c r="I360" s="237"/>
      <c r="J360" s="232"/>
      <c r="K360" s="232"/>
      <c r="L360" s="238"/>
      <c r="M360" s="239"/>
      <c r="N360" s="240"/>
      <c r="O360" s="240"/>
      <c r="P360" s="240"/>
      <c r="Q360" s="240"/>
      <c r="R360" s="240"/>
      <c r="S360" s="240"/>
      <c r="T360" s="241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2" t="s">
        <v>159</v>
      </c>
      <c r="AU360" s="242" t="s">
        <v>86</v>
      </c>
      <c r="AV360" s="13" t="s">
        <v>86</v>
      </c>
      <c r="AW360" s="13" t="s">
        <v>32</v>
      </c>
      <c r="AX360" s="13" t="s">
        <v>76</v>
      </c>
      <c r="AY360" s="242" t="s">
        <v>150</v>
      </c>
    </row>
    <row r="361" s="14" customFormat="1">
      <c r="A361" s="14"/>
      <c r="B361" s="243"/>
      <c r="C361" s="244"/>
      <c r="D361" s="233" t="s">
        <v>159</v>
      </c>
      <c r="E361" s="245" t="s">
        <v>1</v>
      </c>
      <c r="F361" s="246" t="s">
        <v>161</v>
      </c>
      <c r="G361" s="244"/>
      <c r="H361" s="247">
        <v>377.19999999999999</v>
      </c>
      <c r="I361" s="248"/>
      <c r="J361" s="244"/>
      <c r="K361" s="244"/>
      <c r="L361" s="249"/>
      <c r="M361" s="250"/>
      <c r="N361" s="251"/>
      <c r="O361" s="251"/>
      <c r="P361" s="251"/>
      <c r="Q361" s="251"/>
      <c r="R361" s="251"/>
      <c r="S361" s="251"/>
      <c r="T361" s="252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3" t="s">
        <v>159</v>
      </c>
      <c r="AU361" s="253" t="s">
        <v>86</v>
      </c>
      <c r="AV361" s="14" t="s">
        <v>157</v>
      </c>
      <c r="AW361" s="14" t="s">
        <v>32</v>
      </c>
      <c r="AX361" s="14" t="s">
        <v>84</v>
      </c>
      <c r="AY361" s="253" t="s">
        <v>150</v>
      </c>
    </row>
    <row r="362" s="2" customFormat="1" ht="16.5" customHeight="1">
      <c r="A362" s="38"/>
      <c r="B362" s="39"/>
      <c r="C362" s="218" t="s">
        <v>432</v>
      </c>
      <c r="D362" s="218" t="s">
        <v>152</v>
      </c>
      <c r="E362" s="219" t="s">
        <v>433</v>
      </c>
      <c r="F362" s="220" t="s">
        <v>434</v>
      </c>
      <c r="G362" s="221" t="s">
        <v>155</v>
      </c>
      <c r="H362" s="222">
        <v>377.19999999999999</v>
      </c>
      <c r="I362" s="223"/>
      <c r="J362" s="224">
        <f>ROUND(I362*H362,2)</f>
        <v>0</v>
      </c>
      <c r="K362" s="220" t="s">
        <v>156</v>
      </c>
      <c r="L362" s="44"/>
      <c r="M362" s="225" t="s">
        <v>1</v>
      </c>
      <c r="N362" s="226" t="s">
        <v>41</v>
      </c>
      <c r="O362" s="91"/>
      <c r="P362" s="227">
        <f>O362*H362</f>
        <v>0</v>
      </c>
      <c r="Q362" s="227">
        <v>0</v>
      </c>
      <c r="R362" s="227">
        <f>Q362*H362</f>
        <v>0</v>
      </c>
      <c r="S362" s="227">
        <v>0</v>
      </c>
      <c r="T362" s="228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29" t="s">
        <v>157</v>
      </c>
      <c r="AT362" s="229" t="s">
        <v>152</v>
      </c>
      <c r="AU362" s="229" t="s">
        <v>86</v>
      </c>
      <c r="AY362" s="17" t="s">
        <v>150</v>
      </c>
      <c r="BE362" s="230">
        <f>IF(N362="základní",J362,0)</f>
        <v>0</v>
      </c>
      <c r="BF362" s="230">
        <f>IF(N362="snížená",J362,0)</f>
        <v>0</v>
      </c>
      <c r="BG362" s="230">
        <f>IF(N362="zákl. přenesená",J362,0)</f>
        <v>0</v>
      </c>
      <c r="BH362" s="230">
        <f>IF(N362="sníž. přenesená",J362,0)</f>
        <v>0</v>
      </c>
      <c r="BI362" s="230">
        <f>IF(N362="nulová",J362,0)</f>
        <v>0</v>
      </c>
      <c r="BJ362" s="17" t="s">
        <v>84</v>
      </c>
      <c r="BK362" s="230">
        <f>ROUND(I362*H362,2)</f>
        <v>0</v>
      </c>
      <c r="BL362" s="17" t="s">
        <v>157</v>
      </c>
      <c r="BM362" s="229" t="s">
        <v>435</v>
      </c>
    </row>
    <row r="363" s="13" customFormat="1">
      <c r="A363" s="13"/>
      <c r="B363" s="231"/>
      <c r="C363" s="232"/>
      <c r="D363" s="233" t="s">
        <v>159</v>
      </c>
      <c r="E363" s="234" t="s">
        <v>1</v>
      </c>
      <c r="F363" s="235" t="s">
        <v>426</v>
      </c>
      <c r="G363" s="232"/>
      <c r="H363" s="236">
        <v>94.799999999999997</v>
      </c>
      <c r="I363" s="237"/>
      <c r="J363" s="232"/>
      <c r="K363" s="232"/>
      <c r="L363" s="238"/>
      <c r="M363" s="239"/>
      <c r="N363" s="240"/>
      <c r="O363" s="240"/>
      <c r="P363" s="240"/>
      <c r="Q363" s="240"/>
      <c r="R363" s="240"/>
      <c r="S363" s="240"/>
      <c r="T363" s="241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2" t="s">
        <v>159</v>
      </c>
      <c r="AU363" s="242" t="s">
        <v>86</v>
      </c>
      <c r="AV363" s="13" t="s">
        <v>86</v>
      </c>
      <c r="AW363" s="13" t="s">
        <v>32</v>
      </c>
      <c r="AX363" s="13" t="s">
        <v>76</v>
      </c>
      <c r="AY363" s="242" t="s">
        <v>150</v>
      </c>
    </row>
    <row r="364" s="13" customFormat="1">
      <c r="A364" s="13"/>
      <c r="B364" s="231"/>
      <c r="C364" s="232"/>
      <c r="D364" s="233" t="s">
        <v>159</v>
      </c>
      <c r="E364" s="234" t="s">
        <v>1</v>
      </c>
      <c r="F364" s="235" t="s">
        <v>427</v>
      </c>
      <c r="G364" s="232"/>
      <c r="H364" s="236">
        <v>114.59999999999999</v>
      </c>
      <c r="I364" s="237"/>
      <c r="J364" s="232"/>
      <c r="K364" s="232"/>
      <c r="L364" s="238"/>
      <c r="M364" s="239"/>
      <c r="N364" s="240"/>
      <c r="O364" s="240"/>
      <c r="P364" s="240"/>
      <c r="Q364" s="240"/>
      <c r="R364" s="240"/>
      <c r="S364" s="240"/>
      <c r="T364" s="241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2" t="s">
        <v>159</v>
      </c>
      <c r="AU364" s="242" t="s">
        <v>86</v>
      </c>
      <c r="AV364" s="13" t="s">
        <v>86</v>
      </c>
      <c r="AW364" s="13" t="s">
        <v>32</v>
      </c>
      <c r="AX364" s="13" t="s">
        <v>76</v>
      </c>
      <c r="AY364" s="242" t="s">
        <v>150</v>
      </c>
    </row>
    <row r="365" s="13" customFormat="1">
      <c r="A365" s="13"/>
      <c r="B365" s="231"/>
      <c r="C365" s="232"/>
      <c r="D365" s="233" t="s">
        <v>159</v>
      </c>
      <c r="E365" s="234" t="s">
        <v>1</v>
      </c>
      <c r="F365" s="235" t="s">
        <v>426</v>
      </c>
      <c r="G365" s="232"/>
      <c r="H365" s="236">
        <v>94.799999999999997</v>
      </c>
      <c r="I365" s="237"/>
      <c r="J365" s="232"/>
      <c r="K365" s="232"/>
      <c r="L365" s="238"/>
      <c r="M365" s="239"/>
      <c r="N365" s="240"/>
      <c r="O365" s="240"/>
      <c r="P365" s="240"/>
      <c r="Q365" s="240"/>
      <c r="R365" s="240"/>
      <c r="S365" s="240"/>
      <c r="T365" s="241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2" t="s">
        <v>159</v>
      </c>
      <c r="AU365" s="242" t="s">
        <v>86</v>
      </c>
      <c r="AV365" s="13" t="s">
        <v>86</v>
      </c>
      <c r="AW365" s="13" t="s">
        <v>32</v>
      </c>
      <c r="AX365" s="13" t="s">
        <v>76</v>
      </c>
      <c r="AY365" s="242" t="s">
        <v>150</v>
      </c>
    </row>
    <row r="366" s="13" customFormat="1">
      <c r="A366" s="13"/>
      <c r="B366" s="231"/>
      <c r="C366" s="232"/>
      <c r="D366" s="233" t="s">
        <v>159</v>
      </c>
      <c r="E366" s="234" t="s">
        <v>1</v>
      </c>
      <c r="F366" s="235" t="s">
        <v>428</v>
      </c>
      <c r="G366" s="232"/>
      <c r="H366" s="236">
        <v>100.8</v>
      </c>
      <c r="I366" s="237"/>
      <c r="J366" s="232"/>
      <c r="K366" s="232"/>
      <c r="L366" s="238"/>
      <c r="M366" s="239"/>
      <c r="N366" s="240"/>
      <c r="O366" s="240"/>
      <c r="P366" s="240"/>
      <c r="Q366" s="240"/>
      <c r="R366" s="240"/>
      <c r="S366" s="240"/>
      <c r="T366" s="241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2" t="s">
        <v>159</v>
      </c>
      <c r="AU366" s="242" t="s">
        <v>86</v>
      </c>
      <c r="AV366" s="13" t="s">
        <v>86</v>
      </c>
      <c r="AW366" s="13" t="s">
        <v>32</v>
      </c>
      <c r="AX366" s="13" t="s">
        <v>76</v>
      </c>
      <c r="AY366" s="242" t="s">
        <v>150</v>
      </c>
    </row>
    <row r="367" s="13" customFormat="1">
      <c r="A367" s="13"/>
      <c r="B367" s="231"/>
      <c r="C367" s="232"/>
      <c r="D367" s="233" t="s">
        <v>159</v>
      </c>
      <c r="E367" s="234" t="s">
        <v>1</v>
      </c>
      <c r="F367" s="235" t="s">
        <v>429</v>
      </c>
      <c r="G367" s="232"/>
      <c r="H367" s="236">
        <v>-13.5</v>
      </c>
      <c r="I367" s="237"/>
      <c r="J367" s="232"/>
      <c r="K367" s="232"/>
      <c r="L367" s="238"/>
      <c r="M367" s="239"/>
      <c r="N367" s="240"/>
      <c r="O367" s="240"/>
      <c r="P367" s="240"/>
      <c r="Q367" s="240"/>
      <c r="R367" s="240"/>
      <c r="S367" s="240"/>
      <c r="T367" s="241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2" t="s">
        <v>159</v>
      </c>
      <c r="AU367" s="242" t="s">
        <v>86</v>
      </c>
      <c r="AV367" s="13" t="s">
        <v>86</v>
      </c>
      <c r="AW367" s="13" t="s">
        <v>32</v>
      </c>
      <c r="AX367" s="13" t="s">
        <v>76</v>
      </c>
      <c r="AY367" s="242" t="s">
        <v>150</v>
      </c>
    </row>
    <row r="368" s="13" customFormat="1">
      <c r="A368" s="13"/>
      <c r="B368" s="231"/>
      <c r="C368" s="232"/>
      <c r="D368" s="233" t="s">
        <v>159</v>
      </c>
      <c r="E368" s="234" t="s">
        <v>1</v>
      </c>
      <c r="F368" s="235" t="s">
        <v>430</v>
      </c>
      <c r="G368" s="232"/>
      <c r="H368" s="236">
        <v>-8.3000000000000007</v>
      </c>
      <c r="I368" s="237"/>
      <c r="J368" s="232"/>
      <c r="K368" s="232"/>
      <c r="L368" s="238"/>
      <c r="M368" s="239"/>
      <c r="N368" s="240"/>
      <c r="O368" s="240"/>
      <c r="P368" s="240"/>
      <c r="Q368" s="240"/>
      <c r="R368" s="240"/>
      <c r="S368" s="240"/>
      <c r="T368" s="241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2" t="s">
        <v>159</v>
      </c>
      <c r="AU368" s="242" t="s">
        <v>86</v>
      </c>
      <c r="AV368" s="13" t="s">
        <v>86</v>
      </c>
      <c r="AW368" s="13" t="s">
        <v>32</v>
      </c>
      <c r="AX368" s="13" t="s">
        <v>76</v>
      </c>
      <c r="AY368" s="242" t="s">
        <v>150</v>
      </c>
    </row>
    <row r="369" s="13" customFormat="1">
      <c r="A369" s="13"/>
      <c r="B369" s="231"/>
      <c r="C369" s="232"/>
      <c r="D369" s="233" t="s">
        <v>159</v>
      </c>
      <c r="E369" s="234" t="s">
        <v>1</v>
      </c>
      <c r="F369" s="235" t="s">
        <v>431</v>
      </c>
      <c r="G369" s="232"/>
      <c r="H369" s="236">
        <v>-6</v>
      </c>
      <c r="I369" s="237"/>
      <c r="J369" s="232"/>
      <c r="K369" s="232"/>
      <c r="L369" s="238"/>
      <c r="M369" s="239"/>
      <c r="N369" s="240"/>
      <c r="O369" s="240"/>
      <c r="P369" s="240"/>
      <c r="Q369" s="240"/>
      <c r="R369" s="240"/>
      <c r="S369" s="240"/>
      <c r="T369" s="241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2" t="s">
        <v>159</v>
      </c>
      <c r="AU369" s="242" t="s">
        <v>86</v>
      </c>
      <c r="AV369" s="13" t="s">
        <v>86</v>
      </c>
      <c r="AW369" s="13" t="s">
        <v>32</v>
      </c>
      <c r="AX369" s="13" t="s">
        <v>76</v>
      </c>
      <c r="AY369" s="242" t="s">
        <v>150</v>
      </c>
    </row>
    <row r="370" s="14" customFormat="1">
      <c r="A370" s="14"/>
      <c r="B370" s="243"/>
      <c r="C370" s="244"/>
      <c r="D370" s="233" t="s">
        <v>159</v>
      </c>
      <c r="E370" s="245" t="s">
        <v>1</v>
      </c>
      <c r="F370" s="246" t="s">
        <v>161</v>
      </c>
      <c r="G370" s="244"/>
      <c r="H370" s="247">
        <v>377.19999999999999</v>
      </c>
      <c r="I370" s="248"/>
      <c r="J370" s="244"/>
      <c r="K370" s="244"/>
      <c r="L370" s="249"/>
      <c r="M370" s="250"/>
      <c r="N370" s="251"/>
      <c r="O370" s="251"/>
      <c r="P370" s="251"/>
      <c r="Q370" s="251"/>
      <c r="R370" s="251"/>
      <c r="S370" s="251"/>
      <c r="T370" s="252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3" t="s">
        <v>159</v>
      </c>
      <c r="AU370" s="253" t="s">
        <v>86</v>
      </c>
      <c r="AV370" s="14" t="s">
        <v>157</v>
      </c>
      <c r="AW370" s="14" t="s">
        <v>32</v>
      </c>
      <c r="AX370" s="14" t="s">
        <v>84</v>
      </c>
      <c r="AY370" s="253" t="s">
        <v>150</v>
      </c>
    </row>
    <row r="371" s="2" customFormat="1" ht="16.5" customHeight="1">
      <c r="A371" s="38"/>
      <c r="B371" s="39"/>
      <c r="C371" s="218" t="s">
        <v>436</v>
      </c>
      <c r="D371" s="218" t="s">
        <v>152</v>
      </c>
      <c r="E371" s="219" t="s">
        <v>437</v>
      </c>
      <c r="F371" s="220" t="s">
        <v>438</v>
      </c>
      <c r="G371" s="221" t="s">
        <v>155</v>
      </c>
      <c r="H371" s="222">
        <v>188.59999999999999</v>
      </c>
      <c r="I371" s="223"/>
      <c r="J371" s="224">
        <f>ROUND(I371*H371,2)</f>
        <v>0</v>
      </c>
      <c r="K371" s="220" t="s">
        <v>156</v>
      </c>
      <c r="L371" s="44"/>
      <c r="M371" s="225" t="s">
        <v>1</v>
      </c>
      <c r="N371" s="226" t="s">
        <v>41</v>
      </c>
      <c r="O371" s="91"/>
      <c r="P371" s="227">
        <f>O371*H371</f>
        <v>0</v>
      </c>
      <c r="Q371" s="227">
        <v>0.0025000000000000001</v>
      </c>
      <c r="R371" s="227">
        <f>Q371*H371</f>
        <v>0.47149999999999997</v>
      </c>
      <c r="S371" s="227">
        <v>0</v>
      </c>
      <c r="T371" s="228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29" t="s">
        <v>157</v>
      </c>
      <c r="AT371" s="229" t="s">
        <v>152</v>
      </c>
      <c r="AU371" s="229" t="s">
        <v>86</v>
      </c>
      <c r="AY371" s="17" t="s">
        <v>150</v>
      </c>
      <c r="BE371" s="230">
        <f>IF(N371="základní",J371,0)</f>
        <v>0</v>
      </c>
      <c r="BF371" s="230">
        <f>IF(N371="snížená",J371,0)</f>
        <v>0</v>
      </c>
      <c r="BG371" s="230">
        <f>IF(N371="zákl. přenesená",J371,0)</f>
        <v>0</v>
      </c>
      <c r="BH371" s="230">
        <f>IF(N371="sníž. přenesená",J371,0)</f>
        <v>0</v>
      </c>
      <c r="BI371" s="230">
        <f>IF(N371="nulová",J371,0)</f>
        <v>0</v>
      </c>
      <c r="BJ371" s="17" t="s">
        <v>84</v>
      </c>
      <c r="BK371" s="230">
        <f>ROUND(I371*H371,2)</f>
        <v>0</v>
      </c>
      <c r="BL371" s="17" t="s">
        <v>157</v>
      </c>
      <c r="BM371" s="229" t="s">
        <v>439</v>
      </c>
    </row>
    <row r="372" s="13" customFormat="1">
      <c r="A372" s="13"/>
      <c r="B372" s="231"/>
      <c r="C372" s="232"/>
      <c r="D372" s="233" t="s">
        <v>159</v>
      </c>
      <c r="E372" s="234" t="s">
        <v>1</v>
      </c>
      <c r="F372" s="235" t="s">
        <v>440</v>
      </c>
      <c r="G372" s="232"/>
      <c r="H372" s="236">
        <v>188.59999999999999</v>
      </c>
      <c r="I372" s="237"/>
      <c r="J372" s="232"/>
      <c r="K372" s="232"/>
      <c r="L372" s="238"/>
      <c r="M372" s="239"/>
      <c r="N372" s="240"/>
      <c r="O372" s="240"/>
      <c r="P372" s="240"/>
      <c r="Q372" s="240"/>
      <c r="R372" s="240"/>
      <c r="S372" s="240"/>
      <c r="T372" s="241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2" t="s">
        <v>159</v>
      </c>
      <c r="AU372" s="242" t="s">
        <v>86</v>
      </c>
      <c r="AV372" s="13" t="s">
        <v>86</v>
      </c>
      <c r="AW372" s="13" t="s">
        <v>32</v>
      </c>
      <c r="AX372" s="13" t="s">
        <v>76</v>
      </c>
      <c r="AY372" s="242" t="s">
        <v>150</v>
      </c>
    </row>
    <row r="373" s="14" customFormat="1">
      <c r="A373" s="14"/>
      <c r="B373" s="243"/>
      <c r="C373" s="244"/>
      <c r="D373" s="233" t="s">
        <v>159</v>
      </c>
      <c r="E373" s="245" t="s">
        <v>1</v>
      </c>
      <c r="F373" s="246" t="s">
        <v>161</v>
      </c>
      <c r="G373" s="244"/>
      <c r="H373" s="247">
        <v>188.59999999999999</v>
      </c>
      <c r="I373" s="248"/>
      <c r="J373" s="244"/>
      <c r="K373" s="244"/>
      <c r="L373" s="249"/>
      <c r="M373" s="250"/>
      <c r="N373" s="251"/>
      <c r="O373" s="251"/>
      <c r="P373" s="251"/>
      <c r="Q373" s="251"/>
      <c r="R373" s="251"/>
      <c r="S373" s="251"/>
      <c r="T373" s="252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3" t="s">
        <v>159</v>
      </c>
      <c r="AU373" s="253" t="s">
        <v>86</v>
      </c>
      <c r="AV373" s="14" t="s">
        <v>157</v>
      </c>
      <c r="AW373" s="14" t="s">
        <v>32</v>
      </c>
      <c r="AX373" s="14" t="s">
        <v>84</v>
      </c>
      <c r="AY373" s="253" t="s">
        <v>150</v>
      </c>
    </row>
    <row r="374" s="2" customFormat="1" ht="16.5" customHeight="1">
      <c r="A374" s="38"/>
      <c r="B374" s="39"/>
      <c r="C374" s="218" t="s">
        <v>441</v>
      </c>
      <c r="D374" s="218" t="s">
        <v>152</v>
      </c>
      <c r="E374" s="219" t="s">
        <v>442</v>
      </c>
      <c r="F374" s="220" t="s">
        <v>443</v>
      </c>
      <c r="G374" s="221" t="s">
        <v>328</v>
      </c>
      <c r="H374" s="222">
        <v>0.373</v>
      </c>
      <c r="I374" s="223"/>
      <c r="J374" s="224">
        <f>ROUND(I374*H374,2)</f>
        <v>0</v>
      </c>
      <c r="K374" s="220" t="s">
        <v>156</v>
      </c>
      <c r="L374" s="44"/>
      <c r="M374" s="225" t="s">
        <v>1</v>
      </c>
      <c r="N374" s="226" t="s">
        <v>41</v>
      </c>
      <c r="O374" s="91"/>
      <c r="P374" s="227">
        <f>O374*H374</f>
        <v>0</v>
      </c>
      <c r="Q374" s="227">
        <v>1.04922</v>
      </c>
      <c r="R374" s="227">
        <f>Q374*H374</f>
        <v>0.39135906000000004</v>
      </c>
      <c r="S374" s="227">
        <v>0</v>
      </c>
      <c r="T374" s="228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29" t="s">
        <v>157</v>
      </c>
      <c r="AT374" s="229" t="s">
        <v>152</v>
      </c>
      <c r="AU374" s="229" t="s">
        <v>86</v>
      </c>
      <c r="AY374" s="17" t="s">
        <v>150</v>
      </c>
      <c r="BE374" s="230">
        <f>IF(N374="základní",J374,0)</f>
        <v>0</v>
      </c>
      <c r="BF374" s="230">
        <f>IF(N374="snížená",J374,0)</f>
        <v>0</v>
      </c>
      <c r="BG374" s="230">
        <f>IF(N374="zákl. přenesená",J374,0)</f>
        <v>0</v>
      </c>
      <c r="BH374" s="230">
        <f>IF(N374="sníž. přenesená",J374,0)</f>
        <v>0</v>
      </c>
      <c r="BI374" s="230">
        <f>IF(N374="nulová",J374,0)</f>
        <v>0</v>
      </c>
      <c r="BJ374" s="17" t="s">
        <v>84</v>
      </c>
      <c r="BK374" s="230">
        <f>ROUND(I374*H374,2)</f>
        <v>0</v>
      </c>
      <c r="BL374" s="17" t="s">
        <v>157</v>
      </c>
      <c r="BM374" s="229" t="s">
        <v>444</v>
      </c>
    </row>
    <row r="375" s="13" customFormat="1">
      <c r="A375" s="13"/>
      <c r="B375" s="231"/>
      <c r="C375" s="232"/>
      <c r="D375" s="233" t="s">
        <v>159</v>
      </c>
      <c r="E375" s="234" t="s">
        <v>1</v>
      </c>
      <c r="F375" s="235" t="s">
        <v>445</v>
      </c>
      <c r="G375" s="232"/>
      <c r="H375" s="236">
        <v>0.10299999999999999</v>
      </c>
      <c r="I375" s="237"/>
      <c r="J375" s="232"/>
      <c r="K375" s="232"/>
      <c r="L375" s="238"/>
      <c r="M375" s="239"/>
      <c r="N375" s="240"/>
      <c r="O375" s="240"/>
      <c r="P375" s="240"/>
      <c r="Q375" s="240"/>
      <c r="R375" s="240"/>
      <c r="S375" s="240"/>
      <c r="T375" s="241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2" t="s">
        <v>159</v>
      </c>
      <c r="AU375" s="242" t="s">
        <v>86</v>
      </c>
      <c r="AV375" s="13" t="s">
        <v>86</v>
      </c>
      <c r="AW375" s="13" t="s">
        <v>32</v>
      </c>
      <c r="AX375" s="13" t="s">
        <v>76</v>
      </c>
      <c r="AY375" s="242" t="s">
        <v>150</v>
      </c>
    </row>
    <row r="376" s="13" customFormat="1">
      <c r="A376" s="13"/>
      <c r="B376" s="231"/>
      <c r="C376" s="232"/>
      <c r="D376" s="233" t="s">
        <v>159</v>
      </c>
      <c r="E376" s="234" t="s">
        <v>1</v>
      </c>
      <c r="F376" s="235" t="s">
        <v>446</v>
      </c>
      <c r="G376" s="232"/>
      <c r="H376" s="236">
        <v>0.216</v>
      </c>
      <c r="I376" s="237"/>
      <c r="J376" s="232"/>
      <c r="K376" s="232"/>
      <c r="L376" s="238"/>
      <c r="M376" s="239"/>
      <c r="N376" s="240"/>
      <c r="O376" s="240"/>
      <c r="P376" s="240"/>
      <c r="Q376" s="240"/>
      <c r="R376" s="240"/>
      <c r="S376" s="240"/>
      <c r="T376" s="241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2" t="s">
        <v>159</v>
      </c>
      <c r="AU376" s="242" t="s">
        <v>86</v>
      </c>
      <c r="AV376" s="13" t="s">
        <v>86</v>
      </c>
      <c r="AW376" s="13" t="s">
        <v>32</v>
      </c>
      <c r="AX376" s="13" t="s">
        <v>76</v>
      </c>
      <c r="AY376" s="242" t="s">
        <v>150</v>
      </c>
    </row>
    <row r="377" s="13" customFormat="1">
      <c r="A377" s="13"/>
      <c r="B377" s="231"/>
      <c r="C377" s="232"/>
      <c r="D377" s="233" t="s">
        <v>159</v>
      </c>
      <c r="E377" s="234" t="s">
        <v>1</v>
      </c>
      <c r="F377" s="235" t="s">
        <v>447</v>
      </c>
      <c r="G377" s="232"/>
      <c r="H377" s="236">
        <v>0.053999999999999999</v>
      </c>
      <c r="I377" s="237"/>
      <c r="J377" s="232"/>
      <c r="K377" s="232"/>
      <c r="L377" s="238"/>
      <c r="M377" s="239"/>
      <c r="N377" s="240"/>
      <c r="O377" s="240"/>
      <c r="P377" s="240"/>
      <c r="Q377" s="240"/>
      <c r="R377" s="240"/>
      <c r="S377" s="240"/>
      <c r="T377" s="241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2" t="s">
        <v>159</v>
      </c>
      <c r="AU377" s="242" t="s">
        <v>86</v>
      </c>
      <c r="AV377" s="13" t="s">
        <v>86</v>
      </c>
      <c r="AW377" s="13" t="s">
        <v>32</v>
      </c>
      <c r="AX377" s="13" t="s">
        <v>76</v>
      </c>
      <c r="AY377" s="242" t="s">
        <v>150</v>
      </c>
    </row>
    <row r="378" s="14" customFormat="1">
      <c r="A378" s="14"/>
      <c r="B378" s="243"/>
      <c r="C378" s="244"/>
      <c r="D378" s="233" t="s">
        <v>159</v>
      </c>
      <c r="E378" s="245" t="s">
        <v>1</v>
      </c>
      <c r="F378" s="246" t="s">
        <v>161</v>
      </c>
      <c r="G378" s="244"/>
      <c r="H378" s="247">
        <v>0.373</v>
      </c>
      <c r="I378" s="248"/>
      <c r="J378" s="244"/>
      <c r="K378" s="244"/>
      <c r="L378" s="249"/>
      <c r="M378" s="250"/>
      <c r="N378" s="251"/>
      <c r="O378" s="251"/>
      <c r="P378" s="251"/>
      <c r="Q378" s="251"/>
      <c r="R378" s="251"/>
      <c r="S378" s="251"/>
      <c r="T378" s="252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3" t="s">
        <v>159</v>
      </c>
      <c r="AU378" s="253" t="s">
        <v>86</v>
      </c>
      <c r="AV378" s="14" t="s">
        <v>157</v>
      </c>
      <c r="AW378" s="14" t="s">
        <v>32</v>
      </c>
      <c r="AX378" s="14" t="s">
        <v>84</v>
      </c>
      <c r="AY378" s="253" t="s">
        <v>150</v>
      </c>
    </row>
    <row r="379" s="2" customFormat="1" ht="16.5" customHeight="1">
      <c r="A379" s="38"/>
      <c r="B379" s="39"/>
      <c r="C379" s="254" t="s">
        <v>448</v>
      </c>
      <c r="D379" s="254" t="s">
        <v>228</v>
      </c>
      <c r="E379" s="255" t="s">
        <v>449</v>
      </c>
      <c r="F379" s="256" t="s">
        <v>450</v>
      </c>
      <c r="G379" s="257" t="s">
        <v>155</v>
      </c>
      <c r="H379" s="258">
        <v>188.32499999999999</v>
      </c>
      <c r="I379" s="259"/>
      <c r="J379" s="260">
        <f>ROUND(I379*H379,2)</f>
        <v>0</v>
      </c>
      <c r="K379" s="256" t="s">
        <v>1</v>
      </c>
      <c r="L379" s="261"/>
      <c r="M379" s="262" t="s">
        <v>1</v>
      </c>
      <c r="N379" s="263" t="s">
        <v>41</v>
      </c>
      <c r="O379" s="91"/>
      <c r="P379" s="227">
        <f>O379*H379</f>
        <v>0</v>
      </c>
      <c r="Q379" s="227">
        <v>0</v>
      </c>
      <c r="R379" s="227">
        <f>Q379*H379</f>
        <v>0</v>
      </c>
      <c r="S379" s="227">
        <v>0</v>
      </c>
      <c r="T379" s="228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29" t="s">
        <v>188</v>
      </c>
      <c r="AT379" s="229" t="s">
        <v>228</v>
      </c>
      <c r="AU379" s="229" t="s">
        <v>86</v>
      </c>
      <c r="AY379" s="17" t="s">
        <v>150</v>
      </c>
      <c r="BE379" s="230">
        <f>IF(N379="základní",J379,0)</f>
        <v>0</v>
      </c>
      <c r="BF379" s="230">
        <f>IF(N379="snížená",J379,0)</f>
        <v>0</v>
      </c>
      <c r="BG379" s="230">
        <f>IF(N379="zákl. přenesená",J379,0)</f>
        <v>0</v>
      </c>
      <c r="BH379" s="230">
        <f>IF(N379="sníž. přenesená",J379,0)</f>
        <v>0</v>
      </c>
      <c r="BI379" s="230">
        <f>IF(N379="nulová",J379,0)</f>
        <v>0</v>
      </c>
      <c r="BJ379" s="17" t="s">
        <v>84</v>
      </c>
      <c r="BK379" s="230">
        <f>ROUND(I379*H379,2)</f>
        <v>0</v>
      </c>
      <c r="BL379" s="17" t="s">
        <v>157</v>
      </c>
      <c r="BM379" s="229" t="s">
        <v>451</v>
      </c>
    </row>
    <row r="380" s="13" customFormat="1">
      <c r="A380" s="13"/>
      <c r="B380" s="231"/>
      <c r="C380" s="232"/>
      <c r="D380" s="233" t="s">
        <v>159</v>
      </c>
      <c r="E380" s="234" t="s">
        <v>1</v>
      </c>
      <c r="F380" s="235" t="s">
        <v>452</v>
      </c>
      <c r="G380" s="232"/>
      <c r="H380" s="236">
        <v>58.5</v>
      </c>
      <c r="I380" s="237"/>
      <c r="J380" s="232"/>
      <c r="K380" s="232"/>
      <c r="L380" s="238"/>
      <c r="M380" s="239"/>
      <c r="N380" s="240"/>
      <c r="O380" s="240"/>
      <c r="P380" s="240"/>
      <c r="Q380" s="240"/>
      <c r="R380" s="240"/>
      <c r="S380" s="240"/>
      <c r="T380" s="241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2" t="s">
        <v>159</v>
      </c>
      <c r="AU380" s="242" t="s">
        <v>86</v>
      </c>
      <c r="AV380" s="13" t="s">
        <v>86</v>
      </c>
      <c r="AW380" s="13" t="s">
        <v>32</v>
      </c>
      <c r="AX380" s="13" t="s">
        <v>76</v>
      </c>
      <c r="AY380" s="242" t="s">
        <v>150</v>
      </c>
    </row>
    <row r="381" s="13" customFormat="1">
      <c r="A381" s="13"/>
      <c r="B381" s="231"/>
      <c r="C381" s="232"/>
      <c r="D381" s="233" t="s">
        <v>159</v>
      </c>
      <c r="E381" s="234" t="s">
        <v>1</v>
      </c>
      <c r="F381" s="235" t="s">
        <v>453</v>
      </c>
      <c r="G381" s="232"/>
      <c r="H381" s="236">
        <v>60</v>
      </c>
      <c r="I381" s="237"/>
      <c r="J381" s="232"/>
      <c r="K381" s="232"/>
      <c r="L381" s="238"/>
      <c r="M381" s="239"/>
      <c r="N381" s="240"/>
      <c r="O381" s="240"/>
      <c r="P381" s="240"/>
      <c r="Q381" s="240"/>
      <c r="R381" s="240"/>
      <c r="S381" s="240"/>
      <c r="T381" s="241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2" t="s">
        <v>159</v>
      </c>
      <c r="AU381" s="242" t="s">
        <v>86</v>
      </c>
      <c r="AV381" s="13" t="s">
        <v>86</v>
      </c>
      <c r="AW381" s="13" t="s">
        <v>32</v>
      </c>
      <c r="AX381" s="13" t="s">
        <v>76</v>
      </c>
      <c r="AY381" s="242" t="s">
        <v>150</v>
      </c>
    </row>
    <row r="382" s="13" customFormat="1">
      <c r="A382" s="13"/>
      <c r="B382" s="231"/>
      <c r="C382" s="232"/>
      <c r="D382" s="233" t="s">
        <v>159</v>
      </c>
      <c r="E382" s="234" t="s">
        <v>1</v>
      </c>
      <c r="F382" s="235" t="s">
        <v>454</v>
      </c>
      <c r="G382" s="232"/>
      <c r="H382" s="236">
        <v>26.324999999999999</v>
      </c>
      <c r="I382" s="237"/>
      <c r="J382" s="232"/>
      <c r="K382" s="232"/>
      <c r="L382" s="238"/>
      <c r="M382" s="239"/>
      <c r="N382" s="240"/>
      <c r="O382" s="240"/>
      <c r="P382" s="240"/>
      <c r="Q382" s="240"/>
      <c r="R382" s="240"/>
      <c r="S382" s="240"/>
      <c r="T382" s="241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2" t="s">
        <v>159</v>
      </c>
      <c r="AU382" s="242" t="s">
        <v>86</v>
      </c>
      <c r="AV382" s="13" t="s">
        <v>86</v>
      </c>
      <c r="AW382" s="13" t="s">
        <v>32</v>
      </c>
      <c r="AX382" s="13" t="s">
        <v>76</v>
      </c>
      <c r="AY382" s="242" t="s">
        <v>150</v>
      </c>
    </row>
    <row r="383" s="13" customFormat="1">
      <c r="A383" s="13"/>
      <c r="B383" s="231"/>
      <c r="C383" s="232"/>
      <c r="D383" s="233" t="s">
        <v>159</v>
      </c>
      <c r="E383" s="234" t="s">
        <v>1</v>
      </c>
      <c r="F383" s="235" t="s">
        <v>455</v>
      </c>
      <c r="G383" s="232"/>
      <c r="H383" s="236">
        <v>43.5</v>
      </c>
      <c r="I383" s="237"/>
      <c r="J383" s="232"/>
      <c r="K383" s="232"/>
      <c r="L383" s="238"/>
      <c r="M383" s="239"/>
      <c r="N383" s="240"/>
      <c r="O383" s="240"/>
      <c r="P383" s="240"/>
      <c r="Q383" s="240"/>
      <c r="R383" s="240"/>
      <c r="S383" s="240"/>
      <c r="T383" s="241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2" t="s">
        <v>159</v>
      </c>
      <c r="AU383" s="242" t="s">
        <v>86</v>
      </c>
      <c r="AV383" s="13" t="s">
        <v>86</v>
      </c>
      <c r="AW383" s="13" t="s">
        <v>32</v>
      </c>
      <c r="AX383" s="13" t="s">
        <v>76</v>
      </c>
      <c r="AY383" s="242" t="s">
        <v>150</v>
      </c>
    </row>
    <row r="384" s="14" customFormat="1">
      <c r="A384" s="14"/>
      <c r="B384" s="243"/>
      <c r="C384" s="244"/>
      <c r="D384" s="233" t="s">
        <v>159</v>
      </c>
      <c r="E384" s="245" t="s">
        <v>1</v>
      </c>
      <c r="F384" s="246" t="s">
        <v>161</v>
      </c>
      <c r="G384" s="244"/>
      <c r="H384" s="247">
        <v>188.32499999999999</v>
      </c>
      <c r="I384" s="248"/>
      <c r="J384" s="244"/>
      <c r="K384" s="244"/>
      <c r="L384" s="249"/>
      <c r="M384" s="250"/>
      <c r="N384" s="251"/>
      <c r="O384" s="251"/>
      <c r="P384" s="251"/>
      <c r="Q384" s="251"/>
      <c r="R384" s="251"/>
      <c r="S384" s="251"/>
      <c r="T384" s="252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3" t="s">
        <v>159</v>
      </c>
      <c r="AU384" s="253" t="s">
        <v>86</v>
      </c>
      <c r="AV384" s="14" t="s">
        <v>157</v>
      </c>
      <c r="AW384" s="14" t="s">
        <v>32</v>
      </c>
      <c r="AX384" s="14" t="s">
        <v>84</v>
      </c>
      <c r="AY384" s="253" t="s">
        <v>150</v>
      </c>
    </row>
    <row r="385" s="2" customFormat="1" ht="16.5" customHeight="1">
      <c r="A385" s="38"/>
      <c r="B385" s="39"/>
      <c r="C385" s="254" t="s">
        <v>456</v>
      </c>
      <c r="D385" s="254" t="s">
        <v>228</v>
      </c>
      <c r="E385" s="255" t="s">
        <v>457</v>
      </c>
      <c r="F385" s="256" t="s">
        <v>458</v>
      </c>
      <c r="G385" s="257" t="s">
        <v>155</v>
      </c>
      <c r="H385" s="258">
        <v>135.09999999999999</v>
      </c>
      <c r="I385" s="259"/>
      <c r="J385" s="260">
        <f>ROUND(I385*H385,2)</f>
        <v>0</v>
      </c>
      <c r="K385" s="256" t="s">
        <v>1</v>
      </c>
      <c r="L385" s="261"/>
      <c r="M385" s="262" t="s">
        <v>1</v>
      </c>
      <c r="N385" s="263" t="s">
        <v>41</v>
      </c>
      <c r="O385" s="91"/>
      <c r="P385" s="227">
        <f>O385*H385</f>
        <v>0</v>
      </c>
      <c r="Q385" s="227">
        <v>0</v>
      </c>
      <c r="R385" s="227">
        <f>Q385*H385</f>
        <v>0</v>
      </c>
      <c r="S385" s="227">
        <v>0</v>
      </c>
      <c r="T385" s="228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29" t="s">
        <v>188</v>
      </c>
      <c r="AT385" s="229" t="s">
        <v>228</v>
      </c>
      <c r="AU385" s="229" t="s">
        <v>86</v>
      </c>
      <c r="AY385" s="17" t="s">
        <v>150</v>
      </c>
      <c r="BE385" s="230">
        <f>IF(N385="základní",J385,0)</f>
        <v>0</v>
      </c>
      <c r="BF385" s="230">
        <f>IF(N385="snížená",J385,0)</f>
        <v>0</v>
      </c>
      <c r="BG385" s="230">
        <f>IF(N385="zákl. přenesená",J385,0)</f>
        <v>0</v>
      </c>
      <c r="BH385" s="230">
        <f>IF(N385="sníž. přenesená",J385,0)</f>
        <v>0</v>
      </c>
      <c r="BI385" s="230">
        <f>IF(N385="nulová",J385,0)</f>
        <v>0</v>
      </c>
      <c r="BJ385" s="17" t="s">
        <v>84</v>
      </c>
      <c r="BK385" s="230">
        <f>ROUND(I385*H385,2)</f>
        <v>0</v>
      </c>
      <c r="BL385" s="17" t="s">
        <v>157</v>
      </c>
      <c r="BM385" s="229" t="s">
        <v>459</v>
      </c>
    </row>
    <row r="386" s="13" customFormat="1">
      <c r="A386" s="13"/>
      <c r="B386" s="231"/>
      <c r="C386" s="232"/>
      <c r="D386" s="233" t="s">
        <v>159</v>
      </c>
      <c r="E386" s="234" t="s">
        <v>1</v>
      </c>
      <c r="F386" s="235" t="s">
        <v>460</v>
      </c>
      <c r="G386" s="232"/>
      <c r="H386" s="236">
        <v>36</v>
      </c>
      <c r="I386" s="237"/>
      <c r="J386" s="232"/>
      <c r="K386" s="232"/>
      <c r="L386" s="238"/>
      <c r="M386" s="239"/>
      <c r="N386" s="240"/>
      <c r="O386" s="240"/>
      <c r="P386" s="240"/>
      <c r="Q386" s="240"/>
      <c r="R386" s="240"/>
      <c r="S386" s="240"/>
      <c r="T386" s="241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2" t="s">
        <v>159</v>
      </c>
      <c r="AU386" s="242" t="s">
        <v>86</v>
      </c>
      <c r="AV386" s="13" t="s">
        <v>86</v>
      </c>
      <c r="AW386" s="13" t="s">
        <v>32</v>
      </c>
      <c r="AX386" s="13" t="s">
        <v>76</v>
      </c>
      <c r="AY386" s="242" t="s">
        <v>150</v>
      </c>
    </row>
    <row r="387" s="13" customFormat="1">
      <c r="A387" s="13"/>
      <c r="B387" s="231"/>
      <c r="C387" s="232"/>
      <c r="D387" s="233" t="s">
        <v>159</v>
      </c>
      <c r="E387" s="234" t="s">
        <v>1</v>
      </c>
      <c r="F387" s="235" t="s">
        <v>461</v>
      </c>
      <c r="G387" s="232"/>
      <c r="H387" s="236">
        <v>59.100000000000001</v>
      </c>
      <c r="I387" s="237"/>
      <c r="J387" s="232"/>
      <c r="K387" s="232"/>
      <c r="L387" s="238"/>
      <c r="M387" s="239"/>
      <c r="N387" s="240"/>
      <c r="O387" s="240"/>
      <c r="P387" s="240"/>
      <c r="Q387" s="240"/>
      <c r="R387" s="240"/>
      <c r="S387" s="240"/>
      <c r="T387" s="241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2" t="s">
        <v>159</v>
      </c>
      <c r="AU387" s="242" t="s">
        <v>86</v>
      </c>
      <c r="AV387" s="13" t="s">
        <v>86</v>
      </c>
      <c r="AW387" s="13" t="s">
        <v>32</v>
      </c>
      <c r="AX387" s="13" t="s">
        <v>76</v>
      </c>
      <c r="AY387" s="242" t="s">
        <v>150</v>
      </c>
    </row>
    <row r="388" s="13" customFormat="1">
      <c r="A388" s="13"/>
      <c r="B388" s="231"/>
      <c r="C388" s="232"/>
      <c r="D388" s="233" t="s">
        <v>159</v>
      </c>
      <c r="E388" s="234" t="s">
        <v>1</v>
      </c>
      <c r="F388" s="235" t="s">
        <v>377</v>
      </c>
      <c r="G388" s="232"/>
      <c r="H388" s="236">
        <v>40</v>
      </c>
      <c r="I388" s="237"/>
      <c r="J388" s="232"/>
      <c r="K388" s="232"/>
      <c r="L388" s="238"/>
      <c r="M388" s="239"/>
      <c r="N388" s="240"/>
      <c r="O388" s="240"/>
      <c r="P388" s="240"/>
      <c r="Q388" s="240"/>
      <c r="R388" s="240"/>
      <c r="S388" s="240"/>
      <c r="T388" s="241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2" t="s">
        <v>159</v>
      </c>
      <c r="AU388" s="242" t="s">
        <v>86</v>
      </c>
      <c r="AV388" s="13" t="s">
        <v>86</v>
      </c>
      <c r="AW388" s="13" t="s">
        <v>32</v>
      </c>
      <c r="AX388" s="13" t="s">
        <v>76</v>
      </c>
      <c r="AY388" s="242" t="s">
        <v>150</v>
      </c>
    </row>
    <row r="389" s="14" customFormat="1">
      <c r="A389" s="14"/>
      <c r="B389" s="243"/>
      <c r="C389" s="244"/>
      <c r="D389" s="233" t="s">
        <v>159</v>
      </c>
      <c r="E389" s="245" t="s">
        <v>1</v>
      </c>
      <c r="F389" s="246" t="s">
        <v>161</v>
      </c>
      <c r="G389" s="244"/>
      <c r="H389" s="247">
        <v>135.09999999999999</v>
      </c>
      <c r="I389" s="248"/>
      <c r="J389" s="244"/>
      <c r="K389" s="244"/>
      <c r="L389" s="249"/>
      <c r="M389" s="250"/>
      <c r="N389" s="251"/>
      <c r="O389" s="251"/>
      <c r="P389" s="251"/>
      <c r="Q389" s="251"/>
      <c r="R389" s="251"/>
      <c r="S389" s="251"/>
      <c r="T389" s="252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3" t="s">
        <v>159</v>
      </c>
      <c r="AU389" s="253" t="s">
        <v>86</v>
      </c>
      <c r="AV389" s="14" t="s">
        <v>157</v>
      </c>
      <c r="AW389" s="14" t="s">
        <v>32</v>
      </c>
      <c r="AX389" s="14" t="s">
        <v>84</v>
      </c>
      <c r="AY389" s="253" t="s">
        <v>150</v>
      </c>
    </row>
    <row r="390" s="12" customFormat="1" ht="22.8" customHeight="1">
      <c r="A390" s="12"/>
      <c r="B390" s="202"/>
      <c r="C390" s="203"/>
      <c r="D390" s="204" t="s">
        <v>75</v>
      </c>
      <c r="E390" s="216" t="s">
        <v>157</v>
      </c>
      <c r="F390" s="216" t="s">
        <v>462</v>
      </c>
      <c r="G390" s="203"/>
      <c r="H390" s="203"/>
      <c r="I390" s="206"/>
      <c r="J390" s="217">
        <f>BK390</f>
        <v>0</v>
      </c>
      <c r="K390" s="203"/>
      <c r="L390" s="208"/>
      <c r="M390" s="209"/>
      <c r="N390" s="210"/>
      <c r="O390" s="210"/>
      <c r="P390" s="211">
        <f>SUM(P391:P442)</f>
        <v>0</v>
      </c>
      <c r="Q390" s="210"/>
      <c r="R390" s="211">
        <f>SUM(R391:R442)</f>
        <v>185.90798262999999</v>
      </c>
      <c r="S390" s="210"/>
      <c r="T390" s="212">
        <f>SUM(T391:T442)</f>
        <v>0</v>
      </c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R390" s="213" t="s">
        <v>84</v>
      </c>
      <c r="AT390" s="214" t="s">
        <v>75</v>
      </c>
      <c r="AU390" s="214" t="s">
        <v>84</v>
      </c>
      <c r="AY390" s="213" t="s">
        <v>150</v>
      </c>
      <c r="BK390" s="215">
        <f>SUM(BK391:BK442)</f>
        <v>0</v>
      </c>
    </row>
    <row r="391" s="2" customFormat="1" ht="16.5" customHeight="1">
      <c r="A391" s="38"/>
      <c r="B391" s="39"/>
      <c r="C391" s="218" t="s">
        <v>463</v>
      </c>
      <c r="D391" s="218" t="s">
        <v>152</v>
      </c>
      <c r="E391" s="219" t="s">
        <v>464</v>
      </c>
      <c r="F391" s="220" t="s">
        <v>465</v>
      </c>
      <c r="G391" s="221" t="s">
        <v>191</v>
      </c>
      <c r="H391" s="222">
        <v>64.739999999999995</v>
      </c>
      <c r="I391" s="223"/>
      <c r="J391" s="224">
        <f>ROUND(I391*H391,2)</f>
        <v>0</v>
      </c>
      <c r="K391" s="220" t="s">
        <v>156</v>
      </c>
      <c r="L391" s="44"/>
      <c r="M391" s="225" t="s">
        <v>1</v>
      </c>
      <c r="N391" s="226" t="s">
        <v>41</v>
      </c>
      <c r="O391" s="91"/>
      <c r="P391" s="227">
        <f>O391*H391</f>
        <v>0</v>
      </c>
      <c r="Q391" s="227">
        <v>2.5020099999999998</v>
      </c>
      <c r="R391" s="227">
        <f>Q391*H391</f>
        <v>161.98012739999999</v>
      </c>
      <c r="S391" s="227">
        <v>0</v>
      </c>
      <c r="T391" s="228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29" t="s">
        <v>157</v>
      </c>
      <c r="AT391" s="229" t="s">
        <v>152</v>
      </c>
      <c r="AU391" s="229" t="s">
        <v>86</v>
      </c>
      <c r="AY391" s="17" t="s">
        <v>150</v>
      </c>
      <c r="BE391" s="230">
        <f>IF(N391="základní",J391,0)</f>
        <v>0</v>
      </c>
      <c r="BF391" s="230">
        <f>IF(N391="snížená",J391,0)</f>
        <v>0</v>
      </c>
      <c r="BG391" s="230">
        <f>IF(N391="zákl. přenesená",J391,0)</f>
        <v>0</v>
      </c>
      <c r="BH391" s="230">
        <f>IF(N391="sníž. přenesená",J391,0)</f>
        <v>0</v>
      </c>
      <c r="BI391" s="230">
        <f>IF(N391="nulová",J391,0)</f>
        <v>0</v>
      </c>
      <c r="BJ391" s="17" t="s">
        <v>84</v>
      </c>
      <c r="BK391" s="230">
        <f>ROUND(I391*H391,2)</f>
        <v>0</v>
      </c>
      <c r="BL391" s="17" t="s">
        <v>157</v>
      </c>
      <c r="BM391" s="229" t="s">
        <v>466</v>
      </c>
    </row>
    <row r="392" s="13" customFormat="1">
      <c r="A392" s="13"/>
      <c r="B392" s="231"/>
      <c r="C392" s="232"/>
      <c r="D392" s="233" t="s">
        <v>159</v>
      </c>
      <c r="E392" s="234" t="s">
        <v>1</v>
      </c>
      <c r="F392" s="235" t="s">
        <v>467</v>
      </c>
      <c r="G392" s="232"/>
      <c r="H392" s="236">
        <v>64.739999999999995</v>
      </c>
      <c r="I392" s="237"/>
      <c r="J392" s="232"/>
      <c r="K392" s="232"/>
      <c r="L392" s="238"/>
      <c r="M392" s="239"/>
      <c r="N392" s="240"/>
      <c r="O392" s="240"/>
      <c r="P392" s="240"/>
      <c r="Q392" s="240"/>
      <c r="R392" s="240"/>
      <c r="S392" s="240"/>
      <c r="T392" s="241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2" t="s">
        <v>159</v>
      </c>
      <c r="AU392" s="242" t="s">
        <v>86</v>
      </c>
      <c r="AV392" s="13" t="s">
        <v>86</v>
      </c>
      <c r="AW392" s="13" t="s">
        <v>32</v>
      </c>
      <c r="AX392" s="13" t="s">
        <v>76</v>
      </c>
      <c r="AY392" s="242" t="s">
        <v>150</v>
      </c>
    </row>
    <row r="393" s="14" customFormat="1">
      <c r="A393" s="14"/>
      <c r="B393" s="243"/>
      <c r="C393" s="244"/>
      <c r="D393" s="233" t="s">
        <v>159</v>
      </c>
      <c r="E393" s="245" t="s">
        <v>1</v>
      </c>
      <c r="F393" s="246" t="s">
        <v>161</v>
      </c>
      <c r="G393" s="244"/>
      <c r="H393" s="247">
        <v>64.739999999999995</v>
      </c>
      <c r="I393" s="248"/>
      <c r="J393" s="244"/>
      <c r="K393" s="244"/>
      <c r="L393" s="249"/>
      <c r="M393" s="250"/>
      <c r="N393" s="251"/>
      <c r="O393" s="251"/>
      <c r="P393" s="251"/>
      <c r="Q393" s="251"/>
      <c r="R393" s="251"/>
      <c r="S393" s="251"/>
      <c r="T393" s="252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3" t="s">
        <v>159</v>
      </c>
      <c r="AU393" s="253" t="s">
        <v>86</v>
      </c>
      <c r="AV393" s="14" t="s">
        <v>157</v>
      </c>
      <c r="AW393" s="14" t="s">
        <v>32</v>
      </c>
      <c r="AX393" s="14" t="s">
        <v>84</v>
      </c>
      <c r="AY393" s="253" t="s">
        <v>150</v>
      </c>
    </row>
    <row r="394" s="2" customFormat="1" ht="16.5" customHeight="1">
      <c r="A394" s="38"/>
      <c r="B394" s="39"/>
      <c r="C394" s="218" t="s">
        <v>468</v>
      </c>
      <c r="D394" s="218" t="s">
        <v>152</v>
      </c>
      <c r="E394" s="219" t="s">
        <v>469</v>
      </c>
      <c r="F394" s="220" t="s">
        <v>470</v>
      </c>
      <c r="G394" s="221" t="s">
        <v>155</v>
      </c>
      <c r="H394" s="222">
        <v>323.69999999999999</v>
      </c>
      <c r="I394" s="223"/>
      <c r="J394" s="224">
        <f>ROUND(I394*H394,2)</f>
        <v>0</v>
      </c>
      <c r="K394" s="220" t="s">
        <v>156</v>
      </c>
      <c r="L394" s="44"/>
      <c r="M394" s="225" t="s">
        <v>1</v>
      </c>
      <c r="N394" s="226" t="s">
        <v>41</v>
      </c>
      <c r="O394" s="91"/>
      <c r="P394" s="227">
        <f>O394*H394</f>
        <v>0</v>
      </c>
      <c r="Q394" s="227">
        <v>0.0053299999999999997</v>
      </c>
      <c r="R394" s="227">
        <f>Q394*H394</f>
        <v>1.7253209999999999</v>
      </c>
      <c r="S394" s="227">
        <v>0</v>
      </c>
      <c r="T394" s="228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229" t="s">
        <v>157</v>
      </c>
      <c r="AT394" s="229" t="s">
        <v>152</v>
      </c>
      <c r="AU394" s="229" t="s">
        <v>86</v>
      </c>
      <c r="AY394" s="17" t="s">
        <v>150</v>
      </c>
      <c r="BE394" s="230">
        <f>IF(N394="základní",J394,0)</f>
        <v>0</v>
      </c>
      <c r="BF394" s="230">
        <f>IF(N394="snížená",J394,0)</f>
        <v>0</v>
      </c>
      <c r="BG394" s="230">
        <f>IF(N394="zákl. přenesená",J394,0)</f>
        <v>0</v>
      </c>
      <c r="BH394" s="230">
        <f>IF(N394="sníž. přenesená",J394,0)</f>
        <v>0</v>
      </c>
      <c r="BI394" s="230">
        <f>IF(N394="nulová",J394,0)</f>
        <v>0</v>
      </c>
      <c r="BJ394" s="17" t="s">
        <v>84</v>
      </c>
      <c r="BK394" s="230">
        <f>ROUND(I394*H394,2)</f>
        <v>0</v>
      </c>
      <c r="BL394" s="17" t="s">
        <v>157</v>
      </c>
      <c r="BM394" s="229" t="s">
        <v>471</v>
      </c>
    </row>
    <row r="395" s="13" customFormat="1">
      <c r="A395" s="13"/>
      <c r="B395" s="231"/>
      <c r="C395" s="232"/>
      <c r="D395" s="233" t="s">
        <v>159</v>
      </c>
      <c r="E395" s="234" t="s">
        <v>1</v>
      </c>
      <c r="F395" s="235" t="s">
        <v>472</v>
      </c>
      <c r="G395" s="232"/>
      <c r="H395" s="236">
        <v>323.69999999999999</v>
      </c>
      <c r="I395" s="237"/>
      <c r="J395" s="232"/>
      <c r="K395" s="232"/>
      <c r="L395" s="238"/>
      <c r="M395" s="239"/>
      <c r="N395" s="240"/>
      <c r="O395" s="240"/>
      <c r="P395" s="240"/>
      <c r="Q395" s="240"/>
      <c r="R395" s="240"/>
      <c r="S395" s="240"/>
      <c r="T395" s="241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2" t="s">
        <v>159</v>
      </c>
      <c r="AU395" s="242" t="s">
        <v>86</v>
      </c>
      <c r="AV395" s="13" t="s">
        <v>86</v>
      </c>
      <c r="AW395" s="13" t="s">
        <v>32</v>
      </c>
      <c r="AX395" s="13" t="s">
        <v>76</v>
      </c>
      <c r="AY395" s="242" t="s">
        <v>150</v>
      </c>
    </row>
    <row r="396" s="14" customFormat="1">
      <c r="A396" s="14"/>
      <c r="B396" s="243"/>
      <c r="C396" s="244"/>
      <c r="D396" s="233" t="s">
        <v>159</v>
      </c>
      <c r="E396" s="245" t="s">
        <v>1</v>
      </c>
      <c r="F396" s="246" t="s">
        <v>161</v>
      </c>
      <c r="G396" s="244"/>
      <c r="H396" s="247">
        <v>323.69999999999999</v>
      </c>
      <c r="I396" s="248"/>
      <c r="J396" s="244"/>
      <c r="K396" s="244"/>
      <c r="L396" s="249"/>
      <c r="M396" s="250"/>
      <c r="N396" s="251"/>
      <c r="O396" s="251"/>
      <c r="P396" s="251"/>
      <c r="Q396" s="251"/>
      <c r="R396" s="251"/>
      <c r="S396" s="251"/>
      <c r="T396" s="252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3" t="s">
        <v>159</v>
      </c>
      <c r="AU396" s="253" t="s">
        <v>86</v>
      </c>
      <c r="AV396" s="14" t="s">
        <v>157</v>
      </c>
      <c r="AW396" s="14" t="s">
        <v>32</v>
      </c>
      <c r="AX396" s="14" t="s">
        <v>84</v>
      </c>
      <c r="AY396" s="253" t="s">
        <v>150</v>
      </c>
    </row>
    <row r="397" s="2" customFormat="1" ht="16.5" customHeight="1">
      <c r="A397" s="38"/>
      <c r="B397" s="39"/>
      <c r="C397" s="218" t="s">
        <v>473</v>
      </c>
      <c r="D397" s="218" t="s">
        <v>152</v>
      </c>
      <c r="E397" s="219" t="s">
        <v>474</v>
      </c>
      <c r="F397" s="220" t="s">
        <v>475</v>
      </c>
      <c r="G397" s="221" t="s">
        <v>155</v>
      </c>
      <c r="H397" s="222">
        <v>323.69999999999999</v>
      </c>
      <c r="I397" s="223"/>
      <c r="J397" s="224">
        <f>ROUND(I397*H397,2)</f>
        <v>0</v>
      </c>
      <c r="K397" s="220" t="s">
        <v>156</v>
      </c>
      <c r="L397" s="44"/>
      <c r="M397" s="225" t="s">
        <v>1</v>
      </c>
      <c r="N397" s="226" t="s">
        <v>41</v>
      </c>
      <c r="O397" s="91"/>
      <c r="P397" s="227">
        <f>O397*H397</f>
        <v>0</v>
      </c>
      <c r="Q397" s="227">
        <v>0</v>
      </c>
      <c r="R397" s="227">
        <f>Q397*H397</f>
        <v>0</v>
      </c>
      <c r="S397" s="227">
        <v>0</v>
      </c>
      <c r="T397" s="228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29" t="s">
        <v>157</v>
      </c>
      <c r="AT397" s="229" t="s">
        <v>152</v>
      </c>
      <c r="AU397" s="229" t="s">
        <v>86</v>
      </c>
      <c r="AY397" s="17" t="s">
        <v>150</v>
      </c>
      <c r="BE397" s="230">
        <f>IF(N397="základní",J397,0)</f>
        <v>0</v>
      </c>
      <c r="BF397" s="230">
        <f>IF(N397="snížená",J397,0)</f>
        <v>0</v>
      </c>
      <c r="BG397" s="230">
        <f>IF(N397="zákl. přenesená",J397,0)</f>
        <v>0</v>
      </c>
      <c r="BH397" s="230">
        <f>IF(N397="sníž. přenesená",J397,0)</f>
        <v>0</v>
      </c>
      <c r="BI397" s="230">
        <f>IF(N397="nulová",J397,0)</f>
        <v>0</v>
      </c>
      <c r="BJ397" s="17" t="s">
        <v>84</v>
      </c>
      <c r="BK397" s="230">
        <f>ROUND(I397*H397,2)</f>
        <v>0</v>
      </c>
      <c r="BL397" s="17" t="s">
        <v>157</v>
      </c>
      <c r="BM397" s="229" t="s">
        <v>476</v>
      </c>
    </row>
    <row r="398" s="13" customFormat="1">
      <c r="A398" s="13"/>
      <c r="B398" s="231"/>
      <c r="C398" s="232"/>
      <c r="D398" s="233" t="s">
        <v>159</v>
      </c>
      <c r="E398" s="234" t="s">
        <v>1</v>
      </c>
      <c r="F398" s="235" t="s">
        <v>472</v>
      </c>
      <c r="G398" s="232"/>
      <c r="H398" s="236">
        <v>323.69999999999999</v>
      </c>
      <c r="I398" s="237"/>
      <c r="J398" s="232"/>
      <c r="K398" s="232"/>
      <c r="L398" s="238"/>
      <c r="M398" s="239"/>
      <c r="N398" s="240"/>
      <c r="O398" s="240"/>
      <c r="P398" s="240"/>
      <c r="Q398" s="240"/>
      <c r="R398" s="240"/>
      <c r="S398" s="240"/>
      <c r="T398" s="241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2" t="s">
        <v>159</v>
      </c>
      <c r="AU398" s="242" t="s">
        <v>86</v>
      </c>
      <c r="AV398" s="13" t="s">
        <v>86</v>
      </c>
      <c r="AW398" s="13" t="s">
        <v>32</v>
      </c>
      <c r="AX398" s="13" t="s">
        <v>76</v>
      </c>
      <c r="AY398" s="242" t="s">
        <v>150</v>
      </c>
    </row>
    <row r="399" s="14" customFormat="1">
      <c r="A399" s="14"/>
      <c r="B399" s="243"/>
      <c r="C399" s="244"/>
      <c r="D399" s="233" t="s">
        <v>159</v>
      </c>
      <c r="E399" s="245" t="s">
        <v>1</v>
      </c>
      <c r="F399" s="246" t="s">
        <v>161</v>
      </c>
      <c r="G399" s="244"/>
      <c r="H399" s="247">
        <v>323.69999999999999</v>
      </c>
      <c r="I399" s="248"/>
      <c r="J399" s="244"/>
      <c r="K399" s="244"/>
      <c r="L399" s="249"/>
      <c r="M399" s="250"/>
      <c r="N399" s="251"/>
      <c r="O399" s="251"/>
      <c r="P399" s="251"/>
      <c r="Q399" s="251"/>
      <c r="R399" s="251"/>
      <c r="S399" s="251"/>
      <c r="T399" s="252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3" t="s">
        <v>159</v>
      </c>
      <c r="AU399" s="253" t="s">
        <v>86</v>
      </c>
      <c r="AV399" s="14" t="s">
        <v>157</v>
      </c>
      <c r="AW399" s="14" t="s">
        <v>32</v>
      </c>
      <c r="AX399" s="14" t="s">
        <v>84</v>
      </c>
      <c r="AY399" s="253" t="s">
        <v>150</v>
      </c>
    </row>
    <row r="400" s="2" customFormat="1" ht="16.5" customHeight="1">
      <c r="A400" s="38"/>
      <c r="B400" s="39"/>
      <c r="C400" s="218" t="s">
        <v>477</v>
      </c>
      <c r="D400" s="218" t="s">
        <v>152</v>
      </c>
      <c r="E400" s="219" t="s">
        <v>478</v>
      </c>
      <c r="F400" s="220" t="s">
        <v>479</v>
      </c>
      <c r="G400" s="221" t="s">
        <v>155</v>
      </c>
      <c r="H400" s="222">
        <v>323.69999999999999</v>
      </c>
      <c r="I400" s="223"/>
      <c r="J400" s="224">
        <f>ROUND(I400*H400,2)</f>
        <v>0</v>
      </c>
      <c r="K400" s="220" t="s">
        <v>156</v>
      </c>
      <c r="L400" s="44"/>
      <c r="M400" s="225" t="s">
        <v>1</v>
      </c>
      <c r="N400" s="226" t="s">
        <v>41</v>
      </c>
      <c r="O400" s="91"/>
      <c r="P400" s="227">
        <f>O400*H400</f>
        <v>0</v>
      </c>
      <c r="Q400" s="227">
        <v>0.00088000000000000003</v>
      </c>
      <c r="R400" s="227">
        <f>Q400*H400</f>
        <v>0.284856</v>
      </c>
      <c r="S400" s="227">
        <v>0</v>
      </c>
      <c r="T400" s="228">
        <f>S400*H400</f>
        <v>0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229" t="s">
        <v>157</v>
      </c>
      <c r="AT400" s="229" t="s">
        <v>152</v>
      </c>
      <c r="AU400" s="229" t="s">
        <v>86</v>
      </c>
      <c r="AY400" s="17" t="s">
        <v>150</v>
      </c>
      <c r="BE400" s="230">
        <f>IF(N400="základní",J400,0)</f>
        <v>0</v>
      </c>
      <c r="BF400" s="230">
        <f>IF(N400="snížená",J400,0)</f>
        <v>0</v>
      </c>
      <c r="BG400" s="230">
        <f>IF(N400="zákl. přenesená",J400,0)</f>
        <v>0</v>
      </c>
      <c r="BH400" s="230">
        <f>IF(N400="sníž. přenesená",J400,0)</f>
        <v>0</v>
      </c>
      <c r="BI400" s="230">
        <f>IF(N400="nulová",J400,0)</f>
        <v>0</v>
      </c>
      <c r="BJ400" s="17" t="s">
        <v>84</v>
      </c>
      <c r="BK400" s="230">
        <f>ROUND(I400*H400,2)</f>
        <v>0</v>
      </c>
      <c r="BL400" s="17" t="s">
        <v>157</v>
      </c>
      <c r="BM400" s="229" t="s">
        <v>480</v>
      </c>
    </row>
    <row r="401" s="13" customFormat="1">
      <c r="A401" s="13"/>
      <c r="B401" s="231"/>
      <c r="C401" s="232"/>
      <c r="D401" s="233" t="s">
        <v>159</v>
      </c>
      <c r="E401" s="234" t="s">
        <v>1</v>
      </c>
      <c r="F401" s="235" t="s">
        <v>472</v>
      </c>
      <c r="G401" s="232"/>
      <c r="H401" s="236">
        <v>323.69999999999999</v>
      </c>
      <c r="I401" s="237"/>
      <c r="J401" s="232"/>
      <c r="K401" s="232"/>
      <c r="L401" s="238"/>
      <c r="M401" s="239"/>
      <c r="N401" s="240"/>
      <c r="O401" s="240"/>
      <c r="P401" s="240"/>
      <c r="Q401" s="240"/>
      <c r="R401" s="240"/>
      <c r="S401" s="240"/>
      <c r="T401" s="241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2" t="s">
        <v>159</v>
      </c>
      <c r="AU401" s="242" t="s">
        <v>86</v>
      </c>
      <c r="AV401" s="13" t="s">
        <v>86</v>
      </c>
      <c r="AW401" s="13" t="s">
        <v>32</v>
      </c>
      <c r="AX401" s="13" t="s">
        <v>76</v>
      </c>
      <c r="AY401" s="242" t="s">
        <v>150</v>
      </c>
    </row>
    <row r="402" s="14" customFormat="1">
      <c r="A402" s="14"/>
      <c r="B402" s="243"/>
      <c r="C402" s="244"/>
      <c r="D402" s="233" t="s">
        <v>159</v>
      </c>
      <c r="E402" s="245" t="s">
        <v>1</v>
      </c>
      <c r="F402" s="246" t="s">
        <v>161</v>
      </c>
      <c r="G402" s="244"/>
      <c r="H402" s="247">
        <v>323.69999999999999</v>
      </c>
      <c r="I402" s="248"/>
      <c r="J402" s="244"/>
      <c r="K402" s="244"/>
      <c r="L402" s="249"/>
      <c r="M402" s="250"/>
      <c r="N402" s="251"/>
      <c r="O402" s="251"/>
      <c r="P402" s="251"/>
      <c r="Q402" s="251"/>
      <c r="R402" s="251"/>
      <c r="S402" s="251"/>
      <c r="T402" s="252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3" t="s">
        <v>159</v>
      </c>
      <c r="AU402" s="253" t="s">
        <v>86</v>
      </c>
      <c r="AV402" s="14" t="s">
        <v>157</v>
      </c>
      <c r="AW402" s="14" t="s">
        <v>32</v>
      </c>
      <c r="AX402" s="14" t="s">
        <v>84</v>
      </c>
      <c r="AY402" s="253" t="s">
        <v>150</v>
      </c>
    </row>
    <row r="403" s="2" customFormat="1" ht="16.5" customHeight="1">
      <c r="A403" s="38"/>
      <c r="B403" s="39"/>
      <c r="C403" s="218" t="s">
        <v>481</v>
      </c>
      <c r="D403" s="218" t="s">
        <v>152</v>
      </c>
      <c r="E403" s="219" t="s">
        <v>482</v>
      </c>
      <c r="F403" s="220" t="s">
        <v>483</v>
      </c>
      <c r="G403" s="221" t="s">
        <v>155</v>
      </c>
      <c r="H403" s="222">
        <v>323.69999999999999</v>
      </c>
      <c r="I403" s="223"/>
      <c r="J403" s="224">
        <f>ROUND(I403*H403,2)</f>
        <v>0</v>
      </c>
      <c r="K403" s="220" t="s">
        <v>156</v>
      </c>
      <c r="L403" s="44"/>
      <c r="M403" s="225" t="s">
        <v>1</v>
      </c>
      <c r="N403" s="226" t="s">
        <v>41</v>
      </c>
      <c r="O403" s="91"/>
      <c r="P403" s="227">
        <f>O403*H403</f>
        <v>0</v>
      </c>
      <c r="Q403" s="227">
        <v>0</v>
      </c>
      <c r="R403" s="227">
        <f>Q403*H403</f>
        <v>0</v>
      </c>
      <c r="S403" s="227">
        <v>0</v>
      </c>
      <c r="T403" s="228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29" t="s">
        <v>157</v>
      </c>
      <c r="AT403" s="229" t="s">
        <v>152</v>
      </c>
      <c r="AU403" s="229" t="s">
        <v>86</v>
      </c>
      <c r="AY403" s="17" t="s">
        <v>150</v>
      </c>
      <c r="BE403" s="230">
        <f>IF(N403="základní",J403,0)</f>
        <v>0</v>
      </c>
      <c r="BF403" s="230">
        <f>IF(N403="snížená",J403,0)</f>
        <v>0</v>
      </c>
      <c r="BG403" s="230">
        <f>IF(N403="zákl. přenesená",J403,0)</f>
        <v>0</v>
      </c>
      <c r="BH403" s="230">
        <f>IF(N403="sníž. přenesená",J403,0)</f>
        <v>0</v>
      </c>
      <c r="BI403" s="230">
        <f>IF(N403="nulová",J403,0)</f>
        <v>0</v>
      </c>
      <c r="BJ403" s="17" t="s">
        <v>84</v>
      </c>
      <c r="BK403" s="230">
        <f>ROUND(I403*H403,2)</f>
        <v>0</v>
      </c>
      <c r="BL403" s="17" t="s">
        <v>157</v>
      </c>
      <c r="BM403" s="229" t="s">
        <v>484</v>
      </c>
    </row>
    <row r="404" s="13" customFormat="1">
      <c r="A404" s="13"/>
      <c r="B404" s="231"/>
      <c r="C404" s="232"/>
      <c r="D404" s="233" t="s">
        <v>159</v>
      </c>
      <c r="E404" s="234" t="s">
        <v>1</v>
      </c>
      <c r="F404" s="235" t="s">
        <v>472</v>
      </c>
      <c r="G404" s="232"/>
      <c r="H404" s="236">
        <v>323.69999999999999</v>
      </c>
      <c r="I404" s="237"/>
      <c r="J404" s="232"/>
      <c r="K404" s="232"/>
      <c r="L404" s="238"/>
      <c r="M404" s="239"/>
      <c r="N404" s="240"/>
      <c r="O404" s="240"/>
      <c r="P404" s="240"/>
      <c r="Q404" s="240"/>
      <c r="R404" s="240"/>
      <c r="S404" s="240"/>
      <c r="T404" s="241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2" t="s">
        <v>159</v>
      </c>
      <c r="AU404" s="242" t="s">
        <v>86</v>
      </c>
      <c r="AV404" s="13" t="s">
        <v>86</v>
      </c>
      <c r="AW404" s="13" t="s">
        <v>32</v>
      </c>
      <c r="AX404" s="13" t="s">
        <v>76</v>
      </c>
      <c r="AY404" s="242" t="s">
        <v>150</v>
      </c>
    </row>
    <row r="405" s="14" customFormat="1">
      <c r="A405" s="14"/>
      <c r="B405" s="243"/>
      <c r="C405" s="244"/>
      <c r="D405" s="233" t="s">
        <v>159</v>
      </c>
      <c r="E405" s="245" t="s">
        <v>1</v>
      </c>
      <c r="F405" s="246" t="s">
        <v>161</v>
      </c>
      <c r="G405" s="244"/>
      <c r="H405" s="247">
        <v>323.69999999999999</v>
      </c>
      <c r="I405" s="248"/>
      <c r="J405" s="244"/>
      <c r="K405" s="244"/>
      <c r="L405" s="249"/>
      <c r="M405" s="250"/>
      <c r="N405" s="251"/>
      <c r="O405" s="251"/>
      <c r="P405" s="251"/>
      <c r="Q405" s="251"/>
      <c r="R405" s="251"/>
      <c r="S405" s="251"/>
      <c r="T405" s="252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3" t="s">
        <v>159</v>
      </c>
      <c r="AU405" s="253" t="s">
        <v>86</v>
      </c>
      <c r="AV405" s="14" t="s">
        <v>157</v>
      </c>
      <c r="AW405" s="14" t="s">
        <v>32</v>
      </c>
      <c r="AX405" s="14" t="s">
        <v>84</v>
      </c>
      <c r="AY405" s="253" t="s">
        <v>150</v>
      </c>
    </row>
    <row r="406" s="2" customFormat="1" ht="16.5" customHeight="1">
      <c r="A406" s="38"/>
      <c r="B406" s="39"/>
      <c r="C406" s="218" t="s">
        <v>485</v>
      </c>
      <c r="D406" s="218" t="s">
        <v>152</v>
      </c>
      <c r="E406" s="219" t="s">
        <v>486</v>
      </c>
      <c r="F406" s="220" t="s">
        <v>487</v>
      </c>
      <c r="G406" s="221" t="s">
        <v>328</v>
      </c>
      <c r="H406" s="222">
        <v>6.0750000000000002</v>
      </c>
      <c r="I406" s="223"/>
      <c r="J406" s="224">
        <f>ROUND(I406*H406,2)</f>
        <v>0</v>
      </c>
      <c r="K406" s="220" t="s">
        <v>156</v>
      </c>
      <c r="L406" s="44"/>
      <c r="M406" s="225" t="s">
        <v>1</v>
      </c>
      <c r="N406" s="226" t="s">
        <v>41</v>
      </c>
      <c r="O406" s="91"/>
      <c r="P406" s="227">
        <f>O406*H406</f>
        <v>0</v>
      </c>
      <c r="Q406" s="227">
        <v>1.06277</v>
      </c>
      <c r="R406" s="227">
        <f>Q406*H406</f>
        <v>6.4563277499999998</v>
      </c>
      <c r="S406" s="227">
        <v>0</v>
      </c>
      <c r="T406" s="228">
        <f>S406*H406</f>
        <v>0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229" t="s">
        <v>157</v>
      </c>
      <c r="AT406" s="229" t="s">
        <v>152</v>
      </c>
      <c r="AU406" s="229" t="s">
        <v>86</v>
      </c>
      <c r="AY406" s="17" t="s">
        <v>150</v>
      </c>
      <c r="BE406" s="230">
        <f>IF(N406="základní",J406,0)</f>
        <v>0</v>
      </c>
      <c r="BF406" s="230">
        <f>IF(N406="snížená",J406,0)</f>
        <v>0</v>
      </c>
      <c r="BG406" s="230">
        <f>IF(N406="zákl. přenesená",J406,0)</f>
        <v>0</v>
      </c>
      <c r="BH406" s="230">
        <f>IF(N406="sníž. přenesená",J406,0)</f>
        <v>0</v>
      </c>
      <c r="BI406" s="230">
        <f>IF(N406="nulová",J406,0)</f>
        <v>0</v>
      </c>
      <c r="BJ406" s="17" t="s">
        <v>84</v>
      </c>
      <c r="BK406" s="230">
        <f>ROUND(I406*H406,2)</f>
        <v>0</v>
      </c>
      <c r="BL406" s="17" t="s">
        <v>157</v>
      </c>
      <c r="BM406" s="229" t="s">
        <v>488</v>
      </c>
    </row>
    <row r="407" s="13" customFormat="1">
      <c r="A407" s="13"/>
      <c r="B407" s="231"/>
      <c r="C407" s="232"/>
      <c r="D407" s="233" t="s">
        <v>159</v>
      </c>
      <c r="E407" s="234" t="s">
        <v>1</v>
      </c>
      <c r="F407" s="235" t="s">
        <v>489</v>
      </c>
      <c r="G407" s="232"/>
      <c r="H407" s="236">
        <v>6.0750000000000002</v>
      </c>
      <c r="I407" s="237"/>
      <c r="J407" s="232"/>
      <c r="K407" s="232"/>
      <c r="L407" s="238"/>
      <c r="M407" s="239"/>
      <c r="N407" s="240"/>
      <c r="O407" s="240"/>
      <c r="P407" s="240"/>
      <c r="Q407" s="240"/>
      <c r="R407" s="240"/>
      <c r="S407" s="240"/>
      <c r="T407" s="241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2" t="s">
        <v>159</v>
      </c>
      <c r="AU407" s="242" t="s">
        <v>86</v>
      </c>
      <c r="AV407" s="13" t="s">
        <v>86</v>
      </c>
      <c r="AW407" s="13" t="s">
        <v>32</v>
      </c>
      <c r="AX407" s="13" t="s">
        <v>76</v>
      </c>
      <c r="AY407" s="242" t="s">
        <v>150</v>
      </c>
    </row>
    <row r="408" s="14" customFormat="1">
      <c r="A408" s="14"/>
      <c r="B408" s="243"/>
      <c r="C408" s="244"/>
      <c r="D408" s="233" t="s">
        <v>159</v>
      </c>
      <c r="E408" s="245" t="s">
        <v>1</v>
      </c>
      <c r="F408" s="246" t="s">
        <v>161</v>
      </c>
      <c r="G408" s="244"/>
      <c r="H408" s="247">
        <v>6.0750000000000002</v>
      </c>
      <c r="I408" s="248"/>
      <c r="J408" s="244"/>
      <c r="K408" s="244"/>
      <c r="L408" s="249"/>
      <c r="M408" s="250"/>
      <c r="N408" s="251"/>
      <c r="O408" s="251"/>
      <c r="P408" s="251"/>
      <c r="Q408" s="251"/>
      <c r="R408" s="251"/>
      <c r="S408" s="251"/>
      <c r="T408" s="252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3" t="s">
        <v>159</v>
      </c>
      <c r="AU408" s="253" t="s">
        <v>86</v>
      </c>
      <c r="AV408" s="14" t="s">
        <v>157</v>
      </c>
      <c r="AW408" s="14" t="s">
        <v>32</v>
      </c>
      <c r="AX408" s="14" t="s">
        <v>84</v>
      </c>
      <c r="AY408" s="253" t="s">
        <v>150</v>
      </c>
    </row>
    <row r="409" s="2" customFormat="1" ht="16.5" customHeight="1">
      <c r="A409" s="38"/>
      <c r="B409" s="39"/>
      <c r="C409" s="218" t="s">
        <v>490</v>
      </c>
      <c r="D409" s="218" t="s">
        <v>152</v>
      </c>
      <c r="E409" s="219" t="s">
        <v>491</v>
      </c>
      <c r="F409" s="220" t="s">
        <v>492</v>
      </c>
      <c r="G409" s="221" t="s">
        <v>191</v>
      </c>
      <c r="H409" s="222">
        <v>5.6159999999999997</v>
      </c>
      <c r="I409" s="223"/>
      <c r="J409" s="224">
        <f>ROUND(I409*H409,2)</f>
        <v>0</v>
      </c>
      <c r="K409" s="220" t="s">
        <v>156</v>
      </c>
      <c r="L409" s="44"/>
      <c r="M409" s="225" t="s">
        <v>1</v>
      </c>
      <c r="N409" s="226" t="s">
        <v>41</v>
      </c>
      <c r="O409" s="91"/>
      <c r="P409" s="227">
        <f>O409*H409</f>
        <v>0</v>
      </c>
      <c r="Q409" s="227">
        <v>2.5019399999999998</v>
      </c>
      <c r="R409" s="227">
        <f>Q409*H409</f>
        <v>14.050895039999999</v>
      </c>
      <c r="S409" s="227">
        <v>0</v>
      </c>
      <c r="T409" s="228">
        <f>S409*H409</f>
        <v>0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229" t="s">
        <v>157</v>
      </c>
      <c r="AT409" s="229" t="s">
        <v>152</v>
      </c>
      <c r="AU409" s="229" t="s">
        <v>86</v>
      </c>
      <c r="AY409" s="17" t="s">
        <v>150</v>
      </c>
      <c r="BE409" s="230">
        <f>IF(N409="základní",J409,0)</f>
        <v>0</v>
      </c>
      <c r="BF409" s="230">
        <f>IF(N409="snížená",J409,0)</f>
        <v>0</v>
      </c>
      <c r="BG409" s="230">
        <f>IF(N409="zákl. přenesená",J409,0)</f>
        <v>0</v>
      </c>
      <c r="BH409" s="230">
        <f>IF(N409="sníž. přenesená",J409,0)</f>
        <v>0</v>
      </c>
      <c r="BI409" s="230">
        <f>IF(N409="nulová",J409,0)</f>
        <v>0</v>
      </c>
      <c r="BJ409" s="17" t="s">
        <v>84</v>
      </c>
      <c r="BK409" s="230">
        <f>ROUND(I409*H409,2)</f>
        <v>0</v>
      </c>
      <c r="BL409" s="17" t="s">
        <v>157</v>
      </c>
      <c r="BM409" s="229" t="s">
        <v>493</v>
      </c>
    </row>
    <row r="410" s="13" customFormat="1">
      <c r="A410" s="13"/>
      <c r="B410" s="231"/>
      <c r="C410" s="232"/>
      <c r="D410" s="233" t="s">
        <v>159</v>
      </c>
      <c r="E410" s="234" t="s">
        <v>1</v>
      </c>
      <c r="F410" s="235" t="s">
        <v>494</v>
      </c>
      <c r="G410" s="232"/>
      <c r="H410" s="236">
        <v>2.6160000000000001</v>
      </c>
      <c r="I410" s="237"/>
      <c r="J410" s="232"/>
      <c r="K410" s="232"/>
      <c r="L410" s="238"/>
      <c r="M410" s="239"/>
      <c r="N410" s="240"/>
      <c r="O410" s="240"/>
      <c r="P410" s="240"/>
      <c r="Q410" s="240"/>
      <c r="R410" s="240"/>
      <c r="S410" s="240"/>
      <c r="T410" s="241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2" t="s">
        <v>159</v>
      </c>
      <c r="AU410" s="242" t="s">
        <v>86</v>
      </c>
      <c r="AV410" s="13" t="s">
        <v>86</v>
      </c>
      <c r="AW410" s="13" t="s">
        <v>32</v>
      </c>
      <c r="AX410" s="13" t="s">
        <v>76</v>
      </c>
      <c r="AY410" s="242" t="s">
        <v>150</v>
      </c>
    </row>
    <row r="411" s="13" customFormat="1">
      <c r="A411" s="13"/>
      <c r="B411" s="231"/>
      <c r="C411" s="232"/>
      <c r="D411" s="233" t="s">
        <v>159</v>
      </c>
      <c r="E411" s="234" t="s">
        <v>1</v>
      </c>
      <c r="F411" s="235" t="s">
        <v>494</v>
      </c>
      <c r="G411" s="232"/>
      <c r="H411" s="236">
        <v>2.6160000000000001</v>
      </c>
      <c r="I411" s="237"/>
      <c r="J411" s="232"/>
      <c r="K411" s="232"/>
      <c r="L411" s="238"/>
      <c r="M411" s="239"/>
      <c r="N411" s="240"/>
      <c r="O411" s="240"/>
      <c r="P411" s="240"/>
      <c r="Q411" s="240"/>
      <c r="R411" s="240"/>
      <c r="S411" s="240"/>
      <c r="T411" s="241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2" t="s">
        <v>159</v>
      </c>
      <c r="AU411" s="242" t="s">
        <v>86</v>
      </c>
      <c r="AV411" s="13" t="s">
        <v>86</v>
      </c>
      <c r="AW411" s="13" t="s">
        <v>32</v>
      </c>
      <c r="AX411" s="13" t="s">
        <v>76</v>
      </c>
      <c r="AY411" s="242" t="s">
        <v>150</v>
      </c>
    </row>
    <row r="412" s="13" customFormat="1">
      <c r="A412" s="13"/>
      <c r="B412" s="231"/>
      <c r="C412" s="232"/>
      <c r="D412" s="233" t="s">
        <v>159</v>
      </c>
      <c r="E412" s="234" t="s">
        <v>1</v>
      </c>
      <c r="F412" s="235" t="s">
        <v>495</v>
      </c>
      <c r="G412" s="232"/>
      <c r="H412" s="236">
        <v>0.38400000000000001</v>
      </c>
      <c r="I412" s="237"/>
      <c r="J412" s="232"/>
      <c r="K412" s="232"/>
      <c r="L412" s="238"/>
      <c r="M412" s="239"/>
      <c r="N412" s="240"/>
      <c r="O412" s="240"/>
      <c r="P412" s="240"/>
      <c r="Q412" s="240"/>
      <c r="R412" s="240"/>
      <c r="S412" s="240"/>
      <c r="T412" s="241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2" t="s">
        <v>159</v>
      </c>
      <c r="AU412" s="242" t="s">
        <v>86</v>
      </c>
      <c r="AV412" s="13" t="s">
        <v>86</v>
      </c>
      <c r="AW412" s="13" t="s">
        <v>32</v>
      </c>
      <c r="AX412" s="13" t="s">
        <v>76</v>
      </c>
      <c r="AY412" s="242" t="s">
        <v>150</v>
      </c>
    </row>
    <row r="413" s="14" customFormat="1">
      <c r="A413" s="14"/>
      <c r="B413" s="243"/>
      <c r="C413" s="244"/>
      <c r="D413" s="233" t="s">
        <v>159</v>
      </c>
      <c r="E413" s="245" t="s">
        <v>1</v>
      </c>
      <c r="F413" s="246" t="s">
        <v>161</v>
      </c>
      <c r="G413" s="244"/>
      <c r="H413" s="247">
        <v>5.6159999999999997</v>
      </c>
      <c r="I413" s="248"/>
      <c r="J413" s="244"/>
      <c r="K413" s="244"/>
      <c r="L413" s="249"/>
      <c r="M413" s="250"/>
      <c r="N413" s="251"/>
      <c r="O413" s="251"/>
      <c r="P413" s="251"/>
      <c r="Q413" s="251"/>
      <c r="R413" s="251"/>
      <c r="S413" s="251"/>
      <c r="T413" s="252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3" t="s">
        <v>159</v>
      </c>
      <c r="AU413" s="253" t="s">
        <v>86</v>
      </c>
      <c r="AV413" s="14" t="s">
        <v>157</v>
      </c>
      <c r="AW413" s="14" t="s">
        <v>32</v>
      </c>
      <c r="AX413" s="14" t="s">
        <v>84</v>
      </c>
      <c r="AY413" s="253" t="s">
        <v>150</v>
      </c>
    </row>
    <row r="414" s="2" customFormat="1" ht="16.5" customHeight="1">
      <c r="A414" s="38"/>
      <c r="B414" s="39"/>
      <c r="C414" s="218" t="s">
        <v>496</v>
      </c>
      <c r="D414" s="218" t="s">
        <v>152</v>
      </c>
      <c r="E414" s="219" t="s">
        <v>497</v>
      </c>
      <c r="F414" s="220" t="s">
        <v>498</v>
      </c>
      <c r="G414" s="221" t="s">
        <v>155</v>
      </c>
      <c r="H414" s="222">
        <v>42.119999999999997</v>
      </c>
      <c r="I414" s="223"/>
      <c r="J414" s="224">
        <f>ROUND(I414*H414,2)</f>
        <v>0</v>
      </c>
      <c r="K414" s="220" t="s">
        <v>156</v>
      </c>
      <c r="L414" s="44"/>
      <c r="M414" s="225" t="s">
        <v>1</v>
      </c>
      <c r="N414" s="226" t="s">
        <v>41</v>
      </c>
      <c r="O414" s="91"/>
      <c r="P414" s="227">
        <f>O414*H414</f>
        <v>0</v>
      </c>
      <c r="Q414" s="227">
        <v>0.0046499999999999996</v>
      </c>
      <c r="R414" s="227">
        <f>Q414*H414</f>
        <v>0.19585799999999998</v>
      </c>
      <c r="S414" s="227">
        <v>0</v>
      </c>
      <c r="T414" s="228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229" t="s">
        <v>157</v>
      </c>
      <c r="AT414" s="229" t="s">
        <v>152</v>
      </c>
      <c r="AU414" s="229" t="s">
        <v>86</v>
      </c>
      <c r="AY414" s="17" t="s">
        <v>150</v>
      </c>
      <c r="BE414" s="230">
        <f>IF(N414="základní",J414,0)</f>
        <v>0</v>
      </c>
      <c r="BF414" s="230">
        <f>IF(N414="snížená",J414,0)</f>
        <v>0</v>
      </c>
      <c r="BG414" s="230">
        <f>IF(N414="zákl. přenesená",J414,0)</f>
        <v>0</v>
      </c>
      <c r="BH414" s="230">
        <f>IF(N414="sníž. přenesená",J414,0)</f>
        <v>0</v>
      </c>
      <c r="BI414" s="230">
        <f>IF(N414="nulová",J414,0)</f>
        <v>0</v>
      </c>
      <c r="BJ414" s="17" t="s">
        <v>84</v>
      </c>
      <c r="BK414" s="230">
        <f>ROUND(I414*H414,2)</f>
        <v>0</v>
      </c>
      <c r="BL414" s="17" t="s">
        <v>157</v>
      </c>
      <c r="BM414" s="229" t="s">
        <v>499</v>
      </c>
    </row>
    <row r="415" s="13" customFormat="1">
      <c r="A415" s="13"/>
      <c r="B415" s="231"/>
      <c r="C415" s="232"/>
      <c r="D415" s="233" t="s">
        <v>159</v>
      </c>
      <c r="E415" s="234" t="s">
        <v>1</v>
      </c>
      <c r="F415" s="235" t="s">
        <v>500</v>
      </c>
      <c r="G415" s="232"/>
      <c r="H415" s="236">
        <v>19.620000000000001</v>
      </c>
      <c r="I415" s="237"/>
      <c r="J415" s="232"/>
      <c r="K415" s="232"/>
      <c r="L415" s="238"/>
      <c r="M415" s="239"/>
      <c r="N415" s="240"/>
      <c r="O415" s="240"/>
      <c r="P415" s="240"/>
      <c r="Q415" s="240"/>
      <c r="R415" s="240"/>
      <c r="S415" s="240"/>
      <c r="T415" s="241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2" t="s">
        <v>159</v>
      </c>
      <c r="AU415" s="242" t="s">
        <v>86</v>
      </c>
      <c r="AV415" s="13" t="s">
        <v>86</v>
      </c>
      <c r="AW415" s="13" t="s">
        <v>32</v>
      </c>
      <c r="AX415" s="13" t="s">
        <v>76</v>
      </c>
      <c r="AY415" s="242" t="s">
        <v>150</v>
      </c>
    </row>
    <row r="416" s="13" customFormat="1">
      <c r="A416" s="13"/>
      <c r="B416" s="231"/>
      <c r="C416" s="232"/>
      <c r="D416" s="233" t="s">
        <v>159</v>
      </c>
      <c r="E416" s="234" t="s">
        <v>1</v>
      </c>
      <c r="F416" s="235" t="s">
        <v>500</v>
      </c>
      <c r="G416" s="232"/>
      <c r="H416" s="236">
        <v>19.620000000000001</v>
      </c>
      <c r="I416" s="237"/>
      <c r="J416" s="232"/>
      <c r="K416" s="232"/>
      <c r="L416" s="238"/>
      <c r="M416" s="239"/>
      <c r="N416" s="240"/>
      <c r="O416" s="240"/>
      <c r="P416" s="240"/>
      <c r="Q416" s="240"/>
      <c r="R416" s="240"/>
      <c r="S416" s="240"/>
      <c r="T416" s="241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2" t="s">
        <v>159</v>
      </c>
      <c r="AU416" s="242" t="s">
        <v>86</v>
      </c>
      <c r="AV416" s="13" t="s">
        <v>86</v>
      </c>
      <c r="AW416" s="13" t="s">
        <v>32</v>
      </c>
      <c r="AX416" s="13" t="s">
        <v>76</v>
      </c>
      <c r="AY416" s="242" t="s">
        <v>150</v>
      </c>
    </row>
    <row r="417" s="13" customFormat="1">
      <c r="A417" s="13"/>
      <c r="B417" s="231"/>
      <c r="C417" s="232"/>
      <c r="D417" s="233" t="s">
        <v>159</v>
      </c>
      <c r="E417" s="234" t="s">
        <v>1</v>
      </c>
      <c r="F417" s="235" t="s">
        <v>501</v>
      </c>
      <c r="G417" s="232"/>
      <c r="H417" s="236">
        <v>2.8799999999999999</v>
      </c>
      <c r="I417" s="237"/>
      <c r="J417" s="232"/>
      <c r="K417" s="232"/>
      <c r="L417" s="238"/>
      <c r="M417" s="239"/>
      <c r="N417" s="240"/>
      <c r="O417" s="240"/>
      <c r="P417" s="240"/>
      <c r="Q417" s="240"/>
      <c r="R417" s="240"/>
      <c r="S417" s="240"/>
      <c r="T417" s="241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2" t="s">
        <v>159</v>
      </c>
      <c r="AU417" s="242" t="s">
        <v>86</v>
      </c>
      <c r="AV417" s="13" t="s">
        <v>86</v>
      </c>
      <c r="AW417" s="13" t="s">
        <v>32</v>
      </c>
      <c r="AX417" s="13" t="s">
        <v>76</v>
      </c>
      <c r="AY417" s="242" t="s">
        <v>150</v>
      </c>
    </row>
    <row r="418" s="14" customFormat="1">
      <c r="A418" s="14"/>
      <c r="B418" s="243"/>
      <c r="C418" s="244"/>
      <c r="D418" s="233" t="s">
        <v>159</v>
      </c>
      <c r="E418" s="245" t="s">
        <v>1</v>
      </c>
      <c r="F418" s="246" t="s">
        <v>161</v>
      </c>
      <c r="G418" s="244"/>
      <c r="H418" s="247">
        <v>42.119999999999997</v>
      </c>
      <c r="I418" s="248"/>
      <c r="J418" s="244"/>
      <c r="K418" s="244"/>
      <c r="L418" s="249"/>
      <c r="M418" s="250"/>
      <c r="N418" s="251"/>
      <c r="O418" s="251"/>
      <c r="P418" s="251"/>
      <c r="Q418" s="251"/>
      <c r="R418" s="251"/>
      <c r="S418" s="251"/>
      <c r="T418" s="252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3" t="s">
        <v>159</v>
      </c>
      <c r="AU418" s="253" t="s">
        <v>86</v>
      </c>
      <c r="AV418" s="14" t="s">
        <v>157</v>
      </c>
      <c r="AW418" s="14" t="s">
        <v>32</v>
      </c>
      <c r="AX418" s="14" t="s">
        <v>84</v>
      </c>
      <c r="AY418" s="253" t="s">
        <v>150</v>
      </c>
    </row>
    <row r="419" s="2" customFormat="1" ht="16.5" customHeight="1">
      <c r="A419" s="38"/>
      <c r="B419" s="39"/>
      <c r="C419" s="218" t="s">
        <v>502</v>
      </c>
      <c r="D419" s="218" t="s">
        <v>152</v>
      </c>
      <c r="E419" s="219" t="s">
        <v>503</v>
      </c>
      <c r="F419" s="220" t="s">
        <v>504</v>
      </c>
      <c r="G419" s="221" t="s">
        <v>155</v>
      </c>
      <c r="H419" s="222">
        <v>42.119999999999997</v>
      </c>
      <c r="I419" s="223"/>
      <c r="J419" s="224">
        <f>ROUND(I419*H419,2)</f>
        <v>0</v>
      </c>
      <c r="K419" s="220" t="s">
        <v>156</v>
      </c>
      <c r="L419" s="44"/>
      <c r="M419" s="225" t="s">
        <v>1</v>
      </c>
      <c r="N419" s="226" t="s">
        <v>41</v>
      </c>
      <c r="O419" s="91"/>
      <c r="P419" s="227">
        <f>O419*H419</f>
        <v>0</v>
      </c>
      <c r="Q419" s="227">
        <v>0</v>
      </c>
      <c r="R419" s="227">
        <f>Q419*H419</f>
        <v>0</v>
      </c>
      <c r="S419" s="227">
        <v>0</v>
      </c>
      <c r="T419" s="228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29" t="s">
        <v>157</v>
      </c>
      <c r="AT419" s="229" t="s">
        <v>152</v>
      </c>
      <c r="AU419" s="229" t="s">
        <v>86</v>
      </c>
      <c r="AY419" s="17" t="s">
        <v>150</v>
      </c>
      <c r="BE419" s="230">
        <f>IF(N419="základní",J419,0)</f>
        <v>0</v>
      </c>
      <c r="BF419" s="230">
        <f>IF(N419="snížená",J419,0)</f>
        <v>0</v>
      </c>
      <c r="BG419" s="230">
        <f>IF(N419="zákl. přenesená",J419,0)</f>
        <v>0</v>
      </c>
      <c r="BH419" s="230">
        <f>IF(N419="sníž. přenesená",J419,0)</f>
        <v>0</v>
      </c>
      <c r="BI419" s="230">
        <f>IF(N419="nulová",J419,0)</f>
        <v>0</v>
      </c>
      <c r="BJ419" s="17" t="s">
        <v>84</v>
      </c>
      <c r="BK419" s="230">
        <f>ROUND(I419*H419,2)</f>
        <v>0</v>
      </c>
      <c r="BL419" s="17" t="s">
        <v>157</v>
      </c>
      <c r="BM419" s="229" t="s">
        <v>505</v>
      </c>
    </row>
    <row r="420" s="13" customFormat="1">
      <c r="A420" s="13"/>
      <c r="B420" s="231"/>
      <c r="C420" s="232"/>
      <c r="D420" s="233" t="s">
        <v>159</v>
      </c>
      <c r="E420" s="234" t="s">
        <v>1</v>
      </c>
      <c r="F420" s="235" t="s">
        <v>500</v>
      </c>
      <c r="G420" s="232"/>
      <c r="H420" s="236">
        <v>19.620000000000001</v>
      </c>
      <c r="I420" s="237"/>
      <c r="J420" s="232"/>
      <c r="K420" s="232"/>
      <c r="L420" s="238"/>
      <c r="M420" s="239"/>
      <c r="N420" s="240"/>
      <c r="O420" s="240"/>
      <c r="P420" s="240"/>
      <c r="Q420" s="240"/>
      <c r="R420" s="240"/>
      <c r="S420" s="240"/>
      <c r="T420" s="241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2" t="s">
        <v>159</v>
      </c>
      <c r="AU420" s="242" t="s">
        <v>86</v>
      </c>
      <c r="AV420" s="13" t="s">
        <v>86</v>
      </c>
      <c r="AW420" s="13" t="s">
        <v>32</v>
      </c>
      <c r="AX420" s="13" t="s">
        <v>76</v>
      </c>
      <c r="AY420" s="242" t="s">
        <v>150</v>
      </c>
    </row>
    <row r="421" s="13" customFormat="1">
      <c r="A421" s="13"/>
      <c r="B421" s="231"/>
      <c r="C421" s="232"/>
      <c r="D421" s="233" t="s">
        <v>159</v>
      </c>
      <c r="E421" s="234" t="s">
        <v>1</v>
      </c>
      <c r="F421" s="235" t="s">
        <v>500</v>
      </c>
      <c r="G421" s="232"/>
      <c r="H421" s="236">
        <v>19.620000000000001</v>
      </c>
      <c r="I421" s="237"/>
      <c r="J421" s="232"/>
      <c r="K421" s="232"/>
      <c r="L421" s="238"/>
      <c r="M421" s="239"/>
      <c r="N421" s="240"/>
      <c r="O421" s="240"/>
      <c r="P421" s="240"/>
      <c r="Q421" s="240"/>
      <c r="R421" s="240"/>
      <c r="S421" s="240"/>
      <c r="T421" s="241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2" t="s">
        <v>159</v>
      </c>
      <c r="AU421" s="242" t="s">
        <v>86</v>
      </c>
      <c r="AV421" s="13" t="s">
        <v>86</v>
      </c>
      <c r="AW421" s="13" t="s">
        <v>32</v>
      </c>
      <c r="AX421" s="13" t="s">
        <v>76</v>
      </c>
      <c r="AY421" s="242" t="s">
        <v>150</v>
      </c>
    </row>
    <row r="422" s="13" customFormat="1">
      <c r="A422" s="13"/>
      <c r="B422" s="231"/>
      <c r="C422" s="232"/>
      <c r="D422" s="233" t="s">
        <v>159</v>
      </c>
      <c r="E422" s="234" t="s">
        <v>1</v>
      </c>
      <c r="F422" s="235" t="s">
        <v>501</v>
      </c>
      <c r="G422" s="232"/>
      <c r="H422" s="236">
        <v>2.8799999999999999</v>
      </c>
      <c r="I422" s="237"/>
      <c r="J422" s="232"/>
      <c r="K422" s="232"/>
      <c r="L422" s="238"/>
      <c r="M422" s="239"/>
      <c r="N422" s="240"/>
      <c r="O422" s="240"/>
      <c r="P422" s="240"/>
      <c r="Q422" s="240"/>
      <c r="R422" s="240"/>
      <c r="S422" s="240"/>
      <c r="T422" s="241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2" t="s">
        <v>159</v>
      </c>
      <c r="AU422" s="242" t="s">
        <v>86</v>
      </c>
      <c r="AV422" s="13" t="s">
        <v>86</v>
      </c>
      <c r="AW422" s="13" t="s">
        <v>32</v>
      </c>
      <c r="AX422" s="13" t="s">
        <v>76</v>
      </c>
      <c r="AY422" s="242" t="s">
        <v>150</v>
      </c>
    </row>
    <row r="423" s="14" customFormat="1">
      <c r="A423" s="14"/>
      <c r="B423" s="243"/>
      <c r="C423" s="244"/>
      <c r="D423" s="233" t="s">
        <v>159</v>
      </c>
      <c r="E423" s="245" t="s">
        <v>1</v>
      </c>
      <c r="F423" s="246" t="s">
        <v>161</v>
      </c>
      <c r="G423" s="244"/>
      <c r="H423" s="247">
        <v>42.119999999999997</v>
      </c>
      <c r="I423" s="248"/>
      <c r="J423" s="244"/>
      <c r="K423" s="244"/>
      <c r="L423" s="249"/>
      <c r="M423" s="250"/>
      <c r="N423" s="251"/>
      <c r="O423" s="251"/>
      <c r="P423" s="251"/>
      <c r="Q423" s="251"/>
      <c r="R423" s="251"/>
      <c r="S423" s="251"/>
      <c r="T423" s="252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3" t="s">
        <v>159</v>
      </c>
      <c r="AU423" s="253" t="s">
        <v>86</v>
      </c>
      <c r="AV423" s="14" t="s">
        <v>157</v>
      </c>
      <c r="AW423" s="14" t="s">
        <v>32</v>
      </c>
      <c r="AX423" s="14" t="s">
        <v>84</v>
      </c>
      <c r="AY423" s="253" t="s">
        <v>150</v>
      </c>
    </row>
    <row r="424" s="2" customFormat="1" ht="16.5" customHeight="1">
      <c r="A424" s="38"/>
      <c r="B424" s="39"/>
      <c r="C424" s="218" t="s">
        <v>506</v>
      </c>
      <c r="D424" s="218" t="s">
        <v>152</v>
      </c>
      <c r="E424" s="219" t="s">
        <v>507</v>
      </c>
      <c r="F424" s="220" t="s">
        <v>508</v>
      </c>
      <c r="G424" s="221" t="s">
        <v>155</v>
      </c>
      <c r="H424" s="222">
        <v>42.119999999999997</v>
      </c>
      <c r="I424" s="223"/>
      <c r="J424" s="224">
        <f>ROUND(I424*H424,2)</f>
        <v>0</v>
      </c>
      <c r="K424" s="220" t="s">
        <v>156</v>
      </c>
      <c r="L424" s="44"/>
      <c r="M424" s="225" t="s">
        <v>1</v>
      </c>
      <c r="N424" s="226" t="s">
        <v>41</v>
      </c>
      <c r="O424" s="91"/>
      <c r="P424" s="227">
        <f>O424*H424</f>
        <v>0</v>
      </c>
      <c r="Q424" s="227">
        <v>0.0033999999999999998</v>
      </c>
      <c r="R424" s="227">
        <f>Q424*H424</f>
        <v>0.14320799999999997</v>
      </c>
      <c r="S424" s="227">
        <v>0</v>
      </c>
      <c r="T424" s="228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29" t="s">
        <v>157</v>
      </c>
      <c r="AT424" s="229" t="s">
        <v>152</v>
      </c>
      <c r="AU424" s="229" t="s">
        <v>86</v>
      </c>
      <c r="AY424" s="17" t="s">
        <v>150</v>
      </c>
      <c r="BE424" s="230">
        <f>IF(N424="základní",J424,0)</f>
        <v>0</v>
      </c>
      <c r="BF424" s="230">
        <f>IF(N424="snížená",J424,0)</f>
        <v>0</v>
      </c>
      <c r="BG424" s="230">
        <f>IF(N424="zákl. přenesená",J424,0)</f>
        <v>0</v>
      </c>
      <c r="BH424" s="230">
        <f>IF(N424="sníž. přenesená",J424,0)</f>
        <v>0</v>
      </c>
      <c r="BI424" s="230">
        <f>IF(N424="nulová",J424,0)</f>
        <v>0</v>
      </c>
      <c r="BJ424" s="17" t="s">
        <v>84</v>
      </c>
      <c r="BK424" s="230">
        <f>ROUND(I424*H424,2)</f>
        <v>0</v>
      </c>
      <c r="BL424" s="17" t="s">
        <v>157</v>
      </c>
      <c r="BM424" s="229" t="s">
        <v>509</v>
      </c>
    </row>
    <row r="425" s="13" customFormat="1">
      <c r="A425" s="13"/>
      <c r="B425" s="231"/>
      <c r="C425" s="232"/>
      <c r="D425" s="233" t="s">
        <v>159</v>
      </c>
      <c r="E425" s="234" t="s">
        <v>1</v>
      </c>
      <c r="F425" s="235" t="s">
        <v>500</v>
      </c>
      <c r="G425" s="232"/>
      <c r="H425" s="236">
        <v>19.620000000000001</v>
      </c>
      <c r="I425" s="237"/>
      <c r="J425" s="232"/>
      <c r="K425" s="232"/>
      <c r="L425" s="238"/>
      <c r="M425" s="239"/>
      <c r="N425" s="240"/>
      <c r="O425" s="240"/>
      <c r="P425" s="240"/>
      <c r="Q425" s="240"/>
      <c r="R425" s="240"/>
      <c r="S425" s="240"/>
      <c r="T425" s="241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2" t="s">
        <v>159</v>
      </c>
      <c r="AU425" s="242" t="s">
        <v>86</v>
      </c>
      <c r="AV425" s="13" t="s">
        <v>86</v>
      </c>
      <c r="AW425" s="13" t="s">
        <v>32</v>
      </c>
      <c r="AX425" s="13" t="s">
        <v>76</v>
      </c>
      <c r="AY425" s="242" t="s">
        <v>150</v>
      </c>
    </row>
    <row r="426" s="13" customFormat="1">
      <c r="A426" s="13"/>
      <c r="B426" s="231"/>
      <c r="C426" s="232"/>
      <c r="D426" s="233" t="s">
        <v>159</v>
      </c>
      <c r="E426" s="234" t="s">
        <v>1</v>
      </c>
      <c r="F426" s="235" t="s">
        <v>500</v>
      </c>
      <c r="G426" s="232"/>
      <c r="H426" s="236">
        <v>19.620000000000001</v>
      </c>
      <c r="I426" s="237"/>
      <c r="J426" s="232"/>
      <c r="K426" s="232"/>
      <c r="L426" s="238"/>
      <c r="M426" s="239"/>
      <c r="N426" s="240"/>
      <c r="O426" s="240"/>
      <c r="P426" s="240"/>
      <c r="Q426" s="240"/>
      <c r="R426" s="240"/>
      <c r="S426" s="240"/>
      <c r="T426" s="241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2" t="s">
        <v>159</v>
      </c>
      <c r="AU426" s="242" t="s">
        <v>86</v>
      </c>
      <c r="AV426" s="13" t="s">
        <v>86</v>
      </c>
      <c r="AW426" s="13" t="s">
        <v>32</v>
      </c>
      <c r="AX426" s="13" t="s">
        <v>76</v>
      </c>
      <c r="AY426" s="242" t="s">
        <v>150</v>
      </c>
    </row>
    <row r="427" s="13" customFormat="1">
      <c r="A427" s="13"/>
      <c r="B427" s="231"/>
      <c r="C427" s="232"/>
      <c r="D427" s="233" t="s">
        <v>159</v>
      </c>
      <c r="E427" s="234" t="s">
        <v>1</v>
      </c>
      <c r="F427" s="235" t="s">
        <v>501</v>
      </c>
      <c r="G427" s="232"/>
      <c r="H427" s="236">
        <v>2.8799999999999999</v>
      </c>
      <c r="I427" s="237"/>
      <c r="J427" s="232"/>
      <c r="K427" s="232"/>
      <c r="L427" s="238"/>
      <c r="M427" s="239"/>
      <c r="N427" s="240"/>
      <c r="O427" s="240"/>
      <c r="P427" s="240"/>
      <c r="Q427" s="240"/>
      <c r="R427" s="240"/>
      <c r="S427" s="240"/>
      <c r="T427" s="241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2" t="s">
        <v>159</v>
      </c>
      <c r="AU427" s="242" t="s">
        <v>86</v>
      </c>
      <c r="AV427" s="13" t="s">
        <v>86</v>
      </c>
      <c r="AW427" s="13" t="s">
        <v>32</v>
      </c>
      <c r="AX427" s="13" t="s">
        <v>76</v>
      </c>
      <c r="AY427" s="242" t="s">
        <v>150</v>
      </c>
    </row>
    <row r="428" s="14" customFormat="1">
      <c r="A428" s="14"/>
      <c r="B428" s="243"/>
      <c r="C428" s="244"/>
      <c r="D428" s="233" t="s">
        <v>159</v>
      </c>
      <c r="E428" s="245" t="s">
        <v>1</v>
      </c>
      <c r="F428" s="246" t="s">
        <v>161</v>
      </c>
      <c r="G428" s="244"/>
      <c r="H428" s="247">
        <v>42.119999999999997</v>
      </c>
      <c r="I428" s="248"/>
      <c r="J428" s="244"/>
      <c r="K428" s="244"/>
      <c r="L428" s="249"/>
      <c r="M428" s="250"/>
      <c r="N428" s="251"/>
      <c r="O428" s="251"/>
      <c r="P428" s="251"/>
      <c r="Q428" s="251"/>
      <c r="R428" s="251"/>
      <c r="S428" s="251"/>
      <c r="T428" s="252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3" t="s">
        <v>159</v>
      </c>
      <c r="AU428" s="253" t="s">
        <v>86</v>
      </c>
      <c r="AV428" s="14" t="s">
        <v>157</v>
      </c>
      <c r="AW428" s="14" t="s">
        <v>32</v>
      </c>
      <c r="AX428" s="14" t="s">
        <v>84</v>
      </c>
      <c r="AY428" s="253" t="s">
        <v>150</v>
      </c>
    </row>
    <row r="429" s="2" customFormat="1" ht="16.5" customHeight="1">
      <c r="A429" s="38"/>
      <c r="B429" s="39"/>
      <c r="C429" s="218" t="s">
        <v>510</v>
      </c>
      <c r="D429" s="218" t="s">
        <v>152</v>
      </c>
      <c r="E429" s="219" t="s">
        <v>511</v>
      </c>
      <c r="F429" s="220" t="s">
        <v>512</v>
      </c>
      <c r="G429" s="221" t="s">
        <v>155</v>
      </c>
      <c r="H429" s="222">
        <v>14.039999999999999</v>
      </c>
      <c r="I429" s="223"/>
      <c r="J429" s="224">
        <f>ROUND(I429*H429,2)</f>
        <v>0</v>
      </c>
      <c r="K429" s="220" t="s">
        <v>156</v>
      </c>
      <c r="L429" s="44"/>
      <c r="M429" s="225" t="s">
        <v>1</v>
      </c>
      <c r="N429" s="226" t="s">
        <v>41</v>
      </c>
      <c r="O429" s="91"/>
      <c r="P429" s="227">
        <f>O429*H429</f>
        <v>0</v>
      </c>
      <c r="Q429" s="227">
        <v>0.0017600000000000001</v>
      </c>
      <c r="R429" s="227">
        <f>Q429*H429</f>
        <v>0.0247104</v>
      </c>
      <c r="S429" s="227">
        <v>0</v>
      </c>
      <c r="T429" s="228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229" t="s">
        <v>157</v>
      </c>
      <c r="AT429" s="229" t="s">
        <v>152</v>
      </c>
      <c r="AU429" s="229" t="s">
        <v>86</v>
      </c>
      <c r="AY429" s="17" t="s">
        <v>150</v>
      </c>
      <c r="BE429" s="230">
        <f>IF(N429="základní",J429,0)</f>
        <v>0</v>
      </c>
      <c r="BF429" s="230">
        <f>IF(N429="snížená",J429,0)</f>
        <v>0</v>
      </c>
      <c r="BG429" s="230">
        <f>IF(N429="zákl. přenesená",J429,0)</f>
        <v>0</v>
      </c>
      <c r="BH429" s="230">
        <f>IF(N429="sníž. přenesená",J429,0)</f>
        <v>0</v>
      </c>
      <c r="BI429" s="230">
        <f>IF(N429="nulová",J429,0)</f>
        <v>0</v>
      </c>
      <c r="BJ429" s="17" t="s">
        <v>84</v>
      </c>
      <c r="BK429" s="230">
        <f>ROUND(I429*H429,2)</f>
        <v>0</v>
      </c>
      <c r="BL429" s="17" t="s">
        <v>157</v>
      </c>
      <c r="BM429" s="229" t="s">
        <v>513</v>
      </c>
    </row>
    <row r="430" s="13" customFormat="1">
      <c r="A430" s="13"/>
      <c r="B430" s="231"/>
      <c r="C430" s="232"/>
      <c r="D430" s="233" t="s">
        <v>159</v>
      </c>
      <c r="E430" s="234" t="s">
        <v>1</v>
      </c>
      <c r="F430" s="235" t="s">
        <v>514</v>
      </c>
      <c r="G430" s="232"/>
      <c r="H430" s="236">
        <v>6.54</v>
      </c>
      <c r="I430" s="237"/>
      <c r="J430" s="232"/>
      <c r="K430" s="232"/>
      <c r="L430" s="238"/>
      <c r="M430" s="239"/>
      <c r="N430" s="240"/>
      <c r="O430" s="240"/>
      <c r="P430" s="240"/>
      <c r="Q430" s="240"/>
      <c r="R430" s="240"/>
      <c r="S430" s="240"/>
      <c r="T430" s="241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2" t="s">
        <v>159</v>
      </c>
      <c r="AU430" s="242" t="s">
        <v>86</v>
      </c>
      <c r="AV430" s="13" t="s">
        <v>86</v>
      </c>
      <c r="AW430" s="13" t="s">
        <v>32</v>
      </c>
      <c r="AX430" s="13" t="s">
        <v>76</v>
      </c>
      <c r="AY430" s="242" t="s">
        <v>150</v>
      </c>
    </row>
    <row r="431" s="13" customFormat="1">
      <c r="A431" s="13"/>
      <c r="B431" s="231"/>
      <c r="C431" s="232"/>
      <c r="D431" s="233" t="s">
        <v>159</v>
      </c>
      <c r="E431" s="234" t="s">
        <v>1</v>
      </c>
      <c r="F431" s="235" t="s">
        <v>514</v>
      </c>
      <c r="G431" s="232"/>
      <c r="H431" s="236">
        <v>6.54</v>
      </c>
      <c r="I431" s="237"/>
      <c r="J431" s="232"/>
      <c r="K431" s="232"/>
      <c r="L431" s="238"/>
      <c r="M431" s="239"/>
      <c r="N431" s="240"/>
      <c r="O431" s="240"/>
      <c r="P431" s="240"/>
      <c r="Q431" s="240"/>
      <c r="R431" s="240"/>
      <c r="S431" s="240"/>
      <c r="T431" s="241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2" t="s">
        <v>159</v>
      </c>
      <c r="AU431" s="242" t="s">
        <v>86</v>
      </c>
      <c r="AV431" s="13" t="s">
        <v>86</v>
      </c>
      <c r="AW431" s="13" t="s">
        <v>32</v>
      </c>
      <c r="AX431" s="13" t="s">
        <v>76</v>
      </c>
      <c r="AY431" s="242" t="s">
        <v>150</v>
      </c>
    </row>
    <row r="432" s="13" customFormat="1">
      <c r="A432" s="13"/>
      <c r="B432" s="231"/>
      <c r="C432" s="232"/>
      <c r="D432" s="233" t="s">
        <v>159</v>
      </c>
      <c r="E432" s="234" t="s">
        <v>1</v>
      </c>
      <c r="F432" s="235" t="s">
        <v>515</v>
      </c>
      <c r="G432" s="232"/>
      <c r="H432" s="236">
        <v>0.95999999999999996</v>
      </c>
      <c r="I432" s="237"/>
      <c r="J432" s="232"/>
      <c r="K432" s="232"/>
      <c r="L432" s="238"/>
      <c r="M432" s="239"/>
      <c r="N432" s="240"/>
      <c r="O432" s="240"/>
      <c r="P432" s="240"/>
      <c r="Q432" s="240"/>
      <c r="R432" s="240"/>
      <c r="S432" s="240"/>
      <c r="T432" s="241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2" t="s">
        <v>159</v>
      </c>
      <c r="AU432" s="242" t="s">
        <v>86</v>
      </c>
      <c r="AV432" s="13" t="s">
        <v>86</v>
      </c>
      <c r="AW432" s="13" t="s">
        <v>32</v>
      </c>
      <c r="AX432" s="13" t="s">
        <v>76</v>
      </c>
      <c r="AY432" s="242" t="s">
        <v>150</v>
      </c>
    </row>
    <row r="433" s="14" customFormat="1">
      <c r="A433" s="14"/>
      <c r="B433" s="243"/>
      <c r="C433" s="244"/>
      <c r="D433" s="233" t="s">
        <v>159</v>
      </c>
      <c r="E433" s="245" t="s">
        <v>1</v>
      </c>
      <c r="F433" s="246" t="s">
        <v>161</v>
      </c>
      <c r="G433" s="244"/>
      <c r="H433" s="247">
        <v>14.039999999999999</v>
      </c>
      <c r="I433" s="248"/>
      <c r="J433" s="244"/>
      <c r="K433" s="244"/>
      <c r="L433" s="249"/>
      <c r="M433" s="250"/>
      <c r="N433" s="251"/>
      <c r="O433" s="251"/>
      <c r="P433" s="251"/>
      <c r="Q433" s="251"/>
      <c r="R433" s="251"/>
      <c r="S433" s="251"/>
      <c r="T433" s="252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3" t="s">
        <v>159</v>
      </c>
      <c r="AU433" s="253" t="s">
        <v>86</v>
      </c>
      <c r="AV433" s="14" t="s">
        <v>157</v>
      </c>
      <c r="AW433" s="14" t="s">
        <v>32</v>
      </c>
      <c r="AX433" s="14" t="s">
        <v>84</v>
      </c>
      <c r="AY433" s="253" t="s">
        <v>150</v>
      </c>
    </row>
    <row r="434" s="2" customFormat="1" ht="16.5" customHeight="1">
      <c r="A434" s="38"/>
      <c r="B434" s="39"/>
      <c r="C434" s="218" t="s">
        <v>516</v>
      </c>
      <c r="D434" s="218" t="s">
        <v>152</v>
      </c>
      <c r="E434" s="219" t="s">
        <v>517</v>
      </c>
      <c r="F434" s="220" t="s">
        <v>518</v>
      </c>
      <c r="G434" s="221" t="s">
        <v>155</v>
      </c>
      <c r="H434" s="222">
        <v>14.039999999999999</v>
      </c>
      <c r="I434" s="223"/>
      <c r="J434" s="224">
        <f>ROUND(I434*H434,2)</f>
        <v>0</v>
      </c>
      <c r="K434" s="220" t="s">
        <v>156</v>
      </c>
      <c r="L434" s="44"/>
      <c r="M434" s="225" t="s">
        <v>1</v>
      </c>
      <c r="N434" s="226" t="s">
        <v>41</v>
      </c>
      <c r="O434" s="91"/>
      <c r="P434" s="227">
        <f>O434*H434</f>
        <v>0</v>
      </c>
      <c r="Q434" s="227">
        <v>0</v>
      </c>
      <c r="R434" s="227">
        <f>Q434*H434</f>
        <v>0</v>
      </c>
      <c r="S434" s="227">
        <v>0</v>
      </c>
      <c r="T434" s="228">
        <f>S434*H434</f>
        <v>0</v>
      </c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R434" s="229" t="s">
        <v>157</v>
      </c>
      <c r="AT434" s="229" t="s">
        <v>152</v>
      </c>
      <c r="AU434" s="229" t="s">
        <v>86</v>
      </c>
      <c r="AY434" s="17" t="s">
        <v>150</v>
      </c>
      <c r="BE434" s="230">
        <f>IF(N434="základní",J434,0)</f>
        <v>0</v>
      </c>
      <c r="BF434" s="230">
        <f>IF(N434="snížená",J434,0)</f>
        <v>0</v>
      </c>
      <c r="BG434" s="230">
        <f>IF(N434="zákl. přenesená",J434,0)</f>
        <v>0</v>
      </c>
      <c r="BH434" s="230">
        <f>IF(N434="sníž. přenesená",J434,0)</f>
        <v>0</v>
      </c>
      <c r="BI434" s="230">
        <f>IF(N434="nulová",J434,0)</f>
        <v>0</v>
      </c>
      <c r="BJ434" s="17" t="s">
        <v>84</v>
      </c>
      <c r="BK434" s="230">
        <f>ROUND(I434*H434,2)</f>
        <v>0</v>
      </c>
      <c r="BL434" s="17" t="s">
        <v>157</v>
      </c>
      <c r="BM434" s="229" t="s">
        <v>519</v>
      </c>
    </row>
    <row r="435" s="13" customFormat="1">
      <c r="A435" s="13"/>
      <c r="B435" s="231"/>
      <c r="C435" s="232"/>
      <c r="D435" s="233" t="s">
        <v>159</v>
      </c>
      <c r="E435" s="234" t="s">
        <v>1</v>
      </c>
      <c r="F435" s="235" t="s">
        <v>514</v>
      </c>
      <c r="G435" s="232"/>
      <c r="H435" s="236">
        <v>6.54</v>
      </c>
      <c r="I435" s="237"/>
      <c r="J435" s="232"/>
      <c r="K435" s="232"/>
      <c r="L435" s="238"/>
      <c r="M435" s="239"/>
      <c r="N435" s="240"/>
      <c r="O435" s="240"/>
      <c r="P435" s="240"/>
      <c r="Q435" s="240"/>
      <c r="R435" s="240"/>
      <c r="S435" s="240"/>
      <c r="T435" s="241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2" t="s">
        <v>159</v>
      </c>
      <c r="AU435" s="242" t="s">
        <v>86</v>
      </c>
      <c r="AV435" s="13" t="s">
        <v>86</v>
      </c>
      <c r="AW435" s="13" t="s">
        <v>32</v>
      </c>
      <c r="AX435" s="13" t="s">
        <v>76</v>
      </c>
      <c r="AY435" s="242" t="s">
        <v>150</v>
      </c>
    </row>
    <row r="436" s="13" customFormat="1">
      <c r="A436" s="13"/>
      <c r="B436" s="231"/>
      <c r="C436" s="232"/>
      <c r="D436" s="233" t="s">
        <v>159</v>
      </c>
      <c r="E436" s="234" t="s">
        <v>1</v>
      </c>
      <c r="F436" s="235" t="s">
        <v>514</v>
      </c>
      <c r="G436" s="232"/>
      <c r="H436" s="236">
        <v>6.54</v>
      </c>
      <c r="I436" s="237"/>
      <c r="J436" s="232"/>
      <c r="K436" s="232"/>
      <c r="L436" s="238"/>
      <c r="M436" s="239"/>
      <c r="N436" s="240"/>
      <c r="O436" s="240"/>
      <c r="P436" s="240"/>
      <c r="Q436" s="240"/>
      <c r="R436" s="240"/>
      <c r="S436" s="240"/>
      <c r="T436" s="241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2" t="s">
        <v>159</v>
      </c>
      <c r="AU436" s="242" t="s">
        <v>86</v>
      </c>
      <c r="AV436" s="13" t="s">
        <v>86</v>
      </c>
      <c r="AW436" s="13" t="s">
        <v>32</v>
      </c>
      <c r="AX436" s="13" t="s">
        <v>76</v>
      </c>
      <c r="AY436" s="242" t="s">
        <v>150</v>
      </c>
    </row>
    <row r="437" s="13" customFormat="1">
      <c r="A437" s="13"/>
      <c r="B437" s="231"/>
      <c r="C437" s="232"/>
      <c r="D437" s="233" t="s">
        <v>159</v>
      </c>
      <c r="E437" s="234" t="s">
        <v>1</v>
      </c>
      <c r="F437" s="235" t="s">
        <v>515</v>
      </c>
      <c r="G437" s="232"/>
      <c r="H437" s="236">
        <v>0.95999999999999996</v>
      </c>
      <c r="I437" s="237"/>
      <c r="J437" s="232"/>
      <c r="K437" s="232"/>
      <c r="L437" s="238"/>
      <c r="M437" s="239"/>
      <c r="N437" s="240"/>
      <c r="O437" s="240"/>
      <c r="P437" s="240"/>
      <c r="Q437" s="240"/>
      <c r="R437" s="240"/>
      <c r="S437" s="240"/>
      <c r="T437" s="241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2" t="s">
        <v>159</v>
      </c>
      <c r="AU437" s="242" t="s">
        <v>86</v>
      </c>
      <c r="AV437" s="13" t="s">
        <v>86</v>
      </c>
      <c r="AW437" s="13" t="s">
        <v>32</v>
      </c>
      <c r="AX437" s="13" t="s">
        <v>76</v>
      </c>
      <c r="AY437" s="242" t="s">
        <v>150</v>
      </c>
    </row>
    <row r="438" s="14" customFormat="1">
      <c r="A438" s="14"/>
      <c r="B438" s="243"/>
      <c r="C438" s="244"/>
      <c r="D438" s="233" t="s">
        <v>159</v>
      </c>
      <c r="E438" s="245" t="s">
        <v>1</v>
      </c>
      <c r="F438" s="246" t="s">
        <v>161</v>
      </c>
      <c r="G438" s="244"/>
      <c r="H438" s="247">
        <v>14.039999999999999</v>
      </c>
      <c r="I438" s="248"/>
      <c r="J438" s="244"/>
      <c r="K438" s="244"/>
      <c r="L438" s="249"/>
      <c r="M438" s="250"/>
      <c r="N438" s="251"/>
      <c r="O438" s="251"/>
      <c r="P438" s="251"/>
      <c r="Q438" s="251"/>
      <c r="R438" s="251"/>
      <c r="S438" s="251"/>
      <c r="T438" s="252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3" t="s">
        <v>159</v>
      </c>
      <c r="AU438" s="253" t="s">
        <v>86</v>
      </c>
      <c r="AV438" s="14" t="s">
        <v>157</v>
      </c>
      <c r="AW438" s="14" t="s">
        <v>32</v>
      </c>
      <c r="AX438" s="14" t="s">
        <v>84</v>
      </c>
      <c r="AY438" s="253" t="s">
        <v>150</v>
      </c>
    </row>
    <row r="439" s="2" customFormat="1" ht="16.5" customHeight="1">
      <c r="A439" s="38"/>
      <c r="B439" s="39"/>
      <c r="C439" s="218" t="s">
        <v>520</v>
      </c>
      <c r="D439" s="218" t="s">
        <v>152</v>
      </c>
      <c r="E439" s="219" t="s">
        <v>521</v>
      </c>
      <c r="F439" s="220" t="s">
        <v>522</v>
      </c>
      <c r="G439" s="221" t="s">
        <v>328</v>
      </c>
      <c r="H439" s="222">
        <v>0.99199999999999999</v>
      </c>
      <c r="I439" s="223"/>
      <c r="J439" s="224">
        <f>ROUND(I439*H439,2)</f>
        <v>0</v>
      </c>
      <c r="K439" s="220" t="s">
        <v>156</v>
      </c>
      <c r="L439" s="44"/>
      <c r="M439" s="225" t="s">
        <v>1</v>
      </c>
      <c r="N439" s="226" t="s">
        <v>41</v>
      </c>
      <c r="O439" s="91"/>
      <c r="P439" s="227">
        <f>O439*H439</f>
        <v>0</v>
      </c>
      <c r="Q439" s="227">
        <v>1.0551200000000001</v>
      </c>
      <c r="R439" s="227">
        <f>Q439*H439</f>
        <v>1.0466790400000001</v>
      </c>
      <c r="S439" s="227">
        <v>0</v>
      </c>
      <c r="T439" s="228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29" t="s">
        <v>157</v>
      </c>
      <c r="AT439" s="229" t="s">
        <v>152</v>
      </c>
      <c r="AU439" s="229" t="s">
        <v>86</v>
      </c>
      <c r="AY439" s="17" t="s">
        <v>150</v>
      </c>
      <c r="BE439" s="230">
        <f>IF(N439="základní",J439,0)</f>
        <v>0</v>
      </c>
      <c r="BF439" s="230">
        <f>IF(N439="snížená",J439,0)</f>
        <v>0</v>
      </c>
      <c r="BG439" s="230">
        <f>IF(N439="zákl. přenesená",J439,0)</f>
        <v>0</v>
      </c>
      <c r="BH439" s="230">
        <f>IF(N439="sníž. přenesená",J439,0)</f>
        <v>0</v>
      </c>
      <c r="BI439" s="230">
        <f>IF(N439="nulová",J439,0)</f>
        <v>0</v>
      </c>
      <c r="BJ439" s="17" t="s">
        <v>84</v>
      </c>
      <c r="BK439" s="230">
        <f>ROUND(I439*H439,2)</f>
        <v>0</v>
      </c>
      <c r="BL439" s="17" t="s">
        <v>157</v>
      </c>
      <c r="BM439" s="229" t="s">
        <v>523</v>
      </c>
    </row>
    <row r="440" s="13" customFormat="1">
      <c r="A440" s="13"/>
      <c r="B440" s="231"/>
      <c r="C440" s="232"/>
      <c r="D440" s="233" t="s">
        <v>159</v>
      </c>
      <c r="E440" s="234" t="s">
        <v>1</v>
      </c>
      <c r="F440" s="235" t="s">
        <v>524</v>
      </c>
      <c r="G440" s="232"/>
      <c r="H440" s="236">
        <v>0.089999999999999997</v>
      </c>
      <c r="I440" s="237"/>
      <c r="J440" s="232"/>
      <c r="K440" s="232"/>
      <c r="L440" s="238"/>
      <c r="M440" s="239"/>
      <c r="N440" s="240"/>
      <c r="O440" s="240"/>
      <c r="P440" s="240"/>
      <c r="Q440" s="240"/>
      <c r="R440" s="240"/>
      <c r="S440" s="240"/>
      <c r="T440" s="241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2" t="s">
        <v>159</v>
      </c>
      <c r="AU440" s="242" t="s">
        <v>86</v>
      </c>
      <c r="AV440" s="13" t="s">
        <v>86</v>
      </c>
      <c r="AW440" s="13" t="s">
        <v>32</v>
      </c>
      <c r="AX440" s="13" t="s">
        <v>76</v>
      </c>
      <c r="AY440" s="242" t="s">
        <v>150</v>
      </c>
    </row>
    <row r="441" s="13" customFormat="1">
      <c r="A441" s="13"/>
      <c r="B441" s="231"/>
      <c r="C441" s="232"/>
      <c r="D441" s="233" t="s">
        <v>159</v>
      </c>
      <c r="E441" s="234" t="s">
        <v>1</v>
      </c>
      <c r="F441" s="235" t="s">
        <v>525</v>
      </c>
      <c r="G441" s="232"/>
      <c r="H441" s="236">
        <v>0.90200000000000002</v>
      </c>
      <c r="I441" s="237"/>
      <c r="J441" s="232"/>
      <c r="K441" s="232"/>
      <c r="L441" s="238"/>
      <c r="M441" s="239"/>
      <c r="N441" s="240"/>
      <c r="O441" s="240"/>
      <c r="P441" s="240"/>
      <c r="Q441" s="240"/>
      <c r="R441" s="240"/>
      <c r="S441" s="240"/>
      <c r="T441" s="241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2" t="s">
        <v>159</v>
      </c>
      <c r="AU441" s="242" t="s">
        <v>86</v>
      </c>
      <c r="AV441" s="13" t="s">
        <v>86</v>
      </c>
      <c r="AW441" s="13" t="s">
        <v>32</v>
      </c>
      <c r="AX441" s="13" t="s">
        <v>76</v>
      </c>
      <c r="AY441" s="242" t="s">
        <v>150</v>
      </c>
    </row>
    <row r="442" s="14" customFormat="1">
      <c r="A442" s="14"/>
      <c r="B442" s="243"/>
      <c r="C442" s="244"/>
      <c r="D442" s="233" t="s">
        <v>159</v>
      </c>
      <c r="E442" s="245" t="s">
        <v>1</v>
      </c>
      <c r="F442" s="246" t="s">
        <v>161</v>
      </c>
      <c r="G442" s="244"/>
      <c r="H442" s="247">
        <v>0.99199999999999999</v>
      </c>
      <c r="I442" s="248"/>
      <c r="J442" s="244"/>
      <c r="K442" s="244"/>
      <c r="L442" s="249"/>
      <c r="M442" s="250"/>
      <c r="N442" s="251"/>
      <c r="O442" s="251"/>
      <c r="P442" s="251"/>
      <c r="Q442" s="251"/>
      <c r="R442" s="251"/>
      <c r="S442" s="251"/>
      <c r="T442" s="252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53" t="s">
        <v>159</v>
      </c>
      <c r="AU442" s="253" t="s">
        <v>86</v>
      </c>
      <c r="AV442" s="14" t="s">
        <v>157</v>
      </c>
      <c r="AW442" s="14" t="s">
        <v>32</v>
      </c>
      <c r="AX442" s="14" t="s">
        <v>84</v>
      </c>
      <c r="AY442" s="253" t="s">
        <v>150</v>
      </c>
    </row>
    <row r="443" s="12" customFormat="1" ht="22.8" customHeight="1">
      <c r="A443" s="12"/>
      <c r="B443" s="202"/>
      <c r="C443" s="203"/>
      <c r="D443" s="204" t="s">
        <v>75</v>
      </c>
      <c r="E443" s="216" t="s">
        <v>174</v>
      </c>
      <c r="F443" s="216" t="s">
        <v>526</v>
      </c>
      <c r="G443" s="203"/>
      <c r="H443" s="203"/>
      <c r="I443" s="206"/>
      <c r="J443" s="217">
        <f>BK443</f>
        <v>0</v>
      </c>
      <c r="K443" s="203"/>
      <c r="L443" s="208"/>
      <c r="M443" s="209"/>
      <c r="N443" s="210"/>
      <c r="O443" s="210"/>
      <c r="P443" s="211">
        <f>SUM(P444:P461)</f>
        <v>0</v>
      </c>
      <c r="Q443" s="210"/>
      <c r="R443" s="211">
        <f>SUM(R444:R461)</f>
        <v>4.5232849999999996</v>
      </c>
      <c r="S443" s="210"/>
      <c r="T443" s="212">
        <f>SUM(T444:T461)</f>
        <v>0</v>
      </c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R443" s="213" t="s">
        <v>84</v>
      </c>
      <c r="AT443" s="214" t="s">
        <v>75</v>
      </c>
      <c r="AU443" s="214" t="s">
        <v>84</v>
      </c>
      <c r="AY443" s="213" t="s">
        <v>150</v>
      </c>
      <c r="BK443" s="215">
        <f>SUM(BK444:BK461)</f>
        <v>0</v>
      </c>
    </row>
    <row r="444" s="2" customFormat="1" ht="16.5" customHeight="1">
      <c r="A444" s="38"/>
      <c r="B444" s="39"/>
      <c r="C444" s="218" t="s">
        <v>527</v>
      </c>
      <c r="D444" s="218" t="s">
        <v>152</v>
      </c>
      <c r="E444" s="219" t="s">
        <v>528</v>
      </c>
      <c r="F444" s="220" t="s">
        <v>529</v>
      </c>
      <c r="G444" s="221" t="s">
        <v>155</v>
      </c>
      <c r="H444" s="222">
        <v>64.049999999999997</v>
      </c>
      <c r="I444" s="223"/>
      <c r="J444" s="224">
        <f>ROUND(I444*H444,2)</f>
        <v>0</v>
      </c>
      <c r="K444" s="220" t="s">
        <v>156</v>
      </c>
      <c r="L444" s="44"/>
      <c r="M444" s="225" t="s">
        <v>1</v>
      </c>
      <c r="N444" s="226" t="s">
        <v>41</v>
      </c>
      <c r="O444" s="91"/>
      <c r="P444" s="227">
        <f>O444*H444</f>
        <v>0</v>
      </c>
      <c r="Q444" s="227">
        <v>0</v>
      </c>
      <c r="R444" s="227">
        <f>Q444*H444</f>
        <v>0</v>
      </c>
      <c r="S444" s="227">
        <v>0</v>
      </c>
      <c r="T444" s="228">
        <f>S444*H444</f>
        <v>0</v>
      </c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229" t="s">
        <v>157</v>
      </c>
      <c r="AT444" s="229" t="s">
        <v>152</v>
      </c>
      <c r="AU444" s="229" t="s">
        <v>86</v>
      </c>
      <c r="AY444" s="17" t="s">
        <v>150</v>
      </c>
      <c r="BE444" s="230">
        <f>IF(N444="základní",J444,0)</f>
        <v>0</v>
      </c>
      <c r="BF444" s="230">
        <f>IF(N444="snížená",J444,0)</f>
        <v>0</v>
      </c>
      <c r="BG444" s="230">
        <f>IF(N444="zákl. přenesená",J444,0)</f>
        <v>0</v>
      </c>
      <c r="BH444" s="230">
        <f>IF(N444="sníž. přenesená",J444,0)</f>
        <v>0</v>
      </c>
      <c r="BI444" s="230">
        <f>IF(N444="nulová",J444,0)</f>
        <v>0</v>
      </c>
      <c r="BJ444" s="17" t="s">
        <v>84</v>
      </c>
      <c r="BK444" s="230">
        <f>ROUND(I444*H444,2)</f>
        <v>0</v>
      </c>
      <c r="BL444" s="17" t="s">
        <v>157</v>
      </c>
      <c r="BM444" s="229" t="s">
        <v>530</v>
      </c>
    </row>
    <row r="445" s="13" customFormat="1">
      <c r="A445" s="13"/>
      <c r="B445" s="231"/>
      <c r="C445" s="232"/>
      <c r="D445" s="233" t="s">
        <v>159</v>
      </c>
      <c r="E445" s="234" t="s">
        <v>1</v>
      </c>
      <c r="F445" s="235" t="s">
        <v>531</v>
      </c>
      <c r="G445" s="232"/>
      <c r="H445" s="236">
        <v>39.399999999999999</v>
      </c>
      <c r="I445" s="237"/>
      <c r="J445" s="232"/>
      <c r="K445" s="232"/>
      <c r="L445" s="238"/>
      <c r="M445" s="239"/>
      <c r="N445" s="240"/>
      <c r="O445" s="240"/>
      <c r="P445" s="240"/>
      <c r="Q445" s="240"/>
      <c r="R445" s="240"/>
      <c r="S445" s="240"/>
      <c r="T445" s="241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2" t="s">
        <v>159</v>
      </c>
      <c r="AU445" s="242" t="s">
        <v>86</v>
      </c>
      <c r="AV445" s="13" t="s">
        <v>86</v>
      </c>
      <c r="AW445" s="13" t="s">
        <v>32</v>
      </c>
      <c r="AX445" s="13" t="s">
        <v>76</v>
      </c>
      <c r="AY445" s="242" t="s">
        <v>150</v>
      </c>
    </row>
    <row r="446" s="13" customFormat="1">
      <c r="A446" s="13"/>
      <c r="B446" s="231"/>
      <c r="C446" s="232"/>
      <c r="D446" s="233" t="s">
        <v>159</v>
      </c>
      <c r="E446" s="234" t="s">
        <v>1</v>
      </c>
      <c r="F446" s="235" t="s">
        <v>532</v>
      </c>
      <c r="G446" s="232"/>
      <c r="H446" s="236">
        <v>24.649999999999999</v>
      </c>
      <c r="I446" s="237"/>
      <c r="J446" s="232"/>
      <c r="K446" s="232"/>
      <c r="L446" s="238"/>
      <c r="M446" s="239"/>
      <c r="N446" s="240"/>
      <c r="O446" s="240"/>
      <c r="P446" s="240"/>
      <c r="Q446" s="240"/>
      <c r="R446" s="240"/>
      <c r="S446" s="240"/>
      <c r="T446" s="241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2" t="s">
        <v>159</v>
      </c>
      <c r="AU446" s="242" t="s">
        <v>86</v>
      </c>
      <c r="AV446" s="13" t="s">
        <v>86</v>
      </c>
      <c r="AW446" s="13" t="s">
        <v>32</v>
      </c>
      <c r="AX446" s="13" t="s">
        <v>76</v>
      </c>
      <c r="AY446" s="242" t="s">
        <v>150</v>
      </c>
    </row>
    <row r="447" s="14" customFormat="1">
      <c r="A447" s="14"/>
      <c r="B447" s="243"/>
      <c r="C447" s="244"/>
      <c r="D447" s="233" t="s">
        <v>159</v>
      </c>
      <c r="E447" s="245" t="s">
        <v>1</v>
      </c>
      <c r="F447" s="246" t="s">
        <v>161</v>
      </c>
      <c r="G447" s="244"/>
      <c r="H447" s="247">
        <v>64.049999999999997</v>
      </c>
      <c r="I447" s="248"/>
      <c r="J447" s="244"/>
      <c r="K447" s="244"/>
      <c r="L447" s="249"/>
      <c r="M447" s="250"/>
      <c r="N447" s="251"/>
      <c r="O447" s="251"/>
      <c r="P447" s="251"/>
      <c r="Q447" s="251"/>
      <c r="R447" s="251"/>
      <c r="S447" s="251"/>
      <c r="T447" s="252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3" t="s">
        <v>159</v>
      </c>
      <c r="AU447" s="253" t="s">
        <v>86</v>
      </c>
      <c r="AV447" s="14" t="s">
        <v>157</v>
      </c>
      <c r="AW447" s="14" t="s">
        <v>32</v>
      </c>
      <c r="AX447" s="14" t="s">
        <v>84</v>
      </c>
      <c r="AY447" s="253" t="s">
        <v>150</v>
      </c>
    </row>
    <row r="448" s="2" customFormat="1" ht="16.5" customHeight="1">
      <c r="A448" s="38"/>
      <c r="B448" s="39"/>
      <c r="C448" s="218" t="s">
        <v>533</v>
      </c>
      <c r="D448" s="218" t="s">
        <v>152</v>
      </c>
      <c r="E448" s="219" t="s">
        <v>534</v>
      </c>
      <c r="F448" s="220" t="s">
        <v>535</v>
      </c>
      <c r="G448" s="221" t="s">
        <v>155</v>
      </c>
      <c r="H448" s="222">
        <v>21.050000000000001</v>
      </c>
      <c r="I448" s="223"/>
      <c r="J448" s="224">
        <f>ROUND(I448*H448,2)</f>
        <v>0</v>
      </c>
      <c r="K448" s="220" t="s">
        <v>156</v>
      </c>
      <c r="L448" s="44"/>
      <c r="M448" s="225" t="s">
        <v>1</v>
      </c>
      <c r="N448" s="226" t="s">
        <v>41</v>
      </c>
      <c r="O448" s="91"/>
      <c r="P448" s="227">
        <f>O448*H448</f>
        <v>0</v>
      </c>
      <c r="Q448" s="227">
        <v>0</v>
      </c>
      <c r="R448" s="227">
        <f>Q448*H448</f>
        <v>0</v>
      </c>
      <c r="S448" s="227">
        <v>0</v>
      </c>
      <c r="T448" s="228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29" t="s">
        <v>157</v>
      </c>
      <c r="AT448" s="229" t="s">
        <v>152</v>
      </c>
      <c r="AU448" s="229" t="s">
        <v>86</v>
      </c>
      <c r="AY448" s="17" t="s">
        <v>150</v>
      </c>
      <c r="BE448" s="230">
        <f>IF(N448="základní",J448,0)</f>
        <v>0</v>
      </c>
      <c r="BF448" s="230">
        <f>IF(N448="snížená",J448,0)</f>
        <v>0</v>
      </c>
      <c r="BG448" s="230">
        <f>IF(N448="zákl. přenesená",J448,0)</f>
        <v>0</v>
      </c>
      <c r="BH448" s="230">
        <f>IF(N448="sníž. přenesená",J448,0)</f>
        <v>0</v>
      </c>
      <c r="BI448" s="230">
        <f>IF(N448="nulová",J448,0)</f>
        <v>0</v>
      </c>
      <c r="BJ448" s="17" t="s">
        <v>84</v>
      </c>
      <c r="BK448" s="230">
        <f>ROUND(I448*H448,2)</f>
        <v>0</v>
      </c>
      <c r="BL448" s="17" t="s">
        <v>157</v>
      </c>
      <c r="BM448" s="229" t="s">
        <v>536</v>
      </c>
    </row>
    <row r="449" s="13" customFormat="1">
      <c r="A449" s="13"/>
      <c r="B449" s="231"/>
      <c r="C449" s="232"/>
      <c r="D449" s="233" t="s">
        <v>159</v>
      </c>
      <c r="E449" s="234" t="s">
        <v>1</v>
      </c>
      <c r="F449" s="235" t="s">
        <v>537</v>
      </c>
      <c r="G449" s="232"/>
      <c r="H449" s="236">
        <v>5.75</v>
      </c>
      <c r="I449" s="237"/>
      <c r="J449" s="232"/>
      <c r="K449" s="232"/>
      <c r="L449" s="238"/>
      <c r="M449" s="239"/>
      <c r="N449" s="240"/>
      <c r="O449" s="240"/>
      <c r="P449" s="240"/>
      <c r="Q449" s="240"/>
      <c r="R449" s="240"/>
      <c r="S449" s="240"/>
      <c r="T449" s="241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2" t="s">
        <v>159</v>
      </c>
      <c r="AU449" s="242" t="s">
        <v>86</v>
      </c>
      <c r="AV449" s="13" t="s">
        <v>86</v>
      </c>
      <c r="AW449" s="13" t="s">
        <v>32</v>
      </c>
      <c r="AX449" s="13" t="s">
        <v>76</v>
      </c>
      <c r="AY449" s="242" t="s">
        <v>150</v>
      </c>
    </row>
    <row r="450" s="13" customFormat="1">
      <c r="A450" s="13"/>
      <c r="B450" s="231"/>
      <c r="C450" s="232"/>
      <c r="D450" s="233" t="s">
        <v>159</v>
      </c>
      <c r="E450" s="234" t="s">
        <v>1</v>
      </c>
      <c r="F450" s="235" t="s">
        <v>538</v>
      </c>
      <c r="G450" s="232"/>
      <c r="H450" s="236">
        <v>15.300000000000001</v>
      </c>
      <c r="I450" s="237"/>
      <c r="J450" s="232"/>
      <c r="K450" s="232"/>
      <c r="L450" s="238"/>
      <c r="M450" s="239"/>
      <c r="N450" s="240"/>
      <c r="O450" s="240"/>
      <c r="P450" s="240"/>
      <c r="Q450" s="240"/>
      <c r="R450" s="240"/>
      <c r="S450" s="240"/>
      <c r="T450" s="241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2" t="s">
        <v>159</v>
      </c>
      <c r="AU450" s="242" t="s">
        <v>86</v>
      </c>
      <c r="AV450" s="13" t="s">
        <v>86</v>
      </c>
      <c r="AW450" s="13" t="s">
        <v>32</v>
      </c>
      <c r="AX450" s="13" t="s">
        <v>76</v>
      </c>
      <c r="AY450" s="242" t="s">
        <v>150</v>
      </c>
    </row>
    <row r="451" s="14" customFormat="1">
      <c r="A451" s="14"/>
      <c r="B451" s="243"/>
      <c r="C451" s="244"/>
      <c r="D451" s="233" t="s">
        <v>159</v>
      </c>
      <c r="E451" s="245" t="s">
        <v>1</v>
      </c>
      <c r="F451" s="246" t="s">
        <v>161</v>
      </c>
      <c r="G451" s="244"/>
      <c r="H451" s="247">
        <v>21.050000000000001</v>
      </c>
      <c r="I451" s="248"/>
      <c r="J451" s="244"/>
      <c r="K451" s="244"/>
      <c r="L451" s="249"/>
      <c r="M451" s="250"/>
      <c r="N451" s="251"/>
      <c r="O451" s="251"/>
      <c r="P451" s="251"/>
      <c r="Q451" s="251"/>
      <c r="R451" s="251"/>
      <c r="S451" s="251"/>
      <c r="T451" s="252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3" t="s">
        <v>159</v>
      </c>
      <c r="AU451" s="253" t="s">
        <v>86</v>
      </c>
      <c r="AV451" s="14" t="s">
        <v>157</v>
      </c>
      <c r="AW451" s="14" t="s">
        <v>32</v>
      </c>
      <c r="AX451" s="14" t="s">
        <v>84</v>
      </c>
      <c r="AY451" s="253" t="s">
        <v>150</v>
      </c>
    </row>
    <row r="452" s="2" customFormat="1" ht="16.5" customHeight="1">
      <c r="A452" s="38"/>
      <c r="B452" s="39"/>
      <c r="C452" s="218" t="s">
        <v>539</v>
      </c>
      <c r="D452" s="218" t="s">
        <v>152</v>
      </c>
      <c r="E452" s="219" t="s">
        <v>540</v>
      </c>
      <c r="F452" s="220" t="s">
        <v>541</v>
      </c>
      <c r="G452" s="221" t="s">
        <v>155</v>
      </c>
      <c r="H452" s="222">
        <v>21.050000000000001</v>
      </c>
      <c r="I452" s="223"/>
      <c r="J452" s="224">
        <f>ROUND(I452*H452,2)</f>
        <v>0</v>
      </c>
      <c r="K452" s="220" t="s">
        <v>156</v>
      </c>
      <c r="L452" s="44"/>
      <c r="M452" s="225" t="s">
        <v>1</v>
      </c>
      <c r="N452" s="226" t="s">
        <v>41</v>
      </c>
      <c r="O452" s="91"/>
      <c r="P452" s="227">
        <f>O452*H452</f>
        <v>0</v>
      </c>
      <c r="Q452" s="227">
        <v>0</v>
      </c>
      <c r="R452" s="227">
        <f>Q452*H452</f>
        <v>0</v>
      </c>
      <c r="S452" s="227">
        <v>0</v>
      </c>
      <c r="T452" s="228">
        <f>S452*H452</f>
        <v>0</v>
      </c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R452" s="229" t="s">
        <v>157</v>
      </c>
      <c r="AT452" s="229" t="s">
        <v>152</v>
      </c>
      <c r="AU452" s="229" t="s">
        <v>86</v>
      </c>
      <c r="AY452" s="17" t="s">
        <v>150</v>
      </c>
      <c r="BE452" s="230">
        <f>IF(N452="základní",J452,0)</f>
        <v>0</v>
      </c>
      <c r="BF452" s="230">
        <f>IF(N452="snížená",J452,0)</f>
        <v>0</v>
      </c>
      <c r="BG452" s="230">
        <f>IF(N452="zákl. přenesená",J452,0)</f>
        <v>0</v>
      </c>
      <c r="BH452" s="230">
        <f>IF(N452="sníž. přenesená",J452,0)</f>
        <v>0</v>
      </c>
      <c r="BI452" s="230">
        <f>IF(N452="nulová",J452,0)</f>
        <v>0</v>
      </c>
      <c r="BJ452" s="17" t="s">
        <v>84</v>
      </c>
      <c r="BK452" s="230">
        <f>ROUND(I452*H452,2)</f>
        <v>0</v>
      </c>
      <c r="BL452" s="17" t="s">
        <v>157</v>
      </c>
      <c r="BM452" s="229" t="s">
        <v>542</v>
      </c>
    </row>
    <row r="453" s="13" customFormat="1">
      <c r="A453" s="13"/>
      <c r="B453" s="231"/>
      <c r="C453" s="232"/>
      <c r="D453" s="233" t="s">
        <v>159</v>
      </c>
      <c r="E453" s="234" t="s">
        <v>1</v>
      </c>
      <c r="F453" s="235" t="s">
        <v>537</v>
      </c>
      <c r="G453" s="232"/>
      <c r="H453" s="236">
        <v>5.75</v>
      </c>
      <c r="I453" s="237"/>
      <c r="J453" s="232"/>
      <c r="K453" s="232"/>
      <c r="L453" s="238"/>
      <c r="M453" s="239"/>
      <c r="N453" s="240"/>
      <c r="O453" s="240"/>
      <c r="P453" s="240"/>
      <c r="Q453" s="240"/>
      <c r="R453" s="240"/>
      <c r="S453" s="240"/>
      <c r="T453" s="241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2" t="s">
        <v>159</v>
      </c>
      <c r="AU453" s="242" t="s">
        <v>86</v>
      </c>
      <c r="AV453" s="13" t="s">
        <v>86</v>
      </c>
      <c r="AW453" s="13" t="s">
        <v>32</v>
      </c>
      <c r="AX453" s="13" t="s">
        <v>76</v>
      </c>
      <c r="AY453" s="242" t="s">
        <v>150</v>
      </c>
    </row>
    <row r="454" s="13" customFormat="1">
      <c r="A454" s="13"/>
      <c r="B454" s="231"/>
      <c r="C454" s="232"/>
      <c r="D454" s="233" t="s">
        <v>159</v>
      </c>
      <c r="E454" s="234" t="s">
        <v>1</v>
      </c>
      <c r="F454" s="235" t="s">
        <v>538</v>
      </c>
      <c r="G454" s="232"/>
      <c r="H454" s="236">
        <v>15.300000000000001</v>
      </c>
      <c r="I454" s="237"/>
      <c r="J454" s="232"/>
      <c r="K454" s="232"/>
      <c r="L454" s="238"/>
      <c r="M454" s="239"/>
      <c r="N454" s="240"/>
      <c r="O454" s="240"/>
      <c r="P454" s="240"/>
      <c r="Q454" s="240"/>
      <c r="R454" s="240"/>
      <c r="S454" s="240"/>
      <c r="T454" s="241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2" t="s">
        <v>159</v>
      </c>
      <c r="AU454" s="242" t="s">
        <v>86</v>
      </c>
      <c r="AV454" s="13" t="s">
        <v>86</v>
      </c>
      <c r="AW454" s="13" t="s">
        <v>32</v>
      </c>
      <c r="AX454" s="13" t="s">
        <v>76</v>
      </c>
      <c r="AY454" s="242" t="s">
        <v>150</v>
      </c>
    </row>
    <row r="455" s="14" customFormat="1">
      <c r="A455" s="14"/>
      <c r="B455" s="243"/>
      <c r="C455" s="244"/>
      <c r="D455" s="233" t="s">
        <v>159</v>
      </c>
      <c r="E455" s="245" t="s">
        <v>1</v>
      </c>
      <c r="F455" s="246" t="s">
        <v>161</v>
      </c>
      <c r="G455" s="244"/>
      <c r="H455" s="247">
        <v>21.050000000000001</v>
      </c>
      <c r="I455" s="248"/>
      <c r="J455" s="244"/>
      <c r="K455" s="244"/>
      <c r="L455" s="249"/>
      <c r="M455" s="250"/>
      <c r="N455" s="251"/>
      <c r="O455" s="251"/>
      <c r="P455" s="251"/>
      <c r="Q455" s="251"/>
      <c r="R455" s="251"/>
      <c r="S455" s="251"/>
      <c r="T455" s="252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3" t="s">
        <v>159</v>
      </c>
      <c r="AU455" s="253" t="s">
        <v>86</v>
      </c>
      <c r="AV455" s="14" t="s">
        <v>157</v>
      </c>
      <c r="AW455" s="14" t="s">
        <v>32</v>
      </c>
      <c r="AX455" s="14" t="s">
        <v>84</v>
      </c>
      <c r="AY455" s="253" t="s">
        <v>150</v>
      </c>
    </row>
    <row r="456" s="2" customFormat="1" ht="16.5" customHeight="1">
      <c r="A456" s="38"/>
      <c r="B456" s="39"/>
      <c r="C456" s="218" t="s">
        <v>543</v>
      </c>
      <c r="D456" s="218" t="s">
        <v>152</v>
      </c>
      <c r="E456" s="219" t="s">
        <v>544</v>
      </c>
      <c r="F456" s="220" t="s">
        <v>545</v>
      </c>
      <c r="G456" s="221" t="s">
        <v>155</v>
      </c>
      <c r="H456" s="222">
        <v>21.050000000000001</v>
      </c>
      <c r="I456" s="223"/>
      <c r="J456" s="224">
        <f>ROUND(I456*H456,2)</f>
        <v>0</v>
      </c>
      <c r="K456" s="220" t="s">
        <v>156</v>
      </c>
      <c r="L456" s="44"/>
      <c r="M456" s="225" t="s">
        <v>1</v>
      </c>
      <c r="N456" s="226" t="s">
        <v>41</v>
      </c>
      <c r="O456" s="91"/>
      <c r="P456" s="227">
        <f>O456*H456</f>
        <v>0</v>
      </c>
      <c r="Q456" s="227">
        <v>0.089219999999999994</v>
      </c>
      <c r="R456" s="227">
        <f>Q456*H456</f>
        <v>1.8780809999999999</v>
      </c>
      <c r="S456" s="227">
        <v>0</v>
      </c>
      <c r="T456" s="228">
        <f>S456*H456</f>
        <v>0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229" t="s">
        <v>157</v>
      </c>
      <c r="AT456" s="229" t="s">
        <v>152</v>
      </c>
      <c r="AU456" s="229" t="s">
        <v>86</v>
      </c>
      <c r="AY456" s="17" t="s">
        <v>150</v>
      </c>
      <c r="BE456" s="230">
        <f>IF(N456="základní",J456,0)</f>
        <v>0</v>
      </c>
      <c r="BF456" s="230">
        <f>IF(N456="snížená",J456,0)</f>
        <v>0</v>
      </c>
      <c r="BG456" s="230">
        <f>IF(N456="zákl. přenesená",J456,0)</f>
        <v>0</v>
      </c>
      <c r="BH456" s="230">
        <f>IF(N456="sníž. přenesená",J456,0)</f>
        <v>0</v>
      </c>
      <c r="BI456" s="230">
        <f>IF(N456="nulová",J456,0)</f>
        <v>0</v>
      </c>
      <c r="BJ456" s="17" t="s">
        <v>84</v>
      </c>
      <c r="BK456" s="230">
        <f>ROUND(I456*H456,2)</f>
        <v>0</v>
      </c>
      <c r="BL456" s="17" t="s">
        <v>157</v>
      </c>
      <c r="BM456" s="229" t="s">
        <v>546</v>
      </c>
    </row>
    <row r="457" s="13" customFormat="1">
      <c r="A457" s="13"/>
      <c r="B457" s="231"/>
      <c r="C457" s="232"/>
      <c r="D457" s="233" t="s">
        <v>159</v>
      </c>
      <c r="E457" s="234" t="s">
        <v>1</v>
      </c>
      <c r="F457" s="235" t="s">
        <v>537</v>
      </c>
      <c r="G457" s="232"/>
      <c r="H457" s="236">
        <v>5.75</v>
      </c>
      <c r="I457" s="237"/>
      <c r="J457" s="232"/>
      <c r="K457" s="232"/>
      <c r="L457" s="238"/>
      <c r="M457" s="239"/>
      <c r="N457" s="240"/>
      <c r="O457" s="240"/>
      <c r="P457" s="240"/>
      <c r="Q457" s="240"/>
      <c r="R457" s="240"/>
      <c r="S457" s="240"/>
      <c r="T457" s="241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2" t="s">
        <v>159</v>
      </c>
      <c r="AU457" s="242" t="s">
        <v>86</v>
      </c>
      <c r="AV457" s="13" t="s">
        <v>86</v>
      </c>
      <c r="AW457" s="13" t="s">
        <v>32</v>
      </c>
      <c r="AX457" s="13" t="s">
        <v>76</v>
      </c>
      <c r="AY457" s="242" t="s">
        <v>150</v>
      </c>
    </row>
    <row r="458" s="13" customFormat="1">
      <c r="A458" s="13"/>
      <c r="B458" s="231"/>
      <c r="C458" s="232"/>
      <c r="D458" s="233" t="s">
        <v>159</v>
      </c>
      <c r="E458" s="234" t="s">
        <v>1</v>
      </c>
      <c r="F458" s="235" t="s">
        <v>538</v>
      </c>
      <c r="G458" s="232"/>
      <c r="H458" s="236">
        <v>15.300000000000001</v>
      </c>
      <c r="I458" s="237"/>
      <c r="J458" s="232"/>
      <c r="K458" s="232"/>
      <c r="L458" s="238"/>
      <c r="M458" s="239"/>
      <c r="N458" s="240"/>
      <c r="O458" s="240"/>
      <c r="P458" s="240"/>
      <c r="Q458" s="240"/>
      <c r="R458" s="240"/>
      <c r="S458" s="240"/>
      <c r="T458" s="241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2" t="s">
        <v>159</v>
      </c>
      <c r="AU458" s="242" t="s">
        <v>86</v>
      </c>
      <c r="AV458" s="13" t="s">
        <v>86</v>
      </c>
      <c r="AW458" s="13" t="s">
        <v>32</v>
      </c>
      <c r="AX458" s="13" t="s">
        <v>76</v>
      </c>
      <c r="AY458" s="242" t="s">
        <v>150</v>
      </c>
    </row>
    <row r="459" s="14" customFormat="1">
      <c r="A459" s="14"/>
      <c r="B459" s="243"/>
      <c r="C459" s="244"/>
      <c r="D459" s="233" t="s">
        <v>159</v>
      </c>
      <c r="E459" s="245" t="s">
        <v>1</v>
      </c>
      <c r="F459" s="246" t="s">
        <v>161</v>
      </c>
      <c r="G459" s="244"/>
      <c r="H459" s="247">
        <v>21.050000000000001</v>
      </c>
      <c r="I459" s="248"/>
      <c r="J459" s="244"/>
      <c r="K459" s="244"/>
      <c r="L459" s="249"/>
      <c r="M459" s="250"/>
      <c r="N459" s="251"/>
      <c r="O459" s="251"/>
      <c r="P459" s="251"/>
      <c r="Q459" s="251"/>
      <c r="R459" s="251"/>
      <c r="S459" s="251"/>
      <c r="T459" s="252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3" t="s">
        <v>159</v>
      </c>
      <c r="AU459" s="253" t="s">
        <v>86</v>
      </c>
      <c r="AV459" s="14" t="s">
        <v>157</v>
      </c>
      <c r="AW459" s="14" t="s">
        <v>32</v>
      </c>
      <c r="AX459" s="14" t="s">
        <v>84</v>
      </c>
      <c r="AY459" s="253" t="s">
        <v>150</v>
      </c>
    </row>
    <row r="460" s="2" customFormat="1" ht="16.5" customHeight="1">
      <c r="A460" s="38"/>
      <c r="B460" s="39"/>
      <c r="C460" s="254" t="s">
        <v>547</v>
      </c>
      <c r="D460" s="254" t="s">
        <v>228</v>
      </c>
      <c r="E460" s="255" t="s">
        <v>548</v>
      </c>
      <c r="F460" s="256" t="s">
        <v>549</v>
      </c>
      <c r="G460" s="257" t="s">
        <v>155</v>
      </c>
      <c r="H460" s="258">
        <v>21.681999999999999</v>
      </c>
      <c r="I460" s="259"/>
      <c r="J460" s="260">
        <f>ROUND(I460*H460,2)</f>
        <v>0</v>
      </c>
      <c r="K460" s="256" t="s">
        <v>156</v>
      </c>
      <c r="L460" s="261"/>
      <c r="M460" s="262" t="s">
        <v>1</v>
      </c>
      <c r="N460" s="263" t="s">
        <v>41</v>
      </c>
      <c r="O460" s="91"/>
      <c r="P460" s="227">
        <f>O460*H460</f>
        <v>0</v>
      </c>
      <c r="Q460" s="227">
        <v>0.122</v>
      </c>
      <c r="R460" s="227">
        <f>Q460*H460</f>
        <v>2.6452039999999997</v>
      </c>
      <c r="S460" s="227">
        <v>0</v>
      </c>
      <c r="T460" s="228">
        <f>S460*H460</f>
        <v>0</v>
      </c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R460" s="229" t="s">
        <v>188</v>
      </c>
      <c r="AT460" s="229" t="s">
        <v>228</v>
      </c>
      <c r="AU460" s="229" t="s">
        <v>86</v>
      </c>
      <c r="AY460" s="17" t="s">
        <v>150</v>
      </c>
      <c r="BE460" s="230">
        <f>IF(N460="základní",J460,0)</f>
        <v>0</v>
      </c>
      <c r="BF460" s="230">
        <f>IF(N460="snížená",J460,0)</f>
        <v>0</v>
      </c>
      <c r="BG460" s="230">
        <f>IF(N460="zákl. přenesená",J460,0)</f>
        <v>0</v>
      </c>
      <c r="BH460" s="230">
        <f>IF(N460="sníž. přenesená",J460,0)</f>
        <v>0</v>
      </c>
      <c r="BI460" s="230">
        <f>IF(N460="nulová",J460,0)</f>
        <v>0</v>
      </c>
      <c r="BJ460" s="17" t="s">
        <v>84</v>
      </c>
      <c r="BK460" s="230">
        <f>ROUND(I460*H460,2)</f>
        <v>0</v>
      </c>
      <c r="BL460" s="17" t="s">
        <v>157</v>
      </c>
      <c r="BM460" s="229" t="s">
        <v>550</v>
      </c>
    </row>
    <row r="461" s="13" customFormat="1">
      <c r="A461" s="13"/>
      <c r="B461" s="231"/>
      <c r="C461" s="232"/>
      <c r="D461" s="233" t="s">
        <v>159</v>
      </c>
      <c r="E461" s="232"/>
      <c r="F461" s="235" t="s">
        <v>551</v>
      </c>
      <c r="G461" s="232"/>
      <c r="H461" s="236">
        <v>21.681999999999999</v>
      </c>
      <c r="I461" s="237"/>
      <c r="J461" s="232"/>
      <c r="K461" s="232"/>
      <c r="L461" s="238"/>
      <c r="M461" s="239"/>
      <c r="N461" s="240"/>
      <c r="O461" s="240"/>
      <c r="P461" s="240"/>
      <c r="Q461" s="240"/>
      <c r="R461" s="240"/>
      <c r="S461" s="240"/>
      <c r="T461" s="241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2" t="s">
        <v>159</v>
      </c>
      <c r="AU461" s="242" t="s">
        <v>86</v>
      </c>
      <c r="AV461" s="13" t="s">
        <v>86</v>
      </c>
      <c r="AW461" s="13" t="s">
        <v>4</v>
      </c>
      <c r="AX461" s="13" t="s">
        <v>84</v>
      </c>
      <c r="AY461" s="242" t="s">
        <v>150</v>
      </c>
    </row>
    <row r="462" s="12" customFormat="1" ht="22.8" customHeight="1">
      <c r="A462" s="12"/>
      <c r="B462" s="202"/>
      <c r="C462" s="203"/>
      <c r="D462" s="204" t="s">
        <v>75</v>
      </c>
      <c r="E462" s="216" t="s">
        <v>179</v>
      </c>
      <c r="F462" s="216" t="s">
        <v>552</v>
      </c>
      <c r="G462" s="203"/>
      <c r="H462" s="203"/>
      <c r="I462" s="206"/>
      <c r="J462" s="217">
        <f>BK462</f>
        <v>0</v>
      </c>
      <c r="K462" s="203"/>
      <c r="L462" s="208"/>
      <c r="M462" s="209"/>
      <c r="N462" s="210"/>
      <c r="O462" s="210"/>
      <c r="P462" s="211">
        <f>SUM(P463:P498)</f>
        <v>0</v>
      </c>
      <c r="Q462" s="210"/>
      <c r="R462" s="211">
        <f>SUM(R463:R498)</f>
        <v>435.85587812999989</v>
      </c>
      <c r="S462" s="210"/>
      <c r="T462" s="212">
        <f>SUM(T463:T498)</f>
        <v>0</v>
      </c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R462" s="213" t="s">
        <v>84</v>
      </c>
      <c r="AT462" s="214" t="s">
        <v>75</v>
      </c>
      <c r="AU462" s="214" t="s">
        <v>84</v>
      </c>
      <c r="AY462" s="213" t="s">
        <v>150</v>
      </c>
      <c r="BK462" s="215">
        <f>SUM(BK463:BK498)</f>
        <v>0</v>
      </c>
    </row>
    <row r="463" s="2" customFormat="1" ht="16.5" customHeight="1">
      <c r="A463" s="38"/>
      <c r="B463" s="39"/>
      <c r="C463" s="218" t="s">
        <v>553</v>
      </c>
      <c r="D463" s="218" t="s">
        <v>152</v>
      </c>
      <c r="E463" s="219" t="s">
        <v>554</v>
      </c>
      <c r="F463" s="220" t="s">
        <v>555</v>
      </c>
      <c r="G463" s="221" t="s">
        <v>155</v>
      </c>
      <c r="H463" s="222">
        <v>80.579999999999998</v>
      </c>
      <c r="I463" s="223"/>
      <c r="J463" s="224">
        <f>ROUND(I463*H463,2)</f>
        <v>0</v>
      </c>
      <c r="K463" s="220" t="s">
        <v>156</v>
      </c>
      <c r="L463" s="44"/>
      <c r="M463" s="225" t="s">
        <v>1</v>
      </c>
      <c r="N463" s="226" t="s">
        <v>41</v>
      </c>
      <c r="O463" s="91"/>
      <c r="P463" s="227">
        <f>O463*H463</f>
        <v>0</v>
      </c>
      <c r="Q463" s="227">
        <v>0.018380000000000001</v>
      </c>
      <c r="R463" s="227">
        <f>Q463*H463</f>
        <v>1.4810604000000001</v>
      </c>
      <c r="S463" s="227">
        <v>0</v>
      </c>
      <c r="T463" s="228">
        <f>S463*H463</f>
        <v>0</v>
      </c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R463" s="229" t="s">
        <v>157</v>
      </c>
      <c r="AT463" s="229" t="s">
        <v>152</v>
      </c>
      <c r="AU463" s="229" t="s">
        <v>86</v>
      </c>
      <c r="AY463" s="17" t="s">
        <v>150</v>
      </c>
      <c r="BE463" s="230">
        <f>IF(N463="základní",J463,0)</f>
        <v>0</v>
      </c>
      <c r="BF463" s="230">
        <f>IF(N463="snížená",J463,0)</f>
        <v>0</v>
      </c>
      <c r="BG463" s="230">
        <f>IF(N463="zákl. přenesená",J463,0)</f>
        <v>0</v>
      </c>
      <c r="BH463" s="230">
        <f>IF(N463="sníž. přenesená",J463,0)</f>
        <v>0</v>
      </c>
      <c r="BI463" s="230">
        <f>IF(N463="nulová",J463,0)</f>
        <v>0</v>
      </c>
      <c r="BJ463" s="17" t="s">
        <v>84</v>
      </c>
      <c r="BK463" s="230">
        <f>ROUND(I463*H463,2)</f>
        <v>0</v>
      </c>
      <c r="BL463" s="17" t="s">
        <v>157</v>
      </c>
      <c r="BM463" s="229" t="s">
        <v>556</v>
      </c>
    </row>
    <row r="464" s="13" customFormat="1">
      <c r="A464" s="13"/>
      <c r="B464" s="231"/>
      <c r="C464" s="232"/>
      <c r="D464" s="233" t="s">
        <v>159</v>
      </c>
      <c r="E464" s="234" t="s">
        <v>1</v>
      </c>
      <c r="F464" s="235" t="s">
        <v>399</v>
      </c>
      <c r="G464" s="232"/>
      <c r="H464" s="236">
        <v>22.800000000000001</v>
      </c>
      <c r="I464" s="237"/>
      <c r="J464" s="232"/>
      <c r="K464" s="232"/>
      <c r="L464" s="238"/>
      <c r="M464" s="239"/>
      <c r="N464" s="240"/>
      <c r="O464" s="240"/>
      <c r="P464" s="240"/>
      <c r="Q464" s="240"/>
      <c r="R464" s="240"/>
      <c r="S464" s="240"/>
      <c r="T464" s="241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2" t="s">
        <v>159</v>
      </c>
      <c r="AU464" s="242" t="s">
        <v>86</v>
      </c>
      <c r="AV464" s="13" t="s">
        <v>86</v>
      </c>
      <c r="AW464" s="13" t="s">
        <v>32</v>
      </c>
      <c r="AX464" s="13" t="s">
        <v>76</v>
      </c>
      <c r="AY464" s="242" t="s">
        <v>150</v>
      </c>
    </row>
    <row r="465" s="13" customFormat="1">
      <c r="A465" s="13"/>
      <c r="B465" s="231"/>
      <c r="C465" s="232"/>
      <c r="D465" s="233" t="s">
        <v>159</v>
      </c>
      <c r="E465" s="234" t="s">
        <v>1</v>
      </c>
      <c r="F465" s="235" t="s">
        <v>400</v>
      </c>
      <c r="G465" s="232"/>
      <c r="H465" s="236">
        <v>18.48</v>
      </c>
      <c r="I465" s="237"/>
      <c r="J465" s="232"/>
      <c r="K465" s="232"/>
      <c r="L465" s="238"/>
      <c r="M465" s="239"/>
      <c r="N465" s="240"/>
      <c r="O465" s="240"/>
      <c r="P465" s="240"/>
      <c r="Q465" s="240"/>
      <c r="R465" s="240"/>
      <c r="S465" s="240"/>
      <c r="T465" s="241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2" t="s">
        <v>159</v>
      </c>
      <c r="AU465" s="242" t="s">
        <v>86</v>
      </c>
      <c r="AV465" s="13" t="s">
        <v>86</v>
      </c>
      <c r="AW465" s="13" t="s">
        <v>32</v>
      </c>
      <c r="AX465" s="13" t="s">
        <v>76</v>
      </c>
      <c r="AY465" s="242" t="s">
        <v>150</v>
      </c>
    </row>
    <row r="466" s="13" customFormat="1">
      <c r="A466" s="13"/>
      <c r="B466" s="231"/>
      <c r="C466" s="232"/>
      <c r="D466" s="233" t="s">
        <v>159</v>
      </c>
      <c r="E466" s="234" t="s">
        <v>1</v>
      </c>
      <c r="F466" s="235" t="s">
        <v>401</v>
      </c>
      <c r="G466" s="232"/>
      <c r="H466" s="236">
        <v>7.2000000000000002</v>
      </c>
      <c r="I466" s="237"/>
      <c r="J466" s="232"/>
      <c r="K466" s="232"/>
      <c r="L466" s="238"/>
      <c r="M466" s="239"/>
      <c r="N466" s="240"/>
      <c r="O466" s="240"/>
      <c r="P466" s="240"/>
      <c r="Q466" s="240"/>
      <c r="R466" s="240"/>
      <c r="S466" s="240"/>
      <c r="T466" s="241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2" t="s">
        <v>159</v>
      </c>
      <c r="AU466" s="242" t="s">
        <v>86</v>
      </c>
      <c r="AV466" s="13" t="s">
        <v>86</v>
      </c>
      <c r="AW466" s="13" t="s">
        <v>32</v>
      </c>
      <c r="AX466" s="13" t="s">
        <v>76</v>
      </c>
      <c r="AY466" s="242" t="s">
        <v>150</v>
      </c>
    </row>
    <row r="467" s="13" customFormat="1">
      <c r="A467" s="13"/>
      <c r="B467" s="231"/>
      <c r="C467" s="232"/>
      <c r="D467" s="233" t="s">
        <v>159</v>
      </c>
      <c r="E467" s="234" t="s">
        <v>1</v>
      </c>
      <c r="F467" s="235" t="s">
        <v>402</v>
      </c>
      <c r="G467" s="232"/>
      <c r="H467" s="236">
        <v>9.7200000000000006</v>
      </c>
      <c r="I467" s="237"/>
      <c r="J467" s="232"/>
      <c r="K467" s="232"/>
      <c r="L467" s="238"/>
      <c r="M467" s="239"/>
      <c r="N467" s="240"/>
      <c r="O467" s="240"/>
      <c r="P467" s="240"/>
      <c r="Q467" s="240"/>
      <c r="R467" s="240"/>
      <c r="S467" s="240"/>
      <c r="T467" s="241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2" t="s">
        <v>159</v>
      </c>
      <c r="AU467" s="242" t="s">
        <v>86</v>
      </c>
      <c r="AV467" s="13" t="s">
        <v>86</v>
      </c>
      <c r="AW467" s="13" t="s">
        <v>32</v>
      </c>
      <c r="AX467" s="13" t="s">
        <v>76</v>
      </c>
      <c r="AY467" s="242" t="s">
        <v>150</v>
      </c>
    </row>
    <row r="468" s="13" customFormat="1">
      <c r="A468" s="13"/>
      <c r="B468" s="231"/>
      <c r="C468" s="232"/>
      <c r="D468" s="233" t="s">
        <v>159</v>
      </c>
      <c r="E468" s="234" t="s">
        <v>1</v>
      </c>
      <c r="F468" s="235" t="s">
        <v>403</v>
      </c>
      <c r="G468" s="232"/>
      <c r="H468" s="236">
        <v>22.379999999999999</v>
      </c>
      <c r="I468" s="237"/>
      <c r="J468" s="232"/>
      <c r="K468" s="232"/>
      <c r="L468" s="238"/>
      <c r="M468" s="239"/>
      <c r="N468" s="240"/>
      <c r="O468" s="240"/>
      <c r="P468" s="240"/>
      <c r="Q468" s="240"/>
      <c r="R468" s="240"/>
      <c r="S468" s="240"/>
      <c r="T468" s="241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2" t="s">
        <v>159</v>
      </c>
      <c r="AU468" s="242" t="s">
        <v>86</v>
      </c>
      <c r="AV468" s="13" t="s">
        <v>86</v>
      </c>
      <c r="AW468" s="13" t="s">
        <v>32</v>
      </c>
      <c r="AX468" s="13" t="s">
        <v>76</v>
      </c>
      <c r="AY468" s="242" t="s">
        <v>150</v>
      </c>
    </row>
    <row r="469" s="14" customFormat="1">
      <c r="A469" s="14"/>
      <c r="B469" s="243"/>
      <c r="C469" s="244"/>
      <c r="D469" s="233" t="s">
        <v>159</v>
      </c>
      <c r="E469" s="245" t="s">
        <v>1</v>
      </c>
      <c r="F469" s="246" t="s">
        <v>161</v>
      </c>
      <c r="G469" s="244"/>
      <c r="H469" s="247">
        <v>80.579999999999998</v>
      </c>
      <c r="I469" s="248"/>
      <c r="J469" s="244"/>
      <c r="K469" s="244"/>
      <c r="L469" s="249"/>
      <c r="M469" s="250"/>
      <c r="N469" s="251"/>
      <c r="O469" s="251"/>
      <c r="P469" s="251"/>
      <c r="Q469" s="251"/>
      <c r="R469" s="251"/>
      <c r="S469" s="251"/>
      <c r="T469" s="252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53" t="s">
        <v>159</v>
      </c>
      <c r="AU469" s="253" t="s">
        <v>86</v>
      </c>
      <c r="AV469" s="14" t="s">
        <v>157</v>
      </c>
      <c r="AW469" s="14" t="s">
        <v>32</v>
      </c>
      <c r="AX469" s="14" t="s">
        <v>84</v>
      </c>
      <c r="AY469" s="253" t="s">
        <v>150</v>
      </c>
    </row>
    <row r="470" s="15" customFormat="1">
      <c r="A470" s="15"/>
      <c r="B470" s="264"/>
      <c r="C470" s="265"/>
      <c r="D470" s="233" t="s">
        <v>159</v>
      </c>
      <c r="E470" s="266" t="s">
        <v>1</v>
      </c>
      <c r="F470" s="267" t="s">
        <v>404</v>
      </c>
      <c r="G470" s="265"/>
      <c r="H470" s="266" t="s">
        <v>1</v>
      </c>
      <c r="I470" s="268"/>
      <c r="J470" s="265"/>
      <c r="K470" s="265"/>
      <c r="L470" s="269"/>
      <c r="M470" s="270"/>
      <c r="N470" s="271"/>
      <c r="O470" s="271"/>
      <c r="P470" s="271"/>
      <c r="Q470" s="271"/>
      <c r="R470" s="271"/>
      <c r="S470" s="271"/>
      <c r="T470" s="272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T470" s="273" t="s">
        <v>159</v>
      </c>
      <c r="AU470" s="273" t="s">
        <v>86</v>
      </c>
      <c r="AV470" s="15" t="s">
        <v>84</v>
      </c>
      <c r="AW470" s="15" t="s">
        <v>32</v>
      </c>
      <c r="AX470" s="15" t="s">
        <v>76</v>
      </c>
      <c r="AY470" s="273" t="s">
        <v>150</v>
      </c>
    </row>
    <row r="471" s="2" customFormat="1" ht="21.75" customHeight="1">
      <c r="A471" s="38"/>
      <c r="B471" s="39"/>
      <c r="C471" s="218" t="s">
        <v>557</v>
      </c>
      <c r="D471" s="218" t="s">
        <v>152</v>
      </c>
      <c r="E471" s="219" t="s">
        <v>558</v>
      </c>
      <c r="F471" s="220" t="s">
        <v>559</v>
      </c>
      <c r="G471" s="221" t="s">
        <v>191</v>
      </c>
      <c r="H471" s="222">
        <v>156.089</v>
      </c>
      <c r="I471" s="223"/>
      <c r="J471" s="224">
        <f>ROUND(I471*H471,2)</f>
        <v>0</v>
      </c>
      <c r="K471" s="220" t="s">
        <v>156</v>
      </c>
      <c r="L471" s="44"/>
      <c r="M471" s="225" t="s">
        <v>1</v>
      </c>
      <c r="N471" s="226" t="s">
        <v>41</v>
      </c>
      <c r="O471" s="91"/>
      <c r="P471" s="227">
        <f>O471*H471</f>
        <v>0</v>
      </c>
      <c r="Q471" s="227">
        <v>2.5018699999999998</v>
      </c>
      <c r="R471" s="227">
        <f>Q471*H471</f>
        <v>390.51438642999994</v>
      </c>
      <c r="S471" s="227">
        <v>0</v>
      </c>
      <c r="T471" s="228">
        <f>S471*H471</f>
        <v>0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229" t="s">
        <v>157</v>
      </c>
      <c r="AT471" s="229" t="s">
        <v>152</v>
      </c>
      <c r="AU471" s="229" t="s">
        <v>86</v>
      </c>
      <c r="AY471" s="17" t="s">
        <v>150</v>
      </c>
      <c r="BE471" s="230">
        <f>IF(N471="základní",J471,0)</f>
        <v>0</v>
      </c>
      <c r="BF471" s="230">
        <f>IF(N471="snížená",J471,0)</f>
        <v>0</v>
      </c>
      <c r="BG471" s="230">
        <f>IF(N471="zákl. přenesená",J471,0)</f>
        <v>0</v>
      </c>
      <c r="BH471" s="230">
        <f>IF(N471="sníž. přenesená",J471,0)</f>
        <v>0</v>
      </c>
      <c r="BI471" s="230">
        <f>IF(N471="nulová",J471,0)</f>
        <v>0</v>
      </c>
      <c r="BJ471" s="17" t="s">
        <v>84</v>
      </c>
      <c r="BK471" s="230">
        <f>ROUND(I471*H471,2)</f>
        <v>0</v>
      </c>
      <c r="BL471" s="17" t="s">
        <v>157</v>
      </c>
      <c r="BM471" s="229" t="s">
        <v>560</v>
      </c>
    </row>
    <row r="472" s="13" customFormat="1">
      <c r="A472" s="13"/>
      <c r="B472" s="231"/>
      <c r="C472" s="232"/>
      <c r="D472" s="233" t="s">
        <v>159</v>
      </c>
      <c r="E472" s="234" t="s">
        <v>1</v>
      </c>
      <c r="F472" s="235" t="s">
        <v>561</v>
      </c>
      <c r="G472" s="232"/>
      <c r="H472" s="236">
        <v>156.089</v>
      </c>
      <c r="I472" s="237"/>
      <c r="J472" s="232"/>
      <c r="K472" s="232"/>
      <c r="L472" s="238"/>
      <c r="M472" s="239"/>
      <c r="N472" s="240"/>
      <c r="O472" s="240"/>
      <c r="P472" s="240"/>
      <c r="Q472" s="240"/>
      <c r="R472" s="240"/>
      <c r="S472" s="240"/>
      <c r="T472" s="241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2" t="s">
        <v>159</v>
      </c>
      <c r="AU472" s="242" t="s">
        <v>86</v>
      </c>
      <c r="AV472" s="13" t="s">
        <v>86</v>
      </c>
      <c r="AW472" s="13" t="s">
        <v>32</v>
      </c>
      <c r="AX472" s="13" t="s">
        <v>76</v>
      </c>
      <c r="AY472" s="242" t="s">
        <v>150</v>
      </c>
    </row>
    <row r="473" s="14" customFormat="1">
      <c r="A473" s="14"/>
      <c r="B473" s="243"/>
      <c r="C473" s="244"/>
      <c r="D473" s="233" t="s">
        <v>159</v>
      </c>
      <c r="E473" s="245" t="s">
        <v>1</v>
      </c>
      <c r="F473" s="246" t="s">
        <v>161</v>
      </c>
      <c r="G473" s="244"/>
      <c r="H473" s="247">
        <v>156.089</v>
      </c>
      <c r="I473" s="248"/>
      <c r="J473" s="244"/>
      <c r="K473" s="244"/>
      <c r="L473" s="249"/>
      <c r="M473" s="250"/>
      <c r="N473" s="251"/>
      <c r="O473" s="251"/>
      <c r="P473" s="251"/>
      <c r="Q473" s="251"/>
      <c r="R473" s="251"/>
      <c r="S473" s="251"/>
      <c r="T473" s="252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3" t="s">
        <v>159</v>
      </c>
      <c r="AU473" s="253" t="s">
        <v>86</v>
      </c>
      <c r="AV473" s="14" t="s">
        <v>157</v>
      </c>
      <c r="AW473" s="14" t="s">
        <v>32</v>
      </c>
      <c r="AX473" s="14" t="s">
        <v>84</v>
      </c>
      <c r="AY473" s="253" t="s">
        <v>150</v>
      </c>
    </row>
    <row r="474" s="15" customFormat="1">
      <c r="A474" s="15"/>
      <c r="B474" s="264"/>
      <c r="C474" s="265"/>
      <c r="D474" s="233" t="s">
        <v>159</v>
      </c>
      <c r="E474" s="266" t="s">
        <v>1</v>
      </c>
      <c r="F474" s="267" t="s">
        <v>562</v>
      </c>
      <c r="G474" s="265"/>
      <c r="H474" s="266" t="s">
        <v>1</v>
      </c>
      <c r="I474" s="268"/>
      <c r="J474" s="265"/>
      <c r="K474" s="265"/>
      <c r="L474" s="269"/>
      <c r="M474" s="270"/>
      <c r="N474" s="271"/>
      <c r="O474" s="271"/>
      <c r="P474" s="271"/>
      <c r="Q474" s="271"/>
      <c r="R474" s="271"/>
      <c r="S474" s="271"/>
      <c r="T474" s="272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T474" s="273" t="s">
        <v>159</v>
      </c>
      <c r="AU474" s="273" t="s">
        <v>86</v>
      </c>
      <c r="AV474" s="15" t="s">
        <v>84</v>
      </c>
      <c r="AW474" s="15" t="s">
        <v>32</v>
      </c>
      <c r="AX474" s="15" t="s">
        <v>76</v>
      </c>
      <c r="AY474" s="273" t="s">
        <v>150</v>
      </c>
    </row>
    <row r="475" s="2" customFormat="1" ht="16.5" customHeight="1">
      <c r="A475" s="38"/>
      <c r="B475" s="39"/>
      <c r="C475" s="218" t="s">
        <v>563</v>
      </c>
      <c r="D475" s="218" t="s">
        <v>152</v>
      </c>
      <c r="E475" s="219" t="s">
        <v>564</v>
      </c>
      <c r="F475" s="220" t="s">
        <v>565</v>
      </c>
      <c r="G475" s="221" t="s">
        <v>191</v>
      </c>
      <c r="H475" s="222">
        <v>156.089</v>
      </c>
      <c r="I475" s="223"/>
      <c r="J475" s="224">
        <f>ROUND(I475*H475,2)</f>
        <v>0</v>
      </c>
      <c r="K475" s="220" t="s">
        <v>156</v>
      </c>
      <c r="L475" s="44"/>
      <c r="M475" s="225" t="s">
        <v>1</v>
      </c>
      <c r="N475" s="226" t="s">
        <v>41</v>
      </c>
      <c r="O475" s="91"/>
      <c r="P475" s="227">
        <f>O475*H475</f>
        <v>0</v>
      </c>
      <c r="Q475" s="227">
        <v>0</v>
      </c>
      <c r="R475" s="227">
        <f>Q475*H475</f>
        <v>0</v>
      </c>
      <c r="S475" s="227">
        <v>0</v>
      </c>
      <c r="T475" s="228">
        <f>S475*H475</f>
        <v>0</v>
      </c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R475" s="229" t="s">
        <v>157</v>
      </c>
      <c r="AT475" s="229" t="s">
        <v>152</v>
      </c>
      <c r="AU475" s="229" t="s">
        <v>86</v>
      </c>
      <c r="AY475" s="17" t="s">
        <v>150</v>
      </c>
      <c r="BE475" s="230">
        <f>IF(N475="základní",J475,0)</f>
        <v>0</v>
      </c>
      <c r="BF475" s="230">
        <f>IF(N475="snížená",J475,0)</f>
        <v>0</v>
      </c>
      <c r="BG475" s="230">
        <f>IF(N475="zákl. přenesená",J475,0)</f>
        <v>0</v>
      </c>
      <c r="BH475" s="230">
        <f>IF(N475="sníž. přenesená",J475,0)</f>
        <v>0</v>
      </c>
      <c r="BI475" s="230">
        <f>IF(N475="nulová",J475,0)</f>
        <v>0</v>
      </c>
      <c r="BJ475" s="17" t="s">
        <v>84</v>
      </c>
      <c r="BK475" s="230">
        <f>ROUND(I475*H475,2)</f>
        <v>0</v>
      </c>
      <c r="BL475" s="17" t="s">
        <v>157</v>
      </c>
      <c r="BM475" s="229" t="s">
        <v>566</v>
      </c>
    </row>
    <row r="476" s="13" customFormat="1">
      <c r="A476" s="13"/>
      <c r="B476" s="231"/>
      <c r="C476" s="232"/>
      <c r="D476" s="233" t="s">
        <v>159</v>
      </c>
      <c r="E476" s="234" t="s">
        <v>1</v>
      </c>
      <c r="F476" s="235" t="s">
        <v>561</v>
      </c>
      <c r="G476" s="232"/>
      <c r="H476" s="236">
        <v>156.089</v>
      </c>
      <c r="I476" s="237"/>
      <c r="J476" s="232"/>
      <c r="K476" s="232"/>
      <c r="L476" s="238"/>
      <c r="M476" s="239"/>
      <c r="N476" s="240"/>
      <c r="O476" s="240"/>
      <c r="P476" s="240"/>
      <c r="Q476" s="240"/>
      <c r="R476" s="240"/>
      <c r="S476" s="240"/>
      <c r="T476" s="241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2" t="s">
        <v>159</v>
      </c>
      <c r="AU476" s="242" t="s">
        <v>86</v>
      </c>
      <c r="AV476" s="13" t="s">
        <v>86</v>
      </c>
      <c r="AW476" s="13" t="s">
        <v>32</v>
      </c>
      <c r="AX476" s="13" t="s">
        <v>76</v>
      </c>
      <c r="AY476" s="242" t="s">
        <v>150</v>
      </c>
    </row>
    <row r="477" s="14" customFormat="1">
      <c r="A477" s="14"/>
      <c r="B477" s="243"/>
      <c r="C477" s="244"/>
      <c r="D477" s="233" t="s">
        <v>159</v>
      </c>
      <c r="E477" s="245" t="s">
        <v>1</v>
      </c>
      <c r="F477" s="246" t="s">
        <v>161</v>
      </c>
      <c r="G477" s="244"/>
      <c r="H477" s="247">
        <v>156.089</v>
      </c>
      <c r="I477" s="248"/>
      <c r="J477" s="244"/>
      <c r="K477" s="244"/>
      <c r="L477" s="249"/>
      <c r="M477" s="250"/>
      <c r="N477" s="251"/>
      <c r="O477" s="251"/>
      <c r="P477" s="251"/>
      <c r="Q477" s="251"/>
      <c r="R477" s="251"/>
      <c r="S477" s="251"/>
      <c r="T477" s="252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53" t="s">
        <v>159</v>
      </c>
      <c r="AU477" s="253" t="s">
        <v>86</v>
      </c>
      <c r="AV477" s="14" t="s">
        <v>157</v>
      </c>
      <c r="AW477" s="14" t="s">
        <v>32</v>
      </c>
      <c r="AX477" s="14" t="s">
        <v>84</v>
      </c>
      <c r="AY477" s="253" t="s">
        <v>150</v>
      </c>
    </row>
    <row r="478" s="15" customFormat="1">
      <c r="A478" s="15"/>
      <c r="B478" s="264"/>
      <c r="C478" s="265"/>
      <c r="D478" s="233" t="s">
        <v>159</v>
      </c>
      <c r="E478" s="266" t="s">
        <v>1</v>
      </c>
      <c r="F478" s="267" t="s">
        <v>562</v>
      </c>
      <c r="G478" s="265"/>
      <c r="H478" s="266" t="s">
        <v>1</v>
      </c>
      <c r="I478" s="268"/>
      <c r="J478" s="265"/>
      <c r="K478" s="265"/>
      <c r="L478" s="269"/>
      <c r="M478" s="270"/>
      <c r="N478" s="271"/>
      <c r="O478" s="271"/>
      <c r="P478" s="271"/>
      <c r="Q478" s="271"/>
      <c r="R478" s="271"/>
      <c r="S478" s="271"/>
      <c r="T478" s="272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73" t="s">
        <v>159</v>
      </c>
      <c r="AU478" s="273" t="s">
        <v>86</v>
      </c>
      <c r="AV478" s="15" t="s">
        <v>84</v>
      </c>
      <c r="AW478" s="15" t="s">
        <v>32</v>
      </c>
      <c r="AX478" s="15" t="s">
        <v>76</v>
      </c>
      <c r="AY478" s="273" t="s">
        <v>150</v>
      </c>
    </row>
    <row r="479" s="2" customFormat="1" ht="21.75" customHeight="1">
      <c r="A479" s="38"/>
      <c r="B479" s="39"/>
      <c r="C479" s="218" t="s">
        <v>567</v>
      </c>
      <c r="D479" s="218" t="s">
        <v>152</v>
      </c>
      <c r="E479" s="219" t="s">
        <v>568</v>
      </c>
      <c r="F479" s="220" t="s">
        <v>569</v>
      </c>
      <c r="G479" s="221" t="s">
        <v>191</v>
      </c>
      <c r="H479" s="222">
        <v>156.089</v>
      </c>
      <c r="I479" s="223"/>
      <c r="J479" s="224">
        <f>ROUND(I479*H479,2)</f>
        <v>0</v>
      </c>
      <c r="K479" s="220" t="s">
        <v>156</v>
      </c>
      <c r="L479" s="44"/>
      <c r="M479" s="225" t="s">
        <v>1</v>
      </c>
      <c r="N479" s="226" t="s">
        <v>41</v>
      </c>
      <c r="O479" s="91"/>
      <c r="P479" s="227">
        <f>O479*H479</f>
        <v>0</v>
      </c>
      <c r="Q479" s="227">
        <v>0.020199999999999999</v>
      </c>
      <c r="R479" s="227">
        <f>Q479*H479</f>
        <v>3.1529977999999996</v>
      </c>
      <c r="S479" s="227">
        <v>0</v>
      </c>
      <c r="T479" s="228">
        <f>S479*H479</f>
        <v>0</v>
      </c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R479" s="229" t="s">
        <v>157</v>
      </c>
      <c r="AT479" s="229" t="s">
        <v>152</v>
      </c>
      <c r="AU479" s="229" t="s">
        <v>86</v>
      </c>
      <c r="AY479" s="17" t="s">
        <v>150</v>
      </c>
      <c r="BE479" s="230">
        <f>IF(N479="základní",J479,0)</f>
        <v>0</v>
      </c>
      <c r="BF479" s="230">
        <f>IF(N479="snížená",J479,0)</f>
        <v>0</v>
      </c>
      <c r="BG479" s="230">
        <f>IF(N479="zákl. přenesená",J479,0)</f>
        <v>0</v>
      </c>
      <c r="BH479" s="230">
        <f>IF(N479="sníž. přenesená",J479,0)</f>
        <v>0</v>
      </c>
      <c r="BI479" s="230">
        <f>IF(N479="nulová",J479,0)</f>
        <v>0</v>
      </c>
      <c r="BJ479" s="17" t="s">
        <v>84</v>
      </c>
      <c r="BK479" s="230">
        <f>ROUND(I479*H479,2)</f>
        <v>0</v>
      </c>
      <c r="BL479" s="17" t="s">
        <v>157</v>
      </c>
      <c r="BM479" s="229" t="s">
        <v>570</v>
      </c>
    </row>
    <row r="480" s="13" customFormat="1">
      <c r="A480" s="13"/>
      <c r="B480" s="231"/>
      <c r="C480" s="232"/>
      <c r="D480" s="233" t="s">
        <v>159</v>
      </c>
      <c r="E480" s="234" t="s">
        <v>1</v>
      </c>
      <c r="F480" s="235" t="s">
        <v>561</v>
      </c>
      <c r="G480" s="232"/>
      <c r="H480" s="236">
        <v>156.089</v>
      </c>
      <c r="I480" s="237"/>
      <c r="J480" s="232"/>
      <c r="K480" s="232"/>
      <c r="L480" s="238"/>
      <c r="M480" s="239"/>
      <c r="N480" s="240"/>
      <c r="O480" s="240"/>
      <c r="P480" s="240"/>
      <c r="Q480" s="240"/>
      <c r="R480" s="240"/>
      <c r="S480" s="240"/>
      <c r="T480" s="241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2" t="s">
        <v>159</v>
      </c>
      <c r="AU480" s="242" t="s">
        <v>86</v>
      </c>
      <c r="AV480" s="13" t="s">
        <v>86</v>
      </c>
      <c r="AW480" s="13" t="s">
        <v>32</v>
      </c>
      <c r="AX480" s="13" t="s">
        <v>76</v>
      </c>
      <c r="AY480" s="242" t="s">
        <v>150</v>
      </c>
    </row>
    <row r="481" s="14" customFormat="1">
      <c r="A481" s="14"/>
      <c r="B481" s="243"/>
      <c r="C481" s="244"/>
      <c r="D481" s="233" t="s">
        <v>159</v>
      </c>
      <c r="E481" s="245" t="s">
        <v>1</v>
      </c>
      <c r="F481" s="246" t="s">
        <v>161</v>
      </c>
      <c r="G481" s="244"/>
      <c r="H481" s="247">
        <v>156.089</v>
      </c>
      <c r="I481" s="248"/>
      <c r="J481" s="244"/>
      <c r="K481" s="244"/>
      <c r="L481" s="249"/>
      <c r="M481" s="250"/>
      <c r="N481" s="251"/>
      <c r="O481" s="251"/>
      <c r="P481" s="251"/>
      <c r="Q481" s="251"/>
      <c r="R481" s="251"/>
      <c r="S481" s="251"/>
      <c r="T481" s="252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53" t="s">
        <v>159</v>
      </c>
      <c r="AU481" s="253" t="s">
        <v>86</v>
      </c>
      <c r="AV481" s="14" t="s">
        <v>157</v>
      </c>
      <c r="AW481" s="14" t="s">
        <v>32</v>
      </c>
      <c r="AX481" s="14" t="s">
        <v>84</v>
      </c>
      <c r="AY481" s="253" t="s">
        <v>150</v>
      </c>
    </row>
    <row r="482" s="15" customFormat="1">
      <c r="A482" s="15"/>
      <c r="B482" s="264"/>
      <c r="C482" s="265"/>
      <c r="D482" s="233" t="s">
        <v>159</v>
      </c>
      <c r="E482" s="266" t="s">
        <v>1</v>
      </c>
      <c r="F482" s="267" t="s">
        <v>562</v>
      </c>
      <c r="G482" s="265"/>
      <c r="H482" s="266" t="s">
        <v>1</v>
      </c>
      <c r="I482" s="268"/>
      <c r="J482" s="265"/>
      <c r="K482" s="265"/>
      <c r="L482" s="269"/>
      <c r="M482" s="270"/>
      <c r="N482" s="271"/>
      <c r="O482" s="271"/>
      <c r="P482" s="271"/>
      <c r="Q482" s="271"/>
      <c r="R482" s="271"/>
      <c r="S482" s="271"/>
      <c r="T482" s="272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73" t="s">
        <v>159</v>
      </c>
      <c r="AU482" s="273" t="s">
        <v>86</v>
      </c>
      <c r="AV482" s="15" t="s">
        <v>84</v>
      </c>
      <c r="AW482" s="15" t="s">
        <v>32</v>
      </c>
      <c r="AX482" s="15" t="s">
        <v>76</v>
      </c>
      <c r="AY482" s="273" t="s">
        <v>150</v>
      </c>
    </row>
    <row r="483" s="2" customFormat="1" ht="16.5" customHeight="1">
      <c r="A483" s="38"/>
      <c r="B483" s="39"/>
      <c r="C483" s="218" t="s">
        <v>571</v>
      </c>
      <c r="D483" s="218" t="s">
        <v>152</v>
      </c>
      <c r="E483" s="219" t="s">
        <v>572</v>
      </c>
      <c r="F483" s="220" t="s">
        <v>573</v>
      </c>
      <c r="G483" s="221" t="s">
        <v>155</v>
      </c>
      <c r="H483" s="222">
        <v>307.19999999999999</v>
      </c>
      <c r="I483" s="223"/>
      <c r="J483" s="224">
        <f>ROUND(I483*H483,2)</f>
        <v>0</v>
      </c>
      <c r="K483" s="220" t="s">
        <v>156</v>
      </c>
      <c r="L483" s="44"/>
      <c r="M483" s="225" t="s">
        <v>1</v>
      </c>
      <c r="N483" s="226" t="s">
        <v>41</v>
      </c>
      <c r="O483" s="91"/>
      <c r="P483" s="227">
        <f>O483*H483</f>
        <v>0</v>
      </c>
      <c r="Q483" s="227">
        <v>0.00012999999999999999</v>
      </c>
      <c r="R483" s="227">
        <f>Q483*H483</f>
        <v>0.039935999999999992</v>
      </c>
      <c r="S483" s="227">
        <v>0</v>
      </c>
      <c r="T483" s="228">
        <f>S483*H483</f>
        <v>0</v>
      </c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R483" s="229" t="s">
        <v>157</v>
      </c>
      <c r="AT483" s="229" t="s">
        <v>152</v>
      </c>
      <c r="AU483" s="229" t="s">
        <v>86</v>
      </c>
      <c r="AY483" s="17" t="s">
        <v>150</v>
      </c>
      <c r="BE483" s="230">
        <f>IF(N483="základní",J483,0)</f>
        <v>0</v>
      </c>
      <c r="BF483" s="230">
        <f>IF(N483="snížená",J483,0)</f>
        <v>0</v>
      </c>
      <c r="BG483" s="230">
        <f>IF(N483="zákl. přenesená",J483,0)</f>
        <v>0</v>
      </c>
      <c r="BH483" s="230">
        <f>IF(N483="sníž. přenesená",J483,0)</f>
        <v>0</v>
      </c>
      <c r="BI483" s="230">
        <f>IF(N483="nulová",J483,0)</f>
        <v>0</v>
      </c>
      <c r="BJ483" s="17" t="s">
        <v>84</v>
      </c>
      <c r="BK483" s="230">
        <f>ROUND(I483*H483,2)</f>
        <v>0</v>
      </c>
      <c r="BL483" s="17" t="s">
        <v>157</v>
      </c>
      <c r="BM483" s="229" t="s">
        <v>574</v>
      </c>
    </row>
    <row r="484" s="13" customFormat="1">
      <c r="A484" s="13"/>
      <c r="B484" s="231"/>
      <c r="C484" s="232"/>
      <c r="D484" s="233" t="s">
        <v>159</v>
      </c>
      <c r="E484" s="234" t="s">
        <v>1</v>
      </c>
      <c r="F484" s="235" t="s">
        <v>575</v>
      </c>
      <c r="G484" s="232"/>
      <c r="H484" s="236">
        <v>307.19999999999999</v>
      </c>
      <c r="I484" s="237"/>
      <c r="J484" s="232"/>
      <c r="K484" s="232"/>
      <c r="L484" s="238"/>
      <c r="M484" s="239"/>
      <c r="N484" s="240"/>
      <c r="O484" s="240"/>
      <c r="P484" s="240"/>
      <c r="Q484" s="240"/>
      <c r="R484" s="240"/>
      <c r="S484" s="240"/>
      <c r="T484" s="241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42" t="s">
        <v>159</v>
      </c>
      <c r="AU484" s="242" t="s">
        <v>86</v>
      </c>
      <c r="AV484" s="13" t="s">
        <v>86</v>
      </c>
      <c r="AW484" s="13" t="s">
        <v>32</v>
      </c>
      <c r="AX484" s="13" t="s">
        <v>76</v>
      </c>
      <c r="AY484" s="242" t="s">
        <v>150</v>
      </c>
    </row>
    <row r="485" s="14" customFormat="1">
      <c r="A485" s="14"/>
      <c r="B485" s="243"/>
      <c r="C485" s="244"/>
      <c r="D485" s="233" t="s">
        <v>159</v>
      </c>
      <c r="E485" s="245" t="s">
        <v>1</v>
      </c>
      <c r="F485" s="246" t="s">
        <v>161</v>
      </c>
      <c r="G485" s="244"/>
      <c r="H485" s="247">
        <v>307.19999999999999</v>
      </c>
      <c r="I485" s="248"/>
      <c r="J485" s="244"/>
      <c r="K485" s="244"/>
      <c r="L485" s="249"/>
      <c r="M485" s="250"/>
      <c r="N485" s="251"/>
      <c r="O485" s="251"/>
      <c r="P485" s="251"/>
      <c r="Q485" s="251"/>
      <c r="R485" s="251"/>
      <c r="S485" s="251"/>
      <c r="T485" s="252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53" t="s">
        <v>159</v>
      </c>
      <c r="AU485" s="253" t="s">
        <v>86</v>
      </c>
      <c r="AV485" s="14" t="s">
        <v>157</v>
      </c>
      <c r="AW485" s="14" t="s">
        <v>32</v>
      </c>
      <c r="AX485" s="14" t="s">
        <v>84</v>
      </c>
      <c r="AY485" s="253" t="s">
        <v>150</v>
      </c>
    </row>
    <row r="486" s="15" customFormat="1">
      <c r="A486" s="15"/>
      <c r="B486" s="264"/>
      <c r="C486" s="265"/>
      <c r="D486" s="233" t="s">
        <v>159</v>
      </c>
      <c r="E486" s="266" t="s">
        <v>1</v>
      </c>
      <c r="F486" s="267" t="s">
        <v>576</v>
      </c>
      <c r="G486" s="265"/>
      <c r="H486" s="266" t="s">
        <v>1</v>
      </c>
      <c r="I486" s="268"/>
      <c r="J486" s="265"/>
      <c r="K486" s="265"/>
      <c r="L486" s="269"/>
      <c r="M486" s="270"/>
      <c r="N486" s="271"/>
      <c r="O486" s="271"/>
      <c r="P486" s="271"/>
      <c r="Q486" s="271"/>
      <c r="R486" s="271"/>
      <c r="S486" s="271"/>
      <c r="T486" s="272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T486" s="273" t="s">
        <v>159</v>
      </c>
      <c r="AU486" s="273" t="s">
        <v>86</v>
      </c>
      <c r="AV486" s="15" t="s">
        <v>84</v>
      </c>
      <c r="AW486" s="15" t="s">
        <v>32</v>
      </c>
      <c r="AX486" s="15" t="s">
        <v>76</v>
      </c>
      <c r="AY486" s="273" t="s">
        <v>150</v>
      </c>
    </row>
    <row r="487" s="2" customFormat="1" ht="16.5" customHeight="1">
      <c r="A487" s="38"/>
      <c r="B487" s="39"/>
      <c r="C487" s="218" t="s">
        <v>577</v>
      </c>
      <c r="D487" s="218" t="s">
        <v>152</v>
      </c>
      <c r="E487" s="219" t="s">
        <v>572</v>
      </c>
      <c r="F487" s="220" t="s">
        <v>573</v>
      </c>
      <c r="G487" s="221" t="s">
        <v>155</v>
      </c>
      <c r="H487" s="222">
        <v>957.60000000000002</v>
      </c>
      <c r="I487" s="223"/>
      <c r="J487" s="224">
        <f>ROUND(I487*H487,2)</f>
        <v>0</v>
      </c>
      <c r="K487" s="220" t="s">
        <v>156</v>
      </c>
      <c r="L487" s="44"/>
      <c r="M487" s="225" t="s">
        <v>1</v>
      </c>
      <c r="N487" s="226" t="s">
        <v>41</v>
      </c>
      <c r="O487" s="91"/>
      <c r="P487" s="227">
        <f>O487*H487</f>
        <v>0</v>
      </c>
      <c r="Q487" s="227">
        <v>0.00012999999999999999</v>
      </c>
      <c r="R487" s="227">
        <f>Q487*H487</f>
        <v>0.12448799999999999</v>
      </c>
      <c r="S487" s="227">
        <v>0</v>
      </c>
      <c r="T487" s="228">
        <f>S487*H487</f>
        <v>0</v>
      </c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R487" s="229" t="s">
        <v>157</v>
      </c>
      <c r="AT487" s="229" t="s">
        <v>152</v>
      </c>
      <c r="AU487" s="229" t="s">
        <v>86</v>
      </c>
      <c r="AY487" s="17" t="s">
        <v>150</v>
      </c>
      <c r="BE487" s="230">
        <f>IF(N487="základní",J487,0)</f>
        <v>0</v>
      </c>
      <c r="BF487" s="230">
        <f>IF(N487="snížená",J487,0)</f>
        <v>0</v>
      </c>
      <c r="BG487" s="230">
        <f>IF(N487="zákl. přenesená",J487,0)</f>
        <v>0</v>
      </c>
      <c r="BH487" s="230">
        <f>IF(N487="sníž. přenesená",J487,0)</f>
        <v>0</v>
      </c>
      <c r="BI487" s="230">
        <f>IF(N487="nulová",J487,0)</f>
        <v>0</v>
      </c>
      <c r="BJ487" s="17" t="s">
        <v>84</v>
      </c>
      <c r="BK487" s="230">
        <f>ROUND(I487*H487,2)</f>
        <v>0</v>
      </c>
      <c r="BL487" s="17" t="s">
        <v>157</v>
      </c>
      <c r="BM487" s="229" t="s">
        <v>578</v>
      </c>
    </row>
    <row r="488" s="13" customFormat="1">
      <c r="A488" s="13"/>
      <c r="B488" s="231"/>
      <c r="C488" s="232"/>
      <c r="D488" s="233" t="s">
        <v>159</v>
      </c>
      <c r="E488" s="234" t="s">
        <v>1</v>
      </c>
      <c r="F488" s="235" t="s">
        <v>579</v>
      </c>
      <c r="G488" s="232"/>
      <c r="H488" s="236">
        <v>957.60000000000002</v>
      </c>
      <c r="I488" s="237"/>
      <c r="J488" s="232"/>
      <c r="K488" s="232"/>
      <c r="L488" s="238"/>
      <c r="M488" s="239"/>
      <c r="N488" s="240"/>
      <c r="O488" s="240"/>
      <c r="P488" s="240"/>
      <c r="Q488" s="240"/>
      <c r="R488" s="240"/>
      <c r="S488" s="240"/>
      <c r="T488" s="241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2" t="s">
        <v>159</v>
      </c>
      <c r="AU488" s="242" t="s">
        <v>86</v>
      </c>
      <c r="AV488" s="13" t="s">
        <v>86</v>
      </c>
      <c r="AW488" s="13" t="s">
        <v>32</v>
      </c>
      <c r="AX488" s="13" t="s">
        <v>76</v>
      </c>
      <c r="AY488" s="242" t="s">
        <v>150</v>
      </c>
    </row>
    <row r="489" s="14" customFormat="1">
      <c r="A489" s="14"/>
      <c r="B489" s="243"/>
      <c r="C489" s="244"/>
      <c r="D489" s="233" t="s">
        <v>159</v>
      </c>
      <c r="E489" s="245" t="s">
        <v>1</v>
      </c>
      <c r="F489" s="246" t="s">
        <v>161</v>
      </c>
      <c r="G489" s="244"/>
      <c r="H489" s="247">
        <v>957.60000000000002</v>
      </c>
      <c r="I489" s="248"/>
      <c r="J489" s="244"/>
      <c r="K489" s="244"/>
      <c r="L489" s="249"/>
      <c r="M489" s="250"/>
      <c r="N489" s="251"/>
      <c r="O489" s="251"/>
      <c r="P489" s="251"/>
      <c r="Q489" s="251"/>
      <c r="R489" s="251"/>
      <c r="S489" s="251"/>
      <c r="T489" s="252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3" t="s">
        <v>159</v>
      </c>
      <c r="AU489" s="253" t="s">
        <v>86</v>
      </c>
      <c r="AV489" s="14" t="s">
        <v>157</v>
      </c>
      <c r="AW489" s="14" t="s">
        <v>32</v>
      </c>
      <c r="AX489" s="14" t="s">
        <v>84</v>
      </c>
      <c r="AY489" s="253" t="s">
        <v>150</v>
      </c>
    </row>
    <row r="490" s="15" customFormat="1">
      <c r="A490" s="15"/>
      <c r="B490" s="264"/>
      <c r="C490" s="265"/>
      <c r="D490" s="233" t="s">
        <v>159</v>
      </c>
      <c r="E490" s="266" t="s">
        <v>1</v>
      </c>
      <c r="F490" s="267" t="s">
        <v>562</v>
      </c>
      <c r="G490" s="265"/>
      <c r="H490" s="266" t="s">
        <v>1</v>
      </c>
      <c r="I490" s="268"/>
      <c r="J490" s="265"/>
      <c r="K490" s="265"/>
      <c r="L490" s="269"/>
      <c r="M490" s="270"/>
      <c r="N490" s="271"/>
      <c r="O490" s="271"/>
      <c r="P490" s="271"/>
      <c r="Q490" s="271"/>
      <c r="R490" s="271"/>
      <c r="S490" s="271"/>
      <c r="T490" s="272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T490" s="273" t="s">
        <v>159</v>
      </c>
      <c r="AU490" s="273" t="s">
        <v>86</v>
      </c>
      <c r="AV490" s="15" t="s">
        <v>84</v>
      </c>
      <c r="AW490" s="15" t="s">
        <v>32</v>
      </c>
      <c r="AX490" s="15" t="s">
        <v>76</v>
      </c>
      <c r="AY490" s="273" t="s">
        <v>150</v>
      </c>
    </row>
    <row r="491" s="2" customFormat="1" ht="16.5" customHeight="1">
      <c r="A491" s="38"/>
      <c r="B491" s="39"/>
      <c r="C491" s="218" t="s">
        <v>580</v>
      </c>
      <c r="D491" s="218" t="s">
        <v>152</v>
      </c>
      <c r="E491" s="219" t="s">
        <v>581</v>
      </c>
      <c r="F491" s="220" t="s">
        <v>582</v>
      </c>
      <c r="G491" s="221" t="s">
        <v>155</v>
      </c>
      <c r="H491" s="222">
        <v>64.049999999999997</v>
      </c>
      <c r="I491" s="223"/>
      <c r="J491" s="224">
        <f>ROUND(I491*H491,2)</f>
        <v>0</v>
      </c>
      <c r="K491" s="220" t="s">
        <v>156</v>
      </c>
      <c r="L491" s="44"/>
      <c r="M491" s="225" t="s">
        <v>1</v>
      </c>
      <c r="N491" s="226" t="s">
        <v>41</v>
      </c>
      <c r="O491" s="91"/>
      <c r="P491" s="227">
        <f>O491*H491</f>
        <v>0</v>
      </c>
      <c r="Q491" s="227">
        <v>0.23973</v>
      </c>
      <c r="R491" s="227">
        <f>Q491*H491</f>
        <v>15.354706499999999</v>
      </c>
      <c r="S491" s="227">
        <v>0</v>
      </c>
      <c r="T491" s="228">
        <f>S491*H491</f>
        <v>0</v>
      </c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R491" s="229" t="s">
        <v>157</v>
      </c>
      <c r="AT491" s="229" t="s">
        <v>152</v>
      </c>
      <c r="AU491" s="229" t="s">
        <v>86</v>
      </c>
      <c r="AY491" s="17" t="s">
        <v>150</v>
      </c>
      <c r="BE491" s="230">
        <f>IF(N491="základní",J491,0)</f>
        <v>0</v>
      </c>
      <c r="BF491" s="230">
        <f>IF(N491="snížená",J491,0)</f>
        <v>0</v>
      </c>
      <c r="BG491" s="230">
        <f>IF(N491="zákl. přenesená",J491,0)</f>
        <v>0</v>
      </c>
      <c r="BH491" s="230">
        <f>IF(N491="sníž. přenesená",J491,0)</f>
        <v>0</v>
      </c>
      <c r="BI491" s="230">
        <f>IF(N491="nulová",J491,0)</f>
        <v>0</v>
      </c>
      <c r="BJ491" s="17" t="s">
        <v>84</v>
      </c>
      <c r="BK491" s="230">
        <f>ROUND(I491*H491,2)</f>
        <v>0</v>
      </c>
      <c r="BL491" s="17" t="s">
        <v>157</v>
      </c>
      <c r="BM491" s="229" t="s">
        <v>583</v>
      </c>
    </row>
    <row r="492" s="13" customFormat="1">
      <c r="A492" s="13"/>
      <c r="B492" s="231"/>
      <c r="C492" s="232"/>
      <c r="D492" s="233" t="s">
        <v>159</v>
      </c>
      <c r="E492" s="234" t="s">
        <v>1</v>
      </c>
      <c r="F492" s="235" t="s">
        <v>531</v>
      </c>
      <c r="G492" s="232"/>
      <c r="H492" s="236">
        <v>39.399999999999999</v>
      </c>
      <c r="I492" s="237"/>
      <c r="J492" s="232"/>
      <c r="K492" s="232"/>
      <c r="L492" s="238"/>
      <c r="M492" s="239"/>
      <c r="N492" s="240"/>
      <c r="O492" s="240"/>
      <c r="P492" s="240"/>
      <c r="Q492" s="240"/>
      <c r="R492" s="240"/>
      <c r="S492" s="240"/>
      <c r="T492" s="241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2" t="s">
        <v>159</v>
      </c>
      <c r="AU492" s="242" t="s">
        <v>86</v>
      </c>
      <c r="AV492" s="13" t="s">
        <v>86</v>
      </c>
      <c r="AW492" s="13" t="s">
        <v>32</v>
      </c>
      <c r="AX492" s="13" t="s">
        <v>76</v>
      </c>
      <c r="AY492" s="242" t="s">
        <v>150</v>
      </c>
    </row>
    <row r="493" s="13" customFormat="1">
      <c r="A493" s="13"/>
      <c r="B493" s="231"/>
      <c r="C493" s="232"/>
      <c r="D493" s="233" t="s">
        <v>159</v>
      </c>
      <c r="E493" s="234" t="s">
        <v>1</v>
      </c>
      <c r="F493" s="235" t="s">
        <v>532</v>
      </c>
      <c r="G493" s="232"/>
      <c r="H493" s="236">
        <v>24.649999999999999</v>
      </c>
      <c r="I493" s="237"/>
      <c r="J493" s="232"/>
      <c r="K493" s="232"/>
      <c r="L493" s="238"/>
      <c r="M493" s="239"/>
      <c r="N493" s="240"/>
      <c r="O493" s="240"/>
      <c r="P493" s="240"/>
      <c r="Q493" s="240"/>
      <c r="R493" s="240"/>
      <c r="S493" s="240"/>
      <c r="T493" s="241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2" t="s">
        <v>159</v>
      </c>
      <c r="AU493" s="242" t="s">
        <v>86</v>
      </c>
      <c r="AV493" s="13" t="s">
        <v>86</v>
      </c>
      <c r="AW493" s="13" t="s">
        <v>32</v>
      </c>
      <c r="AX493" s="13" t="s">
        <v>76</v>
      </c>
      <c r="AY493" s="242" t="s">
        <v>150</v>
      </c>
    </row>
    <row r="494" s="14" customFormat="1">
      <c r="A494" s="14"/>
      <c r="B494" s="243"/>
      <c r="C494" s="244"/>
      <c r="D494" s="233" t="s">
        <v>159</v>
      </c>
      <c r="E494" s="245" t="s">
        <v>1</v>
      </c>
      <c r="F494" s="246" t="s">
        <v>161</v>
      </c>
      <c r="G494" s="244"/>
      <c r="H494" s="247">
        <v>64.049999999999997</v>
      </c>
      <c r="I494" s="248"/>
      <c r="J494" s="244"/>
      <c r="K494" s="244"/>
      <c r="L494" s="249"/>
      <c r="M494" s="250"/>
      <c r="N494" s="251"/>
      <c r="O494" s="251"/>
      <c r="P494" s="251"/>
      <c r="Q494" s="251"/>
      <c r="R494" s="251"/>
      <c r="S494" s="251"/>
      <c r="T494" s="252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53" t="s">
        <v>159</v>
      </c>
      <c r="AU494" s="253" t="s">
        <v>86</v>
      </c>
      <c r="AV494" s="14" t="s">
        <v>157</v>
      </c>
      <c r="AW494" s="14" t="s">
        <v>32</v>
      </c>
      <c r="AX494" s="14" t="s">
        <v>84</v>
      </c>
      <c r="AY494" s="253" t="s">
        <v>150</v>
      </c>
    </row>
    <row r="495" s="2" customFormat="1" ht="16.5" customHeight="1">
      <c r="A495" s="38"/>
      <c r="B495" s="39"/>
      <c r="C495" s="218" t="s">
        <v>584</v>
      </c>
      <c r="D495" s="218" t="s">
        <v>152</v>
      </c>
      <c r="E495" s="219" t="s">
        <v>585</v>
      </c>
      <c r="F495" s="220" t="s">
        <v>586</v>
      </c>
      <c r="G495" s="221" t="s">
        <v>168</v>
      </c>
      <c r="H495" s="222">
        <v>128.09999999999999</v>
      </c>
      <c r="I495" s="223"/>
      <c r="J495" s="224">
        <f>ROUND(I495*H495,2)</f>
        <v>0</v>
      </c>
      <c r="K495" s="220" t="s">
        <v>156</v>
      </c>
      <c r="L495" s="44"/>
      <c r="M495" s="225" t="s">
        <v>1</v>
      </c>
      <c r="N495" s="226" t="s">
        <v>41</v>
      </c>
      <c r="O495" s="91"/>
      <c r="P495" s="227">
        <f>O495*H495</f>
        <v>0</v>
      </c>
      <c r="Q495" s="227">
        <v>0.19663</v>
      </c>
      <c r="R495" s="227">
        <f>Q495*H495</f>
        <v>25.188302999999998</v>
      </c>
      <c r="S495" s="227">
        <v>0</v>
      </c>
      <c r="T495" s="228">
        <f>S495*H495</f>
        <v>0</v>
      </c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R495" s="229" t="s">
        <v>157</v>
      </c>
      <c r="AT495" s="229" t="s">
        <v>152</v>
      </c>
      <c r="AU495" s="229" t="s">
        <v>86</v>
      </c>
      <c r="AY495" s="17" t="s">
        <v>150</v>
      </c>
      <c r="BE495" s="230">
        <f>IF(N495="základní",J495,0)</f>
        <v>0</v>
      </c>
      <c r="BF495" s="230">
        <f>IF(N495="snížená",J495,0)</f>
        <v>0</v>
      </c>
      <c r="BG495" s="230">
        <f>IF(N495="zákl. přenesená",J495,0)</f>
        <v>0</v>
      </c>
      <c r="BH495" s="230">
        <f>IF(N495="sníž. přenesená",J495,0)</f>
        <v>0</v>
      </c>
      <c r="BI495" s="230">
        <f>IF(N495="nulová",J495,0)</f>
        <v>0</v>
      </c>
      <c r="BJ495" s="17" t="s">
        <v>84</v>
      </c>
      <c r="BK495" s="230">
        <f>ROUND(I495*H495,2)</f>
        <v>0</v>
      </c>
      <c r="BL495" s="17" t="s">
        <v>157</v>
      </c>
      <c r="BM495" s="229" t="s">
        <v>587</v>
      </c>
    </row>
    <row r="496" s="13" customFormat="1">
      <c r="A496" s="13"/>
      <c r="B496" s="231"/>
      <c r="C496" s="232"/>
      <c r="D496" s="233" t="s">
        <v>159</v>
      </c>
      <c r="E496" s="234" t="s">
        <v>1</v>
      </c>
      <c r="F496" s="235" t="s">
        <v>588</v>
      </c>
      <c r="G496" s="232"/>
      <c r="H496" s="236">
        <v>78.799999999999997</v>
      </c>
      <c r="I496" s="237"/>
      <c r="J496" s="232"/>
      <c r="K496" s="232"/>
      <c r="L496" s="238"/>
      <c r="M496" s="239"/>
      <c r="N496" s="240"/>
      <c r="O496" s="240"/>
      <c r="P496" s="240"/>
      <c r="Q496" s="240"/>
      <c r="R496" s="240"/>
      <c r="S496" s="240"/>
      <c r="T496" s="241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42" t="s">
        <v>159</v>
      </c>
      <c r="AU496" s="242" t="s">
        <v>86</v>
      </c>
      <c r="AV496" s="13" t="s">
        <v>86</v>
      </c>
      <c r="AW496" s="13" t="s">
        <v>32</v>
      </c>
      <c r="AX496" s="13" t="s">
        <v>76</v>
      </c>
      <c r="AY496" s="242" t="s">
        <v>150</v>
      </c>
    </row>
    <row r="497" s="13" customFormat="1">
      <c r="A497" s="13"/>
      <c r="B497" s="231"/>
      <c r="C497" s="232"/>
      <c r="D497" s="233" t="s">
        <v>159</v>
      </c>
      <c r="E497" s="234" t="s">
        <v>1</v>
      </c>
      <c r="F497" s="235" t="s">
        <v>589</v>
      </c>
      <c r="G497" s="232"/>
      <c r="H497" s="236">
        <v>49.299999999999997</v>
      </c>
      <c r="I497" s="237"/>
      <c r="J497" s="232"/>
      <c r="K497" s="232"/>
      <c r="L497" s="238"/>
      <c r="M497" s="239"/>
      <c r="N497" s="240"/>
      <c r="O497" s="240"/>
      <c r="P497" s="240"/>
      <c r="Q497" s="240"/>
      <c r="R497" s="240"/>
      <c r="S497" s="240"/>
      <c r="T497" s="241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2" t="s">
        <v>159</v>
      </c>
      <c r="AU497" s="242" t="s">
        <v>86</v>
      </c>
      <c r="AV497" s="13" t="s">
        <v>86</v>
      </c>
      <c r="AW497" s="13" t="s">
        <v>32</v>
      </c>
      <c r="AX497" s="13" t="s">
        <v>76</v>
      </c>
      <c r="AY497" s="242" t="s">
        <v>150</v>
      </c>
    </row>
    <row r="498" s="14" customFormat="1">
      <c r="A498" s="14"/>
      <c r="B498" s="243"/>
      <c r="C498" s="244"/>
      <c r="D498" s="233" t="s">
        <v>159</v>
      </c>
      <c r="E498" s="245" t="s">
        <v>1</v>
      </c>
      <c r="F498" s="246" t="s">
        <v>161</v>
      </c>
      <c r="G498" s="244"/>
      <c r="H498" s="247">
        <v>128.09999999999999</v>
      </c>
      <c r="I498" s="248"/>
      <c r="J498" s="244"/>
      <c r="K498" s="244"/>
      <c r="L498" s="249"/>
      <c r="M498" s="250"/>
      <c r="N498" s="251"/>
      <c r="O498" s="251"/>
      <c r="P498" s="251"/>
      <c r="Q498" s="251"/>
      <c r="R498" s="251"/>
      <c r="S498" s="251"/>
      <c r="T498" s="252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3" t="s">
        <v>159</v>
      </c>
      <c r="AU498" s="253" t="s">
        <v>86</v>
      </c>
      <c r="AV498" s="14" t="s">
        <v>157</v>
      </c>
      <c r="AW498" s="14" t="s">
        <v>32</v>
      </c>
      <c r="AX498" s="14" t="s">
        <v>84</v>
      </c>
      <c r="AY498" s="253" t="s">
        <v>150</v>
      </c>
    </row>
    <row r="499" s="12" customFormat="1" ht="22.8" customHeight="1">
      <c r="A499" s="12"/>
      <c r="B499" s="202"/>
      <c r="C499" s="203"/>
      <c r="D499" s="204" t="s">
        <v>75</v>
      </c>
      <c r="E499" s="216" t="s">
        <v>194</v>
      </c>
      <c r="F499" s="216" t="s">
        <v>590</v>
      </c>
      <c r="G499" s="203"/>
      <c r="H499" s="203"/>
      <c r="I499" s="206"/>
      <c r="J499" s="217">
        <f>BK499</f>
        <v>0</v>
      </c>
      <c r="K499" s="203"/>
      <c r="L499" s="208"/>
      <c r="M499" s="209"/>
      <c r="N499" s="210"/>
      <c r="O499" s="210"/>
      <c r="P499" s="211">
        <f>SUM(P500:P513)</f>
        <v>0</v>
      </c>
      <c r="Q499" s="210"/>
      <c r="R499" s="211">
        <f>SUM(R500:R513)</f>
        <v>1.945228</v>
      </c>
      <c r="S499" s="210"/>
      <c r="T499" s="212">
        <f>SUM(T500:T513)</f>
        <v>0</v>
      </c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R499" s="213" t="s">
        <v>84</v>
      </c>
      <c r="AT499" s="214" t="s">
        <v>75</v>
      </c>
      <c r="AU499" s="214" t="s">
        <v>84</v>
      </c>
      <c r="AY499" s="213" t="s">
        <v>150</v>
      </c>
      <c r="BK499" s="215">
        <f>SUM(BK500:BK513)</f>
        <v>0</v>
      </c>
    </row>
    <row r="500" s="2" customFormat="1" ht="21.75" customHeight="1">
      <c r="A500" s="38"/>
      <c r="B500" s="39"/>
      <c r="C500" s="218" t="s">
        <v>591</v>
      </c>
      <c r="D500" s="218" t="s">
        <v>152</v>
      </c>
      <c r="E500" s="219" t="s">
        <v>592</v>
      </c>
      <c r="F500" s="220" t="s">
        <v>593</v>
      </c>
      <c r="G500" s="221" t="s">
        <v>168</v>
      </c>
      <c r="H500" s="222">
        <v>12.9</v>
      </c>
      <c r="I500" s="223"/>
      <c r="J500" s="224">
        <f>ROUND(I500*H500,2)</f>
        <v>0</v>
      </c>
      <c r="K500" s="220" t="s">
        <v>156</v>
      </c>
      <c r="L500" s="44"/>
      <c r="M500" s="225" t="s">
        <v>1</v>
      </c>
      <c r="N500" s="226" t="s">
        <v>41</v>
      </c>
      <c r="O500" s="91"/>
      <c r="P500" s="227">
        <f>O500*H500</f>
        <v>0</v>
      </c>
      <c r="Q500" s="227">
        <v>0.10398</v>
      </c>
      <c r="R500" s="227">
        <f>Q500*H500</f>
        <v>1.341342</v>
      </c>
      <c r="S500" s="227">
        <v>0</v>
      </c>
      <c r="T500" s="228">
        <f>S500*H500</f>
        <v>0</v>
      </c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R500" s="229" t="s">
        <v>157</v>
      </c>
      <c r="AT500" s="229" t="s">
        <v>152</v>
      </c>
      <c r="AU500" s="229" t="s">
        <v>86</v>
      </c>
      <c r="AY500" s="17" t="s">
        <v>150</v>
      </c>
      <c r="BE500" s="230">
        <f>IF(N500="základní",J500,0)</f>
        <v>0</v>
      </c>
      <c r="BF500" s="230">
        <f>IF(N500="snížená",J500,0)</f>
        <v>0</v>
      </c>
      <c r="BG500" s="230">
        <f>IF(N500="zákl. přenesená",J500,0)</f>
        <v>0</v>
      </c>
      <c r="BH500" s="230">
        <f>IF(N500="sníž. přenesená",J500,0)</f>
        <v>0</v>
      </c>
      <c r="BI500" s="230">
        <f>IF(N500="nulová",J500,0)</f>
        <v>0</v>
      </c>
      <c r="BJ500" s="17" t="s">
        <v>84</v>
      </c>
      <c r="BK500" s="230">
        <f>ROUND(I500*H500,2)</f>
        <v>0</v>
      </c>
      <c r="BL500" s="17" t="s">
        <v>157</v>
      </c>
      <c r="BM500" s="229" t="s">
        <v>594</v>
      </c>
    </row>
    <row r="501" s="13" customFormat="1">
      <c r="A501" s="13"/>
      <c r="B501" s="231"/>
      <c r="C501" s="232"/>
      <c r="D501" s="233" t="s">
        <v>159</v>
      </c>
      <c r="E501" s="234" t="s">
        <v>1</v>
      </c>
      <c r="F501" s="235" t="s">
        <v>595</v>
      </c>
      <c r="G501" s="232"/>
      <c r="H501" s="236">
        <v>2.5</v>
      </c>
      <c r="I501" s="237"/>
      <c r="J501" s="232"/>
      <c r="K501" s="232"/>
      <c r="L501" s="238"/>
      <c r="M501" s="239"/>
      <c r="N501" s="240"/>
      <c r="O501" s="240"/>
      <c r="P501" s="240"/>
      <c r="Q501" s="240"/>
      <c r="R501" s="240"/>
      <c r="S501" s="240"/>
      <c r="T501" s="241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2" t="s">
        <v>159</v>
      </c>
      <c r="AU501" s="242" t="s">
        <v>86</v>
      </c>
      <c r="AV501" s="13" t="s">
        <v>86</v>
      </c>
      <c r="AW501" s="13" t="s">
        <v>32</v>
      </c>
      <c r="AX501" s="13" t="s">
        <v>76</v>
      </c>
      <c r="AY501" s="242" t="s">
        <v>150</v>
      </c>
    </row>
    <row r="502" s="13" customFormat="1">
      <c r="A502" s="13"/>
      <c r="B502" s="231"/>
      <c r="C502" s="232"/>
      <c r="D502" s="233" t="s">
        <v>159</v>
      </c>
      <c r="E502" s="234" t="s">
        <v>1</v>
      </c>
      <c r="F502" s="235" t="s">
        <v>596</v>
      </c>
      <c r="G502" s="232"/>
      <c r="H502" s="236">
        <v>2.2999999999999998</v>
      </c>
      <c r="I502" s="237"/>
      <c r="J502" s="232"/>
      <c r="K502" s="232"/>
      <c r="L502" s="238"/>
      <c r="M502" s="239"/>
      <c r="N502" s="240"/>
      <c r="O502" s="240"/>
      <c r="P502" s="240"/>
      <c r="Q502" s="240"/>
      <c r="R502" s="240"/>
      <c r="S502" s="240"/>
      <c r="T502" s="241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42" t="s">
        <v>159</v>
      </c>
      <c r="AU502" s="242" t="s">
        <v>86</v>
      </c>
      <c r="AV502" s="13" t="s">
        <v>86</v>
      </c>
      <c r="AW502" s="13" t="s">
        <v>32</v>
      </c>
      <c r="AX502" s="13" t="s">
        <v>76</v>
      </c>
      <c r="AY502" s="242" t="s">
        <v>150</v>
      </c>
    </row>
    <row r="503" s="13" customFormat="1">
      <c r="A503" s="13"/>
      <c r="B503" s="231"/>
      <c r="C503" s="232"/>
      <c r="D503" s="233" t="s">
        <v>159</v>
      </c>
      <c r="E503" s="234" t="s">
        <v>1</v>
      </c>
      <c r="F503" s="235" t="s">
        <v>597</v>
      </c>
      <c r="G503" s="232"/>
      <c r="H503" s="236">
        <v>5.0999999999999996</v>
      </c>
      <c r="I503" s="237"/>
      <c r="J503" s="232"/>
      <c r="K503" s="232"/>
      <c r="L503" s="238"/>
      <c r="M503" s="239"/>
      <c r="N503" s="240"/>
      <c r="O503" s="240"/>
      <c r="P503" s="240"/>
      <c r="Q503" s="240"/>
      <c r="R503" s="240"/>
      <c r="S503" s="240"/>
      <c r="T503" s="241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2" t="s">
        <v>159</v>
      </c>
      <c r="AU503" s="242" t="s">
        <v>86</v>
      </c>
      <c r="AV503" s="13" t="s">
        <v>86</v>
      </c>
      <c r="AW503" s="13" t="s">
        <v>32</v>
      </c>
      <c r="AX503" s="13" t="s">
        <v>76</v>
      </c>
      <c r="AY503" s="242" t="s">
        <v>150</v>
      </c>
    </row>
    <row r="504" s="13" customFormat="1">
      <c r="A504" s="13"/>
      <c r="B504" s="231"/>
      <c r="C504" s="232"/>
      <c r="D504" s="233" t="s">
        <v>159</v>
      </c>
      <c r="E504" s="234" t="s">
        <v>1</v>
      </c>
      <c r="F504" s="235" t="s">
        <v>598</v>
      </c>
      <c r="G504" s="232"/>
      <c r="H504" s="236">
        <v>3</v>
      </c>
      <c r="I504" s="237"/>
      <c r="J504" s="232"/>
      <c r="K504" s="232"/>
      <c r="L504" s="238"/>
      <c r="M504" s="239"/>
      <c r="N504" s="240"/>
      <c r="O504" s="240"/>
      <c r="P504" s="240"/>
      <c r="Q504" s="240"/>
      <c r="R504" s="240"/>
      <c r="S504" s="240"/>
      <c r="T504" s="241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2" t="s">
        <v>159</v>
      </c>
      <c r="AU504" s="242" t="s">
        <v>86</v>
      </c>
      <c r="AV504" s="13" t="s">
        <v>86</v>
      </c>
      <c r="AW504" s="13" t="s">
        <v>32</v>
      </c>
      <c r="AX504" s="13" t="s">
        <v>76</v>
      </c>
      <c r="AY504" s="242" t="s">
        <v>150</v>
      </c>
    </row>
    <row r="505" s="14" customFormat="1">
      <c r="A505" s="14"/>
      <c r="B505" s="243"/>
      <c r="C505" s="244"/>
      <c r="D505" s="233" t="s">
        <v>159</v>
      </c>
      <c r="E505" s="245" t="s">
        <v>1</v>
      </c>
      <c r="F505" s="246" t="s">
        <v>161</v>
      </c>
      <c r="G505" s="244"/>
      <c r="H505" s="247">
        <v>12.9</v>
      </c>
      <c r="I505" s="248"/>
      <c r="J505" s="244"/>
      <c r="K505" s="244"/>
      <c r="L505" s="249"/>
      <c r="M505" s="250"/>
      <c r="N505" s="251"/>
      <c r="O505" s="251"/>
      <c r="P505" s="251"/>
      <c r="Q505" s="251"/>
      <c r="R505" s="251"/>
      <c r="S505" s="251"/>
      <c r="T505" s="252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53" t="s">
        <v>159</v>
      </c>
      <c r="AU505" s="253" t="s">
        <v>86</v>
      </c>
      <c r="AV505" s="14" t="s">
        <v>157</v>
      </c>
      <c r="AW505" s="14" t="s">
        <v>32</v>
      </c>
      <c r="AX505" s="14" t="s">
        <v>84</v>
      </c>
      <c r="AY505" s="253" t="s">
        <v>150</v>
      </c>
    </row>
    <row r="506" s="2" customFormat="1" ht="16.5" customHeight="1">
      <c r="A506" s="38"/>
      <c r="B506" s="39"/>
      <c r="C506" s="254" t="s">
        <v>599</v>
      </c>
      <c r="D506" s="254" t="s">
        <v>228</v>
      </c>
      <c r="E506" s="255" t="s">
        <v>600</v>
      </c>
      <c r="F506" s="256" t="s">
        <v>601</v>
      </c>
      <c r="G506" s="257" t="s">
        <v>168</v>
      </c>
      <c r="H506" s="258">
        <v>13.158</v>
      </c>
      <c r="I506" s="259"/>
      <c r="J506" s="260">
        <f>ROUND(I506*H506,2)</f>
        <v>0</v>
      </c>
      <c r="K506" s="256" t="s">
        <v>156</v>
      </c>
      <c r="L506" s="261"/>
      <c r="M506" s="262" t="s">
        <v>1</v>
      </c>
      <c r="N506" s="263" t="s">
        <v>41</v>
      </c>
      <c r="O506" s="91"/>
      <c r="P506" s="227">
        <f>O506*H506</f>
        <v>0</v>
      </c>
      <c r="Q506" s="227">
        <v>0.044999999999999998</v>
      </c>
      <c r="R506" s="227">
        <f>Q506*H506</f>
        <v>0.59210999999999991</v>
      </c>
      <c r="S506" s="227">
        <v>0</v>
      </c>
      <c r="T506" s="228">
        <f>S506*H506</f>
        <v>0</v>
      </c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R506" s="229" t="s">
        <v>188</v>
      </c>
      <c r="AT506" s="229" t="s">
        <v>228</v>
      </c>
      <c r="AU506" s="229" t="s">
        <v>86</v>
      </c>
      <c r="AY506" s="17" t="s">
        <v>150</v>
      </c>
      <c r="BE506" s="230">
        <f>IF(N506="základní",J506,0)</f>
        <v>0</v>
      </c>
      <c r="BF506" s="230">
        <f>IF(N506="snížená",J506,0)</f>
        <v>0</v>
      </c>
      <c r="BG506" s="230">
        <f>IF(N506="zákl. přenesená",J506,0)</f>
        <v>0</v>
      </c>
      <c r="BH506" s="230">
        <f>IF(N506="sníž. přenesená",J506,0)</f>
        <v>0</v>
      </c>
      <c r="BI506" s="230">
        <f>IF(N506="nulová",J506,0)</f>
        <v>0</v>
      </c>
      <c r="BJ506" s="17" t="s">
        <v>84</v>
      </c>
      <c r="BK506" s="230">
        <f>ROUND(I506*H506,2)</f>
        <v>0</v>
      </c>
      <c r="BL506" s="17" t="s">
        <v>157</v>
      </c>
      <c r="BM506" s="229" t="s">
        <v>602</v>
      </c>
    </row>
    <row r="507" s="13" customFormat="1">
      <c r="A507" s="13"/>
      <c r="B507" s="231"/>
      <c r="C507" s="232"/>
      <c r="D507" s="233" t="s">
        <v>159</v>
      </c>
      <c r="E507" s="232"/>
      <c r="F507" s="235" t="s">
        <v>603</v>
      </c>
      <c r="G507" s="232"/>
      <c r="H507" s="236">
        <v>13.158</v>
      </c>
      <c r="I507" s="237"/>
      <c r="J507" s="232"/>
      <c r="K507" s="232"/>
      <c r="L507" s="238"/>
      <c r="M507" s="239"/>
      <c r="N507" s="240"/>
      <c r="O507" s="240"/>
      <c r="P507" s="240"/>
      <c r="Q507" s="240"/>
      <c r="R507" s="240"/>
      <c r="S507" s="240"/>
      <c r="T507" s="241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2" t="s">
        <v>159</v>
      </c>
      <c r="AU507" s="242" t="s">
        <v>86</v>
      </c>
      <c r="AV507" s="13" t="s">
        <v>86</v>
      </c>
      <c r="AW507" s="13" t="s">
        <v>4</v>
      </c>
      <c r="AX507" s="13" t="s">
        <v>84</v>
      </c>
      <c r="AY507" s="242" t="s">
        <v>150</v>
      </c>
    </row>
    <row r="508" s="2" customFormat="1" ht="21.75" customHeight="1">
      <c r="A508" s="38"/>
      <c r="B508" s="39"/>
      <c r="C508" s="218" t="s">
        <v>604</v>
      </c>
      <c r="D508" s="218" t="s">
        <v>152</v>
      </c>
      <c r="E508" s="219" t="s">
        <v>605</v>
      </c>
      <c r="F508" s="220" t="s">
        <v>606</v>
      </c>
      <c r="G508" s="221" t="s">
        <v>155</v>
      </c>
      <c r="H508" s="222">
        <v>294.39999999999998</v>
      </c>
      <c r="I508" s="223"/>
      <c r="J508" s="224">
        <f>ROUND(I508*H508,2)</f>
        <v>0</v>
      </c>
      <c r="K508" s="220" t="s">
        <v>156</v>
      </c>
      <c r="L508" s="44"/>
      <c r="M508" s="225" t="s">
        <v>1</v>
      </c>
      <c r="N508" s="226" t="s">
        <v>41</v>
      </c>
      <c r="O508" s="91"/>
      <c r="P508" s="227">
        <f>O508*H508</f>
        <v>0</v>
      </c>
      <c r="Q508" s="227">
        <v>0</v>
      </c>
      <c r="R508" s="227">
        <f>Q508*H508</f>
        <v>0</v>
      </c>
      <c r="S508" s="227">
        <v>0</v>
      </c>
      <c r="T508" s="228">
        <f>S508*H508</f>
        <v>0</v>
      </c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R508" s="229" t="s">
        <v>157</v>
      </c>
      <c r="AT508" s="229" t="s">
        <v>152</v>
      </c>
      <c r="AU508" s="229" t="s">
        <v>86</v>
      </c>
      <c r="AY508" s="17" t="s">
        <v>150</v>
      </c>
      <c r="BE508" s="230">
        <f>IF(N508="základní",J508,0)</f>
        <v>0</v>
      </c>
      <c r="BF508" s="230">
        <f>IF(N508="snížená",J508,0)</f>
        <v>0</v>
      </c>
      <c r="BG508" s="230">
        <f>IF(N508="zákl. přenesená",J508,0)</f>
        <v>0</v>
      </c>
      <c r="BH508" s="230">
        <f>IF(N508="sníž. přenesená",J508,0)</f>
        <v>0</v>
      </c>
      <c r="BI508" s="230">
        <f>IF(N508="nulová",J508,0)</f>
        <v>0</v>
      </c>
      <c r="BJ508" s="17" t="s">
        <v>84</v>
      </c>
      <c r="BK508" s="230">
        <f>ROUND(I508*H508,2)</f>
        <v>0</v>
      </c>
      <c r="BL508" s="17" t="s">
        <v>157</v>
      </c>
      <c r="BM508" s="229" t="s">
        <v>607</v>
      </c>
    </row>
    <row r="509" s="13" customFormat="1">
      <c r="A509" s="13"/>
      <c r="B509" s="231"/>
      <c r="C509" s="232"/>
      <c r="D509" s="233" t="s">
        <v>159</v>
      </c>
      <c r="E509" s="234" t="s">
        <v>1</v>
      </c>
      <c r="F509" s="235" t="s">
        <v>608</v>
      </c>
      <c r="G509" s="232"/>
      <c r="H509" s="236">
        <v>294.39999999999998</v>
      </c>
      <c r="I509" s="237"/>
      <c r="J509" s="232"/>
      <c r="K509" s="232"/>
      <c r="L509" s="238"/>
      <c r="M509" s="239"/>
      <c r="N509" s="240"/>
      <c r="O509" s="240"/>
      <c r="P509" s="240"/>
      <c r="Q509" s="240"/>
      <c r="R509" s="240"/>
      <c r="S509" s="240"/>
      <c r="T509" s="241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2" t="s">
        <v>159</v>
      </c>
      <c r="AU509" s="242" t="s">
        <v>86</v>
      </c>
      <c r="AV509" s="13" t="s">
        <v>86</v>
      </c>
      <c r="AW509" s="13" t="s">
        <v>32</v>
      </c>
      <c r="AX509" s="13" t="s">
        <v>76</v>
      </c>
      <c r="AY509" s="242" t="s">
        <v>150</v>
      </c>
    </row>
    <row r="510" s="14" customFormat="1">
      <c r="A510" s="14"/>
      <c r="B510" s="243"/>
      <c r="C510" s="244"/>
      <c r="D510" s="233" t="s">
        <v>159</v>
      </c>
      <c r="E510" s="245" t="s">
        <v>1</v>
      </c>
      <c r="F510" s="246" t="s">
        <v>161</v>
      </c>
      <c r="G510" s="244"/>
      <c r="H510" s="247">
        <v>294.39999999999998</v>
      </c>
      <c r="I510" s="248"/>
      <c r="J510" s="244"/>
      <c r="K510" s="244"/>
      <c r="L510" s="249"/>
      <c r="M510" s="250"/>
      <c r="N510" s="251"/>
      <c r="O510" s="251"/>
      <c r="P510" s="251"/>
      <c r="Q510" s="251"/>
      <c r="R510" s="251"/>
      <c r="S510" s="251"/>
      <c r="T510" s="252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53" t="s">
        <v>159</v>
      </c>
      <c r="AU510" s="253" t="s">
        <v>86</v>
      </c>
      <c r="AV510" s="14" t="s">
        <v>157</v>
      </c>
      <c r="AW510" s="14" t="s">
        <v>32</v>
      </c>
      <c r="AX510" s="14" t="s">
        <v>84</v>
      </c>
      <c r="AY510" s="253" t="s">
        <v>150</v>
      </c>
    </row>
    <row r="511" s="2" customFormat="1" ht="16.5" customHeight="1">
      <c r="A511" s="38"/>
      <c r="B511" s="39"/>
      <c r="C511" s="218" t="s">
        <v>609</v>
      </c>
      <c r="D511" s="218" t="s">
        <v>152</v>
      </c>
      <c r="E511" s="219" t="s">
        <v>610</v>
      </c>
      <c r="F511" s="220" t="s">
        <v>611</v>
      </c>
      <c r="G511" s="221" t="s">
        <v>155</v>
      </c>
      <c r="H511" s="222">
        <v>294.39999999999998</v>
      </c>
      <c r="I511" s="223"/>
      <c r="J511" s="224">
        <f>ROUND(I511*H511,2)</f>
        <v>0</v>
      </c>
      <c r="K511" s="220" t="s">
        <v>156</v>
      </c>
      <c r="L511" s="44"/>
      <c r="M511" s="225" t="s">
        <v>1</v>
      </c>
      <c r="N511" s="226" t="s">
        <v>41</v>
      </c>
      <c r="O511" s="91"/>
      <c r="P511" s="227">
        <f>O511*H511</f>
        <v>0</v>
      </c>
      <c r="Q511" s="227">
        <v>4.0000000000000003E-05</v>
      </c>
      <c r="R511" s="227">
        <f>Q511*H511</f>
        <v>0.011776</v>
      </c>
      <c r="S511" s="227">
        <v>0</v>
      </c>
      <c r="T511" s="228">
        <f>S511*H511</f>
        <v>0</v>
      </c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R511" s="229" t="s">
        <v>157</v>
      </c>
      <c r="AT511" s="229" t="s">
        <v>152</v>
      </c>
      <c r="AU511" s="229" t="s">
        <v>86</v>
      </c>
      <c r="AY511" s="17" t="s">
        <v>150</v>
      </c>
      <c r="BE511" s="230">
        <f>IF(N511="základní",J511,0)</f>
        <v>0</v>
      </c>
      <c r="BF511" s="230">
        <f>IF(N511="snížená",J511,0)</f>
        <v>0</v>
      </c>
      <c r="BG511" s="230">
        <f>IF(N511="zákl. přenesená",J511,0)</f>
        <v>0</v>
      </c>
      <c r="BH511" s="230">
        <f>IF(N511="sníž. přenesená",J511,0)</f>
        <v>0</v>
      </c>
      <c r="BI511" s="230">
        <f>IF(N511="nulová",J511,0)</f>
        <v>0</v>
      </c>
      <c r="BJ511" s="17" t="s">
        <v>84</v>
      </c>
      <c r="BK511" s="230">
        <f>ROUND(I511*H511,2)</f>
        <v>0</v>
      </c>
      <c r="BL511" s="17" t="s">
        <v>157</v>
      </c>
      <c r="BM511" s="229" t="s">
        <v>612</v>
      </c>
    </row>
    <row r="512" s="13" customFormat="1">
      <c r="A512" s="13"/>
      <c r="B512" s="231"/>
      <c r="C512" s="232"/>
      <c r="D512" s="233" t="s">
        <v>159</v>
      </c>
      <c r="E512" s="234" t="s">
        <v>1</v>
      </c>
      <c r="F512" s="235" t="s">
        <v>608</v>
      </c>
      <c r="G512" s="232"/>
      <c r="H512" s="236">
        <v>294.39999999999998</v>
      </c>
      <c r="I512" s="237"/>
      <c r="J512" s="232"/>
      <c r="K512" s="232"/>
      <c r="L512" s="238"/>
      <c r="M512" s="239"/>
      <c r="N512" s="240"/>
      <c r="O512" s="240"/>
      <c r="P512" s="240"/>
      <c r="Q512" s="240"/>
      <c r="R512" s="240"/>
      <c r="S512" s="240"/>
      <c r="T512" s="241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2" t="s">
        <v>159</v>
      </c>
      <c r="AU512" s="242" t="s">
        <v>86</v>
      </c>
      <c r="AV512" s="13" t="s">
        <v>86</v>
      </c>
      <c r="AW512" s="13" t="s">
        <v>32</v>
      </c>
      <c r="AX512" s="13" t="s">
        <v>76</v>
      </c>
      <c r="AY512" s="242" t="s">
        <v>150</v>
      </c>
    </row>
    <row r="513" s="14" customFormat="1">
      <c r="A513" s="14"/>
      <c r="B513" s="243"/>
      <c r="C513" s="244"/>
      <c r="D513" s="233" t="s">
        <v>159</v>
      </c>
      <c r="E513" s="245" t="s">
        <v>1</v>
      </c>
      <c r="F513" s="246" t="s">
        <v>161</v>
      </c>
      <c r="G513" s="244"/>
      <c r="H513" s="247">
        <v>294.39999999999998</v>
      </c>
      <c r="I513" s="248"/>
      <c r="J513" s="244"/>
      <c r="K513" s="244"/>
      <c r="L513" s="249"/>
      <c r="M513" s="250"/>
      <c r="N513" s="251"/>
      <c r="O513" s="251"/>
      <c r="P513" s="251"/>
      <c r="Q513" s="251"/>
      <c r="R513" s="251"/>
      <c r="S513" s="251"/>
      <c r="T513" s="252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53" t="s">
        <v>159</v>
      </c>
      <c r="AU513" s="253" t="s">
        <v>86</v>
      </c>
      <c r="AV513" s="14" t="s">
        <v>157</v>
      </c>
      <c r="AW513" s="14" t="s">
        <v>32</v>
      </c>
      <c r="AX513" s="14" t="s">
        <v>84</v>
      </c>
      <c r="AY513" s="253" t="s">
        <v>150</v>
      </c>
    </row>
    <row r="514" s="12" customFormat="1" ht="22.8" customHeight="1">
      <c r="A514" s="12"/>
      <c r="B514" s="202"/>
      <c r="C514" s="203"/>
      <c r="D514" s="204" t="s">
        <v>75</v>
      </c>
      <c r="E514" s="216" t="s">
        <v>613</v>
      </c>
      <c r="F514" s="216" t="s">
        <v>614</v>
      </c>
      <c r="G514" s="203"/>
      <c r="H514" s="203"/>
      <c r="I514" s="206"/>
      <c r="J514" s="217">
        <f>BK514</f>
        <v>0</v>
      </c>
      <c r="K514" s="203"/>
      <c r="L514" s="208"/>
      <c r="M514" s="209"/>
      <c r="N514" s="210"/>
      <c r="O514" s="210"/>
      <c r="P514" s="211">
        <f>P515</f>
        <v>0</v>
      </c>
      <c r="Q514" s="210"/>
      <c r="R514" s="211">
        <f>R515</f>
        <v>0</v>
      </c>
      <c r="S514" s="210"/>
      <c r="T514" s="212">
        <f>T515</f>
        <v>0</v>
      </c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R514" s="213" t="s">
        <v>84</v>
      </c>
      <c r="AT514" s="214" t="s">
        <v>75</v>
      </c>
      <c r="AU514" s="214" t="s">
        <v>84</v>
      </c>
      <c r="AY514" s="213" t="s">
        <v>150</v>
      </c>
      <c r="BK514" s="215">
        <f>BK515</f>
        <v>0</v>
      </c>
    </row>
    <row r="515" s="2" customFormat="1" ht="16.5" customHeight="1">
      <c r="A515" s="38"/>
      <c r="B515" s="39"/>
      <c r="C515" s="218" t="s">
        <v>615</v>
      </c>
      <c r="D515" s="218" t="s">
        <v>152</v>
      </c>
      <c r="E515" s="219" t="s">
        <v>616</v>
      </c>
      <c r="F515" s="220" t="s">
        <v>617</v>
      </c>
      <c r="G515" s="221" t="s">
        <v>328</v>
      </c>
      <c r="H515" s="222">
        <v>1906.001</v>
      </c>
      <c r="I515" s="223"/>
      <c r="J515" s="224">
        <f>ROUND(I515*H515,2)</f>
        <v>0</v>
      </c>
      <c r="K515" s="220" t="s">
        <v>156</v>
      </c>
      <c r="L515" s="44"/>
      <c r="M515" s="225" t="s">
        <v>1</v>
      </c>
      <c r="N515" s="226" t="s">
        <v>41</v>
      </c>
      <c r="O515" s="91"/>
      <c r="P515" s="227">
        <f>O515*H515</f>
        <v>0</v>
      </c>
      <c r="Q515" s="227">
        <v>0</v>
      </c>
      <c r="R515" s="227">
        <f>Q515*H515</f>
        <v>0</v>
      </c>
      <c r="S515" s="227">
        <v>0</v>
      </c>
      <c r="T515" s="228">
        <f>S515*H515</f>
        <v>0</v>
      </c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R515" s="229" t="s">
        <v>157</v>
      </c>
      <c r="AT515" s="229" t="s">
        <v>152</v>
      </c>
      <c r="AU515" s="229" t="s">
        <v>86</v>
      </c>
      <c r="AY515" s="17" t="s">
        <v>150</v>
      </c>
      <c r="BE515" s="230">
        <f>IF(N515="základní",J515,0)</f>
        <v>0</v>
      </c>
      <c r="BF515" s="230">
        <f>IF(N515="snížená",J515,0)</f>
        <v>0</v>
      </c>
      <c r="BG515" s="230">
        <f>IF(N515="zákl. přenesená",J515,0)</f>
        <v>0</v>
      </c>
      <c r="BH515" s="230">
        <f>IF(N515="sníž. přenesená",J515,0)</f>
        <v>0</v>
      </c>
      <c r="BI515" s="230">
        <f>IF(N515="nulová",J515,0)</f>
        <v>0</v>
      </c>
      <c r="BJ515" s="17" t="s">
        <v>84</v>
      </c>
      <c r="BK515" s="230">
        <f>ROUND(I515*H515,2)</f>
        <v>0</v>
      </c>
      <c r="BL515" s="17" t="s">
        <v>157</v>
      </c>
      <c r="BM515" s="229" t="s">
        <v>618</v>
      </c>
    </row>
    <row r="516" s="12" customFormat="1" ht="25.92" customHeight="1">
      <c r="A516" s="12"/>
      <c r="B516" s="202"/>
      <c r="C516" s="203"/>
      <c r="D516" s="204" t="s">
        <v>75</v>
      </c>
      <c r="E516" s="205" t="s">
        <v>619</v>
      </c>
      <c r="F516" s="205" t="s">
        <v>620</v>
      </c>
      <c r="G516" s="203"/>
      <c r="H516" s="203"/>
      <c r="I516" s="206"/>
      <c r="J516" s="207">
        <f>BK516</f>
        <v>0</v>
      </c>
      <c r="K516" s="203"/>
      <c r="L516" s="208"/>
      <c r="M516" s="209"/>
      <c r="N516" s="210"/>
      <c r="O516" s="210"/>
      <c r="P516" s="211">
        <f>P517+P529+P543+P549+P565+P576</f>
        <v>0</v>
      </c>
      <c r="Q516" s="210"/>
      <c r="R516" s="211">
        <f>R517+R529+R543+R549+R565+R576</f>
        <v>11.701948</v>
      </c>
      <c r="S516" s="210"/>
      <c r="T516" s="212">
        <f>T517+T529+T543+T549+T565+T576</f>
        <v>0</v>
      </c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R516" s="213" t="s">
        <v>86</v>
      </c>
      <c r="AT516" s="214" t="s">
        <v>75</v>
      </c>
      <c r="AU516" s="214" t="s">
        <v>76</v>
      </c>
      <c r="AY516" s="213" t="s">
        <v>150</v>
      </c>
      <c r="BK516" s="215">
        <f>BK517+BK529+BK543+BK549+BK565+BK576</f>
        <v>0</v>
      </c>
    </row>
    <row r="517" s="12" customFormat="1" ht="22.8" customHeight="1">
      <c r="A517" s="12"/>
      <c r="B517" s="202"/>
      <c r="C517" s="203"/>
      <c r="D517" s="204" t="s">
        <v>75</v>
      </c>
      <c r="E517" s="216" t="s">
        <v>621</v>
      </c>
      <c r="F517" s="216" t="s">
        <v>622</v>
      </c>
      <c r="G517" s="203"/>
      <c r="H517" s="203"/>
      <c r="I517" s="206"/>
      <c r="J517" s="217">
        <f>BK517</f>
        <v>0</v>
      </c>
      <c r="K517" s="203"/>
      <c r="L517" s="208"/>
      <c r="M517" s="209"/>
      <c r="N517" s="210"/>
      <c r="O517" s="210"/>
      <c r="P517" s="211">
        <f>SUM(P518:P528)</f>
        <v>0</v>
      </c>
      <c r="Q517" s="210"/>
      <c r="R517" s="211">
        <f>SUM(R518:R528)</f>
        <v>6.6875686999999999</v>
      </c>
      <c r="S517" s="210"/>
      <c r="T517" s="212">
        <f>SUM(T518:T528)</f>
        <v>0</v>
      </c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R517" s="213" t="s">
        <v>86</v>
      </c>
      <c r="AT517" s="214" t="s">
        <v>75</v>
      </c>
      <c r="AU517" s="214" t="s">
        <v>84</v>
      </c>
      <c r="AY517" s="213" t="s">
        <v>150</v>
      </c>
      <c r="BK517" s="215">
        <f>SUM(BK518:BK528)</f>
        <v>0</v>
      </c>
    </row>
    <row r="518" s="2" customFormat="1" ht="16.5" customHeight="1">
      <c r="A518" s="38"/>
      <c r="B518" s="39"/>
      <c r="C518" s="218" t="s">
        <v>623</v>
      </c>
      <c r="D518" s="218" t="s">
        <v>152</v>
      </c>
      <c r="E518" s="219" t="s">
        <v>624</v>
      </c>
      <c r="F518" s="220" t="s">
        <v>625</v>
      </c>
      <c r="G518" s="221" t="s">
        <v>155</v>
      </c>
      <c r="H518" s="222">
        <v>972.39200000000005</v>
      </c>
      <c r="I518" s="223"/>
      <c r="J518" s="224">
        <f>ROUND(I518*H518,2)</f>
        <v>0</v>
      </c>
      <c r="K518" s="220" t="s">
        <v>156</v>
      </c>
      <c r="L518" s="44"/>
      <c r="M518" s="225" t="s">
        <v>1</v>
      </c>
      <c r="N518" s="226" t="s">
        <v>41</v>
      </c>
      <c r="O518" s="91"/>
      <c r="P518" s="227">
        <f>O518*H518</f>
        <v>0</v>
      </c>
      <c r="Q518" s="227">
        <v>0</v>
      </c>
      <c r="R518" s="227">
        <f>Q518*H518</f>
        <v>0</v>
      </c>
      <c r="S518" s="227">
        <v>0</v>
      </c>
      <c r="T518" s="228">
        <f>S518*H518</f>
        <v>0</v>
      </c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R518" s="229" t="s">
        <v>242</v>
      </c>
      <c r="AT518" s="229" t="s">
        <v>152</v>
      </c>
      <c r="AU518" s="229" t="s">
        <v>86</v>
      </c>
      <c r="AY518" s="17" t="s">
        <v>150</v>
      </c>
      <c r="BE518" s="230">
        <f>IF(N518="základní",J518,0)</f>
        <v>0</v>
      </c>
      <c r="BF518" s="230">
        <f>IF(N518="snížená",J518,0)</f>
        <v>0</v>
      </c>
      <c r="BG518" s="230">
        <f>IF(N518="zákl. přenesená",J518,0)</f>
        <v>0</v>
      </c>
      <c r="BH518" s="230">
        <f>IF(N518="sníž. přenesená",J518,0)</f>
        <v>0</v>
      </c>
      <c r="BI518" s="230">
        <f>IF(N518="nulová",J518,0)</f>
        <v>0</v>
      </c>
      <c r="BJ518" s="17" t="s">
        <v>84</v>
      </c>
      <c r="BK518" s="230">
        <f>ROUND(I518*H518,2)</f>
        <v>0</v>
      </c>
      <c r="BL518" s="17" t="s">
        <v>242</v>
      </c>
      <c r="BM518" s="229" t="s">
        <v>626</v>
      </c>
    </row>
    <row r="519" s="13" customFormat="1">
      <c r="A519" s="13"/>
      <c r="B519" s="231"/>
      <c r="C519" s="232"/>
      <c r="D519" s="233" t="s">
        <v>159</v>
      </c>
      <c r="E519" s="234" t="s">
        <v>1</v>
      </c>
      <c r="F519" s="235" t="s">
        <v>627</v>
      </c>
      <c r="G519" s="232"/>
      <c r="H519" s="236">
        <v>972.39200000000005</v>
      </c>
      <c r="I519" s="237"/>
      <c r="J519" s="232"/>
      <c r="K519" s="232"/>
      <c r="L519" s="238"/>
      <c r="M519" s="239"/>
      <c r="N519" s="240"/>
      <c r="O519" s="240"/>
      <c r="P519" s="240"/>
      <c r="Q519" s="240"/>
      <c r="R519" s="240"/>
      <c r="S519" s="240"/>
      <c r="T519" s="241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42" t="s">
        <v>159</v>
      </c>
      <c r="AU519" s="242" t="s">
        <v>86</v>
      </c>
      <c r="AV519" s="13" t="s">
        <v>86</v>
      </c>
      <c r="AW519" s="13" t="s">
        <v>32</v>
      </c>
      <c r="AX519" s="13" t="s">
        <v>76</v>
      </c>
      <c r="AY519" s="242" t="s">
        <v>150</v>
      </c>
    </row>
    <row r="520" s="14" customFormat="1">
      <c r="A520" s="14"/>
      <c r="B520" s="243"/>
      <c r="C520" s="244"/>
      <c r="D520" s="233" t="s">
        <v>159</v>
      </c>
      <c r="E520" s="245" t="s">
        <v>1</v>
      </c>
      <c r="F520" s="246" t="s">
        <v>161</v>
      </c>
      <c r="G520" s="244"/>
      <c r="H520" s="247">
        <v>972.39200000000005</v>
      </c>
      <c r="I520" s="248"/>
      <c r="J520" s="244"/>
      <c r="K520" s="244"/>
      <c r="L520" s="249"/>
      <c r="M520" s="250"/>
      <c r="N520" s="251"/>
      <c r="O520" s="251"/>
      <c r="P520" s="251"/>
      <c r="Q520" s="251"/>
      <c r="R520" s="251"/>
      <c r="S520" s="251"/>
      <c r="T520" s="252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53" t="s">
        <v>159</v>
      </c>
      <c r="AU520" s="253" t="s">
        <v>86</v>
      </c>
      <c r="AV520" s="14" t="s">
        <v>157</v>
      </c>
      <c r="AW520" s="14" t="s">
        <v>32</v>
      </c>
      <c r="AX520" s="14" t="s">
        <v>84</v>
      </c>
      <c r="AY520" s="253" t="s">
        <v>150</v>
      </c>
    </row>
    <row r="521" s="2" customFormat="1" ht="16.5" customHeight="1">
      <c r="A521" s="38"/>
      <c r="B521" s="39"/>
      <c r="C521" s="254" t="s">
        <v>628</v>
      </c>
      <c r="D521" s="254" t="s">
        <v>228</v>
      </c>
      <c r="E521" s="255" t="s">
        <v>629</v>
      </c>
      <c r="F521" s="256" t="s">
        <v>630</v>
      </c>
      <c r="G521" s="257" t="s">
        <v>328</v>
      </c>
      <c r="H521" s="258">
        <v>0.29199999999999998</v>
      </c>
      <c r="I521" s="259"/>
      <c r="J521" s="260">
        <f>ROUND(I521*H521,2)</f>
        <v>0</v>
      </c>
      <c r="K521" s="256" t="s">
        <v>156</v>
      </c>
      <c r="L521" s="261"/>
      <c r="M521" s="262" t="s">
        <v>1</v>
      </c>
      <c r="N521" s="263" t="s">
        <v>41</v>
      </c>
      <c r="O521" s="91"/>
      <c r="P521" s="227">
        <f>O521*H521</f>
        <v>0</v>
      </c>
      <c r="Q521" s="227">
        <v>1</v>
      </c>
      <c r="R521" s="227">
        <f>Q521*H521</f>
        <v>0.29199999999999998</v>
      </c>
      <c r="S521" s="227">
        <v>0</v>
      </c>
      <c r="T521" s="228">
        <f>S521*H521</f>
        <v>0</v>
      </c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R521" s="229" t="s">
        <v>319</v>
      </c>
      <c r="AT521" s="229" t="s">
        <v>228</v>
      </c>
      <c r="AU521" s="229" t="s">
        <v>86</v>
      </c>
      <c r="AY521" s="17" t="s">
        <v>150</v>
      </c>
      <c r="BE521" s="230">
        <f>IF(N521="základní",J521,0)</f>
        <v>0</v>
      </c>
      <c r="BF521" s="230">
        <f>IF(N521="snížená",J521,0)</f>
        <v>0</v>
      </c>
      <c r="BG521" s="230">
        <f>IF(N521="zákl. přenesená",J521,0)</f>
        <v>0</v>
      </c>
      <c r="BH521" s="230">
        <f>IF(N521="sníž. přenesená",J521,0)</f>
        <v>0</v>
      </c>
      <c r="BI521" s="230">
        <f>IF(N521="nulová",J521,0)</f>
        <v>0</v>
      </c>
      <c r="BJ521" s="17" t="s">
        <v>84</v>
      </c>
      <c r="BK521" s="230">
        <f>ROUND(I521*H521,2)</f>
        <v>0</v>
      </c>
      <c r="BL521" s="17" t="s">
        <v>242</v>
      </c>
      <c r="BM521" s="229" t="s">
        <v>631</v>
      </c>
    </row>
    <row r="522" s="13" customFormat="1">
      <c r="A522" s="13"/>
      <c r="B522" s="231"/>
      <c r="C522" s="232"/>
      <c r="D522" s="233" t="s">
        <v>159</v>
      </c>
      <c r="E522" s="232"/>
      <c r="F522" s="235" t="s">
        <v>632</v>
      </c>
      <c r="G522" s="232"/>
      <c r="H522" s="236">
        <v>0.29199999999999998</v>
      </c>
      <c r="I522" s="237"/>
      <c r="J522" s="232"/>
      <c r="K522" s="232"/>
      <c r="L522" s="238"/>
      <c r="M522" s="239"/>
      <c r="N522" s="240"/>
      <c r="O522" s="240"/>
      <c r="P522" s="240"/>
      <c r="Q522" s="240"/>
      <c r="R522" s="240"/>
      <c r="S522" s="240"/>
      <c r="T522" s="241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2" t="s">
        <v>159</v>
      </c>
      <c r="AU522" s="242" t="s">
        <v>86</v>
      </c>
      <c r="AV522" s="13" t="s">
        <v>86</v>
      </c>
      <c r="AW522" s="13" t="s">
        <v>4</v>
      </c>
      <c r="AX522" s="13" t="s">
        <v>84</v>
      </c>
      <c r="AY522" s="242" t="s">
        <v>150</v>
      </c>
    </row>
    <row r="523" s="2" customFormat="1" ht="16.5" customHeight="1">
      <c r="A523" s="38"/>
      <c r="B523" s="39"/>
      <c r="C523" s="218" t="s">
        <v>633</v>
      </c>
      <c r="D523" s="218" t="s">
        <v>152</v>
      </c>
      <c r="E523" s="219" t="s">
        <v>634</v>
      </c>
      <c r="F523" s="220" t="s">
        <v>635</v>
      </c>
      <c r="G523" s="221" t="s">
        <v>155</v>
      </c>
      <c r="H523" s="222">
        <v>972.39200000000005</v>
      </c>
      <c r="I523" s="223"/>
      <c r="J523" s="224">
        <f>ROUND(I523*H523,2)</f>
        <v>0</v>
      </c>
      <c r="K523" s="220" t="s">
        <v>156</v>
      </c>
      <c r="L523" s="44"/>
      <c r="M523" s="225" t="s">
        <v>1</v>
      </c>
      <c r="N523" s="226" t="s">
        <v>41</v>
      </c>
      <c r="O523" s="91"/>
      <c r="P523" s="227">
        <f>O523*H523</f>
        <v>0</v>
      </c>
      <c r="Q523" s="227">
        <v>0.00040000000000000002</v>
      </c>
      <c r="R523" s="227">
        <f>Q523*H523</f>
        <v>0.38895680000000005</v>
      </c>
      <c r="S523" s="227">
        <v>0</v>
      </c>
      <c r="T523" s="228">
        <f>S523*H523</f>
        <v>0</v>
      </c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R523" s="229" t="s">
        <v>242</v>
      </c>
      <c r="AT523" s="229" t="s">
        <v>152</v>
      </c>
      <c r="AU523" s="229" t="s">
        <v>86</v>
      </c>
      <c r="AY523" s="17" t="s">
        <v>150</v>
      </c>
      <c r="BE523" s="230">
        <f>IF(N523="základní",J523,0)</f>
        <v>0</v>
      </c>
      <c r="BF523" s="230">
        <f>IF(N523="snížená",J523,0)</f>
        <v>0</v>
      </c>
      <c r="BG523" s="230">
        <f>IF(N523="zákl. přenesená",J523,0)</f>
        <v>0</v>
      </c>
      <c r="BH523" s="230">
        <f>IF(N523="sníž. přenesená",J523,0)</f>
        <v>0</v>
      </c>
      <c r="BI523" s="230">
        <f>IF(N523="nulová",J523,0)</f>
        <v>0</v>
      </c>
      <c r="BJ523" s="17" t="s">
        <v>84</v>
      </c>
      <c r="BK523" s="230">
        <f>ROUND(I523*H523,2)</f>
        <v>0</v>
      </c>
      <c r="BL523" s="17" t="s">
        <v>242</v>
      </c>
      <c r="BM523" s="229" t="s">
        <v>636</v>
      </c>
    </row>
    <row r="524" s="13" customFormat="1">
      <c r="A524" s="13"/>
      <c r="B524" s="231"/>
      <c r="C524" s="232"/>
      <c r="D524" s="233" t="s">
        <v>159</v>
      </c>
      <c r="E524" s="234" t="s">
        <v>1</v>
      </c>
      <c r="F524" s="235" t="s">
        <v>627</v>
      </c>
      <c r="G524" s="232"/>
      <c r="H524" s="236">
        <v>972.39200000000005</v>
      </c>
      <c r="I524" s="237"/>
      <c r="J524" s="232"/>
      <c r="K524" s="232"/>
      <c r="L524" s="238"/>
      <c r="M524" s="239"/>
      <c r="N524" s="240"/>
      <c r="O524" s="240"/>
      <c r="P524" s="240"/>
      <c r="Q524" s="240"/>
      <c r="R524" s="240"/>
      <c r="S524" s="240"/>
      <c r="T524" s="241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2" t="s">
        <v>159</v>
      </c>
      <c r="AU524" s="242" t="s">
        <v>86</v>
      </c>
      <c r="AV524" s="13" t="s">
        <v>86</v>
      </c>
      <c r="AW524" s="13" t="s">
        <v>32</v>
      </c>
      <c r="AX524" s="13" t="s">
        <v>76</v>
      </c>
      <c r="AY524" s="242" t="s">
        <v>150</v>
      </c>
    </row>
    <row r="525" s="14" customFormat="1">
      <c r="A525" s="14"/>
      <c r="B525" s="243"/>
      <c r="C525" s="244"/>
      <c r="D525" s="233" t="s">
        <v>159</v>
      </c>
      <c r="E525" s="245" t="s">
        <v>1</v>
      </c>
      <c r="F525" s="246" t="s">
        <v>161</v>
      </c>
      <c r="G525" s="244"/>
      <c r="H525" s="247">
        <v>972.39200000000005</v>
      </c>
      <c r="I525" s="248"/>
      <c r="J525" s="244"/>
      <c r="K525" s="244"/>
      <c r="L525" s="249"/>
      <c r="M525" s="250"/>
      <c r="N525" s="251"/>
      <c r="O525" s="251"/>
      <c r="P525" s="251"/>
      <c r="Q525" s="251"/>
      <c r="R525" s="251"/>
      <c r="S525" s="251"/>
      <c r="T525" s="252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53" t="s">
        <v>159</v>
      </c>
      <c r="AU525" s="253" t="s">
        <v>86</v>
      </c>
      <c r="AV525" s="14" t="s">
        <v>157</v>
      </c>
      <c r="AW525" s="14" t="s">
        <v>32</v>
      </c>
      <c r="AX525" s="14" t="s">
        <v>84</v>
      </c>
      <c r="AY525" s="253" t="s">
        <v>150</v>
      </c>
    </row>
    <row r="526" s="2" customFormat="1" ht="24.15" customHeight="1">
      <c r="A526" s="38"/>
      <c r="B526" s="39"/>
      <c r="C526" s="254" t="s">
        <v>637</v>
      </c>
      <c r="D526" s="254" t="s">
        <v>228</v>
      </c>
      <c r="E526" s="255" t="s">
        <v>638</v>
      </c>
      <c r="F526" s="256" t="s">
        <v>639</v>
      </c>
      <c r="G526" s="257" t="s">
        <v>155</v>
      </c>
      <c r="H526" s="258">
        <v>1133.3230000000001</v>
      </c>
      <c r="I526" s="259"/>
      <c r="J526" s="260">
        <f>ROUND(I526*H526,2)</f>
        <v>0</v>
      </c>
      <c r="K526" s="256" t="s">
        <v>156</v>
      </c>
      <c r="L526" s="261"/>
      <c r="M526" s="262" t="s">
        <v>1</v>
      </c>
      <c r="N526" s="263" t="s">
        <v>41</v>
      </c>
      <c r="O526" s="91"/>
      <c r="P526" s="227">
        <f>O526*H526</f>
        <v>0</v>
      </c>
      <c r="Q526" s="227">
        <v>0.0053</v>
      </c>
      <c r="R526" s="227">
        <f>Q526*H526</f>
        <v>6.0066119000000002</v>
      </c>
      <c r="S526" s="227">
        <v>0</v>
      </c>
      <c r="T526" s="228">
        <f>S526*H526</f>
        <v>0</v>
      </c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R526" s="229" t="s">
        <v>319</v>
      </c>
      <c r="AT526" s="229" t="s">
        <v>228</v>
      </c>
      <c r="AU526" s="229" t="s">
        <v>86</v>
      </c>
      <c r="AY526" s="17" t="s">
        <v>150</v>
      </c>
      <c r="BE526" s="230">
        <f>IF(N526="základní",J526,0)</f>
        <v>0</v>
      </c>
      <c r="BF526" s="230">
        <f>IF(N526="snížená",J526,0)</f>
        <v>0</v>
      </c>
      <c r="BG526" s="230">
        <f>IF(N526="zákl. přenesená",J526,0)</f>
        <v>0</v>
      </c>
      <c r="BH526" s="230">
        <f>IF(N526="sníž. přenesená",J526,0)</f>
        <v>0</v>
      </c>
      <c r="BI526" s="230">
        <f>IF(N526="nulová",J526,0)</f>
        <v>0</v>
      </c>
      <c r="BJ526" s="17" t="s">
        <v>84</v>
      </c>
      <c r="BK526" s="230">
        <f>ROUND(I526*H526,2)</f>
        <v>0</v>
      </c>
      <c r="BL526" s="17" t="s">
        <v>242</v>
      </c>
      <c r="BM526" s="229" t="s">
        <v>640</v>
      </c>
    </row>
    <row r="527" s="13" customFormat="1">
      <c r="A527" s="13"/>
      <c r="B527" s="231"/>
      <c r="C527" s="232"/>
      <c r="D527" s="233" t="s">
        <v>159</v>
      </c>
      <c r="E527" s="232"/>
      <c r="F527" s="235" t="s">
        <v>641</v>
      </c>
      <c r="G527" s="232"/>
      <c r="H527" s="236">
        <v>1133.3230000000001</v>
      </c>
      <c r="I527" s="237"/>
      <c r="J527" s="232"/>
      <c r="K527" s="232"/>
      <c r="L527" s="238"/>
      <c r="M527" s="239"/>
      <c r="N527" s="240"/>
      <c r="O527" s="240"/>
      <c r="P527" s="240"/>
      <c r="Q527" s="240"/>
      <c r="R527" s="240"/>
      <c r="S527" s="240"/>
      <c r="T527" s="241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2" t="s">
        <v>159</v>
      </c>
      <c r="AU527" s="242" t="s">
        <v>86</v>
      </c>
      <c r="AV527" s="13" t="s">
        <v>86</v>
      </c>
      <c r="AW527" s="13" t="s">
        <v>4</v>
      </c>
      <c r="AX527" s="13" t="s">
        <v>84</v>
      </c>
      <c r="AY527" s="242" t="s">
        <v>150</v>
      </c>
    </row>
    <row r="528" s="2" customFormat="1" ht="21.75" customHeight="1">
      <c r="A528" s="38"/>
      <c r="B528" s="39"/>
      <c r="C528" s="218" t="s">
        <v>642</v>
      </c>
      <c r="D528" s="218" t="s">
        <v>152</v>
      </c>
      <c r="E528" s="219" t="s">
        <v>643</v>
      </c>
      <c r="F528" s="220" t="s">
        <v>644</v>
      </c>
      <c r="G528" s="221" t="s">
        <v>645</v>
      </c>
      <c r="H528" s="274"/>
      <c r="I528" s="223"/>
      <c r="J528" s="224">
        <f>ROUND(I528*H528,2)</f>
        <v>0</v>
      </c>
      <c r="K528" s="220" t="s">
        <v>156</v>
      </c>
      <c r="L528" s="44"/>
      <c r="M528" s="225" t="s">
        <v>1</v>
      </c>
      <c r="N528" s="226" t="s">
        <v>41</v>
      </c>
      <c r="O528" s="91"/>
      <c r="P528" s="227">
        <f>O528*H528</f>
        <v>0</v>
      </c>
      <c r="Q528" s="227">
        <v>0</v>
      </c>
      <c r="R528" s="227">
        <f>Q528*H528</f>
        <v>0</v>
      </c>
      <c r="S528" s="227">
        <v>0</v>
      </c>
      <c r="T528" s="228">
        <f>S528*H528</f>
        <v>0</v>
      </c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R528" s="229" t="s">
        <v>242</v>
      </c>
      <c r="AT528" s="229" t="s">
        <v>152</v>
      </c>
      <c r="AU528" s="229" t="s">
        <v>86</v>
      </c>
      <c r="AY528" s="17" t="s">
        <v>150</v>
      </c>
      <c r="BE528" s="230">
        <f>IF(N528="základní",J528,0)</f>
        <v>0</v>
      </c>
      <c r="BF528" s="230">
        <f>IF(N528="snížená",J528,0)</f>
        <v>0</v>
      </c>
      <c r="BG528" s="230">
        <f>IF(N528="zákl. přenesená",J528,0)</f>
        <v>0</v>
      </c>
      <c r="BH528" s="230">
        <f>IF(N528="sníž. přenesená",J528,0)</f>
        <v>0</v>
      </c>
      <c r="BI528" s="230">
        <f>IF(N528="nulová",J528,0)</f>
        <v>0</v>
      </c>
      <c r="BJ528" s="17" t="s">
        <v>84</v>
      </c>
      <c r="BK528" s="230">
        <f>ROUND(I528*H528,2)</f>
        <v>0</v>
      </c>
      <c r="BL528" s="17" t="s">
        <v>242</v>
      </c>
      <c r="BM528" s="229" t="s">
        <v>646</v>
      </c>
    </row>
    <row r="529" s="12" customFormat="1" ht="22.8" customHeight="1">
      <c r="A529" s="12"/>
      <c r="B529" s="202"/>
      <c r="C529" s="203"/>
      <c r="D529" s="204" t="s">
        <v>75</v>
      </c>
      <c r="E529" s="216" t="s">
        <v>647</v>
      </c>
      <c r="F529" s="216" t="s">
        <v>648</v>
      </c>
      <c r="G529" s="203"/>
      <c r="H529" s="203"/>
      <c r="I529" s="206"/>
      <c r="J529" s="217">
        <f>BK529</f>
        <v>0</v>
      </c>
      <c r="K529" s="203"/>
      <c r="L529" s="208"/>
      <c r="M529" s="209"/>
      <c r="N529" s="210"/>
      <c r="O529" s="210"/>
      <c r="P529" s="211">
        <f>SUM(P530:P542)</f>
        <v>0</v>
      </c>
      <c r="Q529" s="210"/>
      <c r="R529" s="211">
        <f>SUM(R530:R542)</f>
        <v>4.0836600000000001</v>
      </c>
      <c r="S529" s="210"/>
      <c r="T529" s="212">
        <f>SUM(T530:T542)</f>
        <v>0</v>
      </c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R529" s="213" t="s">
        <v>86</v>
      </c>
      <c r="AT529" s="214" t="s">
        <v>75</v>
      </c>
      <c r="AU529" s="214" t="s">
        <v>84</v>
      </c>
      <c r="AY529" s="213" t="s">
        <v>150</v>
      </c>
      <c r="BK529" s="215">
        <f>SUM(BK530:BK542)</f>
        <v>0</v>
      </c>
    </row>
    <row r="530" s="2" customFormat="1" ht="16.5" customHeight="1">
      <c r="A530" s="38"/>
      <c r="B530" s="39"/>
      <c r="C530" s="218" t="s">
        <v>649</v>
      </c>
      <c r="D530" s="218" t="s">
        <v>152</v>
      </c>
      <c r="E530" s="219" t="s">
        <v>650</v>
      </c>
      <c r="F530" s="220" t="s">
        <v>651</v>
      </c>
      <c r="G530" s="221" t="s">
        <v>155</v>
      </c>
      <c r="H530" s="222">
        <v>307.19999999999999</v>
      </c>
      <c r="I530" s="223"/>
      <c r="J530" s="224">
        <f>ROUND(I530*H530,2)</f>
        <v>0</v>
      </c>
      <c r="K530" s="220" t="s">
        <v>156</v>
      </c>
      <c r="L530" s="44"/>
      <c r="M530" s="225" t="s">
        <v>1</v>
      </c>
      <c r="N530" s="226" t="s">
        <v>41</v>
      </c>
      <c r="O530" s="91"/>
      <c r="P530" s="227">
        <f>O530*H530</f>
        <v>0</v>
      </c>
      <c r="Q530" s="227">
        <v>0</v>
      </c>
      <c r="R530" s="227">
        <f>Q530*H530</f>
        <v>0</v>
      </c>
      <c r="S530" s="227">
        <v>0</v>
      </c>
      <c r="T530" s="228">
        <f>S530*H530</f>
        <v>0</v>
      </c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R530" s="229" t="s">
        <v>242</v>
      </c>
      <c r="AT530" s="229" t="s">
        <v>152</v>
      </c>
      <c r="AU530" s="229" t="s">
        <v>86</v>
      </c>
      <c r="AY530" s="17" t="s">
        <v>150</v>
      </c>
      <c r="BE530" s="230">
        <f>IF(N530="základní",J530,0)</f>
        <v>0</v>
      </c>
      <c r="BF530" s="230">
        <f>IF(N530="snížená",J530,0)</f>
        <v>0</v>
      </c>
      <c r="BG530" s="230">
        <f>IF(N530="zákl. přenesená",J530,0)</f>
        <v>0</v>
      </c>
      <c r="BH530" s="230">
        <f>IF(N530="sníž. přenesená",J530,0)</f>
        <v>0</v>
      </c>
      <c r="BI530" s="230">
        <f>IF(N530="nulová",J530,0)</f>
        <v>0</v>
      </c>
      <c r="BJ530" s="17" t="s">
        <v>84</v>
      </c>
      <c r="BK530" s="230">
        <f>ROUND(I530*H530,2)</f>
        <v>0</v>
      </c>
      <c r="BL530" s="17" t="s">
        <v>242</v>
      </c>
      <c r="BM530" s="229" t="s">
        <v>652</v>
      </c>
    </row>
    <row r="531" s="13" customFormat="1">
      <c r="A531" s="13"/>
      <c r="B531" s="231"/>
      <c r="C531" s="232"/>
      <c r="D531" s="233" t="s">
        <v>159</v>
      </c>
      <c r="E531" s="234" t="s">
        <v>1</v>
      </c>
      <c r="F531" s="235" t="s">
        <v>575</v>
      </c>
      <c r="G531" s="232"/>
      <c r="H531" s="236">
        <v>307.19999999999999</v>
      </c>
      <c r="I531" s="237"/>
      <c r="J531" s="232"/>
      <c r="K531" s="232"/>
      <c r="L531" s="238"/>
      <c r="M531" s="239"/>
      <c r="N531" s="240"/>
      <c r="O531" s="240"/>
      <c r="P531" s="240"/>
      <c r="Q531" s="240"/>
      <c r="R531" s="240"/>
      <c r="S531" s="240"/>
      <c r="T531" s="241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2" t="s">
        <v>159</v>
      </c>
      <c r="AU531" s="242" t="s">
        <v>86</v>
      </c>
      <c r="AV531" s="13" t="s">
        <v>86</v>
      </c>
      <c r="AW531" s="13" t="s">
        <v>32</v>
      </c>
      <c r="AX531" s="13" t="s">
        <v>76</v>
      </c>
      <c r="AY531" s="242" t="s">
        <v>150</v>
      </c>
    </row>
    <row r="532" s="14" customFormat="1">
      <c r="A532" s="14"/>
      <c r="B532" s="243"/>
      <c r="C532" s="244"/>
      <c r="D532" s="233" t="s">
        <v>159</v>
      </c>
      <c r="E532" s="245" t="s">
        <v>1</v>
      </c>
      <c r="F532" s="246" t="s">
        <v>161</v>
      </c>
      <c r="G532" s="244"/>
      <c r="H532" s="247">
        <v>307.19999999999999</v>
      </c>
      <c r="I532" s="248"/>
      <c r="J532" s="244"/>
      <c r="K532" s="244"/>
      <c r="L532" s="249"/>
      <c r="M532" s="250"/>
      <c r="N532" s="251"/>
      <c r="O532" s="251"/>
      <c r="P532" s="251"/>
      <c r="Q532" s="251"/>
      <c r="R532" s="251"/>
      <c r="S532" s="251"/>
      <c r="T532" s="252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53" t="s">
        <v>159</v>
      </c>
      <c r="AU532" s="253" t="s">
        <v>86</v>
      </c>
      <c r="AV532" s="14" t="s">
        <v>157</v>
      </c>
      <c r="AW532" s="14" t="s">
        <v>32</v>
      </c>
      <c r="AX532" s="14" t="s">
        <v>84</v>
      </c>
      <c r="AY532" s="253" t="s">
        <v>150</v>
      </c>
    </row>
    <row r="533" s="15" customFormat="1">
      <c r="A533" s="15"/>
      <c r="B533" s="264"/>
      <c r="C533" s="265"/>
      <c r="D533" s="233" t="s">
        <v>159</v>
      </c>
      <c r="E533" s="266" t="s">
        <v>1</v>
      </c>
      <c r="F533" s="267" t="s">
        <v>576</v>
      </c>
      <c r="G533" s="265"/>
      <c r="H533" s="266" t="s">
        <v>1</v>
      </c>
      <c r="I533" s="268"/>
      <c r="J533" s="265"/>
      <c r="K533" s="265"/>
      <c r="L533" s="269"/>
      <c r="M533" s="270"/>
      <c r="N533" s="271"/>
      <c r="O533" s="271"/>
      <c r="P533" s="271"/>
      <c r="Q533" s="271"/>
      <c r="R533" s="271"/>
      <c r="S533" s="271"/>
      <c r="T533" s="272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T533" s="273" t="s">
        <v>159</v>
      </c>
      <c r="AU533" s="273" t="s">
        <v>86</v>
      </c>
      <c r="AV533" s="15" t="s">
        <v>84</v>
      </c>
      <c r="AW533" s="15" t="s">
        <v>32</v>
      </c>
      <c r="AX533" s="15" t="s">
        <v>76</v>
      </c>
      <c r="AY533" s="273" t="s">
        <v>150</v>
      </c>
    </row>
    <row r="534" s="2" customFormat="1" ht="16.5" customHeight="1">
      <c r="A534" s="38"/>
      <c r="B534" s="39"/>
      <c r="C534" s="254" t="s">
        <v>653</v>
      </c>
      <c r="D534" s="254" t="s">
        <v>228</v>
      </c>
      <c r="E534" s="255" t="s">
        <v>654</v>
      </c>
      <c r="F534" s="256" t="s">
        <v>655</v>
      </c>
      <c r="G534" s="257" t="s">
        <v>155</v>
      </c>
      <c r="H534" s="258">
        <v>322.56</v>
      </c>
      <c r="I534" s="259"/>
      <c r="J534" s="260">
        <f>ROUND(I534*H534,2)</f>
        <v>0</v>
      </c>
      <c r="K534" s="256" t="s">
        <v>156</v>
      </c>
      <c r="L534" s="261"/>
      <c r="M534" s="262" t="s">
        <v>1</v>
      </c>
      <c r="N534" s="263" t="s">
        <v>41</v>
      </c>
      <c r="O534" s="91"/>
      <c r="P534" s="227">
        <f>O534*H534</f>
        <v>0</v>
      </c>
      <c r="Q534" s="227">
        <v>0.00175</v>
      </c>
      <c r="R534" s="227">
        <f>Q534*H534</f>
        <v>0.56447999999999998</v>
      </c>
      <c r="S534" s="227">
        <v>0</v>
      </c>
      <c r="T534" s="228">
        <f>S534*H534</f>
        <v>0</v>
      </c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R534" s="229" t="s">
        <v>319</v>
      </c>
      <c r="AT534" s="229" t="s">
        <v>228</v>
      </c>
      <c r="AU534" s="229" t="s">
        <v>86</v>
      </c>
      <c r="AY534" s="17" t="s">
        <v>150</v>
      </c>
      <c r="BE534" s="230">
        <f>IF(N534="základní",J534,0)</f>
        <v>0</v>
      </c>
      <c r="BF534" s="230">
        <f>IF(N534="snížená",J534,0)</f>
        <v>0</v>
      </c>
      <c r="BG534" s="230">
        <f>IF(N534="zákl. přenesená",J534,0)</f>
        <v>0</v>
      </c>
      <c r="BH534" s="230">
        <f>IF(N534="sníž. přenesená",J534,0)</f>
        <v>0</v>
      </c>
      <c r="BI534" s="230">
        <f>IF(N534="nulová",J534,0)</f>
        <v>0</v>
      </c>
      <c r="BJ534" s="17" t="s">
        <v>84</v>
      </c>
      <c r="BK534" s="230">
        <f>ROUND(I534*H534,2)</f>
        <v>0</v>
      </c>
      <c r="BL534" s="17" t="s">
        <v>242</v>
      </c>
      <c r="BM534" s="229" t="s">
        <v>656</v>
      </c>
    </row>
    <row r="535" s="13" customFormat="1">
      <c r="A535" s="13"/>
      <c r="B535" s="231"/>
      <c r="C535" s="232"/>
      <c r="D535" s="233" t="s">
        <v>159</v>
      </c>
      <c r="E535" s="232"/>
      <c r="F535" s="235" t="s">
        <v>657</v>
      </c>
      <c r="G535" s="232"/>
      <c r="H535" s="236">
        <v>322.56</v>
      </c>
      <c r="I535" s="237"/>
      <c r="J535" s="232"/>
      <c r="K535" s="232"/>
      <c r="L535" s="238"/>
      <c r="M535" s="239"/>
      <c r="N535" s="240"/>
      <c r="O535" s="240"/>
      <c r="P535" s="240"/>
      <c r="Q535" s="240"/>
      <c r="R535" s="240"/>
      <c r="S535" s="240"/>
      <c r="T535" s="241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2" t="s">
        <v>159</v>
      </c>
      <c r="AU535" s="242" t="s">
        <v>86</v>
      </c>
      <c r="AV535" s="13" t="s">
        <v>86</v>
      </c>
      <c r="AW535" s="13" t="s">
        <v>4</v>
      </c>
      <c r="AX535" s="13" t="s">
        <v>84</v>
      </c>
      <c r="AY535" s="242" t="s">
        <v>150</v>
      </c>
    </row>
    <row r="536" s="2" customFormat="1" ht="16.5" customHeight="1">
      <c r="A536" s="38"/>
      <c r="B536" s="39"/>
      <c r="C536" s="218" t="s">
        <v>658</v>
      </c>
      <c r="D536" s="218" t="s">
        <v>152</v>
      </c>
      <c r="E536" s="219" t="s">
        <v>650</v>
      </c>
      <c r="F536" s="220" t="s">
        <v>651</v>
      </c>
      <c r="G536" s="221" t="s">
        <v>155</v>
      </c>
      <c r="H536" s="222">
        <v>957.60000000000002</v>
      </c>
      <c r="I536" s="223"/>
      <c r="J536" s="224">
        <f>ROUND(I536*H536,2)</f>
        <v>0</v>
      </c>
      <c r="K536" s="220" t="s">
        <v>156</v>
      </c>
      <c r="L536" s="44"/>
      <c r="M536" s="225" t="s">
        <v>1</v>
      </c>
      <c r="N536" s="226" t="s">
        <v>41</v>
      </c>
      <c r="O536" s="91"/>
      <c r="P536" s="227">
        <f>O536*H536</f>
        <v>0</v>
      </c>
      <c r="Q536" s="227">
        <v>0</v>
      </c>
      <c r="R536" s="227">
        <f>Q536*H536</f>
        <v>0</v>
      </c>
      <c r="S536" s="227">
        <v>0</v>
      </c>
      <c r="T536" s="228">
        <f>S536*H536</f>
        <v>0</v>
      </c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R536" s="229" t="s">
        <v>242</v>
      </c>
      <c r="AT536" s="229" t="s">
        <v>152</v>
      </c>
      <c r="AU536" s="229" t="s">
        <v>86</v>
      </c>
      <c r="AY536" s="17" t="s">
        <v>150</v>
      </c>
      <c r="BE536" s="230">
        <f>IF(N536="základní",J536,0)</f>
        <v>0</v>
      </c>
      <c r="BF536" s="230">
        <f>IF(N536="snížená",J536,0)</f>
        <v>0</v>
      </c>
      <c r="BG536" s="230">
        <f>IF(N536="zákl. přenesená",J536,0)</f>
        <v>0</v>
      </c>
      <c r="BH536" s="230">
        <f>IF(N536="sníž. přenesená",J536,0)</f>
        <v>0</v>
      </c>
      <c r="BI536" s="230">
        <f>IF(N536="nulová",J536,0)</f>
        <v>0</v>
      </c>
      <c r="BJ536" s="17" t="s">
        <v>84</v>
      </c>
      <c r="BK536" s="230">
        <f>ROUND(I536*H536,2)</f>
        <v>0</v>
      </c>
      <c r="BL536" s="17" t="s">
        <v>242</v>
      </c>
      <c r="BM536" s="229" t="s">
        <v>659</v>
      </c>
    </row>
    <row r="537" s="13" customFormat="1">
      <c r="A537" s="13"/>
      <c r="B537" s="231"/>
      <c r="C537" s="232"/>
      <c r="D537" s="233" t="s">
        <v>159</v>
      </c>
      <c r="E537" s="234" t="s">
        <v>1</v>
      </c>
      <c r="F537" s="235" t="s">
        <v>579</v>
      </c>
      <c r="G537" s="232"/>
      <c r="H537" s="236">
        <v>957.60000000000002</v>
      </c>
      <c r="I537" s="237"/>
      <c r="J537" s="232"/>
      <c r="K537" s="232"/>
      <c r="L537" s="238"/>
      <c r="M537" s="239"/>
      <c r="N537" s="240"/>
      <c r="O537" s="240"/>
      <c r="P537" s="240"/>
      <c r="Q537" s="240"/>
      <c r="R537" s="240"/>
      <c r="S537" s="240"/>
      <c r="T537" s="241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2" t="s">
        <v>159</v>
      </c>
      <c r="AU537" s="242" t="s">
        <v>86</v>
      </c>
      <c r="AV537" s="13" t="s">
        <v>86</v>
      </c>
      <c r="AW537" s="13" t="s">
        <v>32</v>
      </c>
      <c r="AX537" s="13" t="s">
        <v>76</v>
      </c>
      <c r="AY537" s="242" t="s">
        <v>150</v>
      </c>
    </row>
    <row r="538" s="14" customFormat="1">
      <c r="A538" s="14"/>
      <c r="B538" s="243"/>
      <c r="C538" s="244"/>
      <c r="D538" s="233" t="s">
        <v>159</v>
      </c>
      <c r="E538" s="245" t="s">
        <v>1</v>
      </c>
      <c r="F538" s="246" t="s">
        <v>161</v>
      </c>
      <c r="G538" s="244"/>
      <c r="H538" s="247">
        <v>957.60000000000002</v>
      </c>
      <c r="I538" s="248"/>
      <c r="J538" s="244"/>
      <c r="K538" s="244"/>
      <c r="L538" s="249"/>
      <c r="M538" s="250"/>
      <c r="N538" s="251"/>
      <c r="O538" s="251"/>
      <c r="P538" s="251"/>
      <c r="Q538" s="251"/>
      <c r="R538" s="251"/>
      <c r="S538" s="251"/>
      <c r="T538" s="252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53" t="s">
        <v>159</v>
      </c>
      <c r="AU538" s="253" t="s">
        <v>86</v>
      </c>
      <c r="AV538" s="14" t="s">
        <v>157</v>
      </c>
      <c r="AW538" s="14" t="s">
        <v>32</v>
      </c>
      <c r="AX538" s="14" t="s">
        <v>84</v>
      </c>
      <c r="AY538" s="253" t="s">
        <v>150</v>
      </c>
    </row>
    <row r="539" s="15" customFormat="1">
      <c r="A539" s="15"/>
      <c r="B539" s="264"/>
      <c r="C539" s="265"/>
      <c r="D539" s="233" t="s">
        <v>159</v>
      </c>
      <c r="E539" s="266" t="s">
        <v>1</v>
      </c>
      <c r="F539" s="267" t="s">
        <v>562</v>
      </c>
      <c r="G539" s="265"/>
      <c r="H539" s="266" t="s">
        <v>1</v>
      </c>
      <c r="I539" s="268"/>
      <c r="J539" s="265"/>
      <c r="K539" s="265"/>
      <c r="L539" s="269"/>
      <c r="M539" s="270"/>
      <c r="N539" s="271"/>
      <c r="O539" s="271"/>
      <c r="P539" s="271"/>
      <c r="Q539" s="271"/>
      <c r="R539" s="271"/>
      <c r="S539" s="271"/>
      <c r="T539" s="272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T539" s="273" t="s">
        <v>159</v>
      </c>
      <c r="AU539" s="273" t="s">
        <v>86</v>
      </c>
      <c r="AV539" s="15" t="s">
        <v>84</v>
      </c>
      <c r="AW539" s="15" t="s">
        <v>32</v>
      </c>
      <c r="AX539" s="15" t="s">
        <v>76</v>
      </c>
      <c r="AY539" s="273" t="s">
        <v>150</v>
      </c>
    </row>
    <row r="540" s="2" customFormat="1" ht="16.5" customHeight="1">
      <c r="A540" s="38"/>
      <c r="B540" s="39"/>
      <c r="C540" s="254" t="s">
        <v>660</v>
      </c>
      <c r="D540" s="254" t="s">
        <v>228</v>
      </c>
      <c r="E540" s="255" t="s">
        <v>661</v>
      </c>
      <c r="F540" s="256" t="s">
        <v>662</v>
      </c>
      <c r="G540" s="257" t="s">
        <v>155</v>
      </c>
      <c r="H540" s="258">
        <v>1005.48</v>
      </c>
      <c r="I540" s="259"/>
      <c r="J540" s="260">
        <f>ROUND(I540*H540,2)</f>
        <v>0</v>
      </c>
      <c r="K540" s="256" t="s">
        <v>156</v>
      </c>
      <c r="L540" s="261"/>
      <c r="M540" s="262" t="s">
        <v>1</v>
      </c>
      <c r="N540" s="263" t="s">
        <v>41</v>
      </c>
      <c r="O540" s="91"/>
      <c r="P540" s="227">
        <f>O540*H540</f>
        <v>0</v>
      </c>
      <c r="Q540" s="227">
        <v>0.0035000000000000001</v>
      </c>
      <c r="R540" s="227">
        <f>Q540*H540</f>
        <v>3.51918</v>
      </c>
      <c r="S540" s="227">
        <v>0</v>
      </c>
      <c r="T540" s="228">
        <f>S540*H540</f>
        <v>0</v>
      </c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R540" s="229" t="s">
        <v>319</v>
      </c>
      <c r="AT540" s="229" t="s">
        <v>228</v>
      </c>
      <c r="AU540" s="229" t="s">
        <v>86</v>
      </c>
      <c r="AY540" s="17" t="s">
        <v>150</v>
      </c>
      <c r="BE540" s="230">
        <f>IF(N540="základní",J540,0)</f>
        <v>0</v>
      </c>
      <c r="BF540" s="230">
        <f>IF(N540="snížená",J540,0)</f>
        <v>0</v>
      </c>
      <c r="BG540" s="230">
        <f>IF(N540="zákl. přenesená",J540,0)</f>
        <v>0</v>
      </c>
      <c r="BH540" s="230">
        <f>IF(N540="sníž. přenesená",J540,0)</f>
        <v>0</v>
      </c>
      <c r="BI540" s="230">
        <f>IF(N540="nulová",J540,0)</f>
        <v>0</v>
      </c>
      <c r="BJ540" s="17" t="s">
        <v>84</v>
      </c>
      <c r="BK540" s="230">
        <f>ROUND(I540*H540,2)</f>
        <v>0</v>
      </c>
      <c r="BL540" s="17" t="s">
        <v>242</v>
      </c>
      <c r="BM540" s="229" t="s">
        <v>663</v>
      </c>
    </row>
    <row r="541" s="13" customFormat="1">
      <c r="A541" s="13"/>
      <c r="B541" s="231"/>
      <c r="C541" s="232"/>
      <c r="D541" s="233" t="s">
        <v>159</v>
      </c>
      <c r="E541" s="232"/>
      <c r="F541" s="235" t="s">
        <v>664</v>
      </c>
      <c r="G541" s="232"/>
      <c r="H541" s="236">
        <v>1005.48</v>
      </c>
      <c r="I541" s="237"/>
      <c r="J541" s="232"/>
      <c r="K541" s="232"/>
      <c r="L541" s="238"/>
      <c r="M541" s="239"/>
      <c r="N541" s="240"/>
      <c r="O541" s="240"/>
      <c r="P541" s="240"/>
      <c r="Q541" s="240"/>
      <c r="R541" s="240"/>
      <c r="S541" s="240"/>
      <c r="T541" s="241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42" t="s">
        <v>159</v>
      </c>
      <c r="AU541" s="242" t="s">
        <v>86</v>
      </c>
      <c r="AV541" s="13" t="s">
        <v>86</v>
      </c>
      <c r="AW541" s="13" t="s">
        <v>4</v>
      </c>
      <c r="AX541" s="13" t="s">
        <v>84</v>
      </c>
      <c r="AY541" s="242" t="s">
        <v>150</v>
      </c>
    </row>
    <row r="542" s="2" customFormat="1" ht="16.5" customHeight="1">
      <c r="A542" s="38"/>
      <c r="B542" s="39"/>
      <c r="C542" s="218" t="s">
        <v>665</v>
      </c>
      <c r="D542" s="218" t="s">
        <v>152</v>
      </c>
      <c r="E542" s="219" t="s">
        <v>666</v>
      </c>
      <c r="F542" s="220" t="s">
        <v>667</v>
      </c>
      <c r="G542" s="221" t="s">
        <v>645</v>
      </c>
      <c r="H542" s="274"/>
      <c r="I542" s="223"/>
      <c r="J542" s="224">
        <f>ROUND(I542*H542,2)</f>
        <v>0</v>
      </c>
      <c r="K542" s="220" t="s">
        <v>156</v>
      </c>
      <c r="L542" s="44"/>
      <c r="M542" s="225" t="s">
        <v>1</v>
      </c>
      <c r="N542" s="226" t="s">
        <v>41</v>
      </c>
      <c r="O542" s="91"/>
      <c r="P542" s="227">
        <f>O542*H542</f>
        <v>0</v>
      </c>
      <c r="Q542" s="227">
        <v>0</v>
      </c>
      <c r="R542" s="227">
        <f>Q542*H542</f>
        <v>0</v>
      </c>
      <c r="S542" s="227">
        <v>0</v>
      </c>
      <c r="T542" s="228">
        <f>S542*H542</f>
        <v>0</v>
      </c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R542" s="229" t="s">
        <v>242</v>
      </c>
      <c r="AT542" s="229" t="s">
        <v>152</v>
      </c>
      <c r="AU542" s="229" t="s">
        <v>86</v>
      </c>
      <c r="AY542" s="17" t="s">
        <v>150</v>
      </c>
      <c r="BE542" s="230">
        <f>IF(N542="základní",J542,0)</f>
        <v>0</v>
      </c>
      <c r="BF542" s="230">
        <f>IF(N542="snížená",J542,0)</f>
        <v>0</v>
      </c>
      <c r="BG542" s="230">
        <f>IF(N542="zákl. přenesená",J542,0)</f>
        <v>0</v>
      </c>
      <c r="BH542" s="230">
        <f>IF(N542="sníž. přenesená",J542,0)</f>
        <v>0</v>
      </c>
      <c r="BI542" s="230">
        <f>IF(N542="nulová",J542,0)</f>
        <v>0</v>
      </c>
      <c r="BJ542" s="17" t="s">
        <v>84</v>
      </c>
      <c r="BK542" s="230">
        <f>ROUND(I542*H542,2)</f>
        <v>0</v>
      </c>
      <c r="BL542" s="17" t="s">
        <v>242</v>
      </c>
      <c r="BM542" s="229" t="s">
        <v>668</v>
      </c>
    </row>
    <row r="543" s="12" customFormat="1" ht="22.8" customHeight="1">
      <c r="A543" s="12"/>
      <c r="B543" s="202"/>
      <c r="C543" s="203"/>
      <c r="D543" s="204" t="s">
        <v>75</v>
      </c>
      <c r="E543" s="216" t="s">
        <v>669</v>
      </c>
      <c r="F543" s="216" t="s">
        <v>670</v>
      </c>
      <c r="G543" s="203"/>
      <c r="H543" s="203"/>
      <c r="I543" s="206"/>
      <c r="J543" s="217">
        <f>BK543</f>
        <v>0</v>
      </c>
      <c r="K543" s="203"/>
      <c r="L543" s="208"/>
      <c r="M543" s="209"/>
      <c r="N543" s="210"/>
      <c r="O543" s="210"/>
      <c r="P543" s="211">
        <f>SUM(P544:P548)</f>
        <v>0</v>
      </c>
      <c r="Q543" s="210"/>
      <c r="R543" s="211">
        <f>SUM(R544:R548)</f>
        <v>0.02613</v>
      </c>
      <c r="S543" s="210"/>
      <c r="T543" s="212">
        <f>SUM(T544:T548)</f>
        <v>0</v>
      </c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R543" s="213" t="s">
        <v>86</v>
      </c>
      <c r="AT543" s="214" t="s">
        <v>75</v>
      </c>
      <c r="AU543" s="214" t="s">
        <v>84</v>
      </c>
      <c r="AY543" s="213" t="s">
        <v>150</v>
      </c>
      <c r="BK543" s="215">
        <f>SUM(BK544:BK548)</f>
        <v>0</v>
      </c>
    </row>
    <row r="544" s="2" customFormat="1" ht="16.5" customHeight="1">
      <c r="A544" s="38"/>
      <c r="B544" s="39"/>
      <c r="C544" s="218" t="s">
        <v>671</v>
      </c>
      <c r="D544" s="218" t="s">
        <v>152</v>
      </c>
      <c r="E544" s="219" t="s">
        <v>672</v>
      </c>
      <c r="F544" s="220" t="s">
        <v>673</v>
      </c>
      <c r="G544" s="221" t="s">
        <v>168</v>
      </c>
      <c r="H544" s="222">
        <v>13</v>
      </c>
      <c r="I544" s="223"/>
      <c r="J544" s="224">
        <f>ROUND(I544*H544,2)</f>
        <v>0</v>
      </c>
      <c r="K544" s="220" t="s">
        <v>156</v>
      </c>
      <c r="L544" s="44"/>
      <c r="M544" s="225" t="s">
        <v>1</v>
      </c>
      <c r="N544" s="226" t="s">
        <v>41</v>
      </c>
      <c r="O544" s="91"/>
      <c r="P544" s="227">
        <f>O544*H544</f>
        <v>0</v>
      </c>
      <c r="Q544" s="227">
        <v>0.0020100000000000001</v>
      </c>
      <c r="R544" s="227">
        <f>Q544*H544</f>
        <v>0.02613</v>
      </c>
      <c r="S544" s="227">
        <v>0</v>
      </c>
      <c r="T544" s="228">
        <f>S544*H544</f>
        <v>0</v>
      </c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R544" s="229" t="s">
        <v>242</v>
      </c>
      <c r="AT544" s="229" t="s">
        <v>152</v>
      </c>
      <c r="AU544" s="229" t="s">
        <v>86</v>
      </c>
      <c r="AY544" s="17" t="s">
        <v>150</v>
      </c>
      <c r="BE544" s="230">
        <f>IF(N544="základní",J544,0)</f>
        <v>0</v>
      </c>
      <c r="BF544" s="230">
        <f>IF(N544="snížená",J544,0)</f>
        <v>0</v>
      </c>
      <c r="BG544" s="230">
        <f>IF(N544="zákl. přenesená",J544,0)</f>
        <v>0</v>
      </c>
      <c r="BH544" s="230">
        <f>IF(N544="sníž. přenesená",J544,0)</f>
        <v>0</v>
      </c>
      <c r="BI544" s="230">
        <f>IF(N544="nulová",J544,0)</f>
        <v>0</v>
      </c>
      <c r="BJ544" s="17" t="s">
        <v>84</v>
      </c>
      <c r="BK544" s="230">
        <f>ROUND(I544*H544,2)</f>
        <v>0</v>
      </c>
      <c r="BL544" s="17" t="s">
        <v>242</v>
      </c>
      <c r="BM544" s="229" t="s">
        <v>674</v>
      </c>
    </row>
    <row r="545" s="13" customFormat="1">
      <c r="A545" s="13"/>
      <c r="B545" s="231"/>
      <c r="C545" s="232"/>
      <c r="D545" s="233" t="s">
        <v>159</v>
      </c>
      <c r="E545" s="234" t="s">
        <v>1</v>
      </c>
      <c r="F545" s="235" t="s">
        <v>675</v>
      </c>
      <c r="G545" s="232"/>
      <c r="H545" s="236">
        <v>9</v>
      </c>
      <c r="I545" s="237"/>
      <c r="J545" s="232"/>
      <c r="K545" s="232"/>
      <c r="L545" s="238"/>
      <c r="M545" s="239"/>
      <c r="N545" s="240"/>
      <c r="O545" s="240"/>
      <c r="P545" s="240"/>
      <c r="Q545" s="240"/>
      <c r="R545" s="240"/>
      <c r="S545" s="240"/>
      <c r="T545" s="241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42" t="s">
        <v>159</v>
      </c>
      <c r="AU545" s="242" t="s">
        <v>86</v>
      </c>
      <c r="AV545" s="13" t="s">
        <v>86</v>
      </c>
      <c r="AW545" s="13" t="s">
        <v>32</v>
      </c>
      <c r="AX545" s="13" t="s">
        <v>76</v>
      </c>
      <c r="AY545" s="242" t="s">
        <v>150</v>
      </c>
    </row>
    <row r="546" s="13" customFormat="1">
      <c r="A546" s="13"/>
      <c r="B546" s="231"/>
      <c r="C546" s="232"/>
      <c r="D546" s="233" t="s">
        <v>159</v>
      </c>
      <c r="E546" s="234" t="s">
        <v>1</v>
      </c>
      <c r="F546" s="235" t="s">
        <v>676</v>
      </c>
      <c r="G546" s="232"/>
      <c r="H546" s="236">
        <v>4</v>
      </c>
      <c r="I546" s="237"/>
      <c r="J546" s="232"/>
      <c r="K546" s="232"/>
      <c r="L546" s="238"/>
      <c r="M546" s="239"/>
      <c r="N546" s="240"/>
      <c r="O546" s="240"/>
      <c r="P546" s="240"/>
      <c r="Q546" s="240"/>
      <c r="R546" s="240"/>
      <c r="S546" s="240"/>
      <c r="T546" s="241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2" t="s">
        <v>159</v>
      </c>
      <c r="AU546" s="242" t="s">
        <v>86</v>
      </c>
      <c r="AV546" s="13" t="s">
        <v>86</v>
      </c>
      <c r="AW546" s="13" t="s">
        <v>32</v>
      </c>
      <c r="AX546" s="13" t="s">
        <v>76</v>
      </c>
      <c r="AY546" s="242" t="s">
        <v>150</v>
      </c>
    </row>
    <row r="547" s="14" customFormat="1">
      <c r="A547" s="14"/>
      <c r="B547" s="243"/>
      <c r="C547" s="244"/>
      <c r="D547" s="233" t="s">
        <v>159</v>
      </c>
      <c r="E547" s="245" t="s">
        <v>1</v>
      </c>
      <c r="F547" s="246" t="s">
        <v>161</v>
      </c>
      <c r="G547" s="244"/>
      <c r="H547" s="247">
        <v>13</v>
      </c>
      <c r="I547" s="248"/>
      <c r="J547" s="244"/>
      <c r="K547" s="244"/>
      <c r="L547" s="249"/>
      <c r="M547" s="250"/>
      <c r="N547" s="251"/>
      <c r="O547" s="251"/>
      <c r="P547" s="251"/>
      <c r="Q547" s="251"/>
      <c r="R547" s="251"/>
      <c r="S547" s="251"/>
      <c r="T547" s="252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53" t="s">
        <v>159</v>
      </c>
      <c r="AU547" s="253" t="s">
        <v>86</v>
      </c>
      <c r="AV547" s="14" t="s">
        <v>157</v>
      </c>
      <c r="AW547" s="14" t="s">
        <v>32</v>
      </c>
      <c r="AX547" s="14" t="s">
        <v>84</v>
      </c>
      <c r="AY547" s="253" t="s">
        <v>150</v>
      </c>
    </row>
    <row r="548" s="2" customFormat="1" ht="16.5" customHeight="1">
      <c r="A548" s="38"/>
      <c r="B548" s="39"/>
      <c r="C548" s="218" t="s">
        <v>677</v>
      </c>
      <c r="D548" s="218" t="s">
        <v>152</v>
      </c>
      <c r="E548" s="219" t="s">
        <v>678</v>
      </c>
      <c r="F548" s="220" t="s">
        <v>679</v>
      </c>
      <c r="G548" s="221" t="s">
        <v>645</v>
      </c>
      <c r="H548" s="274"/>
      <c r="I548" s="223"/>
      <c r="J548" s="224">
        <f>ROUND(I548*H548,2)</f>
        <v>0</v>
      </c>
      <c r="K548" s="220" t="s">
        <v>156</v>
      </c>
      <c r="L548" s="44"/>
      <c r="M548" s="225" t="s">
        <v>1</v>
      </c>
      <c r="N548" s="226" t="s">
        <v>41</v>
      </c>
      <c r="O548" s="91"/>
      <c r="P548" s="227">
        <f>O548*H548</f>
        <v>0</v>
      </c>
      <c r="Q548" s="227">
        <v>0</v>
      </c>
      <c r="R548" s="227">
        <f>Q548*H548</f>
        <v>0</v>
      </c>
      <c r="S548" s="227">
        <v>0</v>
      </c>
      <c r="T548" s="228">
        <f>S548*H548</f>
        <v>0</v>
      </c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R548" s="229" t="s">
        <v>242</v>
      </c>
      <c r="AT548" s="229" t="s">
        <v>152</v>
      </c>
      <c r="AU548" s="229" t="s">
        <v>86</v>
      </c>
      <c r="AY548" s="17" t="s">
        <v>150</v>
      </c>
      <c r="BE548" s="230">
        <f>IF(N548="základní",J548,0)</f>
        <v>0</v>
      </c>
      <c r="BF548" s="230">
        <f>IF(N548="snížená",J548,0)</f>
        <v>0</v>
      </c>
      <c r="BG548" s="230">
        <f>IF(N548="zákl. přenesená",J548,0)</f>
        <v>0</v>
      </c>
      <c r="BH548" s="230">
        <f>IF(N548="sníž. přenesená",J548,0)</f>
        <v>0</v>
      </c>
      <c r="BI548" s="230">
        <f>IF(N548="nulová",J548,0)</f>
        <v>0</v>
      </c>
      <c r="BJ548" s="17" t="s">
        <v>84</v>
      </c>
      <c r="BK548" s="230">
        <f>ROUND(I548*H548,2)</f>
        <v>0</v>
      </c>
      <c r="BL548" s="17" t="s">
        <v>242</v>
      </c>
      <c r="BM548" s="229" t="s">
        <v>680</v>
      </c>
    </row>
    <row r="549" s="12" customFormat="1" ht="22.8" customHeight="1">
      <c r="A549" s="12"/>
      <c r="B549" s="202"/>
      <c r="C549" s="203"/>
      <c r="D549" s="204" t="s">
        <v>75</v>
      </c>
      <c r="E549" s="216" t="s">
        <v>681</v>
      </c>
      <c r="F549" s="216" t="s">
        <v>682</v>
      </c>
      <c r="G549" s="203"/>
      <c r="H549" s="203"/>
      <c r="I549" s="206"/>
      <c r="J549" s="217">
        <f>BK549</f>
        <v>0</v>
      </c>
      <c r="K549" s="203"/>
      <c r="L549" s="208"/>
      <c r="M549" s="209"/>
      <c r="N549" s="210"/>
      <c r="O549" s="210"/>
      <c r="P549" s="211">
        <f>SUM(P550:P564)</f>
        <v>0</v>
      </c>
      <c r="Q549" s="210"/>
      <c r="R549" s="211">
        <f>SUM(R550:R564)</f>
        <v>0.39363250000000005</v>
      </c>
      <c r="S549" s="210"/>
      <c r="T549" s="212">
        <f>SUM(T550:T564)</f>
        <v>0</v>
      </c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R549" s="213" t="s">
        <v>86</v>
      </c>
      <c r="AT549" s="214" t="s">
        <v>75</v>
      </c>
      <c r="AU549" s="214" t="s">
        <v>84</v>
      </c>
      <c r="AY549" s="213" t="s">
        <v>150</v>
      </c>
      <c r="BK549" s="215">
        <f>SUM(BK550:BK564)</f>
        <v>0</v>
      </c>
    </row>
    <row r="550" s="2" customFormat="1" ht="16.5" customHeight="1">
      <c r="A550" s="38"/>
      <c r="B550" s="39"/>
      <c r="C550" s="218" t="s">
        <v>683</v>
      </c>
      <c r="D550" s="218" t="s">
        <v>152</v>
      </c>
      <c r="E550" s="219" t="s">
        <v>684</v>
      </c>
      <c r="F550" s="220" t="s">
        <v>685</v>
      </c>
      <c r="G550" s="221" t="s">
        <v>155</v>
      </c>
      <c r="H550" s="222">
        <v>9.75</v>
      </c>
      <c r="I550" s="223"/>
      <c r="J550" s="224">
        <f>ROUND(I550*H550,2)</f>
        <v>0</v>
      </c>
      <c r="K550" s="220" t="s">
        <v>156</v>
      </c>
      <c r="L550" s="44"/>
      <c r="M550" s="225" t="s">
        <v>1</v>
      </c>
      <c r="N550" s="226" t="s">
        <v>41</v>
      </c>
      <c r="O550" s="91"/>
      <c r="P550" s="227">
        <f>O550*H550</f>
        <v>0</v>
      </c>
      <c r="Q550" s="227">
        <v>0.00025999999999999998</v>
      </c>
      <c r="R550" s="227">
        <f>Q550*H550</f>
        <v>0.0025349999999999999</v>
      </c>
      <c r="S550" s="227">
        <v>0</v>
      </c>
      <c r="T550" s="228">
        <f>S550*H550</f>
        <v>0</v>
      </c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R550" s="229" t="s">
        <v>242</v>
      </c>
      <c r="AT550" s="229" t="s">
        <v>152</v>
      </c>
      <c r="AU550" s="229" t="s">
        <v>86</v>
      </c>
      <c r="AY550" s="17" t="s">
        <v>150</v>
      </c>
      <c r="BE550" s="230">
        <f>IF(N550="základní",J550,0)</f>
        <v>0</v>
      </c>
      <c r="BF550" s="230">
        <f>IF(N550="snížená",J550,0)</f>
        <v>0</v>
      </c>
      <c r="BG550" s="230">
        <f>IF(N550="zákl. přenesená",J550,0)</f>
        <v>0</v>
      </c>
      <c r="BH550" s="230">
        <f>IF(N550="sníž. přenesená",J550,0)</f>
        <v>0</v>
      </c>
      <c r="BI550" s="230">
        <f>IF(N550="nulová",J550,0)</f>
        <v>0</v>
      </c>
      <c r="BJ550" s="17" t="s">
        <v>84</v>
      </c>
      <c r="BK550" s="230">
        <f>ROUND(I550*H550,2)</f>
        <v>0</v>
      </c>
      <c r="BL550" s="17" t="s">
        <v>242</v>
      </c>
      <c r="BM550" s="229" t="s">
        <v>686</v>
      </c>
    </row>
    <row r="551" s="13" customFormat="1">
      <c r="A551" s="13"/>
      <c r="B551" s="231"/>
      <c r="C551" s="232"/>
      <c r="D551" s="233" t="s">
        <v>159</v>
      </c>
      <c r="E551" s="234" t="s">
        <v>1</v>
      </c>
      <c r="F551" s="235" t="s">
        <v>687</v>
      </c>
      <c r="G551" s="232"/>
      <c r="H551" s="236">
        <v>6.75</v>
      </c>
      <c r="I551" s="237"/>
      <c r="J551" s="232"/>
      <c r="K551" s="232"/>
      <c r="L551" s="238"/>
      <c r="M551" s="239"/>
      <c r="N551" s="240"/>
      <c r="O551" s="240"/>
      <c r="P551" s="240"/>
      <c r="Q551" s="240"/>
      <c r="R551" s="240"/>
      <c r="S551" s="240"/>
      <c r="T551" s="241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2" t="s">
        <v>159</v>
      </c>
      <c r="AU551" s="242" t="s">
        <v>86</v>
      </c>
      <c r="AV551" s="13" t="s">
        <v>86</v>
      </c>
      <c r="AW551" s="13" t="s">
        <v>32</v>
      </c>
      <c r="AX551" s="13" t="s">
        <v>76</v>
      </c>
      <c r="AY551" s="242" t="s">
        <v>150</v>
      </c>
    </row>
    <row r="552" s="13" customFormat="1">
      <c r="A552" s="13"/>
      <c r="B552" s="231"/>
      <c r="C552" s="232"/>
      <c r="D552" s="233" t="s">
        <v>159</v>
      </c>
      <c r="E552" s="234" t="s">
        <v>1</v>
      </c>
      <c r="F552" s="235" t="s">
        <v>688</v>
      </c>
      <c r="G552" s="232"/>
      <c r="H552" s="236">
        <v>3</v>
      </c>
      <c r="I552" s="237"/>
      <c r="J552" s="232"/>
      <c r="K552" s="232"/>
      <c r="L552" s="238"/>
      <c r="M552" s="239"/>
      <c r="N552" s="240"/>
      <c r="O552" s="240"/>
      <c r="P552" s="240"/>
      <c r="Q552" s="240"/>
      <c r="R552" s="240"/>
      <c r="S552" s="240"/>
      <c r="T552" s="241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2" t="s">
        <v>159</v>
      </c>
      <c r="AU552" s="242" t="s">
        <v>86</v>
      </c>
      <c r="AV552" s="13" t="s">
        <v>86</v>
      </c>
      <c r="AW552" s="13" t="s">
        <v>32</v>
      </c>
      <c r="AX552" s="13" t="s">
        <v>76</v>
      </c>
      <c r="AY552" s="242" t="s">
        <v>150</v>
      </c>
    </row>
    <row r="553" s="14" customFormat="1">
      <c r="A553" s="14"/>
      <c r="B553" s="243"/>
      <c r="C553" s="244"/>
      <c r="D553" s="233" t="s">
        <v>159</v>
      </c>
      <c r="E553" s="245" t="s">
        <v>1</v>
      </c>
      <c r="F553" s="246" t="s">
        <v>161</v>
      </c>
      <c r="G553" s="244"/>
      <c r="H553" s="247">
        <v>9.75</v>
      </c>
      <c r="I553" s="248"/>
      <c r="J553" s="244"/>
      <c r="K553" s="244"/>
      <c r="L553" s="249"/>
      <c r="M553" s="250"/>
      <c r="N553" s="251"/>
      <c r="O553" s="251"/>
      <c r="P553" s="251"/>
      <c r="Q553" s="251"/>
      <c r="R553" s="251"/>
      <c r="S553" s="251"/>
      <c r="T553" s="252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53" t="s">
        <v>159</v>
      </c>
      <c r="AU553" s="253" t="s">
        <v>86</v>
      </c>
      <c r="AV553" s="14" t="s">
        <v>157</v>
      </c>
      <c r="AW553" s="14" t="s">
        <v>32</v>
      </c>
      <c r="AX553" s="14" t="s">
        <v>84</v>
      </c>
      <c r="AY553" s="253" t="s">
        <v>150</v>
      </c>
    </row>
    <row r="554" s="2" customFormat="1" ht="16.5" customHeight="1">
      <c r="A554" s="38"/>
      <c r="B554" s="39"/>
      <c r="C554" s="254" t="s">
        <v>689</v>
      </c>
      <c r="D554" s="254" t="s">
        <v>228</v>
      </c>
      <c r="E554" s="255" t="s">
        <v>690</v>
      </c>
      <c r="F554" s="256" t="s">
        <v>691</v>
      </c>
      <c r="G554" s="257" t="s">
        <v>155</v>
      </c>
      <c r="H554" s="258">
        <v>9.75</v>
      </c>
      <c r="I554" s="259"/>
      <c r="J554" s="260">
        <f>ROUND(I554*H554,2)</f>
        <v>0</v>
      </c>
      <c r="K554" s="256" t="s">
        <v>156</v>
      </c>
      <c r="L554" s="261"/>
      <c r="M554" s="262" t="s">
        <v>1</v>
      </c>
      <c r="N554" s="263" t="s">
        <v>41</v>
      </c>
      <c r="O554" s="91"/>
      <c r="P554" s="227">
        <f>O554*H554</f>
        <v>0</v>
      </c>
      <c r="Q554" s="227">
        <v>0.036810000000000002</v>
      </c>
      <c r="R554" s="227">
        <f>Q554*H554</f>
        <v>0.35889750000000004</v>
      </c>
      <c r="S554" s="227">
        <v>0</v>
      </c>
      <c r="T554" s="228">
        <f>S554*H554</f>
        <v>0</v>
      </c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R554" s="229" t="s">
        <v>319</v>
      </c>
      <c r="AT554" s="229" t="s">
        <v>228</v>
      </c>
      <c r="AU554" s="229" t="s">
        <v>86</v>
      </c>
      <c r="AY554" s="17" t="s">
        <v>150</v>
      </c>
      <c r="BE554" s="230">
        <f>IF(N554="základní",J554,0)</f>
        <v>0</v>
      </c>
      <c r="BF554" s="230">
        <f>IF(N554="snížená",J554,0)</f>
        <v>0</v>
      </c>
      <c r="BG554" s="230">
        <f>IF(N554="zákl. přenesená",J554,0)</f>
        <v>0</v>
      </c>
      <c r="BH554" s="230">
        <f>IF(N554="sníž. přenesená",J554,0)</f>
        <v>0</v>
      </c>
      <c r="BI554" s="230">
        <f>IF(N554="nulová",J554,0)</f>
        <v>0</v>
      </c>
      <c r="BJ554" s="17" t="s">
        <v>84</v>
      </c>
      <c r="BK554" s="230">
        <f>ROUND(I554*H554,2)</f>
        <v>0</v>
      </c>
      <c r="BL554" s="17" t="s">
        <v>242</v>
      </c>
      <c r="BM554" s="229" t="s">
        <v>692</v>
      </c>
    </row>
    <row r="555" s="2" customFormat="1" ht="16.5" customHeight="1">
      <c r="A555" s="38"/>
      <c r="B555" s="39"/>
      <c r="C555" s="218" t="s">
        <v>693</v>
      </c>
      <c r="D555" s="218" t="s">
        <v>152</v>
      </c>
      <c r="E555" s="219" t="s">
        <v>694</v>
      </c>
      <c r="F555" s="220" t="s">
        <v>695</v>
      </c>
      <c r="G555" s="221" t="s">
        <v>168</v>
      </c>
      <c r="H555" s="222">
        <v>13</v>
      </c>
      <c r="I555" s="223"/>
      <c r="J555" s="224">
        <f>ROUND(I555*H555,2)</f>
        <v>0</v>
      </c>
      <c r="K555" s="220" t="s">
        <v>156</v>
      </c>
      <c r="L555" s="44"/>
      <c r="M555" s="225" t="s">
        <v>1</v>
      </c>
      <c r="N555" s="226" t="s">
        <v>41</v>
      </c>
      <c r="O555" s="91"/>
      <c r="P555" s="227">
        <f>O555*H555</f>
        <v>0</v>
      </c>
      <c r="Q555" s="227">
        <v>0</v>
      </c>
      <c r="R555" s="227">
        <f>Q555*H555</f>
        <v>0</v>
      </c>
      <c r="S555" s="227">
        <v>0</v>
      </c>
      <c r="T555" s="228">
        <f>S555*H555</f>
        <v>0</v>
      </c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R555" s="229" t="s">
        <v>242</v>
      </c>
      <c r="AT555" s="229" t="s">
        <v>152</v>
      </c>
      <c r="AU555" s="229" t="s">
        <v>86</v>
      </c>
      <c r="AY555" s="17" t="s">
        <v>150</v>
      </c>
      <c r="BE555" s="230">
        <f>IF(N555="základní",J555,0)</f>
        <v>0</v>
      </c>
      <c r="BF555" s="230">
        <f>IF(N555="snížená",J555,0)</f>
        <v>0</v>
      </c>
      <c r="BG555" s="230">
        <f>IF(N555="zákl. přenesená",J555,0)</f>
        <v>0</v>
      </c>
      <c r="BH555" s="230">
        <f>IF(N555="sníž. přenesená",J555,0)</f>
        <v>0</v>
      </c>
      <c r="BI555" s="230">
        <f>IF(N555="nulová",J555,0)</f>
        <v>0</v>
      </c>
      <c r="BJ555" s="17" t="s">
        <v>84</v>
      </c>
      <c r="BK555" s="230">
        <f>ROUND(I555*H555,2)</f>
        <v>0</v>
      </c>
      <c r="BL555" s="17" t="s">
        <v>242</v>
      </c>
      <c r="BM555" s="229" t="s">
        <v>696</v>
      </c>
    </row>
    <row r="556" s="13" customFormat="1">
      <c r="A556" s="13"/>
      <c r="B556" s="231"/>
      <c r="C556" s="232"/>
      <c r="D556" s="233" t="s">
        <v>159</v>
      </c>
      <c r="E556" s="234" t="s">
        <v>1</v>
      </c>
      <c r="F556" s="235" t="s">
        <v>675</v>
      </c>
      <c r="G556" s="232"/>
      <c r="H556" s="236">
        <v>9</v>
      </c>
      <c r="I556" s="237"/>
      <c r="J556" s="232"/>
      <c r="K556" s="232"/>
      <c r="L556" s="238"/>
      <c r="M556" s="239"/>
      <c r="N556" s="240"/>
      <c r="O556" s="240"/>
      <c r="P556" s="240"/>
      <c r="Q556" s="240"/>
      <c r="R556" s="240"/>
      <c r="S556" s="240"/>
      <c r="T556" s="241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42" t="s">
        <v>159</v>
      </c>
      <c r="AU556" s="242" t="s">
        <v>86</v>
      </c>
      <c r="AV556" s="13" t="s">
        <v>86</v>
      </c>
      <c r="AW556" s="13" t="s">
        <v>32</v>
      </c>
      <c r="AX556" s="13" t="s">
        <v>76</v>
      </c>
      <c r="AY556" s="242" t="s">
        <v>150</v>
      </c>
    </row>
    <row r="557" s="13" customFormat="1">
      <c r="A557" s="13"/>
      <c r="B557" s="231"/>
      <c r="C557" s="232"/>
      <c r="D557" s="233" t="s">
        <v>159</v>
      </c>
      <c r="E557" s="234" t="s">
        <v>1</v>
      </c>
      <c r="F557" s="235" t="s">
        <v>676</v>
      </c>
      <c r="G557" s="232"/>
      <c r="H557" s="236">
        <v>4</v>
      </c>
      <c r="I557" s="237"/>
      <c r="J557" s="232"/>
      <c r="K557" s="232"/>
      <c r="L557" s="238"/>
      <c r="M557" s="239"/>
      <c r="N557" s="240"/>
      <c r="O557" s="240"/>
      <c r="P557" s="240"/>
      <c r="Q557" s="240"/>
      <c r="R557" s="240"/>
      <c r="S557" s="240"/>
      <c r="T557" s="241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2" t="s">
        <v>159</v>
      </c>
      <c r="AU557" s="242" t="s">
        <v>86</v>
      </c>
      <c r="AV557" s="13" t="s">
        <v>86</v>
      </c>
      <c r="AW557" s="13" t="s">
        <v>32</v>
      </c>
      <c r="AX557" s="13" t="s">
        <v>76</v>
      </c>
      <c r="AY557" s="242" t="s">
        <v>150</v>
      </c>
    </row>
    <row r="558" s="14" customFormat="1">
      <c r="A558" s="14"/>
      <c r="B558" s="243"/>
      <c r="C558" s="244"/>
      <c r="D558" s="233" t="s">
        <v>159</v>
      </c>
      <c r="E558" s="245" t="s">
        <v>1</v>
      </c>
      <c r="F558" s="246" t="s">
        <v>161</v>
      </c>
      <c r="G558" s="244"/>
      <c r="H558" s="247">
        <v>13</v>
      </c>
      <c r="I558" s="248"/>
      <c r="J558" s="244"/>
      <c r="K558" s="244"/>
      <c r="L558" s="249"/>
      <c r="M558" s="250"/>
      <c r="N558" s="251"/>
      <c r="O558" s="251"/>
      <c r="P558" s="251"/>
      <c r="Q558" s="251"/>
      <c r="R558" s="251"/>
      <c r="S558" s="251"/>
      <c r="T558" s="252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53" t="s">
        <v>159</v>
      </c>
      <c r="AU558" s="253" t="s">
        <v>86</v>
      </c>
      <c r="AV558" s="14" t="s">
        <v>157</v>
      </c>
      <c r="AW558" s="14" t="s">
        <v>32</v>
      </c>
      <c r="AX558" s="14" t="s">
        <v>84</v>
      </c>
      <c r="AY558" s="253" t="s">
        <v>150</v>
      </c>
    </row>
    <row r="559" s="2" customFormat="1" ht="16.5" customHeight="1">
      <c r="A559" s="38"/>
      <c r="B559" s="39"/>
      <c r="C559" s="254" t="s">
        <v>697</v>
      </c>
      <c r="D559" s="254" t="s">
        <v>228</v>
      </c>
      <c r="E559" s="255" t="s">
        <v>698</v>
      </c>
      <c r="F559" s="256" t="s">
        <v>699</v>
      </c>
      <c r="G559" s="257" t="s">
        <v>168</v>
      </c>
      <c r="H559" s="258">
        <v>13</v>
      </c>
      <c r="I559" s="259"/>
      <c r="J559" s="260">
        <f>ROUND(I559*H559,2)</f>
        <v>0</v>
      </c>
      <c r="K559" s="256" t="s">
        <v>156</v>
      </c>
      <c r="L559" s="261"/>
      <c r="M559" s="262" t="s">
        <v>1</v>
      </c>
      <c r="N559" s="263" t="s">
        <v>41</v>
      </c>
      <c r="O559" s="91"/>
      <c r="P559" s="227">
        <f>O559*H559</f>
        <v>0</v>
      </c>
      <c r="Q559" s="227">
        <v>0.0023999999999999998</v>
      </c>
      <c r="R559" s="227">
        <f>Q559*H559</f>
        <v>0.031199999999999999</v>
      </c>
      <c r="S559" s="227">
        <v>0</v>
      </c>
      <c r="T559" s="228">
        <f>S559*H559</f>
        <v>0</v>
      </c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R559" s="229" t="s">
        <v>319</v>
      </c>
      <c r="AT559" s="229" t="s">
        <v>228</v>
      </c>
      <c r="AU559" s="229" t="s">
        <v>86</v>
      </c>
      <c r="AY559" s="17" t="s">
        <v>150</v>
      </c>
      <c r="BE559" s="230">
        <f>IF(N559="základní",J559,0)</f>
        <v>0</v>
      </c>
      <c r="BF559" s="230">
        <f>IF(N559="snížená",J559,0)</f>
        <v>0</v>
      </c>
      <c r="BG559" s="230">
        <f>IF(N559="zákl. přenesená",J559,0)</f>
        <v>0</v>
      </c>
      <c r="BH559" s="230">
        <f>IF(N559="sníž. přenesená",J559,0)</f>
        <v>0</v>
      </c>
      <c r="BI559" s="230">
        <f>IF(N559="nulová",J559,0)</f>
        <v>0</v>
      </c>
      <c r="BJ559" s="17" t="s">
        <v>84</v>
      </c>
      <c r="BK559" s="230">
        <f>ROUND(I559*H559,2)</f>
        <v>0</v>
      </c>
      <c r="BL559" s="17" t="s">
        <v>242</v>
      </c>
      <c r="BM559" s="229" t="s">
        <v>700</v>
      </c>
    </row>
    <row r="560" s="2" customFormat="1" ht="16.5" customHeight="1">
      <c r="A560" s="38"/>
      <c r="B560" s="39"/>
      <c r="C560" s="254" t="s">
        <v>701</v>
      </c>
      <c r="D560" s="254" t="s">
        <v>228</v>
      </c>
      <c r="E560" s="255" t="s">
        <v>702</v>
      </c>
      <c r="F560" s="256" t="s">
        <v>703</v>
      </c>
      <c r="G560" s="257" t="s">
        <v>704</v>
      </c>
      <c r="H560" s="258">
        <v>5</v>
      </c>
      <c r="I560" s="259"/>
      <c r="J560" s="260">
        <f>ROUND(I560*H560,2)</f>
        <v>0</v>
      </c>
      <c r="K560" s="256" t="s">
        <v>156</v>
      </c>
      <c r="L560" s="261"/>
      <c r="M560" s="262" t="s">
        <v>1</v>
      </c>
      <c r="N560" s="263" t="s">
        <v>41</v>
      </c>
      <c r="O560" s="91"/>
      <c r="P560" s="227">
        <f>O560*H560</f>
        <v>0</v>
      </c>
      <c r="Q560" s="227">
        <v>0.00020000000000000001</v>
      </c>
      <c r="R560" s="227">
        <f>Q560*H560</f>
        <v>0.001</v>
      </c>
      <c r="S560" s="227">
        <v>0</v>
      </c>
      <c r="T560" s="228">
        <f>S560*H560</f>
        <v>0</v>
      </c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R560" s="229" t="s">
        <v>319</v>
      </c>
      <c r="AT560" s="229" t="s">
        <v>228</v>
      </c>
      <c r="AU560" s="229" t="s">
        <v>86</v>
      </c>
      <c r="AY560" s="17" t="s">
        <v>150</v>
      </c>
      <c r="BE560" s="230">
        <f>IF(N560="základní",J560,0)</f>
        <v>0</v>
      </c>
      <c r="BF560" s="230">
        <f>IF(N560="snížená",J560,0)</f>
        <v>0</v>
      </c>
      <c r="BG560" s="230">
        <f>IF(N560="zákl. přenesená",J560,0)</f>
        <v>0</v>
      </c>
      <c r="BH560" s="230">
        <f>IF(N560="sníž. přenesená",J560,0)</f>
        <v>0</v>
      </c>
      <c r="BI560" s="230">
        <f>IF(N560="nulová",J560,0)</f>
        <v>0</v>
      </c>
      <c r="BJ560" s="17" t="s">
        <v>84</v>
      </c>
      <c r="BK560" s="230">
        <f>ROUND(I560*H560,2)</f>
        <v>0</v>
      </c>
      <c r="BL560" s="17" t="s">
        <v>242</v>
      </c>
      <c r="BM560" s="229" t="s">
        <v>705</v>
      </c>
    </row>
    <row r="561" s="13" customFormat="1">
      <c r="A561" s="13"/>
      <c r="B561" s="231"/>
      <c r="C561" s="232"/>
      <c r="D561" s="233" t="s">
        <v>159</v>
      </c>
      <c r="E561" s="234" t="s">
        <v>1</v>
      </c>
      <c r="F561" s="235" t="s">
        <v>174</v>
      </c>
      <c r="G561" s="232"/>
      <c r="H561" s="236">
        <v>5</v>
      </c>
      <c r="I561" s="237"/>
      <c r="J561" s="232"/>
      <c r="K561" s="232"/>
      <c r="L561" s="238"/>
      <c r="M561" s="239"/>
      <c r="N561" s="240"/>
      <c r="O561" s="240"/>
      <c r="P561" s="240"/>
      <c r="Q561" s="240"/>
      <c r="R561" s="240"/>
      <c r="S561" s="240"/>
      <c r="T561" s="241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2" t="s">
        <v>159</v>
      </c>
      <c r="AU561" s="242" t="s">
        <v>86</v>
      </c>
      <c r="AV561" s="13" t="s">
        <v>86</v>
      </c>
      <c r="AW561" s="13" t="s">
        <v>32</v>
      </c>
      <c r="AX561" s="13" t="s">
        <v>76</v>
      </c>
      <c r="AY561" s="242" t="s">
        <v>150</v>
      </c>
    </row>
    <row r="562" s="14" customFormat="1">
      <c r="A562" s="14"/>
      <c r="B562" s="243"/>
      <c r="C562" s="244"/>
      <c r="D562" s="233" t="s">
        <v>159</v>
      </c>
      <c r="E562" s="245" t="s">
        <v>1</v>
      </c>
      <c r="F562" s="246" t="s">
        <v>161</v>
      </c>
      <c r="G562" s="244"/>
      <c r="H562" s="247">
        <v>5</v>
      </c>
      <c r="I562" s="248"/>
      <c r="J562" s="244"/>
      <c r="K562" s="244"/>
      <c r="L562" s="249"/>
      <c r="M562" s="250"/>
      <c r="N562" s="251"/>
      <c r="O562" s="251"/>
      <c r="P562" s="251"/>
      <c r="Q562" s="251"/>
      <c r="R562" s="251"/>
      <c r="S562" s="251"/>
      <c r="T562" s="252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53" t="s">
        <v>159</v>
      </c>
      <c r="AU562" s="253" t="s">
        <v>86</v>
      </c>
      <c r="AV562" s="14" t="s">
        <v>157</v>
      </c>
      <c r="AW562" s="14" t="s">
        <v>32</v>
      </c>
      <c r="AX562" s="14" t="s">
        <v>84</v>
      </c>
      <c r="AY562" s="253" t="s">
        <v>150</v>
      </c>
    </row>
    <row r="563" s="2" customFormat="1" ht="16.5" customHeight="1">
      <c r="A563" s="38"/>
      <c r="B563" s="39"/>
      <c r="C563" s="254" t="s">
        <v>178</v>
      </c>
      <c r="D563" s="254" t="s">
        <v>228</v>
      </c>
      <c r="E563" s="255" t="s">
        <v>706</v>
      </c>
      <c r="F563" s="256" t="s">
        <v>707</v>
      </c>
      <c r="G563" s="257" t="s">
        <v>392</v>
      </c>
      <c r="H563" s="258">
        <v>1</v>
      </c>
      <c r="I563" s="259"/>
      <c r="J563" s="260">
        <f>ROUND(I563*H563,2)</f>
        <v>0</v>
      </c>
      <c r="K563" s="256" t="s">
        <v>1</v>
      </c>
      <c r="L563" s="261"/>
      <c r="M563" s="262" t="s">
        <v>1</v>
      </c>
      <c r="N563" s="263" t="s">
        <v>41</v>
      </c>
      <c r="O563" s="91"/>
      <c r="P563" s="227">
        <f>O563*H563</f>
        <v>0</v>
      </c>
      <c r="Q563" s="227">
        <v>0</v>
      </c>
      <c r="R563" s="227">
        <f>Q563*H563</f>
        <v>0</v>
      </c>
      <c r="S563" s="227">
        <v>0</v>
      </c>
      <c r="T563" s="228">
        <f>S563*H563</f>
        <v>0</v>
      </c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R563" s="229" t="s">
        <v>319</v>
      </c>
      <c r="AT563" s="229" t="s">
        <v>228</v>
      </c>
      <c r="AU563" s="229" t="s">
        <v>86</v>
      </c>
      <c r="AY563" s="17" t="s">
        <v>150</v>
      </c>
      <c r="BE563" s="230">
        <f>IF(N563="základní",J563,0)</f>
        <v>0</v>
      </c>
      <c r="BF563" s="230">
        <f>IF(N563="snížená",J563,0)</f>
        <v>0</v>
      </c>
      <c r="BG563" s="230">
        <f>IF(N563="zákl. přenesená",J563,0)</f>
        <v>0</v>
      </c>
      <c r="BH563" s="230">
        <f>IF(N563="sníž. přenesená",J563,0)</f>
        <v>0</v>
      </c>
      <c r="BI563" s="230">
        <f>IF(N563="nulová",J563,0)</f>
        <v>0</v>
      </c>
      <c r="BJ563" s="17" t="s">
        <v>84</v>
      </c>
      <c r="BK563" s="230">
        <f>ROUND(I563*H563,2)</f>
        <v>0</v>
      </c>
      <c r="BL563" s="17" t="s">
        <v>242</v>
      </c>
      <c r="BM563" s="229" t="s">
        <v>708</v>
      </c>
    </row>
    <row r="564" s="2" customFormat="1" ht="16.5" customHeight="1">
      <c r="A564" s="38"/>
      <c r="B564" s="39"/>
      <c r="C564" s="218" t="s">
        <v>709</v>
      </c>
      <c r="D564" s="218" t="s">
        <v>152</v>
      </c>
      <c r="E564" s="219" t="s">
        <v>710</v>
      </c>
      <c r="F564" s="220" t="s">
        <v>711</v>
      </c>
      <c r="G564" s="221" t="s">
        <v>645</v>
      </c>
      <c r="H564" s="274"/>
      <c r="I564" s="223"/>
      <c r="J564" s="224">
        <f>ROUND(I564*H564,2)</f>
        <v>0</v>
      </c>
      <c r="K564" s="220" t="s">
        <v>156</v>
      </c>
      <c r="L564" s="44"/>
      <c r="M564" s="225" t="s">
        <v>1</v>
      </c>
      <c r="N564" s="226" t="s">
        <v>41</v>
      </c>
      <c r="O564" s="91"/>
      <c r="P564" s="227">
        <f>O564*H564</f>
        <v>0</v>
      </c>
      <c r="Q564" s="227">
        <v>0</v>
      </c>
      <c r="R564" s="227">
        <f>Q564*H564</f>
        <v>0</v>
      </c>
      <c r="S564" s="227">
        <v>0</v>
      </c>
      <c r="T564" s="228">
        <f>S564*H564</f>
        <v>0</v>
      </c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R564" s="229" t="s">
        <v>242</v>
      </c>
      <c r="AT564" s="229" t="s">
        <v>152</v>
      </c>
      <c r="AU564" s="229" t="s">
        <v>86</v>
      </c>
      <c r="AY564" s="17" t="s">
        <v>150</v>
      </c>
      <c r="BE564" s="230">
        <f>IF(N564="základní",J564,0)</f>
        <v>0</v>
      </c>
      <c r="BF564" s="230">
        <f>IF(N564="snížená",J564,0)</f>
        <v>0</v>
      </c>
      <c r="BG564" s="230">
        <f>IF(N564="zákl. přenesená",J564,0)</f>
        <v>0</v>
      </c>
      <c r="BH564" s="230">
        <f>IF(N564="sníž. přenesená",J564,0)</f>
        <v>0</v>
      </c>
      <c r="BI564" s="230">
        <f>IF(N564="nulová",J564,0)</f>
        <v>0</v>
      </c>
      <c r="BJ564" s="17" t="s">
        <v>84</v>
      </c>
      <c r="BK564" s="230">
        <f>ROUND(I564*H564,2)</f>
        <v>0</v>
      </c>
      <c r="BL564" s="17" t="s">
        <v>242</v>
      </c>
      <c r="BM564" s="229" t="s">
        <v>712</v>
      </c>
    </row>
    <row r="565" s="12" customFormat="1" ht="22.8" customHeight="1">
      <c r="A565" s="12"/>
      <c r="B565" s="202"/>
      <c r="C565" s="203"/>
      <c r="D565" s="204" t="s">
        <v>75</v>
      </c>
      <c r="E565" s="216" t="s">
        <v>713</v>
      </c>
      <c r="F565" s="216" t="s">
        <v>714</v>
      </c>
      <c r="G565" s="203"/>
      <c r="H565" s="203"/>
      <c r="I565" s="206"/>
      <c r="J565" s="217">
        <f>BK565</f>
        <v>0</v>
      </c>
      <c r="K565" s="203"/>
      <c r="L565" s="208"/>
      <c r="M565" s="209"/>
      <c r="N565" s="210"/>
      <c r="O565" s="210"/>
      <c r="P565" s="211">
        <f>SUM(P566:P575)</f>
        <v>0</v>
      </c>
      <c r="Q565" s="210"/>
      <c r="R565" s="211">
        <f>SUM(R566:R575)</f>
        <v>0.38304000000000005</v>
      </c>
      <c r="S565" s="210"/>
      <c r="T565" s="212">
        <f>SUM(T566:T575)</f>
        <v>0</v>
      </c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R565" s="213" t="s">
        <v>86</v>
      </c>
      <c r="AT565" s="214" t="s">
        <v>75</v>
      </c>
      <c r="AU565" s="214" t="s">
        <v>84</v>
      </c>
      <c r="AY565" s="213" t="s">
        <v>150</v>
      </c>
      <c r="BK565" s="215">
        <f>SUM(BK566:BK575)</f>
        <v>0</v>
      </c>
    </row>
    <row r="566" s="2" customFormat="1" ht="16.5" customHeight="1">
      <c r="A566" s="38"/>
      <c r="B566" s="39"/>
      <c r="C566" s="218" t="s">
        <v>715</v>
      </c>
      <c r="D566" s="218" t="s">
        <v>152</v>
      </c>
      <c r="E566" s="219" t="s">
        <v>716</v>
      </c>
      <c r="F566" s="220" t="s">
        <v>717</v>
      </c>
      <c r="G566" s="221" t="s">
        <v>155</v>
      </c>
      <c r="H566" s="222">
        <v>957.60000000000002</v>
      </c>
      <c r="I566" s="223"/>
      <c r="J566" s="224">
        <f>ROUND(I566*H566,2)</f>
        <v>0</v>
      </c>
      <c r="K566" s="220" t="s">
        <v>156</v>
      </c>
      <c r="L566" s="44"/>
      <c r="M566" s="225" t="s">
        <v>1</v>
      </c>
      <c r="N566" s="226" t="s">
        <v>41</v>
      </c>
      <c r="O566" s="91"/>
      <c r="P566" s="227">
        <f>O566*H566</f>
        <v>0</v>
      </c>
      <c r="Q566" s="227">
        <v>0.00040000000000000002</v>
      </c>
      <c r="R566" s="227">
        <f>Q566*H566</f>
        <v>0.38304000000000005</v>
      </c>
      <c r="S566" s="227">
        <v>0</v>
      </c>
      <c r="T566" s="228">
        <f>S566*H566</f>
        <v>0</v>
      </c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R566" s="229" t="s">
        <v>242</v>
      </c>
      <c r="AT566" s="229" t="s">
        <v>152</v>
      </c>
      <c r="AU566" s="229" t="s">
        <v>86</v>
      </c>
      <c r="AY566" s="17" t="s">
        <v>150</v>
      </c>
      <c r="BE566" s="230">
        <f>IF(N566="základní",J566,0)</f>
        <v>0</v>
      </c>
      <c r="BF566" s="230">
        <f>IF(N566="snížená",J566,0)</f>
        <v>0</v>
      </c>
      <c r="BG566" s="230">
        <f>IF(N566="zákl. přenesená",J566,0)</f>
        <v>0</v>
      </c>
      <c r="BH566" s="230">
        <f>IF(N566="sníž. přenesená",J566,0)</f>
        <v>0</v>
      </c>
      <c r="BI566" s="230">
        <f>IF(N566="nulová",J566,0)</f>
        <v>0</v>
      </c>
      <c r="BJ566" s="17" t="s">
        <v>84</v>
      </c>
      <c r="BK566" s="230">
        <f>ROUND(I566*H566,2)</f>
        <v>0</v>
      </c>
      <c r="BL566" s="17" t="s">
        <v>242</v>
      </c>
      <c r="BM566" s="229" t="s">
        <v>718</v>
      </c>
    </row>
    <row r="567" s="13" customFormat="1">
      <c r="A567" s="13"/>
      <c r="B567" s="231"/>
      <c r="C567" s="232"/>
      <c r="D567" s="233" t="s">
        <v>159</v>
      </c>
      <c r="E567" s="234" t="s">
        <v>1</v>
      </c>
      <c r="F567" s="235" t="s">
        <v>579</v>
      </c>
      <c r="G567" s="232"/>
      <c r="H567" s="236">
        <v>957.60000000000002</v>
      </c>
      <c r="I567" s="237"/>
      <c r="J567" s="232"/>
      <c r="K567" s="232"/>
      <c r="L567" s="238"/>
      <c r="M567" s="239"/>
      <c r="N567" s="240"/>
      <c r="O567" s="240"/>
      <c r="P567" s="240"/>
      <c r="Q567" s="240"/>
      <c r="R567" s="240"/>
      <c r="S567" s="240"/>
      <c r="T567" s="241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42" t="s">
        <v>159</v>
      </c>
      <c r="AU567" s="242" t="s">
        <v>86</v>
      </c>
      <c r="AV567" s="13" t="s">
        <v>86</v>
      </c>
      <c r="AW567" s="13" t="s">
        <v>32</v>
      </c>
      <c r="AX567" s="13" t="s">
        <v>76</v>
      </c>
      <c r="AY567" s="242" t="s">
        <v>150</v>
      </c>
    </row>
    <row r="568" s="14" customFormat="1">
      <c r="A568" s="14"/>
      <c r="B568" s="243"/>
      <c r="C568" s="244"/>
      <c r="D568" s="233" t="s">
        <v>159</v>
      </c>
      <c r="E568" s="245" t="s">
        <v>1</v>
      </c>
      <c r="F568" s="246" t="s">
        <v>161</v>
      </c>
      <c r="G568" s="244"/>
      <c r="H568" s="247">
        <v>957.60000000000002</v>
      </c>
      <c r="I568" s="248"/>
      <c r="J568" s="244"/>
      <c r="K568" s="244"/>
      <c r="L568" s="249"/>
      <c r="M568" s="250"/>
      <c r="N568" s="251"/>
      <c r="O568" s="251"/>
      <c r="P568" s="251"/>
      <c r="Q568" s="251"/>
      <c r="R568" s="251"/>
      <c r="S568" s="251"/>
      <c r="T568" s="252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53" t="s">
        <v>159</v>
      </c>
      <c r="AU568" s="253" t="s">
        <v>86</v>
      </c>
      <c r="AV568" s="14" t="s">
        <v>157</v>
      </c>
      <c r="AW568" s="14" t="s">
        <v>32</v>
      </c>
      <c r="AX568" s="14" t="s">
        <v>84</v>
      </c>
      <c r="AY568" s="253" t="s">
        <v>150</v>
      </c>
    </row>
    <row r="569" s="2" customFormat="1" ht="16.5" customHeight="1">
      <c r="A569" s="38"/>
      <c r="B569" s="39"/>
      <c r="C569" s="254" t="s">
        <v>719</v>
      </c>
      <c r="D569" s="254" t="s">
        <v>228</v>
      </c>
      <c r="E569" s="255" t="s">
        <v>720</v>
      </c>
      <c r="F569" s="256" t="s">
        <v>721</v>
      </c>
      <c r="G569" s="257" t="s">
        <v>155</v>
      </c>
      <c r="H569" s="258">
        <v>1005.48</v>
      </c>
      <c r="I569" s="259"/>
      <c r="J569" s="260">
        <f>ROUND(I569*H569,2)</f>
        <v>0</v>
      </c>
      <c r="K569" s="256" t="s">
        <v>1</v>
      </c>
      <c r="L569" s="261"/>
      <c r="M569" s="262" t="s">
        <v>1</v>
      </c>
      <c r="N569" s="263" t="s">
        <v>41</v>
      </c>
      <c r="O569" s="91"/>
      <c r="P569" s="227">
        <f>O569*H569</f>
        <v>0</v>
      </c>
      <c r="Q569" s="227">
        <v>0</v>
      </c>
      <c r="R569" s="227">
        <f>Q569*H569</f>
        <v>0</v>
      </c>
      <c r="S569" s="227">
        <v>0</v>
      </c>
      <c r="T569" s="228">
        <f>S569*H569</f>
        <v>0</v>
      </c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R569" s="229" t="s">
        <v>319</v>
      </c>
      <c r="AT569" s="229" t="s">
        <v>228</v>
      </c>
      <c r="AU569" s="229" t="s">
        <v>86</v>
      </c>
      <c r="AY569" s="17" t="s">
        <v>150</v>
      </c>
      <c r="BE569" s="230">
        <f>IF(N569="základní",J569,0)</f>
        <v>0</v>
      </c>
      <c r="BF569" s="230">
        <f>IF(N569="snížená",J569,0)</f>
        <v>0</v>
      </c>
      <c r="BG569" s="230">
        <f>IF(N569="zákl. přenesená",J569,0)</f>
        <v>0</v>
      </c>
      <c r="BH569" s="230">
        <f>IF(N569="sníž. přenesená",J569,0)</f>
        <v>0</v>
      </c>
      <c r="BI569" s="230">
        <f>IF(N569="nulová",J569,0)</f>
        <v>0</v>
      </c>
      <c r="BJ569" s="17" t="s">
        <v>84</v>
      </c>
      <c r="BK569" s="230">
        <f>ROUND(I569*H569,2)</f>
        <v>0</v>
      </c>
      <c r="BL569" s="17" t="s">
        <v>242</v>
      </c>
      <c r="BM569" s="229" t="s">
        <v>722</v>
      </c>
    </row>
    <row r="570" s="13" customFormat="1">
      <c r="A570" s="13"/>
      <c r="B570" s="231"/>
      <c r="C570" s="232"/>
      <c r="D570" s="233" t="s">
        <v>159</v>
      </c>
      <c r="E570" s="234" t="s">
        <v>1</v>
      </c>
      <c r="F570" s="235" t="s">
        <v>723</v>
      </c>
      <c r="G570" s="232"/>
      <c r="H570" s="236">
        <v>1005.48</v>
      </c>
      <c r="I570" s="237"/>
      <c r="J570" s="232"/>
      <c r="K570" s="232"/>
      <c r="L570" s="238"/>
      <c r="M570" s="239"/>
      <c r="N570" s="240"/>
      <c r="O570" s="240"/>
      <c r="P570" s="240"/>
      <c r="Q570" s="240"/>
      <c r="R570" s="240"/>
      <c r="S570" s="240"/>
      <c r="T570" s="241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42" t="s">
        <v>159</v>
      </c>
      <c r="AU570" s="242" t="s">
        <v>86</v>
      </c>
      <c r="AV570" s="13" t="s">
        <v>86</v>
      </c>
      <c r="AW570" s="13" t="s">
        <v>32</v>
      </c>
      <c r="AX570" s="13" t="s">
        <v>76</v>
      </c>
      <c r="AY570" s="242" t="s">
        <v>150</v>
      </c>
    </row>
    <row r="571" s="14" customFormat="1">
      <c r="A571" s="14"/>
      <c r="B571" s="243"/>
      <c r="C571" s="244"/>
      <c r="D571" s="233" t="s">
        <v>159</v>
      </c>
      <c r="E571" s="245" t="s">
        <v>1</v>
      </c>
      <c r="F571" s="246" t="s">
        <v>161</v>
      </c>
      <c r="G571" s="244"/>
      <c r="H571" s="247">
        <v>1005.48</v>
      </c>
      <c r="I571" s="248"/>
      <c r="J571" s="244"/>
      <c r="K571" s="244"/>
      <c r="L571" s="249"/>
      <c r="M571" s="250"/>
      <c r="N571" s="251"/>
      <c r="O571" s="251"/>
      <c r="P571" s="251"/>
      <c r="Q571" s="251"/>
      <c r="R571" s="251"/>
      <c r="S571" s="251"/>
      <c r="T571" s="252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53" t="s">
        <v>159</v>
      </c>
      <c r="AU571" s="253" t="s">
        <v>86</v>
      </c>
      <c r="AV571" s="14" t="s">
        <v>157</v>
      </c>
      <c r="AW571" s="14" t="s">
        <v>32</v>
      </c>
      <c r="AX571" s="14" t="s">
        <v>84</v>
      </c>
      <c r="AY571" s="253" t="s">
        <v>150</v>
      </c>
    </row>
    <row r="572" s="2" customFormat="1" ht="16.5" customHeight="1">
      <c r="A572" s="38"/>
      <c r="B572" s="39"/>
      <c r="C572" s="218" t="s">
        <v>724</v>
      </c>
      <c r="D572" s="218" t="s">
        <v>152</v>
      </c>
      <c r="E572" s="219" t="s">
        <v>725</v>
      </c>
      <c r="F572" s="220" t="s">
        <v>726</v>
      </c>
      <c r="G572" s="221" t="s">
        <v>168</v>
      </c>
      <c r="H572" s="222">
        <v>425.17399999999998</v>
      </c>
      <c r="I572" s="223"/>
      <c r="J572" s="224">
        <f>ROUND(I572*H572,2)</f>
        <v>0</v>
      </c>
      <c r="K572" s="220" t="s">
        <v>156</v>
      </c>
      <c r="L572" s="44"/>
      <c r="M572" s="225" t="s">
        <v>1</v>
      </c>
      <c r="N572" s="226" t="s">
        <v>41</v>
      </c>
      <c r="O572" s="91"/>
      <c r="P572" s="227">
        <f>O572*H572</f>
        <v>0</v>
      </c>
      <c r="Q572" s="227">
        <v>0</v>
      </c>
      <c r="R572" s="227">
        <f>Q572*H572</f>
        <v>0</v>
      </c>
      <c r="S572" s="227">
        <v>0</v>
      </c>
      <c r="T572" s="228">
        <f>S572*H572</f>
        <v>0</v>
      </c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R572" s="229" t="s">
        <v>242</v>
      </c>
      <c r="AT572" s="229" t="s">
        <v>152</v>
      </c>
      <c r="AU572" s="229" t="s">
        <v>86</v>
      </c>
      <c r="AY572" s="17" t="s">
        <v>150</v>
      </c>
      <c r="BE572" s="230">
        <f>IF(N572="základní",J572,0)</f>
        <v>0</v>
      </c>
      <c r="BF572" s="230">
        <f>IF(N572="snížená",J572,0)</f>
        <v>0</v>
      </c>
      <c r="BG572" s="230">
        <f>IF(N572="zákl. přenesená",J572,0)</f>
        <v>0</v>
      </c>
      <c r="BH572" s="230">
        <f>IF(N572="sníž. přenesená",J572,0)</f>
        <v>0</v>
      </c>
      <c r="BI572" s="230">
        <f>IF(N572="nulová",J572,0)</f>
        <v>0</v>
      </c>
      <c r="BJ572" s="17" t="s">
        <v>84</v>
      </c>
      <c r="BK572" s="230">
        <f>ROUND(I572*H572,2)</f>
        <v>0</v>
      </c>
      <c r="BL572" s="17" t="s">
        <v>242</v>
      </c>
      <c r="BM572" s="229" t="s">
        <v>727</v>
      </c>
    </row>
    <row r="573" s="13" customFormat="1">
      <c r="A573" s="13"/>
      <c r="B573" s="231"/>
      <c r="C573" s="232"/>
      <c r="D573" s="233" t="s">
        <v>159</v>
      </c>
      <c r="E573" s="234" t="s">
        <v>1</v>
      </c>
      <c r="F573" s="235" t="s">
        <v>728</v>
      </c>
      <c r="G573" s="232"/>
      <c r="H573" s="236">
        <v>425.17399999999998</v>
      </c>
      <c r="I573" s="237"/>
      <c r="J573" s="232"/>
      <c r="K573" s="232"/>
      <c r="L573" s="238"/>
      <c r="M573" s="239"/>
      <c r="N573" s="240"/>
      <c r="O573" s="240"/>
      <c r="P573" s="240"/>
      <c r="Q573" s="240"/>
      <c r="R573" s="240"/>
      <c r="S573" s="240"/>
      <c r="T573" s="241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42" t="s">
        <v>159</v>
      </c>
      <c r="AU573" s="242" t="s">
        <v>86</v>
      </c>
      <c r="AV573" s="13" t="s">
        <v>86</v>
      </c>
      <c r="AW573" s="13" t="s">
        <v>32</v>
      </c>
      <c r="AX573" s="13" t="s">
        <v>76</v>
      </c>
      <c r="AY573" s="242" t="s">
        <v>150</v>
      </c>
    </row>
    <row r="574" s="14" customFormat="1">
      <c r="A574" s="14"/>
      <c r="B574" s="243"/>
      <c r="C574" s="244"/>
      <c r="D574" s="233" t="s">
        <v>159</v>
      </c>
      <c r="E574" s="245" t="s">
        <v>1</v>
      </c>
      <c r="F574" s="246" t="s">
        <v>161</v>
      </c>
      <c r="G574" s="244"/>
      <c r="H574" s="247">
        <v>425.17399999999998</v>
      </c>
      <c r="I574" s="248"/>
      <c r="J574" s="244"/>
      <c r="K574" s="244"/>
      <c r="L574" s="249"/>
      <c r="M574" s="250"/>
      <c r="N574" s="251"/>
      <c r="O574" s="251"/>
      <c r="P574" s="251"/>
      <c r="Q574" s="251"/>
      <c r="R574" s="251"/>
      <c r="S574" s="251"/>
      <c r="T574" s="252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53" t="s">
        <v>159</v>
      </c>
      <c r="AU574" s="253" t="s">
        <v>86</v>
      </c>
      <c r="AV574" s="14" t="s">
        <v>157</v>
      </c>
      <c r="AW574" s="14" t="s">
        <v>32</v>
      </c>
      <c r="AX574" s="14" t="s">
        <v>84</v>
      </c>
      <c r="AY574" s="253" t="s">
        <v>150</v>
      </c>
    </row>
    <row r="575" s="2" customFormat="1" ht="16.5" customHeight="1">
      <c r="A575" s="38"/>
      <c r="B575" s="39"/>
      <c r="C575" s="218" t="s">
        <v>729</v>
      </c>
      <c r="D575" s="218" t="s">
        <v>152</v>
      </c>
      <c r="E575" s="219" t="s">
        <v>730</v>
      </c>
      <c r="F575" s="220" t="s">
        <v>731</v>
      </c>
      <c r="G575" s="221" t="s">
        <v>645</v>
      </c>
      <c r="H575" s="274"/>
      <c r="I575" s="223"/>
      <c r="J575" s="224">
        <f>ROUND(I575*H575,2)</f>
        <v>0</v>
      </c>
      <c r="K575" s="220" t="s">
        <v>156</v>
      </c>
      <c r="L575" s="44"/>
      <c r="M575" s="225" t="s">
        <v>1</v>
      </c>
      <c r="N575" s="226" t="s">
        <v>41</v>
      </c>
      <c r="O575" s="91"/>
      <c r="P575" s="227">
        <f>O575*H575</f>
        <v>0</v>
      </c>
      <c r="Q575" s="227">
        <v>0</v>
      </c>
      <c r="R575" s="227">
        <f>Q575*H575</f>
        <v>0</v>
      </c>
      <c r="S575" s="227">
        <v>0</v>
      </c>
      <c r="T575" s="228">
        <f>S575*H575</f>
        <v>0</v>
      </c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R575" s="229" t="s">
        <v>242</v>
      </c>
      <c r="AT575" s="229" t="s">
        <v>152</v>
      </c>
      <c r="AU575" s="229" t="s">
        <v>86</v>
      </c>
      <c r="AY575" s="17" t="s">
        <v>150</v>
      </c>
      <c r="BE575" s="230">
        <f>IF(N575="základní",J575,0)</f>
        <v>0</v>
      </c>
      <c r="BF575" s="230">
        <f>IF(N575="snížená",J575,0)</f>
        <v>0</v>
      </c>
      <c r="BG575" s="230">
        <f>IF(N575="zákl. přenesená",J575,0)</f>
        <v>0</v>
      </c>
      <c r="BH575" s="230">
        <f>IF(N575="sníž. přenesená",J575,0)</f>
        <v>0</v>
      </c>
      <c r="BI575" s="230">
        <f>IF(N575="nulová",J575,0)</f>
        <v>0</v>
      </c>
      <c r="BJ575" s="17" t="s">
        <v>84</v>
      </c>
      <c r="BK575" s="230">
        <f>ROUND(I575*H575,2)</f>
        <v>0</v>
      </c>
      <c r="BL575" s="17" t="s">
        <v>242</v>
      </c>
      <c r="BM575" s="229" t="s">
        <v>732</v>
      </c>
    </row>
    <row r="576" s="12" customFormat="1" ht="22.8" customHeight="1">
      <c r="A576" s="12"/>
      <c r="B576" s="202"/>
      <c r="C576" s="203"/>
      <c r="D576" s="204" t="s">
        <v>75</v>
      </c>
      <c r="E576" s="216" t="s">
        <v>733</v>
      </c>
      <c r="F576" s="216" t="s">
        <v>734</v>
      </c>
      <c r="G576" s="203"/>
      <c r="H576" s="203"/>
      <c r="I576" s="206"/>
      <c r="J576" s="217">
        <f>BK576</f>
        <v>0</v>
      </c>
      <c r="K576" s="203"/>
      <c r="L576" s="208"/>
      <c r="M576" s="209"/>
      <c r="N576" s="210"/>
      <c r="O576" s="210"/>
      <c r="P576" s="211">
        <f>SUM(P577:P585)</f>
        <v>0</v>
      </c>
      <c r="Q576" s="210"/>
      <c r="R576" s="211">
        <f>SUM(R577:R585)</f>
        <v>0.12791680000000003</v>
      </c>
      <c r="S576" s="210"/>
      <c r="T576" s="212">
        <f>SUM(T577:T585)</f>
        <v>0</v>
      </c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R576" s="213" t="s">
        <v>86</v>
      </c>
      <c r="AT576" s="214" t="s">
        <v>75</v>
      </c>
      <c r="AU576" s="214" t="s">
        <v>84</v>
      </c>
      <c r="AY576" s="213" t="s">
        <v>150</v>
      </c>
      <c r="BK576" s="215">
        <f>SUM(BK577:BK585)</f>
        <v>0</v>
      </c>
    </row>
    <row r="577" s="2" customFormat="1" ht="16.5" customHeight="1">
      <c r="A577" s="38"/>
      <c r="B577" s="39"/>
      <c r="C577" s="218" t="s">
        <v>735</v>
      </c>
      <c r="D577" s="218" t="s">
        <v>152</v>
      </c>
      <c r="E577" s="219" t="s">
        <v>736</v>
      </c>
      <c r="F577" s="220" t="s">
        <v>737</v>
      </c>
      <c r="G577" s="221" t="s">
        <v>155</v>
      </c>
      <c r="H577" s="222">
        <v>290.72000000000003</v>
      </c>
      <c r="I577" s="223"/>
      <c r="J577" s="224">
        <f>ROUND(I577*H577,2)</f>
        <v>0</v>
      </c>
      <c r="K577" s="220" t="s">
        <v>156</v>
      </c>
      <c r="L577" s="44"/>
      <c r="M577" s="225" t="s">
        <v>1</v>
      </c>
      <c r="N577" s="226" t="s">
        <v>41</v>
      </c>
      <c r="O577" s="91"/>
      <c r="P577" s="227">
        <f>O577*H577</f>
        <v>0</v>
      </c>
      <c r="Q577" s="227">
        <v>0</v>
      </c>
      <c r="R577" s="227">
        <f>Q577*H577</f>
        <v>0</v>
      </c>
      <c r="S577" s="227">
        <v>0</v>
      </c>
      <c r="T577" s="228">
        <f>S577*H577</f>
        <v>0</v>
      </c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R577" s="229" t="s">
        <v>242</v>
      </c>
      <c r="AT577" s="229" t="s">
        <v>152</v>
      </c>
      <c r="AU577" s="229" t="s">
        <v>86</v>
      </c>
      <c r="AY577" s="17" t="s">
        <v>150</v>
      </c>
      <c r="BE577" s="230">
        <f>IF(N577="základní",J577,0)</f>
        <v>0</v>
      </c>
      <c r="BF577" s="230">
        <f>IF(N577="snížená",J577,0)</f>
        <v>0</v>
      </c>
      <c r="BG577" s="230">
        <f>IF(N577="zákl. přenesená",J577,0)</f>
        <v>0</v>
      </c>
      <c r="BH577" s="230">
        <f>IF(N577="sníž. přenesená",J577,0)</f>
        <v>0</v>
      </c>
      <c r="BI577" s="230">
        <f>IF(N577="nulová",J577,0)</f>
        <v>0</v>
      </c>
      <c r="BJ577" s="17" t="s">
        <v>84</v>
      </c>
      <c r="BK577" s="230">
        <f>ROUND(I577*H577,2)</f>
        <v>0</v>
      </c>
      <c r="BL577" s="17" t="s">
        <v>242</v>
      </c>
      <c r="BM577" s="229" t="s">
        <v>738</v>
      </c>
    </row>
    <row r="578" s="13" customFormat="1">
      <c r="A578" s="13"/>
      <c r="B578" s="231"/>
      <c r="C578" s="232"/>
      <c r="D578" s="233" t="s">
        <v>159</v>
      </c>
      <c r="E578" s="234" t="s">
        <v>1</v>
      </c>
      <c r="F578" s="235" t="s">
        <v>739</v>
      </c>
      <c r="G578" s="232"/>
      <c r="H578" s="236">
        <v>290.72000000000003</v>
      </c>
      <c r="I578" s="237"/>
      <c r="J578" s="232"/>
      <c r="K578" s="232"/>
      <c r="L578" s="238"/>
      <c r="M578" s="239"/>
      <c r="N578" s="240"/>
      <c r="O578" s="240"/>
      <c r="P578" s="240"/>
      <c r="Q578" s="240"/>
      <c r="R578" s="240"/>
      <c r="S578" s="240"/>
      <c r="T578" s="241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2" t="s">
        <v>159</v>
      </c>
      <c r="AU578" s="242" t="s">
        <v>86</v>
      </c>
      <c r="AV578" s="13" t="s">
        <v>86</v>
      </c>
      <c r="AW578" s="13" t="s">
        <v>32</v>
      </c>
      <c r="AX578" s="13" t="s">
        <v>76</v>
      </c>
      <c r="AY578" s="242" t="s">
        <v>150</v>
      </c>
    </row>
    <row r="579" s="14" customFormat="1">
      <c r="A579" s="14"/>
      <c r="B579" s="243"/>
      <c r="C579" s="244"/>
      <c r="D579" s="233" t="s">
        <v>159</v>
      </c>
      <c r="E579" s="245" t="s">
        <v>1</v>
      </c>
      <c r="F579" s="246" t="s">
        <v>161</v>
      </c>
      <c r="G579" s="244"/>
      <c r="H579" s="247">
        <v>290.72000000000003</v>
      </c>
      <c r="I579" s="248"/>
      <c r="J579" s="244"/>
      <c r="K579" s="244"/>
      <c r="L579" s="249"/>
      <c r="M579" s="250"/>
      <c r="N579" s="251"/>
      <c r="O579" s="251"/>
      <c r="P579" s="251"/>
      <c r="Q579" s="251"/>
      <c r="R579" s="251"/>
      <c r="S579" s="251"/>
      <c r="T579" s="252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3" t="s">
        <v>159</v>
      </c>
      <c r="AU579" s="253" t="s">
        <v>86</v>
      </c>
      <c r="AV579" s="14" t="s">
        <v>157</v>
      </c>
      <c r="AW579" s="14" t="s">
        <v>32</v>
      </c>
      <c r="AX579" s="14" t="s">
        <v>84</v>
      </c>
      <c r="AY579" s="253" t="s">
        <v>150</v>
      </c>
    </row>
    <row r="580" s="2" customFormat="1" ht="16.5" customHeight="1">
      <c r="A580" s="38"/>
      <c r="B580" s="39"/>
      <c r="C580" s="218" t="s">
        <v>740</v>
      </c>
      <c r="D580" s="218" t="s">
        <v>152</v>
      </c>
      <c r="E580" s="219" t="s">
        <v>741</v>
      </c>
      <c r="F580" s="220" t="s">
        <v>742</v>
      </c>
      <c r="G580" s="221" t="s">
        <v>155</v>
      </c>
      <c r="H580" s="222">
        <v>290.72000000000003</v>
      </c>
      <c r="I580" s="223"/>
      <c r="J580" s="224">
        <f>ROUND(I580*H580,2)</f>
        <v>0</v>
      </c>
      <c r="K580" s="220" t="s">
        <v>156</v>
      </c>
      <c r="L580" s="44"/>
      <c r="M580" s="225" t="s">
        <v>1</v>
      </c>
      <c r="N580" s="226" t="s">
        <v>41</v>
      </c>
      <c r="O580" s="91"/>
      <c r="P580" s="227">
        <f>O580*H580</f>
        <v>0</v>
      </c>
      <c r="Q580" s="227">
        <v>0.00020000000000000001</v>
      </c>
      <c r="R580" s="227">
        <f>Q580*H580</f>
        <v>0.058144000000000008</v>
      </c>
      <c r="S580" s="227">
        <v>0</v>
      </c>
      <c r="T580" s="228">
        <f>S580*H580</f>
        <v>0</v>
      </c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R580" s="229" t="s">
        <v>242</v>
      </c>
      <c r="AT580" s="229" t="s">
        <v>152</v>
      </c>
      <c r="AU580" s="229" t="s">
        <v>86</v>
      </c>
      <c r="AY580" s="17" t="s">
        <v>150</v>
      </c>
      <c r="BE580" s="230">
        <f>IF(N580="základní",J580,0)</f>
        <v>0</v>
      </c>
      <c r="BF580" s="230">
        <f>IF(N580="snížená",J580,0)</f>
        <v>0</v>
      </c>
      <c r="BG580" s="230">
        <f>IF(N580="zákl. přenesená",J580,0)</f>
        <v>0</v>
      </c>
      <c r="BH580" s="230">
        <f>IF(N580="sníž. přenesená",J580,0)</f>
        <v>0</v>
      </c>
      <c r="BI580" s="230">
        <f>IF(N580="nulová",J580,0)</f>
        <v>0</v>
      </c>
      <c r="BJ580" s="17" t="s">
        <v>84</v>
      </c>
      <c r="BK580" s="230">
        <f>ROUND(I580*H580,2)</f>
        <v>0</v>
      </c>
      <c r="BL580" s="17" t="s">
        <v>242</v>
      </c>
      <c r="BM580" s="229" t="s">
        <v>743</v>
      </c>
    </row>
    <row r="581" s="13" customFormat="1">
      <c r="A581" s="13"/>
      <c r="B581" s="231"/>
      <c r="C581" s="232"/>
      <c r="D581" s="233" t="s">
        <v>159</v>
      </c>
      <c r="E581" s="234" t="s">
        <v>1</v>
      </c>
      <c r="F581" s="235" t="s">
        <v>739</v>
      </c>
      <c r="G581" s="232"/>
      <c r="H581" s="236">
        <v>290.72000000000003</v>
      </c>
      <c r="I581" s="237"/>
      <c r="J581" s="232"/>
      <c r="K581" s="232"/>
      <c r="L581" s="238"/>
      <c r="M581" s="239"/>
      <c r="N581" s="240"/>
      <c r="O581" s="240"/>
      <c r="P581" s="240"/>
      <c r="Q581" s="240"/>
      <c r="R581" s="240"/>
      <c r="S581" s="240"/>
      <c r="T581" s="241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42" t="s">
        <v>159</v>
      </c>
      <c r="AU581" s="242" t="s">
        <v>86</v>
      </c>
      <c r="AV581" s="13" t="s">
        <v>86</v>
      </c>
      <c r="AW581" s="13" t="s">
        <v>32</v>
      </c>
      <c r="AX581" s="13" t="s">
        <v>76</v>
      </c>
      <c r="AY581" s="242" t="s">
        <v>150</v>
      </c>
    </row>
    <row r="582" s="14" customFormat="1">
      <c r="A582" s="14"/>
      <c r="B582" s="243"/>
      <c r="C582" s="244"/>
      <c r="D582" s="233" t="s">
        <v>159</v>
      </c>
      <c r="E582" s="245" t="s">
        <v>1</v>
      </c>
      <c r="F582" s="246" t="s">
        <v>161</v>
      </c>
      <c r="G582" s="244"/>
      <c r="H582" s="247">
        <v>290.72000000000003</v>
      </c>
      <c r="I582" s="248"/>
      <c r="J582" s="244"/>
      <c r="K582" s="244"/>
      <c r="L582" s="249"/>
      <c r="M582" s="250"/>
      <c r="N582" s="251"/>
      <c r="O582" s="251"/>
      <c r="P582" s="251"/>
      <c r="Q582" s="251"/>
      <c r="R582" s="251"/>
      <c r="S582" s="251"/>
      <c r="T582" s="252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53" t="s">
        <v>159</v>
      </c>
      <c r="AU582" s="253" t="s">
        <v>86</v>
      </c>
      <c r="AV582" s="14" t="s">
        <v>157</v>
      </c>
      <c r="AW582" s="14" t="s">
        <v>32</v>
      </c>
      <c r="AX582" s="14" t="s">
        <v>84</v>
      </c>
      <c r="AY582" s="253" t="s">
        <v>150</v>
      </c>
    </row>
    <row r="583" s="2" customFormat="1" ht="16.5" customHeight="1">
      <c r="A583" s="38"/>
      <c r="B583" s="39"/>
      <c r="C583" s="218" t="s">
        <v>744</v>
      </c>
      <c r="D583" s="218" t="s">
        <v>152</v>
      </c>
      <c r="E583" s="219" t="s">
        <v>745</v>
      </c>
      <c r="F583" s="220" t="s">
        <v>746</v>
      </c>
      <c r="G583" s="221" t="s">
        <v>155</v>
      </c>
      <c r="H583" s="222">
        <v>290.72000000000003</v>
      </c>
      <c r="I583" s="223"/>
      <c r="J583" s="224">
        <f>ROUND(I583*H583,2)</f>
        <v>0</v>
      </c>
      <c r="K583" s="220" t="s">
        <v>156</v>
      </c>
      <c r="L583" s="44"/>
      <c r="M583" s="225" t="s">
        <v>1</v>
      </c>
      <c r="N583" s="226" t="s">
        <v>41</v>
      </c>
      <c r="O583" s="91"/>
      <c r="P583" s="227">
        <f>O583*H583</f>
        <v>0</v>
      </c>
      <c r="Q583" s="227">
        <v>0.00024000000000000001</v>
      </c>
      <c r="R583" s="227">
        <f>Q583*H583</f>
        <v>0.06977280000000001</v>
      </c>
      <c r="S583" s="227">
        <v>0</v>
      </c>
      <c r="T583" s="228">
        <f>S583*H583</f>
        <v>0</v>
      </c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R583" s="229" t="s">
        <v>242</v>
      </c>
      <c r="AT583" s="229" t="s">
        <v>152</v>
      </c>
      <c r="AU583" s="229" t="s">
        <v>86</v>
      </c>
      <c r="AY583" s="17" t="s">
        <v>150</v>
      </c>
      <c r="BE583" s="230">
        <f>IF(N583="základní",J583,0)</f>
        <v>0</v>
      </c>
      <c r="BF583" s="230">
        <f>IF(N583="snížená",J583,0)</f>
        <v>0</v>
      </c>
      <c r="BG583" s="230">
        <f>IF(N583="zákl. přenesená",J583,0)</f>
        <v>0</v>
      </c>
      <c r="BH583" s="230">
        <f>IF(N583="sníž. přenesená",J583,0)</f>
        <v>0</v>
      </c>
      <c r="BI583" s="230">
        <f>IF(N583="nulová",J583,0)</f>
        <v>0</v>
      </c>
      <c r="BJ583" s="17" t="s">
        <v>84</v>
      </c>
      <c r="BK583" s="230">
        <f>ROUND(I583*H583,2)</f>
        <v>0</v>
      </c>
      <c r="BL583" s="17" t="s">
        <v>242</v>
      </c>
      <c r="BM583" s="229" t="s">
        <v>747</v>
      </c>
    </row>
    <row r="584" s="13" customFormat="1">
      <c r="A584" s="13"/>
      <c r="B584" s="231"/>
      <c r="C584" s="232"/>
      <c r="D584" s="233" t="s">
        <v>159</v>
      </c>
      <c r="E584" s="234" t="s">
        <v>1</v>
      </c>
      <c r="F584" s="235" t="s">
        <v>739</v>
      </c>
      <c r="G584" s="232"/>
      <c r="H584" s="236">
        <v>290.72000000000003</v>
      </c>
      <c r="I584" s="237"/>
      <c r="J584" s="232"/>
      <c r="K584" s="232"/>
      <c r="L584" s="238"/>
      <c r="M584" s="239"/>
      <c r="N584" s="240"/>
      <c r="O584" s="240"/>
      <c r="P584" s="240"/>
      <c r="Q584" s="240"/>
      <c r="R584" s="240"/>
      <c r="S584" s="240"/>
      <c r="T584" s="241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2" t="s">
        <v>159</v>
      </c>
      <c r="AU584" s="242" t="s">
        <v>86</v>
      </c>
      <c r="AV584" s="13" t="s">
        <v>86</v>
      </c>
      <c r="AW584" s="13" t="s">
        <v>32</v>
      </c>
      <c r="AX584" s="13" t="s">
        <v>76</v>
      </c>
      <c r="AY584" s="242" t="s">
        <v>150</v>
      </c>
    </row>
    <row r="585" s="14" customFormat="1">
      <c r="A585" s="14"/>
      <c r="B585" s="243"/>
      <c r="C585" s="244"/>
      <c r="D585" s="233" t="s">
        <v>159</v>
      </c>
      <c r="E585" s="245" t="s">
        <v>1</v>
      </c>
      <c r="F585" s="246" t="s">
        <v>161</v>
      </c>
      <c r="G585" s="244"/>
      <c r="H585" s="247">
        <v>290.72000000000003</v>
      </c>
      <c r="I585" s="248"/>
      <c r="J585" s="244"/>
      <c r="K585" s="244"/>
      <c r="L585" s="249"/>
      <c r="M585" s="275"/>
      <c r="N585" s="276"/>
      <c r="O585" s="276"/>
      <c r="P585" s="276"/>
      <c r="Q585" s="276"/>
      <c r="R585" s="276"/>
      <c r="S585" s="276"/>
      <c r="T585" s="277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3" t="s">
        <v>159</v>
      </c>
      <c r="AU585" s="253" t="s">
        <v>86</v>
      </c>
      <c r="AV585" s="14" t="s">
        <v>157</v>
      </c>
      <c r="AW585" s="14" t="s">
        <v>32</v>
      </c>
      <c r="AX585" s="14" t="s">
        <v>84</v>
      </c>
      <c r="AY585" s="253" t="s">
        <v>150</v>
      </c>
    </row>
    <row r="586" s="2" customFormat="1" ht="6.96" customHeight="1">
      <c r="A586" s="38"/>
      <c r="B586" s="66"/>
      <c r="C586" s="67"/>
      <c r="D586" s="67"/>
      <c r="E586" s="67"/>
      <c r="F586" s="67"/>
      <c r="G586" s="67"/>
      <c r="H586" s="67"/>
      <c r="I586" s="67"/>
      <c r="J586" s="67"/>
      <c r="K586" s="67"/>
      <c r="L586" s="44"/>
      <c r="M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</row>
  </sheetData>
  <sheetProtection sheet="1" autoFilter="0" formatColumns="0" formatRows="0" objects="1" scenarios="1" spinCount="100000" saltValue="c4QnQPghZy/gkXq2rwh+hHxa6K707B1KPZG78Ij+7zlBVsQLLrwoVXWY3QfCOPuADt/BHkqJ7LEGoivayDMn7A==" hashValue="IguHMS3UgSCdebKYcrxFoEl9CwewILQmDdXMSbjsCGfb7HjwnqLpp6fiLwQeBTuS3Bq/D3ID66jeapVJeynefQ==" algorithmName="SHA-512" password="CC35"/>
  <autoFilter ref="C131:K585"/>
  <mergeCells count="9">
    <mergeCell ref="E7:H7"/>
    <mergeCell ref="E9:H9"/>
    <mergeCell ref="E18:H18"/>
    <mergeCell ref="E27:H27"/>
    <mergeCell ref="E85:H85"/>
    <mergeCell ref="E87:H87"/>
    <mergeCell ref="E122:H122"/>
    <mergeCell ref="E124:H12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111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Přístavba tréninkové haly k hotelu Panoráma Teplice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748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13. 8. 2025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ROUND((SUM(BE123:BE153)),  2)</f>
        <v>0</v>
      </c>
      <c r="G33" s="38"/>
      <c r="H33" s="38"/>
      <c r="I33" s="155">
        <v>0.20999999999999999</v>
      </c>
      <c r="J33" s="154">
        <f>ROUND(((SUM(BE123:BE153))*I33),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ROUND((SUM(BF123:BF153)),  2)</f>
        <v>0</v>
      </c>
      <c r="G34" s="38"/>
      <c r="H34" s="38"/>
      <c r="I34" s="155">
        <v>0.12</v>
      </c>
      <c r="J34" s="154">
        <f>ROUND(((SUM(BF123:BF153))*I34),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ROUND((SUM(BG123:BG153)),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ROUND((SUM(BH123:BH153)),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ROUND((SUM(BI123:BI153)),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Přístavba tréninkové haly k hotelu Panoráma Teplice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02 - Tréninková hala, vrchní stavba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Teplice</v>
      </c>
      <c r="G89" s="40"/>
      <c r="H89" s="40"/>
      <c r="I89" s="32" t="s">
        <v>22</v>
      </c>
      <c r="J89" s="79" t="str">
        <f>IF(J12="","",J12)</f>
        <v>13. 8. 2025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Tepgastro s.r.o. Teplice</v>
      </c>
      <c r="G91" s="40"/>
      <c r="H91" s="40"/>
      <c r="I91" s="32" t="s">
        <v>30</v>
      </c>
      <c r="J91" s="36" t="str">
        <f>E21</f>
        <v>Ing. Milan Skoumal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115</v>
      </c>
      <c r="D94" s="176"/>
      <c r="E94" s="176"/>
      <c r="F94" s="176"/>
      <c r="G94" s="176"/>
      <c r="H94" s="176"/>
      <c r="I94" s="176"/>
      <c r="J94" s="177" t="s">
        <v>116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117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118</v>
      </c>
    </row>
    <row r="97" s="9" customFormat="1" ht="24.96" customHeight="1">
      <c r="A97" s="9"/>
      <c r="B97" s="179"/>
      <c r="C97" s="180"/>
      <c r="D97" s="181" t="s">
        <v>119</v>
      </c>
      <c r="E97" s="182"/>
      <c r="F97" s="182"/>
      <c r="G97" s="182"/>
      <c r="H97" s="182"/>
      <c r="I97" s="182"/>
      <c r="J97" s="183">
        <f>J124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126</v>
      </c>
      <c r="E98" s="188"/>
      <c r="F98" s="188"/>
      <c r="G98" s="188"/>
      <c r="H98" s="188"/>
      <c r="I98" s="188"/>
      <c r="J98" s="189">
        <f>J125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9"/>
      <c r="C99" s="180"/>
      <c r="D99" s="181" t="s">
        <v>128</v>
      </c>
      <c r="E99" s="182"/>
      <c r="F99" s="182"/>
      <c r="G99" s="182"/>
      <c r="H99" s="182"/>
      <c r="I99" s="182"/>
      <c r="J99" s="183">
        <f>J129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5"/>
      <c r="C100" s="186"/>
      <c r="D100" s="187" t="s">
        <v>131</v>
      </c>
      <c r="E100" s="188"/>
      <c r="F100" s="188"/>
      <c r="G100" s="188"/>
      <c r="H100" s="188"/>
      <c r="I100" s="188"/>
      <c r="J100" s="189">
        <f>J130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132</v>
      </c>
      <c r="E101" s="188"/>
      <c r="F101" s="188"/>
      <c r="G101" s="188"/>
      <c r="H101" s="188"/>
      <c r="I101" s="188"/>
      <c r="J101" s="189">
        <f>J136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9"/>
      <c r="C102" s="180"/>
      <c r="D102" s="181" t="s">
        <v>749</v>
      </c>
      <c r="E102" s="182"/>
      <c r="F102" s="182"/>
      <c r="G102" s="182"/>
      <c r="H102" s="182"/>
      <c r="I102" s="182"/>
      <c r="J102" s="183">
        <f>J151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5"/>
      <c r="C103" s="186"/>
      <c r="D103" s="187" t="s">
        <v>750</v>
      </c>
      <c r="E103" s="188"/>
      <c r="F103" s="188"/>
      <c r="G103" s="188"/>
      <c r="H103" s="188"/>
      <c r="I103" s="188"/>
      <c r="J103" s="189">
        <f>J152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135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74" t="str">
        <f>E7</f>
        <v>Přístavba tréninkové haly k hotelu Panoráma Teplice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112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SO 02 - Tréninková hala, vrchní stavba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>Teplice</v>
      </c>
      <c r="G117" s="40"/>
      <c r="H117" s="40"/>
      <c r="I117" s="32" t="s">
        <v>22</v>
      </c>
      <c r="J117" s="79" t="str">
        <f>IF(J12="","",J12)</f>
        <v>13. 8. 2025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E15</f>
        <v>Tepgastro s.r.o. Teplice</v>
      </c>
      <c r="G119" s="40"/>
      <c r="H119" s="40"/>
      <c r="I119" s="32" t="s">
        <v>30</v>
      </c>
      <c r="J119" s="36" t="str">
        <f>E21</f>
        <v>Ing. Milan Skoumal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28</v>
      </c>
      <c r="D120" s="40"/>
      <c r="E120" s="40"/>
      <c r="F120" s="27" t="str">
        <f>IF(E18="","",E18)</f>
        <v>Vyplň údaj</v>
      </c>
      <c r="G120" s="40"/>
      <c r="H120" s="40"/>
      <c r="I120" s="32" t="s">
        <v>33</v>
      </c>
      <c r="J120" s="36" t="str">
        <f>E24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1"/>
      <c r="B122" s="192"/>
      <c r="C122" s="193" t="s">
        <v>136</v>
      </c>
      <c r="D122" s="194" t="s">
        <v>61</v>
      </c>
      <c r="E122" s="194" t="s">
        <v>57</v>
      </c>
      <c r="F122" s="194" t="s">
        <v>58</v>
      </c>
      <c r="G122" s="194" t="s">
        <v>137</v>
      </c>
      <c r="H122" s="194" t="s">
        <v>138</v>
      </c>
      <c r="I122" s="194" t="s">
        <v>139</v>
      </c>
      <c r="J122" s="194" t="s">
        <v>116</v>
      </c>
      <c r="K122" s="195" t="s">
        <v>140</v>
      </c>
      <c r="L122" s="196"/>
      <c r="M122" s="100" t="s">
        <v>1</v>
      </c>
      <c r="N122" s="101" t="s">
        <v>40</v>
      </c>
      <c r="O122" s="101" t="s">
        <v>141</v>
      </c>
      <c r="P122" s="101" t="s">
        <v>142</v>
      </c>
      <c r="Q122" s="101" t="s">
        <v>143</v>
      </c>
      <c r="R122" s="101" t="s">
        <v>144</v>
      </c>
      <c r="S122" s="101" t="s">
        <v>145</v>
      </c>
      <c r="T122" s="102" t="s">
        <v>146</v>
      </c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</row>
    <row r="123" s="2" customFormat="1" ht="22.8" customHeight="1">
      <c r="A123" s="38"/>
      <c r="B123" s="39"/>
      <c r="C123" s="107" t="s">
        <v>147</v>
      </c>
      <c r="D123" s="40"/>
      <c r="E123" s="40"/>
      <c r="F123" s="40"/>
      <c r="G123" s="40"/>
      <c r="H123" s="40"/>
      <c r="I123" s="40"/>
      <c r="J123" s="197">
        <f>BK123</f>
        <v>0</v>
      </c>
      <c r="K123" s="40"/>
      <c r="L123" s="44"/>
      <c r="M123" s="103"/>
      <c r="N123" s="198"/>
      <c r="O123" s="104"/>
      <c r="P123" s="199">
        <f>P124+P129+P151</f>
        <v>0</v>
      </c>
      <c r="Q123" s="104"/>
      <c r="R123" s="199">
        <f>R124+R129+R151</f>
        <v>3.3533985000000004</v>
      </c>
      <c r="S123" s="104"/>
      <c r="T123" s="200">
        <f>T124+T129+T151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75</v>
      </c>
      <c r="AU123" s="17" t="s">
        <v>118</v>
      </c>
      <c r="BK123" s="201">
        <f>BK124+BK129+BK151</f>
        <v>0</v>
      </c>
    </row>
    <row r="124" s="12" customFormat="1" ht="25.92" customHeight="1">
      <c r="A124" s="12"/>
      <c r="B124" s="202"/>
      <c r="C124" s="203"/>
      <c r="D124" s="204" t="s">
        <v>75</v>
      </c>
      <c r="E124" s="205" t="s">
        <v>148</v>
      </c>
      <c r="F124" s="205" t="s">
        <v>149</v>
      </c>
      <c r="G124" s="203"/>
      <c r="H124" s="203"/>
      <c r="I124" s="206"/>
      <c r="J124" s="207">
        <f>BK124</f>
        <v>0</v>
      </c>
      <c r="K124" s="203"/>
      <c r="L124" s="208"/>
      <c r="M124" s="209"/>
      <c r="N124" s="210"/>
      <c r="O124" s="210"/>
      <c r="P124" s="211">
        <f>P125</f>
        <v>0</v>
      </c>
      <c r="Q124" s="210"/>
      <c r="R124" s="211">
        <f>R125</f>
        <v>0</v>
      </c>
      <c r="S124" s="210"/>
      <c r="T124" s="212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84</v>
      </c>
      <c r="AT124" s="214" t="s">
        <v>75</v>
      </c>
      <c r="AU124" s="214" t="s">
        <v>76</v>
      </c>
      <c r="AY124" s="213" t="s">
        <v>150</v>
      </c>
      <c r="BK124" s="215">
        <f>BK125</f>
        <v>0</v>
      </c>
    </row>
    <row r="125" s="12" customFormat="1" ht="22.8" customHeight="1">
      <c r="A125" s="12"/>
      <c r="B125" s="202"/>
      <c r="C125" s="203"/>
      <c r="D125" s="204" t="s">
        <v>75</v>
      </c>
      <c r="E125" s="216" t="s">
        <v>194</v>
      </c>
      <c r="F125" s="216" t="s">
        <v>590</v>
      </c>
      <c r="G125" s="203"/>
      <c r="H125" s="203"/>
      <c r="I125" s="206"/>
      <c r="J125" s="217">
        <f>BK125</f>
        <v>0</v>
      </c>
      <c r="K125" s="203"/>
      <c r="L125" s="208"/>
      <c r="M125" s="209"/>
      <c r="N125" s="210"/>
      <c r="O125" s="210"/>
      <c r="P125" s="211">
        <f>SUM(P126:P128)</f>
        <v>0</v>
      </c>
      <c r="Q125" s="210"/>
      <c r="R125" s="211">
        <f>SUM(R126:R128)</f>
        <v>0</v>
      </c>
      <c r="S125" s="210"/>
      <c r="T125" s="212">
        <f>SUM(T126:T128)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84</v>
      </c>
      <c r="AT125" s="214" t="s">
        <v>75</v>
      </c>
      <c r="AU125" s="214" t="s">
        <v>84</v>
      </c>
      <c r="AY125" s="213" t="s">
        <v>150</v>
      </c>
      <c r="BK125" s="215">
        <f>SUM(BK126:BK128)</f>
        <v>0</v>
      </c>
    </row>
    <row r="126" s="2" customFormat="1" ht="16.5" customHeight="1">
      <c r="A126" s="38"/>
      <c r="B126" s="39"/>
      <c r="C126" s="218" t="s">
        <v>84</v>
      </c>
      <c r="D126" s="218" t="s">
        <v>152</v>
      </c>
      <c r="E126" s="219" t="s">
        <v>751</v>
      </c>
      <c r="F126" s="220" t="s">
        <v>752</v>
      </c>
      <c r="G126" s="221" t="s">
        <v>753</v>
      </c>
      <c r="H126" s="222">
        <v>280</v>
      </c>
      <c r="I126" s="223"/>
      <c r="J126" s="224">
        <f>ROUND(I126*H126,2)</f>
        <v>0</v>
      </c>
      <c r="K126" s="220" t="s">
        <v>156</v>
      </c>
      <c r="L126" s="44"/>
      <c r="M126" s="225" t="s">
        <v>1</v>
      </c>
      <c r="N126" s="226" t="s">
        <v>41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157</v>
      </c>
      <c r="AT126" s="229" t="s">
        <v>152</v>
      </c>
      <c r="AU126" s="229" t="s">
        <v>86</v>
      </c>
      <c r="AY126" s="17" t="s">
        <v>150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84</v>
      </c>
      <c r="BK126" s="230">
        <f>ROUND(I126*H126,2)</f>
        <v>0</v>
      </c>
      <c r="BL126" s="17" t="s">
        <v>157</v>
      </c>
      <c r="BM126" s="229" t="s">
        <v>754</v>
      </c>
    </row>
    <row r="127" s="13" customFormat="1">
      <c r="A127" s="13"/>
      <c r="B127" s="231"/>
      <c r="C127" s="232"/>
      <c r="D127" s="233" t="s">
        <v>159</v>
      </c>
      <c r="E127" s="234" t="s">
        <v>1</v>
      </c>
      <c r="F127" s="235" t="s">
        <v>755</v>
      </c>
      <c r="G127" s="232"/>
      <c r="H127" s="236">
        <v>280</v>
      </c>
      <c r="I127" s="237"/>
      <c r="J127" s="232"/>
      <c r="K127" s="232"/>
      <c r="L127" s="238"/>
      <c r="M127" s="239"/>
      <c r="N127" s="240"/>
      <c r="O127" s="240"/>
      <c r="P127" s="240"/>
      <c r="Q127" s="240"/>
      <c r="R127" s="240"/>
      <c r="S127" s="240"/>
      <c r="T127" s="241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2" t="s">
        <v>159</v>
      </c>
      <c r="AU127" s="242" t="s">
        <v>86</v>
      </c>
      <c r="AV127" s="13" t="s">
        <v>86</v>
      </c>
      <c r="AW127" s="13" t="s">
        <v>32</v>
      </c>
      <c r="AX127" s="13" t="s">
        <v>76</v>
      </c>
      <c r="AY127" s="242" t="s">
        <v>150</v>
      </c>
    </row>
    <row r="128" s="14" customFormat="1">
      <c r="A128" s="14"/>
      <c r="B128" s="243"/>
      <c r="C128" s="244"/>
      <c r="D128" s="233" t="s">
        <v>159</v>
      </c>
      <c r="E128" s="245" t="s">
        <v>1</v>
      </c>
      <c r="F128" s="246" t="s">
        <v>161</v>
      </c>
      <c r="G128" s="244"/>
      <c r="H128" s="247">
        <v>280</v>
      </c>
      <c r="I128" s="248"/>
      <c r="J128" s="244"/>
      <c r="K128" s="244"/>
      <c r="L128" s="249"/>
      <c r="M128" s="250"/>
      <c r="N128" s="251"/>
      <c r="O128" s="251"/>
      <c r="P128" s="251"/>
      <c r="Q128" s="251"/>
      <c r="R128" s="251"/>
      <c r="S128" s="251"/>
      <c r="T128" s="252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3" t="s">
        <v>159</v>
      </c>
      <c r="AU128" s="253" t="s">
        <v>86</v>
      </c>
      <c r="AV128" s="14" t="s">
        <v>157</v>
      </c>
      <c r="AW128" s="14" t="s">
        <v>32</v>
      </c>
      <c r="AX128" s="14" t="s">
        <v>84</v>
      </c>
      <c r="AY128" s="253" t="s">
        <v>150</v>
      </c>
    </row>
    <row r="129" s="12" customFormat="1" ht="25.92" customHeight="1">
      <c r="A129" s="12"/>
      <c r="B129" s="202"/>
      <c r="C129" s="203"/>
      <c r="D129" s="204" t="s">
        <v>75</v>
      </c>
      <c r="E129" s="205" t="s">
        <v>619</v>
      </c>
      <c r="F129" s="205" t="s">
        <v>620</v>
      </c>
      <c r="G129" s="203"/>
      <c r="H129" s="203"/>
      <c r="I129" s="206"/>
      <c r="J129" s="207">
        <f>BK129</f>
        <v>0</v>
      </c>
      <c r="K129" s="203"/>
      <c r="L129" s="208"/>
      <c r="M129" s="209"/>
      <c r="N129" s="210"/>
      <c r="O129" s="210"/>
      <c r="P129" s="211">
        <f>P130+P136</f>
        <v>0</v>
      </c>
      <c r="Q129" s="210"/>
      <c r="R129" s="211">
        <f>R130+R136</f>
        <v>3.3533985000000004</v>
      </c>
      <c r="S129" s="210"/>
      <c r="T129" s="212">
        <f>T130+T136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86</v>
      </c>
      <c r="AT129" s="214" t="s">
        <v>75</v>
      </c>
      <c r="AU129" s="214" t="s">
        <v>76</v>
      </c>
      <c r="AY129" s="213" t="s">
        <v>150</v>
      </c>
      <c r="BK129" s="215">
        <f>BK130+BK136</f>
        <v>0</v>
      </c>
    </row>
    <row r="130" s="12" customFormat="1" ht="22.8" customHeight="1">
      <c r="A130" s="12"/>
      <c r="B130" s="202"/>
      <c r="C130" s="203"/>
      <c r="D130" s="204" t="s">
        <v>75</v>
      </c>
      <c r="E130" s="216" t="s">
        <v>669</v>
      </c>
      <c r="F130" s="216" t="s">
        <v>670</v>
      </c>
      <c r="G130" s="203"/>
      <c r="H130" s="203"/>
      <c r="I130" s="206"/>
      <c r="J130" s="217">
        <f>BK130</f>
        <v>0</v>
      </c>
      <c r="K130" s="203"/>
      <c r="L130" s="208"/>
      <c r="M130" s="209"/>
      <c r="N130" s="210"/>
      <c r="O130" s="210"/>
      <c r="P130" s="211">
        <f>SUM(P131:P135)</f>
        <v>0</v>
      </c>
      <c r="Q130" s="210"/>
      <c r="R130" s="211">
        <f>SUM(R131:R135)</f>
        <v>0.040099500000000003</v>
      </c>
      <c r="S130" s="210"/>
      <c r="T130" s="212">
        <f>SUM(T131:T135)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86</v>
      </c>
      <c r="AT130" s="214" t="s">
        <v>75</v>
      </c>
      <c r="AU130" s="214" t="s">
        <v>84</v>
      </c>
      <c r="AY130" s="213" t="s">
        <v>150</v>
      </c>
      <c r="BK130" s="215">
        <f>SUM(BK131:BK135)</f>
        <v>0</v>
      </c>
    </row>
    <row r="131" s="2" customFormat="1" ht="16.5" customHeight="1">
      <c r="A131" s="38"/>
      <c r="B131" s="39"/>
      <c r="C131" s="218" t="s">
        <v>86</v>
      </c>
      <c r="D131" s="218" t="s">
        <v>152</v>
      </c>
      <c r="E131" s="219" t="s">
        <v>672</v>
      </c>
      <c r="F131" s="220" t="s">
        <v>673</v>
      </c>
      <c r="G131" s="221" t="s">
        <v>168</v>
      </c>
      <c r="H131" s="222">
        <v>19.949999999999999</v>
      </c>
      <c r="I131" s="223"/>
      <c r="J131" s="224">
        <f>ROUND(I131*H131,2)</f>
        <v>0</v>
      </c>
      <c r="K131" s="220" t="s">
        <v>156</v>
      </c>
      <c r="L131" s="44"/>
      <c r="M131" s="225" t="s">
        <v>1</v>
      </c>
      <c r="N131" s="226" t="s">
        <v>41</v>
      </c>
      <c r="O131" s="91"/>
      <c r="P131" s="227">
        <f>O131*H131</f>
        <v>0</v>
      </c>
      <c r="Q131" s="227">
        <v>0.0020100000000000001</v>
      </c>
      <c r="R131" s="227">
        <f>Q131*H131</f>
        <v>0.040099500000000003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242</v>
      </c>
      <c r="AT131" s="229" t="s">
        <v>152</v>
      </c>
      <c r="AU131" s="229" t="s">
        <v>86</v>
      </c>
      <c r="AY131" s="17" t="s">
        <v>150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84</v>
      </c>
      <c r="BK131" s="230">
        <f>ROUND(I131*H131,2)</f>
        <v>0</v>
      </c>
      <c r="BL131" s="17" t="s">
        <v>242</v>
      </c>
      <c r="BM131" s="229" t="s">
        <v>756</v>
      </c>
    </row>
    <row r="132" s="13" customFormat="1">
      <c r="A132" s="13"/>
      <c r="B132" s="231"/>
      <c r="C132" s="232"/>
      <c r="D132" s="233" t="s">
        <v>159</v>
      </c>
      <c r="E132" s="234" t="s">
        <v>1</v>
      </c>
      <c r="F132" s="235" t="s">
        <v>757</v>
      </c>
      <c r="G132" s="232"/>
      <c r="H132" s="236">
        <v>12</v>
      </c>
      <c r="I132" s="237"/>
      <c r="J132" s="232"/>
      <c r="K132" s="232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159</v>
      </c>
      <c r="AU132" s="242" t="s">
        <v>86</v>
      </c>
      <c r="AV132" s="13" t="s">
        <v>86</v>
      </c>
      <c r="AW132" s="13" t="s">
        <v>32</v>
      </c>
      <c r="AX132" s="13" t="s">
        <v>76</v>
      </c>
      <c r="AY132" s="242" t="s">
        <v>150</v>
      </c>
    </row>
    <row r="133" s="13" customFormat="1">
      <c r="A133" s="13"/>
      <c r="B133" s="231"/>
      <c r="C133" s="232"/>
      <c r="D133" s="233" t="s">
        <v>159</v>
      </c>
      <c r="E133" s="234" t="s">
        <v>1</v>
      </c>
      <c r="F133" s="235" t="s">
        <v>758</v>
      </c>
      <c r="G133" s="232"/>
      <c r="H133" s="236">
        <v>7.9500000000000002</v>
      </c>
      <c r="I133" s="237"/>
      <c r="J133" s="232"/>
      <c r="K133" s="232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159</v>
      </c>
      <c r="AU133" s="242" t="s">
        <v>86</v>
      </c>
      <c r="AV133" s="13" t="s">
        <v>86</v>
      </c>
      <c r="AW133" s="13" t="s">
        <v>32</v>
      </c>
      <c r="AX133" s="13" t="s">
        <v>76</v>
      </c>
      <c r="AY133" s="242" t="s">
        <v>150</v>
      </c>
    </row>
    <row r="134" s="14" customFormat="1">
      <c r="A134" s="14"/>
      <c r="B134" s="243"/>
      <c r="C134" s="244"/>
      <c r="D134" s="233" t="s">
        <v>159</v>
      </c>
      <c r="E134" s="245" t="s">
        <v>1</v>
      </c>
      <c r="F134" s="246" t="s">
        <v>161</v>
      </c>
      <c r="G134" s="244"/>
      <c r="H134" s="247">
        <v>19.949999999999999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3" t="s">
        <v>159</v>
      </c>
      <c r="AU134" s="253" t="s">
        <v>86</v>
      </c>
      <c r="AV134" s="14" t="s">
        <v>157</v>
      </c>
      <c r="AW134" s="14" t="s">
        <v>32</v>
      </c>
      <c r="AX134" s="14" t="s">
        <v>84</v>
      </c>
      <c r="AY134" s="253" t="s">
        <v>150</v>
      </c>
    </row>
    <row r="135" s="2" customFormat="1" ht="16.5" customHeight="1">
      <c r="A135" s="38"/>
      <c r="B135" s="39"/>
      <c r="C135" s="218" t="s">
        <v>165</v>
      </c>
      <c r="D135" s="218" t="s">
        <v>152</v>
      </c>
      <c r="E135" s="219" t="s">
        <v>678</v>
      </c>
      <c r="F135" s="220" t="s">
        <v>679</v>
      </c>
      <c r="G135" s="221" t="s">
        <v>645</v>
      </c>
      <c r="H135" s="274"/>
      <c r="I135" s="223"/>
      <c r="J135" s="224">
        <f>ROUND(I135*H135,2)</f>
        <v>0</v>
      </c>
      <c r="K135" s="220" t="s">
        <v>156</v>
      </c>
      <c r="L135" s="44"/>
      <c r="M135" s="225" t="s">
        <v>1</v>
      </c>
      <c r="N135" s="226" t="s">
        <v>41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242</v>
      </c>
      <c r="AT135" s="229" t="s">
        <v>152</v>
      </c>
      <c r="AU135" s="229" t="s">
        <v>86</v>
      </c>
      <c r="AY135" s="17" t="s">
        <v>150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84</v>
      </c>
      <c r="BK135" s="230">
        <f>ROUND(I135*H135,2)</f>
        <v>0</v>
      </c>
      <c r="BL135" s="17" t="s">
        <v>242</v>
      </c>
      <c r="BM135" s="229" t="s">
        <v>759</v>
      </c>
    </row>
    <row r="136" s="12" customFormat="1" ht="22.8" customHeight="1">
      <c r="A136" s="12"/>
      <c r="B136" s="202"/>
      <c r="C136" s="203"/>
      <c r="D136" s="204" t="s">
        <v>75</v>
      </c>
      <c r="E136" s="216" t="s">
        <v>681</v>
      </c>
      <c r="F136" s="216" t="s">
        <v>682</v>
      </c>
      <c r="G136" s="203"/>
      <c r="H136" s="203"/>
      <c r="I136" s="206"/>
      <c r="J136" s="217">
        <f>BK136</f>
        <v>0</v>
      </c>
      <c r="K136" s="203"/>
      <c r="L136" s="208"/>
      <c r="M136" s="209"/>
      <c r="N136" s="210"/>
      <c r="O136" s="210"/>
      <c r="P136" s="211">
        <f>SUM(P137:P150)</f>
        <v>0</v>
      </c>
      <c r="Q136" s="210"/>
      <c r="R136" s="211">
        <f>SUM(R137:R150)</f>
        <v>3.3132990000000002</v>
      </c>
      <c r="S136" s="210"/>
      <c r="T136" s="212">
        <f>SUM(T137:T150)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3" t="s">
        <v>86</v>
      </c>
      <c r="AT136" s="214" t="s">
        <v>75</v>
      </c>
      <c r="AU136" s="214" t="s">
        <v>84</v>
      </c>
      <c r="AY136" s="213" t="s">
        <v>150</v>
      </c>
      <c r="BK136" s="215">
        <f>SUM(BK137:BK150)</f>
        <v>0</v>
      </c>
    </row>
    <row r="137" s="2" customFormat="1" ht="16.5" customHeight="1">
      <c r="A137" s="38"/>
      <c r="B137" s="39"/>
      <c r="C137" s="218" t="s">
        <v>157</v>
      </c>
      <c r="D137" s="218" t="s">
        <v>152</v>
      </c>
      <c r="E137" s="219" t="s">
        <v>760</v>
      </c>
      <c r="F137" s="220" t="s">
        <v>761</v>
      </c>
      <c r="G137" s="221" t="s">
        <v>155</v>
      </c>
      <c r="H137" s="222">
        <v>89.775000000000006</v>
      </c>
      <c r="I137" s="223"/>
      <c r="J137" s="224">
        <f>ROUND(I137*H137,2)</f>
        <v>0</v>
      </c>
      <c r="K137" s="220" t="s">
        <v>156</v>
      </c>
      <c r="L137" s="44"/>
      <c r="M137" s="225" t="s">
        <v>1</v>
      </c>
      <c r="N137" s="226" t="s">
        <v>41</v>
      </c>
      <c r="O137" s="91"/>
      <c r="P137" s="227">
        <f>O137*H137</f>
        <v>0</v>
      </c>
      <c r="Q137" s="227">
        <v>0.00025000000000000001</v>
      </c>
      <c r="R137" s="227">
        <f>Q137*H137</f>
        <v>0.022443750000000002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242</v>
      </c>
      <c r="AT137" s="229" t="s">
        <v>152</v>
      </c>
      <c r="AU137" s="229" t="s">
        <v>86</v>
      </c>
      <c r="AY137" s="17" t="s">
        <v>150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84</v>
      </c>
      <c r="BK137" s="230">
        <f>ROUND(I137*H137,2)</f>
        <v>0</v>
      </c>
      <c r="BL137" s="17" t="s">
        <v>242</v>
      </c>
      <c r="BM137" s="229" t="s">
        <v>762</v>
      </c>
    </row>
    <row r="138" s="13" customFormat="1">
      <c r="A138" s="13"/>
      <c r="B138" s="231"/>
      <c r="C138" s="232"/>
      <c r="D138" s="233" t="s">
        <v>159</v>
      </c>
      <c r="E138" s="234" t="s">
        <v>1</v>
      </c>
      <c r="F138" s="235" t="s">
        <v>763</v>
      </c>
      <c r="G138" s="232"/>
      <c r="H138" s="236">
        <v>54</v>
      </c>
      <c r="I138" s="237"/>
      <c r="J138" s="232"/>
      <c r="K138" s="232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159</v>
      </c>
      <c r="AU138" s="242" t="s">
        <v>86</v>
      </c>
      <c r="AV138" s="13" t="s">
        <v>86</v>
      </c>
      <c r="AW138" s="13" t="s">
        <v>32</v>
      </c>
      <c r="AX138" s="13" t="s">
        <v>76</v>
      </c>
      <c r="AY138" s="242" t="s">
        <v>150</v>
      </c>
    </row>
    <row r="139" s="13" customFormat="1">
      <c r="A139" s="13"/>
      <c r="B139" s="231"/>
      <c r="C139" s="232"/>
      <c r="D139" s="233" t="s">
        <v>159</v>
      </c>
      <c r="E139" s="234" t="s">
        <v>1</v>
      </c>
      <c r="F139" s="235" t="s">
        <v>764</v>
      </c>
      <c r="G139" s="232"/>
      <c r="H139" s="236">
        <v>35.774999999999999</v>
      </c>
      <c r="I139" s="237"/>
      <c r="J139" s="232"/>
      <c r="K139" s="232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159</v>
      </c>
      <c r="AU139" s="242" t="s">
        <v>86</v>
      </c>
      <c r="AV139" s="13" t="s">
        <v>86</v>
      </c>
      <c r="AW139" s="13" t="s">
        <v>32</v>
      </c>
      <c r="AX139" s="13" t="s">
        <v>76</v>
      </c>
      <c r="AY139" s="242" t="s">
        <v>150</v>
      </c>
    </row>
    <row r="140" s="14" customFormat="1">
      <c r="A140" s="14"/>
      <c r="B140" s="243"/>
      <c r="C140" s="244"/>
      <c r="D140" s="233" t="s">
        <v>159</v>
      </c>
      <c r="E140" s="245" t="s">
        <v>1</v>
      </c>
      <c r="F140" s="246" t="s">
        <v>161</v>
      </c>
      <c r="G140" s="244"/>
      <c r="H140" s="247">
        <v>89.775000000000006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159</v>
      </c>
      <c r="AU140" s="253" t="s">
        <v>86</v>
      </c>
      <c r="AV140" s="14" t="s">
        <v>157</v>
      </c>
      <c r="AW140" s="14" t="s">
        <v>32</v>
      </c>
      <c r="AX140" s="14" t="s">
        <v>84</v>
      </c>
      <c r="AY140" s="253" t="s">
        <v>150</v>
      </c>
    </row>
    <row r="141" s="2" customFormat="1" ht="16.5" customHeight="1">
      <c r="A141" s="38"/>
      <c r="B141" s="39"/>
      <c r="C141" s="254" t="s">
        <v>174</v>
      </c>
      <c r="D141" s="254" t="s">
        <v>228</v>
      </c>
      <c r="E141" s="255" t="s">
        <v>765</v>
      </c>
      <c r="F141" s="256" t="s">
        <v>766</v>
      </c>
      <c r="G141" s="257" t="s">
        <v>155</v>
      </c>
      <c r="H141" s="258">
        <v>89.775000000000006</v>
      </c>
      <c r="I141" s="259"/>
      <c r="J141" s="260">
        <f>ROUND(I141*H141,2)</f>
        <v>0</v>
      </c>
      <c r="K141" s="256" t="s">
        <v>156</v>
      </c>
      <c r="L141" s="261"/>
      <c r="M141" s="262" t="s">
        <v>1</v>
      </c>
      <c r="N141" s="263" t="s">
        <v>41</v>
      </c>
      <c r="O141" s="91"/>
      <c r="P141" s="227">
        <f>O141*H141</f>
        <v>0</v>
      </c>
      <c r="Q141" s="227">
        <v>0.036110000000000003</v>
      </c>
      <c r="R141" s="227">
        <f>Q141*H141</f>
        <v>3.2417752500000003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319</v>
      </c>
      <c r="AT141" s="229" t="s">
        <v>228</v>
      </c>
      <c r="AU141" s="229" t="s">
        <v>86</v>
      </c>
      <c r="AY141" s="17" t="s">
        <v>150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84</v>
      </c>
      <c r="BK141" s="230">
        <f>ROUND(I141*H141,2)</f>
        <v>0</v>
      </c>
      <c r="BL141" s="17" t="s">
        <v>242</v>
      </c>
      <c r="BM141" s="229" t="s">
        <v>767</v>
      </c>
    </row>
    <row r="142" s="2" customFormat="1" ht="16.5" customHeight="1">
      <c r="A142" s="38"/>
      <c r="B142" s="39"/>
      <c r="C142" s="218" t="s">
        <v>179</v>
      </c>
      <c r="D142" s="218" t="s">
        <v>152</v>
      </c>
      <c r="E142" s="219" t="s">
        <v>694</v>
      </c>
      <c r="F142" s="220" t="s">
        <v>695</v>
      </c>
      <c r="G142" s="221" t="s">
        <v>168</v>
      </c>
      <c r="H142" s="222">
        <v>19.949999999999999</v>
      </c>
      <c r="I142" s="223"/>
      <c r="J142" s="224">
        <f>ROUND(I142*H142,2)</f>
        <v>0</v>
      </c>
      <c r="K142" s="220" t="s">
        <v>156</v>
      </c>
      <c r="L142" s="44"/>
      <c r="M142" s="225" t="s">
        <v>1</v>
      </c>
      <c r="N142" s="226" t="s">
        <v>41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242</v>
      </c>
      <c r="AT142" s="229" t="s">
        <v>152</v>
      </c>
      <c r="AU142" s="229" t="s">
        <v>86</v>
      </c>
      <c r="AY142" s="17" t="s">
        <v>150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84</v>
      </c>
      <c r="BK142" s="230">
        <f>ROUND(I142*H142,2)</f>
        <v>0</v>
      </c>
      <c r="BL142" s="17" t="s">
        <v>242</v>
      </c>
      <c r="BM142" s="229" t="s">
        <v>768</v>
      </c>
    </row>
    <row r="143" s="13" customFormat="1">
      <c r="A143" s="13"/>
      <c r="B143" s="231"/>
      <c r="C143" s="232"/>
      <c r="D143" s="233" t="s">
        <v>159</v>
      </c>
      <c r="E143" s="234" t="s">
        <v>1</v>
      </c>
      <c r="F143" s="235" t="s">
        <v>769</v>
      </c>
      <c r="G143" s="232"/>
      <c r="H143" s="236">
        <v>12</v>
      </c>
      <c r="I143" s="237"/>
      <c r="J143" s="232"/>
      <c r="K143" s="232"/>
      <c r="L143" s="238"/>
      <c r="M143" s="239"/>
      <c r="N143" s="240"/>
      <c r="O143" s="240"/>
      <c r="P143" s="240"/>
      <c r="Q143" s="240"/>
      <c r="R143" s="240"/>
      <c r="S143" s="240"/>
      <c r="T143" s="24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159</v>
      </c>
      <c r="AU143" s="242" t="s">
        <v>86</v>
      </c>
      <c r="AV143" s="13" t="s">
        <v>86</v>
      </c>
      <c r="AW143" s="13" t="s">
        <v>32</v>
      </c>
      <c r="AX143" s="13" t="s">
        <v>76</v>
      </c>
      <c r="AY143" s="242" t="s">
        <v>150</v>
      </c>
    </row>
    <row r="144" s="13" customFormat="1">
      <c r="A144" s="13"/>
      <c r="B144" s="231"/>
      <c r="C144" s="232"/>
      <c r="D144" s="233" t="s">
        <v>159</v>
      </c>
      <c r="E144" s="234" t="s">
        <v>1</v>
      </c>
      <c r="F144" s="235" t="s">
        <v>758</v>
      </c>
      <c r="G144" s="232"/>
      <c r="H144" s="236">
        <v>7.9500000000000002</v>
      </c>
      <c r="I144" s="237"/>
      <c r="J144" s="232"/>
      <c r="K144" s="232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159</v>
      </c>
      <c r="AU144" s="242" t="s">
        <v>86</v>
      </c>
      <c r="AV144" s="13" t="s">
        <v>86</v>
      </c>
      <c r="AW144" s="13" t="s">
        <v>32</v>
      </c>
      <c r="AX144" s="13" t="s">
        <v>76</v>
      </c>
      <c r="AY144" s="242" t="s">
        <v>150</v>
      </c>
    </row>
    <row r="145" s="14" customFormat="1">
      <c r="A145" s="14"/>
      <c r="B145" s="243"/>
      <c r="C145" s="244"/>
      <c r="D145" s="233" t="s">
        <v>159</v>
      </c>
      <c r="E145" s="245" t="s">
        <v>1</v>
      </c>
      <c r="F145" s="246" t="s">
        <v>161</v>
      </c>
      <c r="G145" s="244"/>
      <c r="H145" s="247">
        <v>19.949999999999999</v>
      </c>
      <c r="I145" s="248"/>
      <c r="J145" s="244"/>
      <c r="K145" s="244"/>
      <c r="L145" s="249"/>
      <c r="M145" s="250"/>
      <c r="N145" s="251"/>
      <c r="O145" s="251"/>
      <c r="P145" s="251"/>
      <c r="Q145" s="251"/>
      <c r="R145" s="251"/>
      <c r="S145" s="251"/>
      <c r="T145" s="25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3" t="s">
        <v>159</v>
      </c>
      <c r="AU145" s="253" t="s">
        <v>86</v>
      </c>
      <c r="AV145" s="14" t="s">
        <v>157</v>
      </c>
      <c r="AW145" s="14" t="s">
        <v>32</v>
      </c>
      <c r="AX145" s="14" t="s">
        <v>84</v>
      </c>
      <c r="AY145" s="253" t="s">
        <v>150</v>
      </c>
    </row>
    <row r="146" s="2" customFormat="1" ht="16.5" customHeight="1">
      <c r="A146" s="38"/>
      <c r="B146" s="39"/>
      <c r="C146" s="254" t="s">
        <v>183</v>
      </c>
      <c r="D146" s="254" t="s">
        <v>228</v>
      </c>
      <c r="E146" s="255" t="s">
        <v>698</v>
      </c>
      <c r="F146" s="256" t="s">
        <v>699</v>
      </c>
      <c r="G146" s="257" t="s">
        <v>168</v>
      </c>
      <c r="H146" s="258">
        <v>19.949999999999999</v>
      </c>
      <c r="I146" s="259"/>
      <c r="J146" s="260">
        <f>ROUND(I146*H146,2)</f>
        <v>0</v>
      </c>
      <c r="K146" s="256" t="s">
        <v>156</v>
      </c>
      <c r="L146" s="261"/>
      <c r="M146" s="262" t="s">
        <v>1</v>
      </c>
      <c r="N146" s="263" t="s">
        <v>41</v>
      </c>
      <c r="O146" s="91"/>
      <c r="P146" s="227">
        <f>O146*H146</f>
        <v>0</v>
      </c>
      <c r="Q146" s="227">
        <v>0.0023999999999999998</v>
      </c>
      <c r="R146" s="227">
        <f>Q146*H146</f>
        <v>0.047879999999999992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319</v>
      </c>
      <c r="AT146" s="229" t="s">
        <v>228</v>
      </c>
      <c r="AU146" s="229" t="s">
        <v>86</v>
      </c>
      <c r="AY146" s="17" t="s">
        <v>150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84</v>
      </c>
      <c r="BK146" s="230">
        <f>ROUND(I146*H146,2)</f>
        <v>0</v>
      </c>
      <c r="BL146" s="17" t="s">
        <v>242</v>
      </c>
      <c r="BM146" s="229" t="s">
        <v>770</v>
      </c>
    </row>
    <row r="147" s="2" customFormat="1" ht="16.5" customHeight="1">
      <c r="A147" s="38"/>
      <c r="B147" s="39"/>
      <c r="C147" s="254" t="s">
        <v>188</v>
      </c>
      <c r="D147" s="254" t="s">
        <v>228</v>
      </c>
      <c r="E147" s="255" t="s">
        <v>702</v>
      </c>
      <c r="F147" s="256" t="s">
        <v>703</v>
      </c>
      <c r="G147" s="257" t="s">
        <v>704</v>
      </c>
      <c r="H147" s="258">
        <v>6</v>
      </c>
      <c r="I147" s="259"/>
      <c r="J147" s="260">
        <f>ROUND(I147*H147,2)</f>
        <v>0</v>
      </c>
      <c r="K147" s="256" t="s">
        <v>156</v>
      </c>
      <c r="L147" s="261"/>
      <c r="M147" s="262" t="s">
        <v>1</v>
      </c>
      <c r="N147" s="263" t="s">
        <v>41</v>
      </c>
      <c r="O147" s="91"/>
      <c r="P147" s="227">
        <f>O147*H147</f>
        <v>0</v>
      </c>
      <c r="Q147" s="227">
        <v>0.00020000000000000001</v>
      </c>
      <c r="R147" s="227">
        <f>Q147*H147</f>
        <v>0.0012000000000000001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319</v>
      </c>
      <c r="AT147" s="229" t="s">
        <v>228</v>
      </c>
      <c r="AU147" s="229" t="s">
        <v>86</v>
      </c>
      <c r="AY147" s="17" t="s">
        <v>150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84</v>
      </c>
      <c r="BK147" s="230">
        <f>ROUND(I147*H147,2)</f>
        <v>0</v>
      </c>
      <c r="BL147" s="17" t="s">
        <v>242</v>
      </c>
      <c r="BM147" s="229" t="s">
        <v>771</v>
      </c>
    </row>
    <row r="148" s="13" customFormat="1">
      <c r="A148" s="13"/>
      <c r="B148" s="231"/>
      <c r="C148" s="232"/>
      <c r="D148" s="233" t="s">
        <v>159</v>
      </c>
      <c r="E148" s="234" t="s">
        <v>1</v>
      </c>
      <c r="F148" s="235" t="s">
        <v>179</v>
      </c>
      <c r="G148" s="232"/>
      <c r="H148" s="236">
        <v>6</v>
      </c>
      <c r="I148" s="237"/>
      <c r="J148" s="232"/>
      <c r="K148" s="232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159</v>
      </c>
      <c r="AU148" s="242" t="s">
        <v>86</v>
      </c>
      <c r="AV148" s="13" t="s">
        <v>86</v>
      </c>
      <c r="AW148" s="13" t="s">
        <v>32</v>
      </c>
      <c r="AX148" s="13" t="s">
        <v>76</v>
      </c>
      <c r="AY148" s="242" t="s">
        <v>150</v>
      </c>
    </row>
    <row r="149" s="14" customFormat="1">
      <c r="A149" s="14"/>
      <c r="B149" s="243"/>
      <c r="C149" s="244"/>
      <c r="D149" s="233" t="s">
        <v>159</v>
      </c>
      <c r="E149" s="245" t="s">
        <v>1</v>
      </c>
      <c r="F149" s="246" t="s">
        <v>161</v>
      </c>
      <c r="G149" s="244"/>
      <c r="H149" s="247">
        <v>6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159</v>
      </c>
      <c r="AU149" s="253" t="s">
        <v>86</v>
      </c>
      <c r="AV149" s="14" t="s">
        <v>157</v>
      </c>
      <c r="AW149" s="14" t="s">
        <v>32</v>
      </c>
      <c r="AX149" s="14" t="s">
        <v>84</v>
      </c>
      <c r="AY149" s="253" t="s">
        <v>150</v>
      </c>
    </row>
    <row r="150" s="2" customFormat="1" ht="16.5" customHeight="1">
      <c r="A150" s="38"/>
      <c r="B150" s="39"/>
      <c r="C150" s="218" t="s">
        <v>194</v>
      </c>
      <c r="D150" s="218" t="s">
        <v>152</v>
      </c>
      <c r="E150" s="219" t="s">
        <v>710</v>
      </c>
      <c r="F150" s="220" t="s">
        <v>711</v>
      </c>
      <c r="G150" s="221" t="s">
        <v>645</v>
      </c>
      <c r="H150" s="274"/>
      <c r="I150" s="223"/>
      <c r="J150" s="224">
        <f>ROUND(I150*H150,2)</f>
        <v>0</v>
      </c>
      <c r="K150" s="220" t="s">
        <v>156</v>
      </c>
      <c r="L150" s="44"/>
      <c r="M150" s="225" t="s">
        <v>1</v>
      </c>
      <c r="N150" s="226" t="s">
        <v>41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242</v>
      </c>
      <c r="AT150" s="229" t="s">
        <v>152</v>
      </c>
      <c r="AU150" s="229" t="s">
        <v>86</v>
      </c>
      <c r="AY150" s="17" t="s">
        <v>150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84</v>
      </c>
      <c r="BK150" s="230">
        <f>ROUND(I150*H150,2)</f>
        <v>0</v>
      </c>
      <c r="BL150" s="17" t="s">
        <v>242</v>
      </c>
      <c r="BM150" s="229" t="s">
        <v>772</v>
      </c>
    </row>
    <row r="151" s="12" customFormat="1" ht="25.92" customHeight="1">
      <c r="A151" s="12"/>
      <c r="B151" s="202"/>
      <c r="C151" s="203"/>
      <c r="D151" s="204" t="s">
        <v>75</v>
      </c>
      <c r="E151" s="205" t="s">
        <v>773</v>
      </c>
      <c r="F151" s="205" t="s">
        <v>774</v>
      </c>
      <c r="G151" s="203"/>
      <c r="H151" s="203"/>
      <c r="I151" s="206"/>
      <c r="J151" s="207">
        <f>BK151</f>
        <v>0</v>
      </c>
      <c r="K151" s="203"/>
      <c r="L151" s="208"/>
      <c r="M151" s="209"/>
      <c r="N151" s="210"/>
      <c r="O151" s="210"/>
      <c r="P151" s="211">
        <f>P152</f>
        <v>0</v>
      </c>
      <c r="Q151" s="210"/>
      <c r="R151" s="211">
        <f>R152</f>
        <v>0</v>
      </c>
      <c r="S151" s="210"/>
      <c r="T151" s="212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3" t="s">
        <v>157</v>
      </c>
      <c r="AT151" s="214" t="s">
        <v>75</v>
      </c>
      <c r="AU151" s="214" t="s">
        <v>76</v>
      </c>
      <c r="AY151" s="213" t="s">
        <v>150</v>
      </c>
      <c r="BK151" s="215">
        <f>BK152</f>
        <v>0</v>
      </c>
    </row>
    <row r="152" s="12" customFormat="1" ht="22.8" customHeight="1">
      <c r="A152" s="12"/>
      <c r="B152" s="202"/>
      <c r="C152" s="203"/>
      <c r="D152" s="204" t="s">
        <v>75</v>
      </c>
      <c r="E152" s="216" t="s">
        <v>775</v>
      </c>
      <c r="F152" s="216" t="s">
        <v>774</v>
      </c>
      <c r="G152" s="203"/>
      <c r="H152" s="203"/>
      <c r="I152" s="206"/>
      <c r="J152" s="217">
        <f>BK152</f>
        <v>0</v>
      </c>
      <c r="K152" s="203"/>
      <c r="L152" s="208"/>
      <c r="M152" s="209"/>
      <c r="N152" s="210"/>
      <c r="O152" s="210"/>
      <c r="P152" s="211">
        <f>P153</f>
        <v>0</v>
      </c>
      <c r="Q152" s="210"/>
      <c r="R152" s="211">
        <f>R153</f>
        <v>0</v>
      </c>
      <c r="S152" s="210"/>
      <c r="T152" s="212">
        <f>T153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3" t="s">
        <v>157</v>
      </c>
      <c r="AT152" s="214" t="s">
        <v>75</v>
      </c>
      <c r="AU152" s="214" t="s">
        <v>84</v>
      </c>
      <c r="AY152" s="213" t="s">
        <v>150</v>
      </c>
      <c r="BK152" s="215">
        <f>BK153</f>
        <v>0</v>
      </c>
    </row>
    <row r="153" s="2" customFormat="1" ht="16.5" customHeight="1">
      <c r="A153" s="38"/>
      <c r="B153" s="39"/>
      <c r="C153" s="254" t="s">
        <v>209</v>
      </c>
      <c r="D153" s="254" t="s">
        <v>228</v>
      </c>
      <c r="E153" s="255" t="s">
        <v>776</v>
      </c>
      <c r="F153" s="256" t="s">
        <v>777</v>
      </c>
      <c r="G153" s="257" t="s">
        <v>392</v>
      </c>
      <c r="H153" s="258">
        <v>1</v>
      </c>
      <c r="I153" s="259"/>
      <c r="J153" s="260">
        <f>ROUND(I153*H153,2)</f>
        <v>0</v>
      </c>
      <c r="K153" s="256" t="s">
        <v>1</v>
      </c>
      <c r="L153" s="261"/>
      <c r="M153" s="278" t="s">
        <v>1</v>
      </c>
      <c r="N153" s="279" t="s">
        <v>41</v>
      </c>
      <c r="O153" s="280"/>
      <c r="P153" s="281">
        <f>O153*H153</f>
        <v>0</v>
      </c>
      <c r="Q153" s="281">
        <v>0</v>
      </c>
      <c r="R153" s="281">
        <f>Q153*H153</f>
        <v>0</v>
      </c>
      <c r="S153" s="281">
        <v>0</v>
      </c>
      <c r="T153" s="28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778</v>
      </c>
      <c r="AT153" s="229" t="s">
        <v>228</v>
      </c>
      <c r="AU153" s="229" t="s">
        <v>86</v>
      </c>
      <c r="AY153" s="17" t="s">
        <v>150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84</v>
      </c>
      <c r="BK153" s="230">
        <f>ROUND(I153*H153,2)</f>
        <v>0</v>
      </c>
      <c r="BL153" s="17" t="s">
        <v>778</v>
      </c>
      <c r="BM153" s="229" t="s">
        <v>779</v>
      </c>
    </row>
    <row r="154" s="2" customFormat="1" ht="6.96" customHeight="1">
      <c r="A154" s="38"/>
      <c r="B154" s="66"/>
      <c r="C154" s="67"/>
      <c r="D154" s="67"/>
      <c r="E154" s="67"/>
      <c r="F154" s="67"/>
      <c r="G154" s="67"/>
      <c r="H154" s="67"/>
      <c r="I154" s="67"/>
      <c r="J154" s="67"/>
      <c r="K154" s="67"/>
      <c r="L154" s="44"/>
      <c r="M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</row>
  </sheetData>
  <sheetProtection sheet="1" autoFilter="0" formatColumns="0" formatRows="0" objects="1" scenarios="1" spinCount="100000" saltValue="w+az0vXnsU6NduLyrxTV77csnUdGC8xTH5eaOSMHxGo1BNJzmqj8wYc7FrSLKjgOYNzd/kVoGqcWgkYkBBOTSg==" hashValue="U4Xi1TThMxfbvVRFnFx+V8azQ1C/z6XC261cCZkjYQBTmtv8XmeOyhCIjPRyxz6FleCkkLcgLRI3AUFMjvIYxA==" algorithmName="SHA-512" password="CC35"/>
  <autoFilter ref="C122:K153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111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Přístavba tréninkové haly k hotelu Panoráma Teplice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780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13. 8. 2025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ROUND(J131,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ROUND((SUM(BE131:BE490)),  2)</f>
        <v>0</v>
      </c>
      <c r="G33" s="38"/>
      <c r="H33" s="38"/>
      <c r="I33" s="155">
        <v>0.20999999999999999</v>
      </c>
      <c r="J33" s="154">
        <f>ROUND(((SUM(BE131:BE490))*I33),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ROUND((SUM(BF131:BF490)),  2)</f>
        <v>0</v>
      </c>
      <c r="G34" s="38"/>
      <c r="H34" s="38"/>
      <c r="I34" s="155">
        <v>0.12</v>
      </c>
      <c r="J34" s="154">
        <f>ROUND(((SUM(BF131:BF490))*I34),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ROUND((SUM(BG131:BG490)),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ROUND((SUM(BH131:BH490)),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ROUND((SUM(BI131:BI490)),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Přístavba tréninkové haly k hotelu Panoráma Teplice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03 - Spojovací chodba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Teplice</v>
      </c>
      <c r="G89" s="40"/>
      <c r="H89" s="40"/>
      <c r="I89" s="32" t="s">
        <v>22</v>
      </c>
      <c r="J89" s="79" t="str">
        <f>IF(J12="","",J12)</f>
        <v>13. 8. 2025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Tepgastro s.r.o. Teplice</v>
      </c>
      <c r="G91" s="40"/>
      <c r="H91" s="40"/>
      <c r="I91" s="32" t="s">
        <v>30</v>
      </c>
      <c r="J91" s="36" t="str">
        <f>E21</f>
        <v>Ing. Milan Skoumal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115</v>
      </c>
      <c r="D94" s="176"/>
      <c r="E94" s="176"/>
      <c r="F94" s="176"/>
      <c r="G94" s="176"/>
      <c r="H94" s="176"/>
      <c r="I94" s="176"/>
      <c r="J94" s="177" t="s">
        <v>116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117</v>
      </c>
      <c r="D96" s="40"/>
      <c r="E96" s="40"/>
      <c r="F96" s="40"/>
      <c r="G96" s="40"/>
      <c r="H96" s="40"/>
      <c r="I96" s="40"/>
      <c r="J96" s="110">
        <f>J131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118</v>
      </c>
    </row>
    <row r="97" s="9" customFormat="1" ht="24.96" customHeight="1">
      <c r="A97" s="9"/>
      <c r="B97" s="179"/>
      <c r="C97" s="180"/>
      <c r="D97" s="181" t="s">
        <v>119</v>
      </c>
      <c r="E97" s="182"/>
      <c r="F97" s="182"/>
      <c r="G97" s="182"/>
      <c r="H97" s="182"/>
      <c r="I97" s="182"/>
      <c r="J97" s="183">
        <f>J132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120</v>
      </c>
      <c r="E98" s="188"/>
      <c r="F98" s="188"/>
      <c r="G98" s="188"/>
      <c r="H98" s="188"/>
      <c r="I98" s="188"/>
      <c r="J98" s="189">
        <f>J133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121</v>
      </c>
      <c r="E99" s="188"/>
      <c r="F99" s="188"/>
      <c r="G99" s="188"/>
      <c r="H99" s="188"/>
      <c r="I99" s="188"/>
      <c r="J99" s="189">
        <f>J168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123</v>
      </c>
      <c r="E100" s="188"/>
      <c r="F100" s="188"/>
      <c r="G100" s="188"/>
      <c r="H100" s="188"/>
      <c r="I100" s="188"/>
      <c r="J100" s="189">
        <f>J239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125</v>
      </c>
      <c r="E101" s="188"/>
      <c r="F101" s="188"/>
      <c r="G101" s="188"/>
      <c r="H101" s="188"/>
      <c r="I101" s="188"/>
      <c r="J101" s="189">
        <f>J252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126</v>
      </c>
      <c r="E102" s="188"/>
      <c r="F102" s="188"/>
      <c r="G102" s="188"/>
      <c r="H102" s="188"/>
      <c r="I102" s="188"/>
      <c r="J102" s="189">
        <f>J265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127</v>
      </c>
      <c r="E103" s="188"/>
      <c r="F103" s="188"/>
      <c r="G103" s="188"/>
      <c r="H103" s="188"/>
      <c r="I103" s="188"/>
      <c r="J103" s="189">
        <f>J318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9"/>
      <c r="C104" s="180"/>
      <c r="D104" s="181" t="s">
        <v>128</v>
      </c>
      <c r="E104" s="182"/>
      <c r="F104" s="182"/>
      <c r="G104" s="182"/>
      <c r="H104" s="182"/>
      <c r="I104" s="182"/>
      <c r="J104" s="183">
        <f>J320</f>
        <v>0</v>
      </c>
      <c r="K104" s="180"/>
      <c r="L104" s="18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5"/>
      <c r="C105" s="186"/>
      <c r="D105" s="187" t="s">
        <v>129</v>
      </c>
      <c r="E105" s="188"/>
      <c r="F105" s="188"/>
      <c r="G105" s="188"/>
      <c r="H105" s="188"/>
      <c r="I105" s="188"/>
      <c r="J105" s="189">
        <f>J321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131</v>
      </c>
      <c r="E106" s="188"/>
      <c r="F106" s="188"/>
      <c r="G106" s="188"/>
      <c r="H106" s="188"/>
      <c r="I106" s="188"/>
      <c r="J106" s="189">
        <f>J337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132</v>
      </c>
      <c r="E107" s="188"/>
      <c r="F107" s="188"/>
      <c r="G107" s="188"/>
      <c r="H107" s="188"/>
      <c r="I107" s="188"/>
      <c r="J107" s="189">
        <f>J351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781</v>
      </c>
      <c r="E108" s="188"/>
      <c r="F108" s="188"/>
      <c r="G108" s="188"/>
      <c r="H108" s="188"/>
      <c r="I108" s="188"/>
      <c r="J108" s="189">
        <f>J384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133</v>
      </c>
      <c r="E109" s="188"/>
      <c r="F109" s="188"/>
      <c r="G109" s="188"/>
      <c r="H109" s="188"/>
      <c r="I109" s="188"/>
      <c r="J109" s="189">
        <f>J442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5"/>
      <c r="C110" s="186"/>
      <c r="D110" s="187" t="s">
        <v>134</v>
      </c>
      <c r="E110" s="188"/>
      <c r="F110" s="188"/>
      <c r="G110" s="188"/>
      <c r="H110" s="188"/>
      <c r="I110" s="188"/>
      <c r="J110" s="189">
        <f>J447</f>
        <v>0</v>
      </c>
      <c r="K110" s="186"/>
      <c r="L110" s="19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5"/>
      <c r="C111" s="186"/>
      <c r="D111" s="187" t="s">
        <v>782</v>
      </c>
      <c r="E111" s="188"/>
      <c r="F111" s="188"/>
      <c r="G111" s="188"/>
      <c r="H111" s="188"/>
      <c r="I111" s="188"/>
      <c r="J111" s="189">
        <f>J475</f>
        <v>0</v>
      </c>
      <c r="K111" s="186"/>
      <c r="L111" s="19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66"/>
      <c r="C113" s="67"/>
      <c r="D113" s="67"/>
      <c r="E113" s="67"/>
      <c r="F113" s="67"/>
      <c r="G113" s="67"/>
      <c r="H113" s="67"/>
      <c r="I113" s="67"/>
      <c r="J113" s="67"/>
      <c r="K113" s="67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7" s="2" customFormat="1" ht="6.96" customHeight="1">
      <c r="A117" s="38"/>
      <c r="B117" s="68"/>
      <c r="C117" s="69"/>
      <c r="D117" s="69"/>
      <c r="E117" s="69"/>
      <c r="F117" s="69"/>
      <c r="G117" s="69"/>
      <c r="H117" s="69"/>
      <c r="I117" s="69"/>
      <c r="J117" s="69"/>
      <c r="K117" s="69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4.96" customHeight="1">
      <c r="A118" s="38"/>
      <c r="B118" s="39"/>
      <c r="C118" s="23" t="s">
        <v>135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16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40"/>
      <c r="D121" s="40"/>
      <c r="E121" s="174" t="str">
        <f>E7</f>
        <v>Přístavba tréninkové haly k hotelu Panoráma Teplice</v>
      </c>
      <c r="F121" s="32"/>
      <c r="G121" s="32"/>
      <c r="H121" s="32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112</v>
      </c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6.5" customHeight="1">
      <c r="A123" s="38"/>
      <c r="B123" s="39"/>
      <c r="C123" s="40"/>
      <c r="D123" s="40"/>
      <c r="E123" s="76" t="str">
        <f>E9</f>
        <v>SO 03 - Spojovací chodba</v>
      </c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20</v>
      </c>
      <c r="D125" s="40"/>
      <c r="E125" s="40"/>
      <c r="F125" s="27" t="str">
        <f>F12</f>
        <v>Teplice</v>
      </c>
      <c r="G125" s="40"/>
      <c r="H125" s="40"/>
      <c r="I125" s="32" t="s">
        <v>22</v>
      </c>
      <c r="J125" s="79" t="str">
        <f>IF(J12="","",J12)</f>
        <v>13. 8. 2025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5.15" customHeight="1">
      <c r="A127" s="38"/>
      <c r="B127" s="39"/>
      <c r="C127" s="32" t="s">
        <v>24</v>
      </c>
      <c r="D127" s="40"/>
      <c r="E127" s="40"/>
      <c r="F127" s="27" t="str">
        <f>E15</f>
        <v>Tepgastro s.r.o. Teplice</v>
      </c>
      <c r="G127" s="40"/>
      <c r="H127" s="40"/>
      <c r="I127" s="32" t="s">
        <v>30</v>
      </c>
      <c r="J127" s="36" t="str">
        <f>E21</f>
        <v>Ing. Milan Skoumal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5.15" customHeight="1">
      <c r="A128" s="38"/>
      <c r="B128" s="39"/>
      <c r="C128" s="32" t="s">
        <v>28</v>
      </c>
      <c r="D128" s="40"/>
      <c r="E128" s="40"/>
      <c r="F128" s="27" t="str">
        <f>IF(E18="","",E18)</f>
        <v>Vyplň údaj</v>
      </c>
      <c r="G128" s="40"/>
      <c r="H128" s="40"/>
      <c r="I128" s="32" t="s">
        <v>33</v>
      </c>
      <c r="J128" s="36" t="str">
        <f>E24</f>
        <v xml:space="preserve"> </v>
      </c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0.32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11" customFormat="1" ht="29.28" customHeight="1">
      <c r="A130" s="191"/>
      <c r="B130" s="192"/>
      <c r="C130" s="193" t="s">
        <v>136</v>
      </c>
      <c r="D130" s="194" t="s">
        <v>61</v>
      </c>
      <c r="E130" s="194" t="s">
        <v>57</v>
      </c>
      <c r="F130" s="194" t="s">
        <v>58</v>
      </c>
      <c r="G130" s="194" t="s">
        <v>137</v>
      </c>
      <c r="H130" s="194" t="s">
        <v>138</v>
      </c>
      <c r="I130" s="194" t="s">
        <v>139</v>
      </c>
      <c r="J130" s="194" t="s">
        <v>116</v>
      </c>
      <c r="K130" s="195" t="s">
        <v>140</v>
      </c>
      <c r="L130" s="196"/>
      <c r="M130" s="100" t="s">
        <v>1</v>
      </c>
      <c r="N130" s="101" t="s">
        <v>40</v>
      </c>
      <c r="O130" s="101" t="s">
        <v>141</v>
      </c>
      <c r="P130" s="101" t="s">
        <v>142</v>
      </c>
      <c r="Q130" s="101" t="s">
        <v>143</v>
      </c>
      <c r="R130" s="101" t="s">
        <v>144</v>
      </c>
      <c r="S130" s="101" t="s">
        <v>145</v>
      </c>
      <c r="T130" s="102" t="s">
        <v>146</v>
      </c>
      <c r="U130" s="191"/>
      <c r="V130" s="191"/>
      <c r="W130" s="191"/>
      <c r="X130" s="191"/>
      <c r="Y130" s="191"/>
      <c r="Z130" s="191"/>
      <c r="AA130" s="191"/>
      <c r="AB130" s="191"/>
      <c r="AC130" s="191"/>
      <c r="AD130" s="191"/>
      <c r="AE130" s="191"/>
    </row>
    <row r="131" s="2" customFormat="1" ht="22.8" customHeight="1">
      <c r="A131" s="38"/>
      <c r="B131" s="39"/>
      <c r="C131" s="107" t="s">
        <v>147</v>
      </c>
      <c r="D131" s="40"/>
      <c r="E131" s="40"/>
      <c r="F131" s="40"/>
      <c r="G131" s="40"/>
      <c r="H131" s="40"/>
      <c r="I131" s="40"/>
      <c r="J131" s="197">
        <f>BK131</f>
        <v>0</v>
      </c>
      <c r="K131" s="40"/>
      <c r="L131" s="44"/>
      <c r="M131" s="103"/>
      <c r="N131" s="198"/>
      <c r="O131" s="104"/>
      <c r="P131" s="199">
        <f>P132+P320</f>
        <v>0</v>
      </c>
      <c r="Q131" s="104"/>
      <c r="R131" s="199">
        <f>R132+R320</f>
        <v>125.95768688999998</v>
      </c>
      <c r="S131" s="104"/>
      <c r="T131" s="200">
        <f>T132+T320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75</v>
      </c>
      <c r="AU131" s="17" t="s">
        <v>118</v>
      </c>
      <c r="BK131" s="201">
        <f>BK132+BK320</f>
        <v>0</v>
      </c>
    </row>
    <row r="132" s="12" customFormat="1" ht="25.92" customHeight="1">
      <c r="A132" s="12"/>
      <c r="B132" s="202"/>
      <c r="C132" s="203"/>
      <c r="D132" s="204" t="s">
        <v>75</v>
      </c>
      <c r="E132" s="205" t="s">
        <v>148</v>
      </c>
      <c r="F132" s="205" t="s">
        <v>149</v>
      </c>
      <c r="G132" s="203"/>
      <c r="H132" s="203"/>
      <c r="I132" s="206"/>
      <c r="J132" s="207">
        <f>BK132</f>
        <v>0</v>
      </c>
      <c r="K132" s="203"/>
      <c r="L132" s="208"/>
      <c r="M132" s="209"/>
      <c r="N132" s="210"/>
      <c r="O132" s="210"/>
      <c r="P132" s="211">
        <f>P133+P168+P239+P252+P265+P318</f>
        <v>0</v>
      </c>
      <c r="Q132" s="210"/>
      <c r="R132" s="211">
        <f>R133+R168+R239+R252+R265+R318</f>
        <v>123.66628009999998</v>
      </c>
      <c r="S132" s="210"/>
      <c r="T132" s="212">
        <f>T133+T168+T239+T252+T265+T318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3" t="s">
        <v>84</v>
      </c>
      <c r="AT132" s="214" t="s">
        <v>75</v>
      </c>
      <c r="AU132" s="214" t="s">
        <v>76</v>
      </c>
      <c r="AY132" s="213" t="s">
        <v>150</v>
      </c>
      <c r="BK132" s="215">
        <f>BK133+BK168+BK239+BK252+BK265+BK318</f>
        <v>0</v>
      </c>
    </row>
    <row r="133" s="12" customFormat="1" ht="22.8" customHeight="1">
      <c r="A133" s="12"/>
      <c r="B133" s="202"/>
      <c r="C133" s="203"/>
      <c r="D133" s="204" t="s">
        <v>75</v>
      </c>
      <c r="E133" s="216" t="s">
        <v>84</v>
      </c>
      <c r="F133" s="216" t="s">
        <v>151</v>
      </c>
      <c r="G133" s="203"/>
      <c r="H133" s="203"/>
      <c r="I133" s="206"/>
      <c r="J133" s="217">
        <f>BK133</f>
        <v>0</v>
      </c>
      <c r="K133" s="203"/>
      <c r="L133" s="208"/>
      <c r="M133" s="209"/>
      <c r="N133" s="210"/>
      <c r="O133" s="210"/>
      <c r="P133" s="211">
        <f>SUM(P134:P167)</f>
        <v>0</v>
      </c>
      <c r="Q133" s="210"/>
      <c r="R133" s="211">
        <f>SUM(R134:R167)</f>
        <v>0</v>
      </c>
      <c r="S133" s="210"/>
      <c r="T133" s="212">
        <f>SUM(T134:T167)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3" t="s">
        <v>84</v>
      </c>
      <c r="AT133" s="214" t="s">
        <v>75</v>
      </c>
      <c r="AU133" s="214" t="s">
        <v>84</v>
      </c>
      <c r="AY133" s="213" t="s">
        <v>150</v>
      </c>
      <c r="BK133" s="215">
        <f>SUM(BK134:BK167)</f>
        <v>0</v>
      </c>
    </row>
    <row r="134" s="2" customFormat="1" ht="16.5" customHeight="1">
      <c r="A134" s="38"/>
      <c r="B134" s="39"/>
      <c r="C134" s="218" t="s">
        <v>84</v>
      </c>
      <c r="D134" s="218" t="s">
        <v>152</v>
      </c>
      <c r="E134" s="219" t="s">
        <v>783</v>
      </c>
      <c r="F134" s="220" t="s">
        <v>784</v>
      </c>
      <c r="G134" s="221" t="s">
        <v>191</v>
      </c>
      <c r="H134" s="222">
        <v>47.25</v>
      </c>
      <c r="I134" s="223"/>
      <c r="J134" s="224">
        <f>ROUND(I134*H134,2)</f>
        <v>0</v>
      </c>
      <c r="K134" s="220" t="s">
        <v>156</v>
      </c>
      <c r="L134" s="44"/>
      <c r="M134" s="225" t="s">
        <v>1</v>
      </c>
      <c r="N134" s="226" t="s">
        <v>41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157</v>
      </c>
      <c r="AT134" s="229" t="s">
        <v>152</v>
      </c>
      <c r="AU134" s="229" t="s">
        <v>86</v>
      </c>
      <c r="AY134" s="17" t="s">
        <v>150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84</v>
      </c>
      <c r="BK134" s="230">
        <f>ROUND(I134*H134,2)</f>
        <v>0</v>
      </c>
      <c r="BL134" s="17" t="s">
        <v>157</v>
      </c>
      <c r="BM134" s="229" t="s">
        <v>785</v>
      </c>
    </row>
    <row r="135" s="13" customFormat="1">
      <c r="A135" s="13"/>
      <c r="B135" s="231"/>
      <c r="C135" s="232"/>
      <c r="D135" s="233" t="s">
        <v>159</v>
      </c>
      <c r="E135" s="234" t="s">
        <v>1</v>
      </c>
      <c r="F135" s="235" t="s">
        <v>786</v>
      </c>
      <c r="G135" s="232"/>
      <c r="H135" s="236">
        <v>47.25</v>
      </c>
      <c r="I135" s="237"/>
      <c r="J135" s="232"/>
      <c r="K135" s="232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159</v>
      </c>
      <c r="AU135" s="242" t="s">
        <v>86</v>
      </c>
      <c r="AV135" s="13" t="s">
        <v>86</v>
      </c>
      <c r="AW135" s="13" t="s">
        <v>32</v>
      </c>
      <c r="AX135" s="13" t="s">
        <v>76</v>
      </c>
      <c r="AY135" s="242" t="s">
        <v>150</v>
      </c>
    </row>
    <row r="136" s="14" customFormat="1">
      <c r="A136" s="14"/>
      <c r="B136" s="243"/>
      <c r="C136" s="244"/>
      <c r="D136" s="233" t="s">
        <v>159</v>
      </c>
      <c r="E136" s="245" t="s">
        <v>1</v>
      </c>
      <c r="F136" s="246" t="s">
        <v>161</v>
      </c>
      <c r="G136" s="244"/>
      <c r="H136" s="247">
        <v>47.25</v>
      </c>
      <c r="I136" s="248"/>
      <c r="J136" s="244"/>
      <c r="K136" s="244"/>
      <c r="L136" s="249"/>
      <c r="M136" s="250"/>
      <c r="N136" s="251"/>
      <c r="O136" s="251"/>
      <c r="P136" s="251"/>
      <c r="Q136" s="251"/>
      <c r="R136" s="251"/>
      <c r="S136" s="251"/>
      <c r="T136" s="25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3" t="s">
        <v>159</v>
      </c>
      <c r="AU136" s="253" t="s">
        <v>86</v>
      </c>
      <c r="AV136" s="14" t="s">
        <v>157</v>
      </c>
      <c r="AW136" s="14" t="s">
        <v>32</v>
      </c>
      <c r="AX136" s="14" t="s">
        <v>84</v>
      </c>
      <c r="AY136" s="253" t="s">
        <v>150</v>
      </c>
    </row>
    <row r="137" s="2" customFormat="1" ht="21.75" customHeight="1">
      <c r="A137" s="38"/>
      <c r="B137" s="39"/>
      <c r="C137" s="218" t="s">
        <v>86</v>
      </c>
      <c r="D137" s="218" t="s">
        <v>152</v>
      </c>
      <c r="E137" s="219" t="s">
        <v>787</v>
      </c>
      <c r="F137" s="220" t="s">
        <v>788</v>
      </c>
      <c r="G137" s="221" t="s">
        <v>191</v>
      </c>
      <c r="H137" s="222">
        <v>15.119999999999999</v>
      </c>
      <c r="I137" s="223"/>
      <c r="J137" s="224">
        <f>ROUND(I137*H137,2)</f>
        <v>0</v>
      </c>
      <c r="K137" s="220" t="s">
        <v>156</v>
      </c>
      <c r="L137" s="44"/>
      <c r="M137" s="225" t="s">
        <v>1</v>
      </c>
      <c r="N137" s="226" t="s">
        <v>41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157</v>
      </c>
      <c r="AT137" s="229" t="s">
        <v>152</v>
      </c>
      <c r="AU137" s="229" t="s">
        <v>86</v>
      </c>
      <c r="AY137" s="17" t="s">
        <v>150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84</v>
      </c>
      <c r="BK137" s="230">
        <f>ROUND(I137*H137,2)</f>
        <v>0</v>
      </c>
      <c r="BL137" s="17" t="s">
        <v>157</v>
      </c>
      <c r="BM137" s="229" t="s">
        <v>789</v>
      </c>
    </row>
    <row r="138" s="13" customFormat="1">
      <c r="A138" s="13"/>
      <c r="B138" s="231"/>
      <c r="C138" s="232"/>
      <c r="D138" s="233" t="s">
        <v>159</v>
      </c>
      <c r="E138" s="234" t="s">
        <v>1</v>
      </c>
      <c r="F138" s="235" t="s">
        <v>790</v>
      </c>
      <c r="G138" s="232"/>
      <c r="H138" s="236">
        <v>1.26</v>
      </c>
      <c r="I138" s="237"/>
      <c r="J138" s="232"/>
      <c r="K138" s="232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159</v>
      </c>
      <c r="AU138" s="242" t="s">
        <v>86</v>
      </c>
      <c r="AV138" s="13" t="s">
        <v>86</v>
      </c>
      <c r="AW138" s="13" t="s">
        <v>32</v>
      </c>
      <c r="AX138" s="13" t="s">
        <v>76</v>
      </c>
      <c r="AY138" s="242" t="s">
        <v>150</v>
      </c>
    </row>
    <row r="139" s="13" customFormat="1">
      <c r="A139" s="13"/>
      <c r="B139" s="231"/>
      <c r="C139" s="232"/>
      <c r="D139" s="233" t="s">
        <v>159</v>
      </c>
      <c r="E139" s="234" t="s">
        <v>1</v>
      </c>
      <c r="F139" s="235" t="s">
        <v>791</v>
      </c>
      <c r="G139" s="232"/>
      <c r="H139" s="236">
        <v>5.46</v>
      </c>
      <c r="I139" s="237"/>
      <c r="J139" s="232"/>
      <c r="K139" s="232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159</v>
      </c>
      <c r="AU139" s="242" t="s">
        <v>86</v>
      </c>
      <c r="AV139" s="13" t="s">
        <v>86</v>
      </c>
      <c r="AW139" s="13" t="s">
        <v>32</v>
      </c>
      <c r="AX139" s="13" t="s">
        <v>76</v>
      </c>
      <c r="AY139" s="242" t="s">
        <v>150</v>
      </c>
    </row>
    <row r="140" s="13" customFormat="1">
      <c r="A140" s="13"/>
      <c r="B140" s="231"/>
      <c r="C140" s="232"/>
      <c r="D140" s="233" t="s">
        <v>159</v>
      </c>
      <c r="E140" s="234" t="s">
        <v>1</v>
      </c>
      <c r="F140" s="235" t="s">
        <v>792</v>
      </c>
      <c r="G140" s="232"/>
      <c r="H140" s="236">
        <v>3.7440000000000002</v>
      </c>
      <c r="I140" s="237"/>
      <c r="J140" s="232"/>
      <c r="K140" s="232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159</v>
      </c>
      <c r="AU140" s="242" t="s">
        <v>86</v>
      </c>
      <c r="AV140" s="13" t="s">
        <v>86</v>
      </c>
      <c r="AW140" s="13" t="s">
        <v>32</v>
      </c>
      <c r="AX140" s="13" t="s">
        <v>76</v>
      </c>
      <c r="AY140" s="242" t="s">
        <v>150</v>
      </c>
    </row>
    <row r="141" s="13" customFormat="1">
      <c r="A141" s="13"/>
      <c r="B141" s="231"/>
      <c r="C141" s="232"/>
      <c r="D141" s="233" t="s">
        <v>159</v>
      </c>
      <c r="E141" s="234" t="s">
        <v>1</v>
      </c>
      <c r="F141" s="235" t="s">
        <v>793</v>
      </c>
      <c r="G141" s="232"/>
      <c r="H141" s="236">
        <v>2.6400000000000001</v>
      </c>
      <c r="I141" s="237"/>
      <c r="J141" s="232"/>
      <c r="K141" s="232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159</v>
      </c>
      <c r="AU141" s="242" t="s">
        <v>86</v>
      </c>
      <c r="AV141" s="13" t="s">
        <v>86</v>
      </c>
      <c r="AW141" s="13" t="s">
        <v>32</v>
      </c>
      <c r="AX141" s="13" t="s">
        <v>76</v>
      </c>
      <c r="AY141" s="242" t="s">
        <v>150</v>
      </c>
    </row>
    <row r="142" s="13" customFormat="1">
      <c r="A142" s="13"/>
      <c r="B142" s="231"/>
      <c r="C142" s="232"/>
      <c r="D142" s="233" t="s">
        <v>159</v>
      </c>
      <c r="E142" s="234" t="s">
        <v>1</v>
      </c>
      <c r="F142" s="235" t="s">
        <v>794</v>
      </c>
      <c r="G142" s="232"/>
      <c r="H142" s="236">
        <v>2.016</v>
      </c>
      <c r="I142" s="237"/>
      <c r="J142" s="232"/>
      <c r="K142" s="232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159</v>
      </c>
      <c r="AU142" s="242" t="s">
        <v>86</v>
      </c>
      <c r="AV142" s="13" t="s">
        <v>86</v>
      </c>
      <c r="AW142" s="13" t="s">
        <v>32</v>
      </c>
      <c r="AX142" s="13" t="s">
        <v>76</v>
      </c>
      <c r="AY142" s="242" t="s">
        <v>150</v>
      </c>
    </row>
    <row r="143" s="14" customFormat="1">
      <c r="A143" s="14"/>
      <c r="B143" s="243"/>
      <c r="C143" s="244"/>
      <c r="D143" s="233" t="s">
        <v>159</v>
      </c>
      <c r="E143" s="245" t="s">
        <v>1</v>
      </c>
      <c r="F143" s="246" t="s">
        <v>161</v>
      </c>
      <c r="G143" s="244"/>
      <c r="H143" s="247">
        <v>15.119999999999999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159</v>
      </c>
      <c r="AU143" s="253" t="s">
        <v>86</v>
      </c>
      <c r="AV143" s="14" t="s">
        <v>157</v>
      </c>
      <c r="AW143" s="14" t="s">
        <v>32</v>
      </c>
      <c r="AX143" s="14" t="s">
        <v>84</v>
      </c>
      <c r="AY143" s="253" t="s">
        <v>150</v>
      </c>
    </row>
    <row r="144" s="2" customFormat="1" ht="21.75" customHeight="1">
      <c r="A144" s="38"/>
      <c r="B144" s="39"/>
      <c r="C144" s="218" t="s">
        <v>165</v>
      </c>
      <c r="D144" s="218" t="s">
        <v>152</v>
      </c>
      <c r="E144" s="219" t="s">
        <v>217</v>
      </c>
      <c r="F144" s="220" t="s">
        <v>218</v>
      </c>
      <c r="G144" s="221" t="s">
        <v>191</v>
      </c>
      <c r="H144" s="222">
        <v>62.369999999999997</v>
      </c>
      <c r="I144" s="223"/>
      <c r="J144" s="224">
        <f>ROUND(I144*H144,2)</f>
        <v>0</v>
      </c>
      <c r="K144" s="220" t="s">
        <v>156</v>
      </c>
      <c r="L144" s="44"/>
      <c r="M144" s="225" t="s">
        <v>1</v>
      </c>
      <c r="N144" s="226" t="s">
        <v>41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157</v>
      </c>
      <c r="AT144" s="229" t="s">
        <v>152</v>
      </c>
      <c r="AU144" s="229" t="s">
        <v>86</v>
      </c>
      <c r="AY144" s="17" t="s">
        <v>150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84</v>
      </c>
      <c r="BK144" s="230">
        <f>ROUND(I144*H144,2)</f>
        <v>0</v>
      </c>
      <c r="BL144" s="17" t="s">
        <v>157</v>
      </c>
      <c r="BM144" s="229" t="s">
        <v>795</v>
      </c>
    </row>
    <row r="145" s="13" customFormat="1">
      <c r="A145" s="13"/>
      <c r="B145" s="231"/>
      <c r="C145" s="232"/>
      <c r="D145" s="233" t="s">
        <v>159</v>
      </c>
      <c r="E145" s="234" t="s">
        <v>1</v>
      </c>
      <c r="F145" s="235" t="s">
        <v>786</v>
      </c>
      <c r="G145" s="232"/>
      <c r="H145" s="236">
        <v>47.25</v>
      </c>
      <c r="I145" s="237"/>
      <c r="J145" s="232"/>
      <c r="K145" s="232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159</v>
      </c>
      <c r="AU145" s="242" t="s">
        <v>86</v>
      </c>
      <c r="AV145" s="13" t="s">
        <v>86</v>
      </c>
      <c r="AW145" s="13" t="s">
        <v>32</v>
      </c>
      <c r="AX145" s="13" t="s">
        <v>76</v>
      </c>
      <c r="AY145" s="242" t="s">
        <v>150</v>
      </c>
    </row>
    <row r="146" s="13" customFormat="1">
      <c r="A146" s="13"/>
      <c r="B146" s="231"/>
      <c r="C146" s="232"/>
      <c r="D146" s="233" t="s">
        <v>159</v>
      </c>
      <c r="E146" s="234" t="s">
        <v>1</v>
      </c>
      <c r="F146" s="235" t="s">
        <v>790</v>
      </c>
      <c r="G146" s="232"/>
      <c r="H146" s="236">
        <v>1.26</v>
      </c>
      <c r="I146" s="237"/>
      <c r="J146" s="232"/>
      <c r="K146" s="232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159</v>
      </c>
      <c r="AU146" s="242" t="s">
        <v>86</v>
      </c>
      <c r="AV146" s="13" t="s">
        <v>86</v>
      </c>
      <c r="AW146" s="13" t="s">
        <v>32</v>
      </c>
      <c r="AX146" s="13" t="s">
        <v>76</v>
      </c>
      <c r="AY146" s="242" t="s">
        <v>150</v>
      </c>
    </row>
    <row r="147" s="13" customFormat="1">
      <c r="A147" s="13"/>
      <c r="B147" s="231"/>
      <c r="C147" s="232"/>
      <c r="D147" s="233" t="s">
        <v>159</v>
      </c>
      <c r="E147" s="234" t="s">
        <v>1</v>
      </c>
      <c r="F147" s="235" t="s">
        <v>791</v>
      </c>
      <c r="G147" s="232"/>
      <c r="H147" s="236">
        <v>5.46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159</v>
      </c>
      <c r="AU147" s="242" t="s">
        <v>86</v>
      </c>
      <c r="AV147" s="13" t="s">
        <v>86</v>
      </c>
      <c r="AW147" s="13" t="s">
        <v>32</v>
      </c>
      <c r="AX147" s="13" t="s">
        <v>76</v>
      </c>
      <c r="AY147" s="242" t="s">
        <v>150</v>
      </c>
    </row>
    <row r="148" s="13" customFormat="1">
      <c r="A148" s="13"/>
      <c r="B148" s="231"/>
      <c r="C148" s="232"/>
      <c r="D148" s="233" t="s">
        <v>159</v>
      </c>
      <c r="E148" s="234" t="s">
        <v>1</v>
      </c>
      <c r="F148" s="235" t="s">
        <v>792</v>
      </c>
      <c r="G148" s="232"/>
      <c r="H148" s="236">
        <v>3.7440000000000002</v>
      </c>
      <c r="I148" s="237"/>
      <c r="J148" s="232"/>
      <c r="K148" s="232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159</v>
      </c>
      <c r="AU148" s="242" t="s">
        <v>86</v>
      </c>
      <c r="AV148" s="13" t="s">
        <v>86</v>
      </c>
      <c r="AW148" s="13" t="s">
        <v>32</v>
      </c>
      <c r="AX148" s="13" t="s">
        <v>76</v>
      </c>
      <c r="AY148" s="242" t="s">
        <v>150</v>
      </c>
    </row>
    <row r="149" s="13" customFormat="1">
      <c r="A149" s="13"/>
      <c r="B149" s="231"/>
      <c r="C149" s="232"/>
      <c r="D149" s="233" t="s">
        <v>159</v>
      </c>
      <c r="E149" s="234" t="s">
        <v>1</v>
      </c>
      <c r="F149" s="235" t="s">
        <v>793</v>
      </c>
      <c r="G149" s="232"/>
      <c r="H149" s="236">
        <v>2.6400000000000001</v>
      </c>
      <c r="I149" s="237"/>
      <c r="J149" s="232"/>
      <c r="K149" s="232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159</v>
      </c>
      <c r="AU149" s="242" t="s">
        <v>86</v>
      </c>
      <c r="AV149" s="13" t="s">
        <v>86</v>
      </c>
      <c r="AW149" s="13" t="s">
        <v>32</v>
      </c>
      <c r="AX149" s="13" t="s">
        <v>76</v>
      </c>
      <c r="AY149" s="242" t="s">
        <v>150</v>
      </c>
    </row>
    <row r="150" s="13" customFormat="1">
      <c r="A150" s="13"/>
      <c r="B150" s="231"/>
      <c r="C150" s="232"/>
      <c r="D150" s="233" t="s">
        <v>159</v>
      </c>
      <c r="E150" s="234" t="s">
        <v>1</v>
      </c>
      <c r="F150" s="235" t="s">
        <v>794</v>
      </c>
      <c r="G150" s="232"/>
      <c r="H150" s="236">
        <v>2.016</v>
      </c>
      <c r="I150" s="237"/>
      <c r="J150" s="232"/>
      <c r="K150" s="232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159</v>
      </c>
      <c r="AU150" s="242" t="s">
        <v>86</v>
      </c>
      <c r="AV150" s="13" t="s">
        <v>86</v>
      </c>
      <c r="AW150" s="13" t="s">
        <v>32</v>
      </c>
      <c r="AX150" s="13" t="s">
        <v>76</v>
      </c>
      <c r="AY150" s="242" t="s">
        <v>150</v>
      </c>
    </row>
    <row r="151" s="14" customFormat="1">
      <c r="A151" s="14"/>
      <c r="B151" s="243"/>
      <c r="C151" s="244"/>
      <c r="D151" s="233" t="s">
        <v>159</v>
      </c>
      <c r="E151" s="245" t="s">
        <v>1</v>
      </c>
      <c r="F151" s="246" t="s">
        <v>161</v>
      </c>
      <c r="G151" s="244"/>
      <c r="H151" s="247">
        <v>62.369999999999997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3" t="s">
        <v>159</v>
      </c>
      <c r="AU151" s="253" t="s">
        <v>86</v>
      </c>
      <c r="AV151" s="14" t="s">
        <v>157</v>
      </c>
      <c r="AW151" s="14" t="s">
        <v>32</v>
      </c>
      <c r="AX151" s="14" t="s">
        <v>84</v>
      </c>
      <c r="AY151" s="253" t="s">
        <v>150</v>
      </c>
    </row>
    <row r="152" s="2" customFormat="1" ht="16.5" customHeight="1">
      <c r="A152" s="38"/>
      <c r="B152" s="39"/>
      <c r="C152" s="218" t="s">
        <v>157</v>
      </c>
      <c r="D152" s="218" t="s">
        <v>152</v>
      </c>
      <c r="E152" s="219" t="s">
        <v>239</v>
      </c>
      <c r="F152" s="220" t="s">
        <v>240</v>
      </c>
      <c r="G152" s="221" t="s">
        <v>155</v>
      </c>
      <c r="H152" s="222">
        <v>64.016000000000005</v>
      </c>
      <c r="I152" s="223"/>
      <c r="J152" s="224">
        <f>ROUND(I152*H152,2)</f>
        <v>0</v>
      </c>
      <c r="K152" s="220" t="s">
        <v>156</v>
      </c>
      <c r="L152" s="44"/>
      <c r="M152" s="225" t="s">
        <v>1</v>
      </c>
      <c r="N152" s="226" t="s">
        <v>41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157</v>
      </c>
      <c r="AT152" s="229" t="s">
        <v>152</v>
      </c>
      <c r="AU152" s="229" t="s">
        <v>86</v>
      </c>
      <c r="AY152" s="17" t="s">
        <v>150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84</v>
      </c>
      <c r="BK152" s="230">
        <f>ROUND(I152*H152,2)</f>
        <v>0</v>
      </c>
      <c r="BL152" s="17" t="s">
        <v>157</v>
      </c>
      <c r="BM152" s="229" t="s">
        <v>796</v>
      </c>
    </row>
    <row r="153" s="13" customFormat="1">
      <c r="A153" s="13"/>
      <c r="B153" s="231"/>
      <c r="C153" s="232"/>
      <c r="D153" s="233" t="s">
        <v>159</v>
      </c>
      <c r="E153" s="234" t="s">
        <v>1</v>
      </c>
      <c r="F153" s="235" t="s">
        <v>797</v>
      </c>
      <c r="G153" s="232"/>
      <c r="H153" s="236">
        <v>20.222999999999999</v>
      </c>
      <c r="I153" s="237"/>
      <c r="J153" s="232"/>
      <c r="K153" s="232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159</v>
      </c>
      <c r="AU153" s="242" t="s">
        <v>86</v>
      </c>
      <c r="AV153" s="13" t="s">
        <v>86</v>
      </c>
      <c r="AW153" s="13" t="s">
        <v>32</v>
      </c>
      <c r="AX153" s="13" t="s">
        <v>76</v>
      </c>
      <c r="AY153" s="242" t="s">
        <v>150</v>
      </c>
    </row>
    <row r="154" s="13" customFormat="1">
      <c r="A154" s="13"/>
      <c r="B154" s="231"/>
      <c r="C154" s="232"/>
      <c r="D154" s="233" t="s">
        <v>159</v>
      </c>
      <c r="E154" s="234" t="s">
        <v>1</v>
      </c>
      <c r="F154" s="235" t="s">
        <v>798</v>
      </c>
      <c r="G154" s="232"/>
      <c r="H154" s="236">
        <v>18.780000000000001</v>
      </c>
      <c r="I154" s="237"/>
      <c r="J154" s="232"/>
      <c r="K154" s="232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159</v>
      </c>
      <c r="AU154" s="242" t="s">
        <v>86</v>
      </c>
      <c r="AV154" s="13" t="s">
        <v>86</v>
      </c>
      <c r="AW154" s="13" t="s">
        <v>32</v>
      </c>
      <c r="AX154" s="13" t="s">
        <v>76</v>
      </c>
      <c r="AY154" s="242" t="s">
        <v>150</v>
      </c>
    </row>
    <row r="155" s="13" customFormat="1">
      <c r="A155" s="13"/>
      <c r="B155" s="231"/>
      <c r="C155" s="232"/>
      <c r="D155" s="233" t="s">
        <v>159</v>
      </c>
      <c r="E155" s="234" t="s">
        <v>1</v>
      </c>
      <c r="F155" s="235" t="s">
        <v>799</v>
      </c>
      <c r="G155" s="232"/>
      <c r="H155" s="236">
        <v>25.013000000000002</v>
      </c>
      <c r="I155" s="237"/>
      <c r="J155" s="232"/>
      <c r="K155" s="232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159</v>
      </c>
      <c r="AU155" s="242" t="s">
        <v>86</v>
      </c>
      <c r="AV155" s="13" t="s">
        <v>86</v>
      </c>
      <c r="AW155" s="13" t="s">
        <v>32</v>
      </c>
      <c r="AX155" s="13" t="s">
        <v>76</v>
      </c>
      <c r="AY155" s="242" t="s">
        <v>150</v>
      </c>
    </row>
    <row r="156" s="14" customFormat="1">
      <c r="A156" s="14"/>
      <c r="B156" s="243"/>
      <c r="C156" s="244"/>
      <c r="D156" s="233" t="s">
        <v>159</v>
      </c>
      <c r="E156" s="245" t="s">
        <v>1</v>
      </c>
      <c r="F156" s="246" t="s">
        <v>161</v>
      </c>
      <c r="G156" s="244"/>
      <c r="H156" s="247">
        <v>64.016000000000005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159</v>
      </c>
      <c r="AU156" s="253" t="s">
        <v>86</v>
      </c>
      <c r="AV156" s="14" t="s">
        <v>157</v>
      </c>
      <c r="AW156" s="14" t="s">
        <v>32</v>
      </c>
      <c r="AX156" s="14" t="s">
        <v>84</v>
      </c>
      <c r="AY156" s="253" t="s">
        <v>150</v>
      </c>
    </row>
    <row r="157" s="2" customFormat="1" ht="16.5" customHeight="1">
      <c r="A157" s="38"/>
      <c r="B157" s="39"/>
      <c r="C157" s="218" t="s">
        <v>174</v>
      </c>
      <c r="D157" s="218" t="s">
        <v>152</v>
      </c>
      <c r="E157" s="219" t="s">
        <v>247</v>
      </c>
      <c r="F157" s="220" t="s">
        <v>248</v>
      </c>
      <c r="G157" s="221" t="s">
        <v>191</v>
      </c>
      <c r="H157" s="222">
        <v>62.369999999999997</v>
      </c>
      <c r="I157" s="223"/>
      <c r="J157" s="224">
        <f>ROUND(I157*H157,2)</f>
        <v>0</v>
      </c>
      <c r="K157" s="220" t="s">
        <v>156</v>
      </c>
      <c r="L157" s="44"/>
      <c r="M157" s="225" t="s">
        <v>1</v>
      </c>
      <c r="N157" s="226" t="s">
        <v>41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157</v>
      </c>
      <c r="AT157" s="229" t="s">
        <v>152</v>
      </c>
      <c r="AU157" s="229" t="s">
        <v>86</v>
      </c>
      <c r="AY157" s="17" t="s">
        <v>150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84</v>
      </c>
      <c r="BK157" s="230">
        <f>ROUND(I157*H157,2)</f>
        <v>0</v>
      </c>
      <c r="BL157" s="17" t="s">
        <v>157</v>
      </c>
      <c r="BM157" s="229" t="s">
        <v>800</v>
      </c>
    </row>
    <row r="158" s="13" customFormat="1">
      <c r="A158" s="13"/>
      <c r="B158" s="231"/>
      <c r="C158" s="232"/>
      <c r="D158" s="233" t="s">
        <v>159</v>
      </c>
      <c r="E158" s="234" t="s">
        <v>1</v>
      </c>
      <c r="F158" s="235" t="s">
        <v>786</v>
      </c>
      <c r="G158" s="232"/>
      <c r="H158" s="236">
        <v>47.25</v>
      </c>
      <c r="I158" s="237"/>
      <c r="J158" s="232"/>
      <c r="K158" s="232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159</v>
      </c>
      <c r="AU158" s="242" t="s">
        <v>86</v>
      </c>
      <c r="AV158" s="13" t="s">
        <v>86</v>
      </c>
      <c r="AW158" s="13" t="s">
        <v>32</v>
      </c>
      <c r="AX158" s="13" t="s">
        <v>76</v>
      </c>
      <c r="AY158" s="242" t="s">
        <v>150</v>
      </c>
    </row>
    <row r="159" s="13" customFormat="1">
      <c r="A159" s="13"/>
      <c r="B159" s="231"/>
      <c r="C159" s="232"/>
      <c r="D159" s="233" t="s">
        <v>159</v>
      </c>
      <c r="E159" s="234" t="s">
        <v>1</v>
      </c>
      <c r="F159" s="235" t="s">
        <v>790</v>
      </c>
      <c r="G159" s="232"/>
      <c r="H159" s="236">
        <v>1.26</v>
      </c>
      <c r="I159" s="237"/>
      <c r="J159" s="232"/>
      <c r="K159" s="232"/>
      <c r="L159" s="238"/>
      <c r="M159" s="239"/>
      <c r="N159" s="240"/>
      <c r="O159" s="240"/>
      <c r="P159" s="240"/>
      <c r="Q159" s="240"/>
      <c r="R159" s="240"/>
      <c r="S159" s="240"/>
      <c r="T159" s="24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2" t="s">
        <v>159</v>
      </c>
      <c r="AU159" s="242" t="s">
        <v>86</v>
      </c>
      <c r="AV159" s="13" t="s">
        <v>86</v>
      </c>
      <c r="AW159" s="13" t="s">
        <v>32</v>
      </c>
      <c r="AX159" s="13" t="s">
        <v>76</v>
      </c>
      <c r="AY159" s="242" t="s">
        <v>150</v>
      </c>
    </row>
    <row r="160" s="13" customFormat="1">
      <c r="A160" s="13"/>
      <c r="B160" s="231"/>
      <c r="C160" s="232"/>
      <c r="D160" s="233" t="s">
        <v>159</v>
      </c>
      <c r="E160" s="234" t="s">
        <v>1</v>
      </c>
      <c r="F160" s="235" t="s">
        <v>791</v>
      </c>
      <c r="G160" s="232"/>
      <c r="H160" s="236">
        <v>5.46</v>
      </c>
      <c r="I160" s="237"/>
      <c r="J160" s="232"/>
      <c r="K160" s="232"/>
      <c r="L160" s="238"/>
      <c r="M160" s="239"/>
      <c r="N160" s="240"/>
      <c r="O160" s="240"/>
      <c r="P160" s="240"/>
      <c r="Q160" s="240"/>
      <c r="R160" s="240"/>
      <c r="S160" s="240"/>
      <c r="T160" s="24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2" t="s">
        <v>159</v>
      </c>
      <c r="AU160" s="242" t="s">
        <v>86</v>
      </c>
      <c r="AV160" s="13" t="s">
        <v>86</v>
      </c>
      <c r="AW160" s="13" t="s">
        <v>32</v>
      </c>
      <c r="AX160" s="13" t="s">
        <v>76</v>
      </c>
      <c r="AY160" s="242" t="s">
        <v>150</v>
      </c>
    </row>
    <row r="161" s="13" customFormat="1">
      <c r="A161" s="13"/>
      <c r="B161" s="231"/>
      <c r="C161" s="232"/>
      <c r="D161" s="233" t="s">
        <v>159</v>
      </c>
      <c r="E161" s="234" t="s">
        <v>1</v>
      </c>
      <c r="F161" s="235" t="s">
        <v>792</v>
      </c>
      <c r="G161" s="232"/>
      <c r="H161" s="236">
        <v>3.7440000000000002</v>
      </c>
      <c r="I161" s="237"/>
      <c r="J161" s="232"/>
      <c r="K161" s="232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159</v>
      </c>
      <c r="AU161" s="242" t="s">
        <v>86</v>
      </c>
      <c r="AV161" s="13" t="s">
        <v>86</v>
      </c>
      <c r="AW161" s="13" t="s">
        <v>32</v>
      </c>
      <c r="AX161" s="13" t="s">
        <v>76</v>
      </c>
      <c r="AY161" s="242" t="s">
        <v>150</v>
      </c>
    </row>
    <row r="162" s="13" customFormat="1">
      <c r="A162" s="13"/>
      <c r="B162" s="231"/>
      <c r="C162" s="232"/>
      <c r="D162" s="233" t="s">
        <v>159</v>
      </c>
      <c r="E162" s="234" t="s">
        <v>1</v>
      </c>
      <c r="F162" s="235" t="s">
        <v>793</v>
      </c>
      <c r="G162" s="232"/>
      <c r="H162" s="236">
        <v>2.6400000000000001</v>
      </c>
      <c r="I162" s="237"/>
      <c r="J162" s="232"/>
      <c r="K162" s="232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159</v>
      </c>
      <c r="AU162" s="242" t="s">
        <v>86</v>
      </c>
      <c r="AV162" s="13" t="s">
        <v>86</v>
      </c>
      <c r="AW162" s="13" t="s">
        <v>32</v>
      </c>
      <c r="AX162" s="13" t="s">
        <v>76</v>
      </c>
      <c r="AY162" s="242" t="s">
        <v>150</v>
      </c>
    </row>
    <row r="163" s="13" customFormat="1">
      <c r="A163" s="13"/>
      <c r="B163" s="231"/>
      <c r="C163" s="232"/>
      <c r="D163" s="233" t="s">
        <v>159</v>
      </c>
      <c r="E163" s="234" t="s">
        <v>1</v>
      </c>
      <c r="F163" s="235" t="s">
        <v>794</v>
      </c>
      <c r="G163" s="232"/>
      <c r="H163" s="236">
        <v>2.016</v>
      </c>
      <c r="I163" s="237"/>
      <c r="J163" s="232"/>
      <c r="K163" s="232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159</v>
      </c>
      <c r="AU163" s="242" t="s">
        <v>86</v>
      </c>
      <c r="AV163" s="13" t="s">
        <v>86</v>
      </c>
      <c r="AW163" s="13" t="s">
        <v>32</v>
      </c>
      <c r="AX163" s="13" t="s">
        <v>76</v>
      </c>
      <c r="AY163" s="242" t="s">
        <v>150</v>
      </c>
    </row>
    <row r="164" s="14" customFormat="1">
      <c r="A164" s="14"/>
      <c r="B164" s="243"/>
      <c r="C164" s="244"/>
      <c r="D164" s="233" t="s">
        <v>159</v>
      </c>
      <c r="E164" s="245" t="s">
        <v>1</v>
      </c>
      <c r="F164" s="246" t="s">
        <v>161</v>
      </c>
      <c r="G164" s="244"/>
      <c r="H164" s="247">
        <v>62.369999999999997</v>
      </c>
      <c r="I164" s="248"/>
      <c r="J164" s="244"/>
      <c r="K164" s="244"/>
      <c r="L164" s="249"/>
      <c r="M164" s="250"/>
      <c r="N164" s="251"/>
      <c r="O164" s="251"/>
      <c r="P164" s="251"/>
      <c r="Q164" s="251"/>
      <c r="R164" s="251"/>
      <c r="S164" s="251"/>
      <c r="T164" s="25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3" t="s">
        <v>159</v>
      </c>
      <c r="AU164" s="253" t="s">
        <v>86</v>
      </c>
      <c r="AV164" s="14" t="s">
        <v>157</v>
      </c>
      <c r="AW164" s="14" t="s">
        <v>32</v>
      </c>
      <c r="AX164" s="14" t="s">
        <v>84</v>
      </c>
      <c r="AY164" s="253" t="s">
        <v>150</v>
      </c>
    </row>
    <row r="165" s="2" customFormat="1" ht="16.5" customHeight="1">
      <c r="A165" s="38"/>
      <c r="B165" s="39"/>
      <c r="C165" s="218" t="s">
        <v>179</v>
      </c>
      <c r="D165" s="218" t="s">
        <v>152</v>
      </c>
      <c r="E165" s="219" t="s">
        <v>261</v>
      </c>
      <c r="F165" s="220" t="s">
        <v>262</v>
      </c>
      <c r="G165" s="221" t="s">
        <v>155</v>
      </c>
      <c r="H165" s="222">
        <v>35</v>
      </c>
      <c r="I165" s="223"/>
      <c r="J165" s="224">
        <f>ROUND(I165*H165,2)</f>
        <v>0</v>
      </c>
      <c r="K165" s="220" t="s">
        <v>156</v>
      </c>
      <c r="L165" s="44"/>
      <c r="M165" s="225" t="s">
        <v>1</v>
      </c>
      <c r="N165" s="226" t="s">
        <v>41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157</v>
      </c>
      <c r="AT165" s="229" t="s">
        <v>152</v>
      </c>
      <c r="AU165" s="229" t="s">
        <v>86</v>
      </c>
      <c r="AY165" s="17" t="s">
        <v>150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84</v>
      </c>
      <c r="BK165" s="230">
        <f>ROUND(I165*H165,2)</f>
        <v>0</v>
      </c>
      <c r="BL165" s="17" t="s">
        <v>157</v>
      </c>
      <c r="BM165" s="229" t="s">
        <v>801</v>
      </c>
    </row>
    <row r="166" s="13" customFormat="1">
      <c r="A166" s="13"/>
      <c r="B166" s="231"/>
      <c r="C166" s="232"/>
      <c r="D166" s="233" t="s">
        <v>159</v>
      </c>
      <c r="E166" s="234" t="s">
        <v>1</v>
      </c>
      <c r="F166" s="235" t="s">
        <v>331</v>
      </c>
      <c r="G166" s="232"/>
      <c r="H166" s="236">
        <v>35</v>
      </c>
      <c r="I166" s="237"/>
      <c r="J166" s="232"/>
      <c r="K166" s="232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159</v>
      </c>
      <c r="AU166" s="242" t="s">
        <v>86</v>
      </c>
      <c r="AV166" s="13" t="s">
        <v>86</v>
      </c>
      <c r="AW166" s="13" t="s">
        <v>32</v>
      </c>
      <c r="AX166" s="13" t="s">
        <v>76</v>
      </c>
      <c r="AY166" s="242" t="s">
        <v>150</v>
      </c>
    </row>
    <row r="167" s="14" customFormat="1">
      <c r="A167" s="14"/>
      <c r="B167" s="243"/>
      <c r="C167" s="244"/>
      <c r="D167" s="233" t="s">
        <v>159</v>
      </c>
      <c r="E167" s="245" t="s">
        <v>1</v>
      </c>
      <c r="F167" s="246" t="s">
        <v>161</v>
      </c>
      <c r="G167" s="244"/>
      <c r="H167" s="247">
        <v>35</v>
      </c>
      <c r="I167" s="248"/>
      <c r="J167" s="244"/>
      <c r="K167" s="244"/>
      <c r="L167" s="249"/>
      <c r="M167" s="250"/>
      <c r="N167" s="251"/>
      <c r="O167" s="251"/>
      <c r="P167" s="251"/>
      <c r="Q167" s="251"/>
      <c r="R167" s="251"/>
      <c r="S167" s="251"/>
      <c r="T167" s="25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3" t="s">
        <v>159</v>
      </c>
      <c r="AU167" s="253" t="s">
        <v>86</v>
      </c>
      <c r="AV167" s="14" t="s">
        <v>157</v>
      </c>
      <c r="AW167" s="14" t="s">
        <v>32</v>
      </c>
      <c r="AX167" s="14" t="s">
        <v>84</v>
      </c>
      <c r="AY167" s="253" t="s">
        <v>150</v>
      </c>
    </row>
    <row r="168" s="12" customFormat="1" ht="22.8" customHeight="1">
      <c r="A168" s="12"/>
      <c r="B168" s="202"/>
      <c r="C168" s="203"/>
      <c r="D168" s="204" t="s">
        <v>75</v>
      </c>
      <c r="E168" s="216" t="s">
        <v>86</v>
      </c>
      <c r="F168" s="216" t="s">
        <v>265</v>
      </c>
      <c r="G168" s="203"/>
      <c r="H168" s="203"/>
      <c r="I168" s="206"/>
      <c r="J168" s="217">
        <f>BK168</f>
        <v>0</v>
      </c>
      <c r="K168" s="203"/>
      <c r="L168" s="208"/>
      <c r="M168" s="209"/>
      <c r="N168" s="210"/>
      <c r="O168" s="210"/>
      <c r="P168" s="211">
        <f>SUM(P169:P238)</f>
        <v>0</v>
      </c>
      <c r="Q168" s="210"/>
      <c r="R168" s="211">
        <f>SUM(R169:R238)</f>
        <v>117.87158185999998</v>
      </c>
      <c r="S168" s="210"/>
      <c r="T168" s="212">
        <f>SUM(T169:T238)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3" t="s">
        <v>84</v>
      </c>
      <c r="AT168" s="214" t="s">
        <v>75</v>
      </c>
      <c r="AU168" s="214" t="s">
        <v>84</v>
      </c>
      <c r="AY168" s="213" t="s">
        <v>150</v>
      </c>
      <c r="BK168" s="215">
        <f>SUM(BK169:BK238)</f>
        <v>0</v>
      </c>
    </row>
    <row r="169" s="2" customFormat="1" ht="16.5" customHeight="1">
      <c r="A169" s="38"/>
      <c r="B169" s="39"/>
      <c r="C169" s="218" t="s">
        <v>183</v>
      </c>
      <c r="D169" s="218" t="s">
        <v>152</v>
      </c>
      <c r="E169" s="219" t="s">
        <v>291</v>
      </c>
      <c r="F169" s="220" t="s">
        <v>292</v>
      </c>
      <c r="G169" s="221" t="s">
        <v>191</v>
      </c>
      <c r="H169" s="222">
        <v>6.4009999999999998</v>
      </c>
      <c r="I169" s="223"/>
      <c r="J169" s="224">
        <f>ROUND(I169*H169,2)</f>
        <v>0</v>
      </c>
      <c r="K169" s="220" t="s">
        <v>156</v>
      </c>
      <c r="L169" s="44"/>
      <c r="M169" s="225" t="s">
        <v>1</v>
      </c>
      <c r="N169" s="226" t="s">
        <v>41</v>
      </c>
      <c r="O169" s="91"/>
      <c r="P169" s="227">
        <f>O169*H169</f>
        <v>0</v>
      </c>
      <c r="Q169" s="227">
        <v>1.98</v>
      </c>
      <c r="R169" s="227">
        <f>Q169*H169</f>
        <v>12.67398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157</v>
      </c>
      <c r="AT169" s="229" t="s">
        <v>152</v>
      </c>
      <c r="AU169" s="229" t="s">
        <v>86</v>
      </c>
      <c r="AY169" s="17" t="s">
        <v>150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84</v>
      </c>
      <c r="BK169" s="230">
        <f>ROUND(I169*H169,2)</f>
        <v>0</v>
      </c>
      <c r="BL169" s="17" t="s">
        <v>157</v>
      </c>
      <c r="BM169" s="229" t="s">
        <v>802</v>
      </c>
    </row>
    <row r="170" s="13" customFormat="1">
      <c r="A170" s="13"/>
      <c r="B170" s="231"/>
      <c r="C170" s="232"/>
      <c r="D170" s="233" t="s">
        <v>159</v>
      </c>
      <c r="E170" s="234" t="s">
        <v>1</v>
      </c>
      <c r="F170" s="235" t="s">
        <v>803</v>
      </c>
      <c r="G170" s="232"/>
      <c r="H170" s="236">
        <v>2.0219999999999998</v>
      </c>
      <c r="I170" s="237"/>
      <c r="J170" s="232"/>
      <c r="K170" s="232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159</v>
      </c>
      <c r="AU170" s="242" t="s">
        <v>86</v>
      </c>
      <c r="AV170" s="13" t="s">
        <v>86</v>
      </c>
      <c r="AW170" s="13" t="s">
        <v>32</v>
      </c>
      <c r="AX170" s="13" t="s">
        <v>76</v>
      </c>
      <c r="AY170" s="242" t="s">
        <v>150</v>
      </c>
    </row>
    <row r="171" s="13" customFormat="1">
      <c r="A171" s="13"/>
      <c r="B171" s="231"/>
      <c r="C171" s="232"/>
      <c r="D171" s="233" t="s">
        <v>159</v>
      </c>
      <c r="E171" s="234" t="s">
        <v>1</v>
      </c>
      <c r="F171" s="235" t="s">
        <v>804</v>
      </c>
      <c r="G171" s="232"/>
      <c r="H171" s="236">
        <v>1.8779999999999999</v>
      </c>
      <c r="I171" s="237"/>
      <c r="J171" s="232"/>
      <c r="K171" s="232"/>
      <c r="L171" s="238"/>
      <c r="M171" s="239"/>
      <c r="N171" s="240"/>
      <c r="O171" s="240"/>
      <c r="P171" s="240"/>
      <c r="Q171" s="240"/>
      <c r="R171" s="240"/>
      <c r="S171" s="240"/>
      <c r="T171" s="24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2" t="s">
        <v>159</v>
      </c>
      <c r="AU171" s="242" t="s">
        <v>86</v>
      </c>
      <c r="AV171" s="13" t="s">
        <v>86</v>
      </c>
      <c r="AW171" s="13" t="s">
        <v>32</v>
      </c>
      <c r="AX171" s="13" t="s">
        <v>76</v>
      </c>
      <c r="AY171" s="242" t="s">
        <v>150</v>
      </c>
    </row>
    <row r="172" s="13" customFormat="1">
      <c r="A172" s="13"/>
      <c r="B172" s="231"/>
      <c r="C172" s="232"/>
      <c r="D172" s="233" t="s">
        <v>159</v>
      </c>
      <c r="E172" s="234" t="s">
        <v>1</v>
      </c>
      <c r="F172" s="235" t="s">
        <v>805</v>
      </c>
      <c r="G172" s="232"/>
      <c r="H172" s="236">
        <v>2.5009999999999999</v>
      </c>
      <c r="I172" s="237"/>
      <c r="J172" s="232"/>
      <c r="K172" s="232"/>
      <c r="L172" s="238"/>
      <c r="M172" s="239"/>
      <c r="N172" s="240"/>
      <c r="O172" s="240"/>
      <c r="P172" s="240"/>
      <c r="Q172" s="240"/>
      <c r="R172" s="240"/>
      <c r="S172" s="240"/>
      <c r="T172" s="24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2" t="s">
        <v>159</v>
      </c>
      <c r="AU172" s="242" t="s">
        <v>86</v>
      </c>
      <c r="AV172" s="13" t="s">
        <v>86</v>
      </c>
      <c r="AW172" s="13" t="s">
        <v>32</v>
      </c>
      <c r="AX172" s="13" t="s">
        <v>76</v>
      </c>
      <c r="AY172" s="242" t="s">
        <v>150</v>
      </c>
    </row>
    <row r="173" s="14" customFormat="1">
      <c r="A173" s="14"/>
      <c r="B173" s="243"/>
      <c r="C173" s="244"/>
      <c r="D173" s="233" t="s">
        <v>159</v>
      </c>
      <c r="E173" s="245" t="s">
        <v>1</v>
      </c>
      <c r="F173" s="246" t="s">
        <v>161</v>
      </c>
      <c r="G173" s="244"/>
      <c r="H173" s="247">
        <v>6.4009999999999998</v>
      </c>
      <c r="I173" s="248"/>
      <c r="J173" s="244"/>
      <c r="K173" s="244"/>
      <c r="L173" s="249"/>
      <c r="M173" s="250"/>
      <c r="N173" s="251"/>
      <c r="O173" s="251"/>
      <c r="P173" s="251"/>
      <c r="Q173" s="251"/>
      <c r="R173" s="251"/>
      <c r="S173" s="251"/>
      <c r="T173" s="25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3" t="s">
        <v>159</v>
      </c>
      <c r="AU173" s="253" t="s">
        <v>86</v>
      </c>
      <c r="AV173" s="14" t="s">
        <v>157</v>
      </c>
      <c r="AW173" s="14" t="s">
        <v>32</v>
      </c>
      <c r="AX173" s="14" t="s">
        <v>84</v>
      </c>
      <c r="AY173" s="253" t="s">
        <v>150</v>
      </c>
    </row>
    <row r="174" s="2" customFormat="1" ht="16.5" customHeight="1">
      <c r="A174" s="38"/>
      <c r="B174" s="39"/>
      <c r="C174" s="218" t="s">
        <v>188</v>
      </c>
      <c r="D174" s="218" t="s">
        <v>152</v>
      </c>
      <c r="E174" s="219" t="s">
        <v>806</v>
      </c>
      <c r="F174" s="220" t="s">
        <v>807</v>
      </c>
      <c r="G174" s="221" t="s">
        <v>191</v>
      </c>
      <c r="H174" s="222">
        <v>9.6020000000000003</v>
      </c>
      <c r="I174" s="223"/>
      <c r="J174" s="224">
        <f>ROUND(I174*H174,2)</f>
        <v>0</v>
      </c>
      <c r="K174" s="220" t="s">
        <v>156</v>
      </c>
      <c r="L174" s="44"/>
      <c r="M174" s="225" t="s">
        <v>1</v>
      </c>
      <c r="N174" s="226" t="s">
        <v>41</v>
      </c>
      <c r="O174" s="91"/>
      <c r="P174" s="227">
        <f>O174*H174</f>
        <v>0</v>
      </c>
      <c r="Q174" s="227">
        <v>2.5018699999999998</v>
      </c>
      <c r="R174" s="227">
        <f>Q174*H174</f>
        <v>24.02295574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157</v>
      </c>
      <c r="AT174" s="229" t="s">
        <v>152</v>
      </c>
      <c r="AU174" s="229" t="s">
        <v>86</v>
      </c>
      <c r="AY174" s="17" t="s">
        <v>150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84</v>
      </c>
      <c r="BK174" s="230">
        <f>ROUND(I174*H174,2)</f>
        <v>0</v>
      </c>
      <c r="BL174" s="17" t="s">
        <v>157</v>
      </c>
      <c r="BM174" s="229" t="s">
        <v>808</v>
      </c>
    </row>
    <row r="175" s="13" customFormat="1">
      <c r="A175" s="13"/>
      <c r="B175" s="231"/>
      <c r="C175" s="232"/>
      <c r="D175" s="233" t="s">
        <v>159</v>
      </c>
      <c r="E175" s="234" t="s">
        <v>1</v>
      </c>
      <c r="F175" s="235" t="s">
        <v>809</v>
      </c>
      <c r="G175" s="232"/>
      <c r="H175" s="236">
        <v>3.0329999999999999</v>
      </c>
      <c r="I175" s="237"/>
      <c r="J175" s="232"/>
      <c r="K175" s="232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159</v>
      </c>
      <c r="AU175" s="242" t="s">
        <v>86</v>
      </c>
      <c r="AV175" s="13" t="s">
        <v>86</v>
      </c>
      <c r="AW175" s="13" t="s">
        <v>32</v>
      </c>
      <c r="AX175" s="13" t="s">
        <v>76</v>
      </c>
      <c r="AY175" s="242" t="s">
        <v>150</v>
      </c>
    </row>
    <row r="176" s="13" customFormat="1">
      <c r="A176" s="13"/>
      <c r="B176" s="231"/>
      <c r="C176" s="232"/>
      <c r="D176" s="233" t="s">
        <v>159</v>
      </c>
      <c r="E176" s="234" t="s">
        <v>1</v>
      </c>
      <c r="F176" s="235" t="s">
        <v>810</v>
      </c>
      <c r="G176" s="232"/>
      <c r="H176" s="236">
        <v>2.8170000000000002</v>
      </c>
      <c r="I176" s="237"/>
      <c r="J176" s="232"/>
      <c r="K176" s="232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159</v>
      </c>
      <c r="AU176" s="242" t="s">
        <v>86</v>
      </c>
      <c r="AV176" s="13" t="s">
        <v>86</v>
      </c>
      <c r="AW176" s="13" t="s">
        <v>32</v>
      </c>
      <c r="AX176" s="13" t="s">
        <v>76</v>
      </c>
      <c r="AY176" s="242" t="s">
        <v>150</v>
      </c>
    </row>
    <row r="177" s="13" customFormat="1">
      <c r="A177" s="13"/>
      <c r="B177" s="231"/>
      <c r="C177" s="232"/>
      <c r="D177" s="233" t="s">
        <v>159</v>
      </c>
      <c r="E177" s="234" t="s">
        <v>1</v>
      </c>
      <c r="F177" s="235" t="s">
        <v>811</v>
      </c>
      <c r="G177" s="232"/>
      <c r="H177" s="236">
        <v>3.7519999999999998</v>
      </c>
      <c r="I177" s="237"/>
      <c r="J177" s="232"/>
      <c r="K177" s="232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159</v>
      </c>
      <c r="AU177" s="242" t="s">
        <v>86</v>
      </c>
      <c r="AV177" s="13" t="s">
        <v>86</v>
      </c>
      <c r="AW177" s="13" t="s">
        <v>32</v>
      </c>
      <c r="AX177" s="13" t="s">
        <v>76</v>
      </c>
      <c r="AY177" s="242" t="s">
        <v>150</v>
      </c>
    </row>
    <row r="178" s="14" customFormat="1">
      <c r="A178" s="14"/>
      <c r="B178" s="243"/>
      <c r="C178" s="244"/>
      <c r="D178" s="233" t="s">
        <v>159</v>
      </c>
      <c r="E178" s="245" t="s">
        <v>1</v>
      </c>
      <c r="F178" s="246" t="s">
        <v>161</v>
      </c>
      <c r="G178" s="244"/>
      <c r="H178" s="247">
        <v>9.6020000000000003</v>
      </c>
      <c r="I178" s="248"/>
      <c r="J178" s="244"/>
      <c r="K178" s="244"/>
      <c r="L178" s="249"/>
      <c r="M178" s="250"/>
      <c r="N178" s="251"/>
      <c r="O178" s="251"/>
      <c r="P178" s="251"/>
      <c r="Q178" s="251"/>
      <c r="R178" s="251"/>
      <c r="S178" s="251"/>
      <c r="T178" s="25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3" t="s">
        <v>159</v>
      </c>
      <c r="AU178" s="253" t="s">
        <v>86</v>
      </c>
      <c r="AV178" s="14" t="s">
        <v>157</v>
      </c>
      <c r="AW178" s="14" t="s">
        <v>32</v>
      </c>
      <c r="AX178" s="14" t="s">
        <v>84</v>
      </c>
      <c r="AY178" s="253" t="s">
        <v>150</v>
      </c>
    </row>
    <row r="179" s="2" customFormat="1" ht="16.5" customHeight="1">
      <c r="A179" s="38"/>
      <c r="B179" s="39"/>
      <c r="C179" s="218" t="s">
        <v>194</v>
      </c>
      <c r="D179" s="218" t="s">
        <v>152</v>
      </c>
      <c r="E179" s="219" t="s">
        <v>308</v>
      </c>
      <c r="F179" s="220" t="s">
        <v>309</v>
      </c>
      <c r="G179" s="221" t="s">
        <v>155</v>
      </c>
      <c r="H179" s="222">
        <v>4.8019999999999996</v>
      </c>
      <c r="I179" s="223"/>
      <c r="J179" s="224">
        <f>ROUND(I179*H179,2)</f>
        <v>0</v>
      </c>
      <c r="K179" s="220" t="s">
        <v>156</v>
      </c>
      <c r="L179" s="44"/>
      <c r="M179" s="225" t="s">
        <v>1</v>
      </c>
      <c r="N179" s="226" t="s">
        <v>41</v>
      </c>
      <c r="O179" s="91"/>
      <c r="P179" s="227">
        <f>O179*H179</f>
        <v>0</v>
      </c>
      <c r="Q179" s="227">
        <v>0.0029399999999999999</v>
      </c>
      <c r="R179" s="227">
        <f>Q179*H179</f>
        <v>0.014117879999999998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157</v>
      </c>
      <c r="AT179" s="229" t="s">
        <v>152</v>
      </c>
      <c r="AU179" s="229" t="s">
        <v>86</v>
      </c>
      <c r="AY179" s="17" t="s">
        <v>150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84</v>
      </c>
      <c r="BK179" s="230">
        <f>ROUND(I179*H179,2)</f>
        <v>0</v>
      </c>
      <c r="BL179" s="17" t="s">
        <v>157</v>
      </c>
      <c r="BM179" s="229" t="s">
        <v>812</v>
      </c>
    </row>
    <row r="180" s="13" customFormat="1">
      <c r="A180" s="13"/>
      <c r="B180" s="231"/>
      <c r="C180" s="232"/>
      <c r="D180" s="233" t="s">
        <v>159</v>
      </c>
      <c r="E180" s="234" t="s">
        <v>1</v>
      </c>
      <c r="F180" s="235" t="s">
        <v>813</v>
      </c>
      <c r="G180" s="232"/>
      <c r="H180" s="236">
        <v>0.315</v>
      </c>
      <c r="I180" s="237"/>
      <c r="J180" s="232"/>
      <c r="K180" s="232"/>
      <c r="L180" s="238"/>
      <c r="M180" s="239"/>
      <c r="N180" s="240"/>
      <c r="O180" s="240"/>
      <c r="P180" s="240"/>
      <c r="Q180" s="240"/>
      <c r="R180" s="240"/>
      <c r="S180" s="240"/>
      <c r="T180" s="24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2" t="s">
        <v>159</v>
      </c>
      <c r="AU180" s="242" t="s">
        <v>86</v>
      </c>
      <c r="AV180" s="13" t="s">
        <v>86</v>
      </c>
      <c r="AW180" s="13" t="s">
        <v>32</v>
      </c>
      <c r="AX180" s="13" t="s">
        <v>76</v>
      </c>
      <c r="AY180" s="242" t="s">
        <v>150</v>
      </c>
    </row>
    <row r="181" s="13" customFormat="1">
      <c r="A181" s="13"/>
      <c r="B181" s="231"/>
      <c r="C181" s="232"/>
      <c r="D181" s="233" t="s">
        <v>159</v>
      </c>
      <c r="E181" s="234" t="s">
        <v>1</v>
      </c>
      <c r="F181" s="235" t="s">
        <v>814</v>
      </c>
      <c r="G181" s="232"/>
      <c r="H181" s="236">
        <v>1.4450000000000001</v>
      </c>
      <c r="I181" s="237"/>
      <c r="J181" s="232"/>
      <c r="K181" s="232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159</v>
      </c>
      <c r="AU181" s="242" t="s">
        <v>86</v>
      </c>
      <c r="AV181" s="13" t="s">
        <v>86</v>
      </c>
      <c r="AW181" s="13" t="s">
        <v>32</v>
      </c>
      <c r="AX181" s="13" t="s">
        <v>76</v>
      </c>
      <c r="AY181" s="242" t="s">
        <v>150</v>
      </c>
    </row>
    <row r="182" s="13" customFormat="1">
      <c r="A182" s="13"/>
      <c r="B182" s="231"/>
      <c r="C182" s="232"/>
      <c r="D182" s="233" t="s">
        <v>159</v>
      </c>
      <c r="E182" s="234" t="s">
        <v>1</v>
      </c>
      <c r="F182" s="235" t="s">
        <v>815</v>
      </c>
      <c r="G182" s="232"/>
      <c r="H182" s="236">
        <v>1.1779999999999999</v>
      </c>
      <c r="I182" s="237"/>
      <c r="J182" s="232"/>
      <c r="K182" s="232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159</v>
      </c>
      <c r="AU182" s="242" t="s">
        <v>86</v>
      </c>
      <c r="AV182" s="13" t="s">
        <v>86</v>
      </c>
      <c r="AW182" s="13" t="s">
        <v>32</v>
      </c>
      <c r="AX182" s="13" t="s">
        <v>76</v>
      </c>
      <c r="AY182" s="242" t="s">
        <v>150</v>
      </c>
    </row>
    <row r="183" s="13" customFormat="1">
      <c r="A183" s="13"/>
      <c r="B183" s="231"/>
      <c r="C183" s="232"/>
      <c r="D183" s="233" t="s">
        <v>159</v>
      </c>
      <c r="E183" s="234" t="s">
        <v>1</v>
      </c>
      <c r="F183" s="235" t="s">
        <v>816</v>
      </c>
      <c r="G183" s="232"/>
      <c r="H183" s="236">
        <v>0.82499999999999996</v>
      </c>
      <c r="I183" s="237"/>
      <c r="J183" s="232"/>
      <c r="K183" s="232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159</v>
      </c>
      <c r="AU183" s="242" t="s">
        <v>86</v>
      </c>
      <c r="AV183" s="13" t="s">
        <v>86</v>
      </c>
      <c r="AW183" s="13" t="s">
        <v>32</v>
      </c>
      <c r="AX183" s="13" t="s">
        <v>76</v>
      </c>
      <c r="AY183" s="242" t="s">
        <v>150</v>
      </c>
    </row>
    <row r="184" s="13" customFormat="1">
      <c r="A184" s="13"/>
      <c r="B184" s="231"/>
      <c r="C184" s="232"/>
      <c r="D184" s="233" t="s">
        <v>159</v>
      </c>
      <c r="E184" s="234" t="s">
        <v>1</v>
      </c>
      <c r="F184" s="235" t="s">
        <v>817</v>
      </c>
      <c r="G184" s="232"/>
      <c r="H184" s="236">
        <v>0.52100000000000002</v>
      </c>
      <c r="I184" s="237"/>
      <c r="J184" s="232"/>
      <c r="K184" s="232"/>
      <c r="L184" s="238"/>
      <c r="M184" s="239"/>
      <c r="N184" s="240"/>
      <c r="O184" s="240"/>
      <c r="P184" s="240"/>
      <c r="Q184" s="240"/>
      <c r="R184" s="240"/>
      <c r="S184" s="240"/>
      <c r="T184" s="24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2" t="s">
        <v>159</v>
      </c>
      <c r="AU184" s="242" t="s">
        <v>86</v>
      </c>
      <c r="AV184" s="13" t="s">
        <v>86</v>
      </c>
      <c r="AW184" s="13" t="s">
        <v>32</v>
      </c>
      <c r="AX184" s="13" t="s">
        <v>76</v>
      </c>
      <c r="AY184" s="242" t="s">
        <v>150</v>
      </c>
    </row>
    <row r="185" s="13" customFormat="1">
      <c r="A185" s="13"/>
      <c r="B185" s="231"/>
      <c r="C185" s="232"/>
      <c r="D185" s="233" t="s">
        <v>159</v>
      </c>
      <c r="E185" s="234" t="s">
        <v>1</v>
      </c>
      <c r="F185" s="235" t="s">
        <v>818</v>
      </c>
      <c r="G185" s="232"/>
      <c r="H185" s="236">
        <v>0.51800000000000002</v>
      </c>
      <c r="I185" s="237"/>
      <c r="J185" s="232"/>
      <c r="K185" s="232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159</v>
      </c>
      <c r="AU185" s="242" t="s">
        <v>86</v>
      </c>
      <c r="AV185" s="13" t="s">
        <v>86</v>
      </c>
      <c r="AW185" s="13" t="s">
        <v>32</v>
      </c>
      <c r="AX185" s="13" t="s">
        <v>76</v>
      </c>
      <c r="AY185" s="242" t="s">
        <v>150</v>
      </c>
    </row>
    <row r="186" s="14" customFormat="1">
      <c r="A186" s="14"/>
      <c r="B186" s="243"/>
      <c r="C186" s="244"/>
      <c r="D186" s="233" t="s">
        <v>159</v>
      </c>
      <c r="E186" s="245" t="s">
        <v>1</v>
      </c>
      <c r="F186" s="246" t="s">
        <v>161</v>
      </c>
      <c r="G186" s="244"/>
      <c r="H186" s="247">
        <v>4.8019999999999996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159</v>
      </c>
      <c r="AU186" s="253" t="s">
        <v>86</v>
      </c>
      <c r="AV186" s="14" t="s">
        <v>157</v>
      </c>
      <c r="AW186" s="14" t="s">
        <v>32</v>
      </c>
      <c r="AX186" s="14" t="s">
        <v>84</v>
      </c>
      <c r="AY186" s="253" t="s">
        <v>150</v>
      </c>
    </row>
    <row r="187" s="2" customFormat="1" ht="16.5" customHeight="1">
      <c r="A187" s="38"/>
      <c r="B187" s="39"/>
      <c r="C187" s="218" t="s">
        <v>209</v>
      </c>
      <c r="D187" s="218" t="s">
        <v>152</v>
      </c>
      <c r="E187" s="219" t="s">
        <v>320</v>
      </c>
      <c r="F187" s="220" t="s">
        <v>321</v>
      </c>
      <c r="G187" s="221" t="s">
        <v>155</v>
      </c>
      <c r="H187" s="222">
        <v>4.8019999999999996</v>
      </c>
      <c r="I187" s="223"/>
      <c r="J187" s="224">
        <f>ROUND(I187*H187,2)</f>
        <v>0</v>
      </c>
      <c r="K187" s="220" t="s">
        <v>156</v>
      </c>
      <c r="L187" s="44"/>
      <c r="M187" s="225" t="s">
        <v>1</v>
      </c>
      <c r="N187" s="226" t="s">
        <v>41</v>
      </c>
      <c r="O187" s="91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157</v>
      </c>
      <c r="AT187" s="229" t="s">
        <v>152</v>
      </c>
      <c r="AU187" s="229" t="s">
        <v>86</v>
      </c>
      <c r="AY187" s="17" t="s">
        <v>150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84</v>
      </c>
      <c r="BK187" s="230">
        <f>ROUND(I187*H187,2)</f>
        <v>0</v>
      </c>
      <c r="BL187" s="17" t="s">
        <v>157</v>
      </c>
      <c r="BM187" s="229" t="s">
        <v>819</v>
      </c>
    </row>
    <row r="188" s="13" customFormat="1">
      <c r="A188" s="13"/>
      <c r="B188" s="231"/>
      <c r="C188" s="232"/>
      <c r="D188" s="233" t="s">
        <v>159</v>
      </c>
      <c r="E188" s="234" t="s">
        <v>1</v>
      </c>
      <c r="F188" s="235" t="s">
        <v>813</v>
      </c>
      <c r="G188" s="232"/>
      <c r="H188" s="236">
        <v>0.315</v>
      </c>
      <c r="I188" s="237"/>
      <c r="J188" s="232"/>
      <c r="K188" s="232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159</v>
      </c>
      <c r="AU188" s="242" t="s">
        <v>86</v>
      </c>
      <c r="AV188" s="13" t="s">
        <v>86</v>
      </c>
      <c r="AW188" s="13" t="s">
        <v>32</v>
      </c>
      <c r="AX188" s="13" t="s">
        <v>76</v>
      </c>
      <c r="AY188" s="242" t="s">
        <v>150</v>
      </c>
    </row>
    <row r="189" s="13" customFormat="1">
      <c r="A189" s="13"/>
      <c r="B189" s="231"/>
      <c r="C189" s="232"/>
      <c r="D189" s="233" t="s">
        <v>159</v>
      </c>
      <c r="E189" s="234" t="s">
        <v>1</v>
      </c>
      <c r="F189" s="235" t="s">
        <v>814</v>
      </c>
      <c r="G189" s="232"/>
      <c r="H189" s="236">
        <v>1.4450000000000001</v>
      </c>
      <c r="I189" s="237"/>
      <c r="J189" s="232"/>
      <c r="K189" s="232"/>
      <c r="L189" s="238"/>
      <c r="M189" s="239"/>
      <c r="N189" s="240"/>
      <c r="O189" s="240"/>
      <c r="P189" s="240"/>
      <c r="Q189" s="240"/>
      <c r="R189" s="240"/>
      <c r="S189" s="240"/>
      <c r="T189" s="24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2" t="s">
        <v>159</v>
      </c>
      <c r="AU189" s="242" t="s">
        <v>86</v>
      </c>
      <c r="AV189" s="13" t="s">
        <v>86</v>
      </c>
      <c r="AW189" s="13" t="s">
        <v>32</v>
      </c>
      <c r="AX189" s="13" t="s">
        <v>76</v>
      </c>
      <c r="AY189" s="242" t="s">
        <v>150</v>
      </c>
    </row>
    <row r="190" s="13" customFormat="1">
      <c r="A190" s="13"/>
      <c r="B190" s="231"/>
      <c r="C190" s="232"/>
      <c r="D190" s="233" t="s">
        <v>159</v>
      </c>
      <c r="E190" s="234" t="s">
        <v>1</v>
      </c>
      <c r="F190" s="235" t="s">
        <v>815</v>
      </c>
      <c r="G190" s="232"/>
      <c r="H190" s="236">
        <v>1.1779999999999999</v>
      </c>
      <c r="I190" s="237"/>
      <c r="J190" s="232"/>
      <c r="K190" s="232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159</v>
      </c>
      <c r="AU190" s="242" t="s">
        <v>86</v>
      </c>
      <c r="AV190" s="13" t="s">
        <v>86</v>
      </c>
      <c r="AW190" s="13" t="s">
        <v>32</v>
      </c>
      <c r="AX190" s="13" t="s">
        <v>76</v>
      </c>
      <c r="AY190" s="242" t="s">
        <v>150</v>
      </c>
    </row>
    <row r="191" s="13" customFormat="1">
      <c r="A191" s="13"/>
      <c r="B191" s="231"/>
      <c r="C191" s="232"/>
      <c r="D191" s="233" t="s">
        <v>159</v>
      </c>
      <c r="E191" s="234" t="s">
        <v>1</v>
      </c>
      <c r="F191" s="235" t="s">
        <v>816</v>
      </c>
      <c r="G191" s="232"/>
      <c r="H191" s="236">
        <v>0.82499999999999996</v>
      </c>
      <c r="I191" s="237"/>
      <c r="J191" s="232"/>
      <c r="K191" s="232"/>
      <c r="L191" s="238"/>
      <c r="M191" s="239"/>
      <c r="N191" s="240"/>
      <c r="O191" s="240"/>
      <c r="P191" s="240"/>
      <c r="Q191" s="240"/>
      <c r="R191" s="240"/>
      <c r="S191" s="240"/>
      <c r="T191" s="24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2" t="s">
        <v>159</v>
      </c>
      <c r="AU191" s="242" t="s">
        <v>86</v>
      </c>
      <c r="AV191" s="13" t="s">
        <v>86</v>
      </c>
      <c r="AW191" s="13" t="s">
        <v>32</v>
      </c>
      <c r="AX191" s="13" t="s">
        <v>76</v>
      </c>
      <c r="AY191" s="242" t="s">
        <v>150</v>
      </c>
    </row>
    <row r="192" s="13" customFormat="1">
      <c r="A192" s="13"/>
      <c r="B192" s="231"/>
      <c r="C192" s="232"/>
      <c r="D192" s="233" t="s">
        <v>159</v>
      </c>
      <c r="E192" s="234" t="s">
        <v>1</v>
      </c>
      <c r="F192" s="235" t="s">
        <v>817</v>
      </c>
      <c r="G192" s="232"/>
      <c r="H192" s="236">
        <v>0.52100000000000002</v>
      </c>
      <c r="I192" s="237"/>
      <c r="J192" s="232"/>
      <c r="K192" s="232"/>
      <c r="L192" s="238"/>
      <c r="M192" s="239"/>
      <c r="N192" s="240"/>
      <c r="O192" s="240"/>
      <c r="P192" s="240"/>
      <c r="Q192" s="240"/>
      <c r="R192" s="240"/>
      <c r="S192" s="240"/>
      <c r="T192" s="24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2" t="s">
        <v>159</v>
      </c>
      <c r="AU192" s="242" t="s">
        <v>86</v>
      </c>
      <c r="AV192" s="13" t="s">
        <v>86</v>
      </c>
      <c r="AW192" s="13" t="s">
        <v>32</v>
      </c>
      <c r="AX192" s="13" t="s">
        <v>76</v>
      </c>
      <c r="AY192" s="242" t="s">
        <v>150</v>
      </c>
    </row>
    <row r="193" s="13" customFormat="1">
      <c r="A193" s="13"/>
      <c r="B193" s="231"/>
      <c r="C193" s="232"/>
      <c r="D193" s="233" t="s">
        <v>159</v>
      </c>
      <c r="E193" s="234" t="s">
        <v>1</v>
      </c>
      <c r="F193" s="235" t="s">
        <v>818</v>
      </c>
      <c r="G193" s="232"/>
      <c r="H193" s="236">
        <v>0.51800000000000002</v>
      </c>
      <c r="I193" s="237"/>
      <c r="J193" s="232"/>
      <c r="K193" s="232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159</v>
      </c>
      <c r="AU193" s="242" t="s">
        <v>86</v>
      </c>
      <c r="AV193" s="13" t="s">
        <v>86</v>
      </c>
      <c r="AW193" s="13" t="s">
        <v>32</v>
      </c>
      <c r="AX193" s="13" t="s">
        <v>76</v>
      </c>
      <c r="AY193" s="242" t="s">
        <v>150</v>
      </c>
    </row>
    <row r="194" s="14" customFormat="1">
      <c r="A194" s="14"/>
      <c r="B194" s="243"/>
      <c r="C194" s="244"/>
      <c r="D194" s="233" t="s">
        <v>159</v>
      </c>
      <c r="E194" s="245" t="s">
        <v>1</v>
      </c>
      <c r="F194" s="246" t="s">
        <v>161</v>
      </c>
      <c r="G194" s="244"/>
      <c r="H194" s="247">
        <v>4.8019999999999996</v>
      </c>
      <c r="I194" s="248"/>
      <c r="J194" s="244"/>
      <c r="K194" s="244"/>
      <c r="L194" s="249"/>
      <c r="M194" s="250"/>
      <c r="N194" s="251"/>
      <c r="O194" s="251"/>
      <c r="P194" s="251"/>
      <c r="Q194" s="251"/>
      <c r="R194" s="251"/>
      <c r="S194" s="251"/>
      <c r="T194" s="25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3" t="s">
        <v>159</v>
      </c>
      <c r="AU194" s="253" t="s">
        <v>86</v>
      </c>
      <c r="AV194" s="14" t="s">
        <v>157</v>
      </c>
      <c r="AW194" s="14" t="s">
        <v>32</v>
      </c>
      <c r="AX194" s="14" t="s">
        <v>84</v>
      </c>
      <c r="AY194" s="253" t="s">
        <v>150</v>
      </c>
    </row>
    <row r="195" s="2" customFormat="1" ht="16.5" customHeight="1">
      <c r="A195" s="38"/>
      <c r="B195" s="39"/>
      <c r="C195" s="218" t="s">
        <v>216</v>
      </c>
      <c r="D195" s="218" t="s">
        <v>152</v>
      </c>
      <c r="E195" s="219" t="s">
        <v>326</v>
      </c>
      <c r="F195" s="220" t="s">
        <v>327</v>
      </c>
      <c r="G195" s="221" t="s">
        <v>328</v>
      </c>
      <c r="H195" s="222">
        <v>0.218</v>
      </c>
      <c r="I195" s="223"/>
      <c r="J195" s="224">
        <f>ROUND(I195*H195,2)</f>
        <v>0</v>
      </c>
      <c r="K195" s="220" t="s">
        <v>156</v>
      </c>
      <c r="L195" s="44"/>
      <c r="M195" s="225" t="s">
        <v>1</v>
      </c>
      <c r="N195" s="226" t="s">
        <v>41</v>
      </c>
      <c r="O195" s="91"/>
      <c r="P195" s="227">
        <f>O195*H195</f>
        <v>0</v>
      </c>
      <c r="Q195" s="227">
        <v>1.06277</v>
      </c>
      <c r="R195" s="227">
        <f>Q195*H195</f>
        <v>0.23168385999999999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157</v>
      </c>
      <c r="AT195" s="229" t="s">
        <v>152</v>
      </c>
      <c r="AU195" s="229" t="s">
        <v>86</v>
      </c>
      <c r="AY195" s="17" t="s">
        <v>150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84</v>
      </c>
      <c r="BK195" s="230">
        <f>ROUND(I195*H195,2)</f>
        <v>0</v>
      </c>
      <c r="BL195" s="17" t="s">
        <v>157</v>
      </c>
      <c r="BM195" s="229" t="s">
        <v>820</v>
      </c>
    </row>
    <row r="196" s="13" customFormat="1">
      <c r="A196" s="13"/>
      <c r="B196" s="231"/>
      <c r="C196" s="232"/>
      <c r="D196" s="233" t="s">
        <v>159</v>
      </c>
      <c r="E196" s="234" t="s">
        <v>1</v>
      </c>
      <c r="F196" s="235" t="s">
        <v>821</v>
      </c>
      <c r="G196" s="232"/>
      <c r="H196" s="236">
        <v>0.069000000000000006</v>
      </c>
      <c r="I196" s="237"/>
      <c r="J196" s="232"/>
      <c r="K196" s="232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159</v>
      </c>
      <c r="AU196" s="242" t="s">
        <v>86</v>
      </c>
      <c r="AV196" s="13" t="s">
        <v>86</v>
      </c>
      <c r="AW196" s="13" t="s">
        <v>32</v>
      </c>
      <c r="AX196" s="13" t="s">
        <v>76</v>
      </c>
      <c r="AY196" s="242" t="s">
        <v>150</v>
      </c>
    </row>
    <row r="197" s="13" customFormat="1">
      <c r="A197" s="13"/>
      <c r="B197" s="231"/>
      <c r="C197" s="232"/>
      <c r="D197" s="233" t="s">
        <v>159</v>
      </c>
      <c r="E197" s="234" t="s">
        <v>1</v>
      </c>
      <c r="F197" s="235" t="s">
        <v>822</v>
      </c>
      <c r="G197" s="232"/>
      <c r="H197" s="236">
        <v>0.064000000000000001</v>
      </c>
      <c r="I197" s="237"/>
      <c r="J197" s="232"/>
      <c r="K197" s="232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159</v>
      </c>
      <c r="AU197" s="242" t="s">
        <v>86</v>
      </c>
      <c r="AV197" s="13" t="s">
        <v>86</v>
      </c>
      <c r="AW197" s="13" t="s">
        <v>32</v>
      </c>
      <c r="AX197" s="13" t="s">
        <v>76</v>
      </c>
      <c r="AY197" s="242" t="s">
        <v>150</v>
      </c>
    </row>
    <row r="198" s="13" customFormat="1">
      <c r="A198" s="13"/>
      <c r="B198" s="231"/>
      <c r="C198" s="232"/>
      <c r="D198" s="233" t="s">
        <v>159</v>
      </c>
      <c r="E198" s="234" t="s">
        <v>1</v>
      </c>
      <c r="F198" s="235" t="s">
        <v>823</v>
      </c>
      <c r="G198" s="232"/>
      <c r="H198" s="236">
        <v>0.085000000000000006</v>
      </c>
      <c r="I198" s="237"/>
      <c r="J198" s="232"/>
      <c r="K198" s="232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159</v>
      </c>
      <c r="AU198" s="242" t="s">
        <v>86</v>
      </c>
      <c r="AV198" s="13" t="s">
        <v>86</v>
      </c>
      <c r="AW198" s="13" t="s">
        <v>32</v>
      </c>
      <c r="AX198" s="13" t="s">
        <v>76</v>
      </c>
      <c r="AY198" s="242" t="s">
        <v>150</v>
      </c>
    </row>
    <row r="199" s="14" customFormat="1">
      <c r="A199" s="14"/>
      <c r="B199" s="243"/>
      <c r="C199" s="244"/>
      <c r="D199" s="233" t="s">
        <v>159</v>
      </c>
      <c r="E199" s="245" t="s">
        <v>1</v>
      </c>
      <c r="F199" s="246" t="s">
        <v>161</v>
      </c>
      <c r="G199" s="244"/>
      <c r="H199" s="247">
        <v>0.218</v>
      </c>
      <c r="I199" s="248"/>
      <c r="J199" s="244"/>
      <c r="K199" s="244"/>
      <c r="L199" s="249"/>
      <c r="M199" s="250"/>
      <c r="N199" s="251"/>
      <c r="O199" s="251"/>
      <c r="P199" s="251"/>
      <c r="Q199" s="251"/>
      <c r="R199" s="251"/>
      <c r="S199" s="251"/>
      <c r="T199" s="25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3" t="s">
        <v>159</v>
      </c>
      <c r="AU199" s="253" t="s">
        <v>86</v>
      </c>
      <c r="AV199" s="14" t="s">
        <v>157</v>
      </c>
      <c r="AW199" s="14" t="s">
        <v>32</v>
      </c>
      <c r="AX199" s="14" t="s">
        <v>84</v>
      </c>
      <c r="AY199" s="253" t="s">
        <v>150</v>
      </c>
    </row>
    <row r="200" s="2" customFormat="1" ht="16.5" customHeight="1">
      <c r="A200" s="38"/>
      <c r="B200" s="39"/>
      <c r="C200" s="218" t="s">
        <v>8</v>
      </c>
      <c r="D200" s="218" t="s">
        <v>152</v>
      </c>
      <c r="E200" s="219" t="s">
        <v>336</v>
      </c>
      <c r="F200" s="220" t="s">
        <v>337</v>
      </c>
      <c r="G200" s="221" t="s">
        <v>191</v>
      </c>
      <c r="H200" s="222">
        <v>14.317</v>
      </c>
      <c r="I200" s="223"/>
      <c r="J200" s="224">
        <f>ROUND(I200*H200,2)</f>
        <v>0</v>
      </c>
      <c r="K200" s="220" t="s">
        <v>156</v>
      </c>
      <c r="L200" s="44"/>
      <c r="M200" s="225" t="s">
        <v>1</v>
      </c>
      <c r="N200" s="226" t="s">
        <v>41</v>
      </c>
      <c r="O200" s="91"/>
      <c r="P200" s="227">
        <f>O200*H200</f>
        <v>0</v>
      </c>
      <c r="Q200" s="227">
        <v>2.5018699999999998</v>
      </c>
      <c r="R200" s="227">
        <f>Q200*H200</f>
        <v>35.819272789999999</v>
      </c>
      <c r="S200" s="227">
        <v>0</v>
      </c>
      <c r="T200" s="22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9" t="s">
        <v>157</v>
      </c>
      <c r="AT200" s="229" t="s">
        <v>152</v>
      </c>
      <c r="AU200" s="229" t="s">
        <v>86</v>
      </c>
      <c r="AY200" s="17" t="s">
        <v>150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7" t="s">
        <v>84</v>
      </c>
      <c r="BK200" s="230">
        <f>ROUND(I200*H200,2)</f>
        <v>0</v>
      </c>
      <c r="BL200" s="17" t="s">
        <v>157</v>
      </c>
      <c r="BM200" s="229" t="s">
        <v>824</v>
      </c>
    </row>
    <row r="201" s="13" customFormat="1">
      <c r="A201" s="13"/>
      <c r="B201" s="231"/>
      <c r="C201" s="232"/>
      <c r="D201" s="233" t="s">
        <v>159</v>
      </c>
      <c r="E201" s="234" t="s">
        <v>1</v>
      </c>
      <c r="F201" s="235" t="s">
        <v>825</v>
      </c>
      <c r="G201" s="232"/>
      <c r="H201" s="236">
        <v>1.155</v>
      </c>
      <c r="I201" s="237"/>
      <c r="J201" s="232"/>
      <c r="K201" s="232"/>
      <c r="L201" s="238"/>
      <c r="M201" s="239"/>
      <c r="N201" s="240"/>
      <c r="O201" s="240"/>
      <c r="P201" s="240"/>
      <c r="Q201" s="240"/>
      <c r="R201" s="240"/>
      <c r="S201" s="240"/>
      <c r="T201" s="24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2" t="s">
        <v>159</v>
      </c>
      <c r="AU201" s="242" t="s">
        <v>86</v>
      </c>
      <c r="AV201" s="13" t="s">
        <v>86</v>
      </c>
      <c r="AW201" s="13" t="s">
        <v>32</v>
      </c>
      <c r="AX201" s="13" t="s">
        <v>76</v>
      </c>
      <c r="AY201" s="242" t="s">
        <v>150</v>
      </c>
    </row>
    <row r="202" s="13" customFormat="1">
      <c r="A202" s="13"/>
      <c r="B202" s="231"/>
      <c r="C202" s="232"/>
      <c r="D202" s="233" t="s">
        <v>159</v>
      </c>
      <c r="E202" s="234" t="s">
        <v>1</v>
      </c>
      <c r="F202" s="235" t="s">
        <v>826</v>
      </c>
      <c r="G202" s="232"/>
      <c r="H202" s="236">
        <v>5.2969999999999997</v>
      </c>
      <c r="I202" s="237"/>
      <c r="J202" s="232"/>
      <c r="K202" s="232"/>
      <c r="L202" s="238"/>
      <c r="M202" s="239"/>
      <c r="N202" s="240"/>
      <c r="O202" s="240"/>
      <c r="P202" s="240"/>
      <c r="Q202" s="240"/>
      <c r="R202" s="240"/>
      <c r="S202" s="240"/>
      <c r="T202" s="24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2" t="s">
        <v>159</v>
      </c>
      <c r="AU202" s="242" t="s">
        <v>86</v>
      </c>
      <c r="AV202" s="13" t="s">
        <v>86</v>
      </c>
      <c r="AW202" s="13" t="s">
        <v>32</v>
      </c>
      <c r="AX202" s="13" t="s">
        <v>76</v>
      </c>
      <c r="AY202" s="242" t="s">
        <v>150</v>
      </c>
    </row>
    <row r="203" s="13" customFormat="1">
      <c r="A203" s="13"/>
      <c r="B203" s="231"/>
      <c r="C203" s="232"/>
      <c r="D203" s="233" t="s">
        <v>159</v>
      </c>
      <c r="E203" s="234" t="s">
        <v>1</v>
      </c>
      <c r="F203" s="235" t="s">
        <v>827</v>
      </c>
      <c r="G203" s="232"/>
      <c r="H203" s="236">
        <v>3.4430000000000001</v>
      </c>
      <c r="I203" s="237"/>
      <c r="J203" s="232"/>
      <c r="K203" s="232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159</v>
      </c>
      <c r="AU203" s="242" t="s">
        <v>86</v>
      </c>
      <c r="AV203" s="13" t="s">
        <v>86</v>
      </c>
      <c r="AW203" s="13" t="s">
        <v>32</v>
      </c>
      <c r="AX203" s="13" t="s">
        <v>76</v>
      </c>
      <c r="AY203" s="242" t="s">
        <v>150</v>
      </c>
    </row>
    <row r="204" s="13" customFormat="1">
      <c r="A204" s="13"/>
      <c r="B204" s="231"/>
      <c r="C204" s="232"/>
      <c r="D204" s="233" t="s">
        <v>159</v>
      </c>
      <c r="E204" s="234" t="s">
        <v>1</v>
      </c>
      <c r="F204" s="235" t="s">
        <v>828</v>
      </c>
      <c r="G204" s="232"/>
      <c r="H204" s="236">
        <v>2.4199999999999999</v>
      </c>
      <c r="I204" s="237"/>
      <c r="J204" s="232"/>
      <c r="K204" s="232"/>
      <c r="L204" s="238"/>
      <c r="M204" s="239"/>
      <c r="N204" s="240"/>
      <c r="O204" s="240"/>
      <c r="P204" s="240"/>
      <c r="Q204" s="240"/>
      <c r="R204" s="240"/>
      <c r="S204" s="240"/>
      <c r="T204" s="24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2" t="s">
        <v>159</v>
      </c>
      <c r="AU204" s="242" t="s">
        <v>86</v>
      </c>
      <c r="AV204" s="13" t="s">
        <v>86</v>
      </c>
      <c r="AW204" s="13" t="s">
        <v>32</v>
      </c>
      <c r="AX204" s="13" t="s">
        <v>76</v>
      </c>
      <c r="AY204" s="242" t="s">
        <v>150</v>
      </c>
    </row>
    <row r="205" s="13" customFormat="1">
      <c r="A205" s="13"/>
      <c r="B205" s="231"/>
      <c r="C205" s="232"/>
      <c r="D205" s="233" t="s">
        <v>159</v>
      </c>
      <c r="E205" s="234" t="s">
        <v>1</v>
      </c>
      <c r="F205" s="235" t="s">
        <v>829</v>
      </c>
      <c r="G205" s="232"/>
      <c r="H205" s="236">
        <v>2.0019999999999998</v>
      </c>
      <c r="I205" s="237"/>
      <c r="J205" s="232"/>
      <c r="K205" s="232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159</v>
      </c>
      <c r="AU205" s="242" t="s">
        <v>86</v>
      </c>
      <c r="AV205" s="13" t="s">
        <v>86</v>
      </c>
      <c r="AW205" s="13" t="s">
        <v>32</v>
      </c>
      <c r="AX205" s="13" t="s">
        <v>76</v>
      </c>
      <c r="AY205" s="242" t="s">
        <v>150</v>
      </c>
    </row>
    <row r="206" s="14" customFormat="1">
      <c r="A206" s="14"/>
      <c r="B206" s="243"/>
      <c r="C206" s="244"/>
      <c r="D206" s="233" t="s">
        <v>159</v>
      </c>
      <c r="E206" s="245" t="s">
        <v>1</v>
      </c>
      <c r="F206" s="246" t="s">
        <v>161</v>
      </c>
      <c r="G206" s="244"/>
      <c r="H206" s="247">
        <v>14.317</v>
      </c>
      <c r="I206" s="248"/>
      <c r="J206" s="244"/>
      <c r="K206" s="244"/>
      <c r="L206" s="249"/>
      <c r="M206" s="250"/>
      <c r="N206" s="251"/>
      <c r="O206" s="251"/>
      <c r="P206" s="251"/>
      <c r="Q206" s="251"/>
      <c r="R206" s="251"/>
      <c r="S206" s="251"/>
      <c r="T206" s="25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3" t="s">
        <v>159</v>
      </c>
      <c r="AU206" s="253" t="s">
        <v>86</v>
      </c>
      <c r="AV206" s="14" t="s">
        <v>157</v>
      </c>
      <c r="AW206" s="14" t="s">
        <v>32</v>
      </c>
      <c r="AX206" s="14" t="s">
        <v>84</v>
      </c>
      <c r="AY206" s="253" t="s">
        <v>150</v>
      </c>
    </row>
    <row r="207" s="2" customFormat="1" ht="16.5" customHeight="1">
      <c r="A207" s="38"/>
      <c r="B207" s="39"/>
      <c r="C207" s="218" t="s">
        <v>227</v>
      </c>
      <c r="D207" s="218" t="s">
        <v>152</v>
      </c>
      <c r="E207" s="219" t="s">
        <v>351</v>
      </c>
      <c r="F207" s="220" t="s">
        <v>352</v>
      </c>
      <c r="G207" s="221" t="s">
        <v>155</v>
      </c>
      <c r="H207" s="222">
        <v>65.131</v>
      </c>
      <c r="I207" s="223"/>
      <c r="J207" s="224">
        <f>ROUND(I207*H207,2)</f>
        <v>0</v>
      </c>
      <c r="K207" s="220" t="s">
        <v>156</v>
      </c>
      <c r="L207" s="44"/>
      <c r="M207" s="225" t="s">
        <v>1</v>
      </c>
      <c r="N207" s="226" t="s">
        <v>41</v>
      </c>
      <c r="O207" s="91"/>
      <c r="P207" s="227">
        <f>O207*H207</f>
        <v>0</v>
      </c>
      <c r="Q207" s="227">
        <v>0.0026900000000000001</v>
      </c>
      <c r="R207" s="227">
        <f>Q207*H207</f>
        <v>0.17520239000000001</v>
      </c>
      <c r="S207" s="227">
        <v>0</v>
      </c>
      <c r="T207" s="22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9" t="s">
        <v>157</v>
      </c>
      <c r="AT207" s="229" t="s">
        <v>152</v>
      </c>
      <c r="AU207" s="229" t="s">
        <v>86</v>
      </c>
      <c r="AY207" s="17" t="s">
        <v>150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7" t="s">
        <v>84</v>
      </c>
      <c r="BK207" s="230">
        <f>ROUND(I207*H207,2)</f>
        <v>0</v>
      </c>
      <c r="BL207" s="17" t="s">
        <v>157</v>
      </c>
      <c r="BM207" s="229" t="s">
        <v>830</v>
      </c>
    </row>
    <row r="208" s="13" customFormat="1">
      <c r="A208" s="13"/>
      <c r="B208" s="231"/>
      <c r="C208" s="232"/>
      <c r="D208" s="233" t="s">
        <v>159</v>
      </c>
      <c r="E208" s="234" t="s">
        <v>1</v>
      </c>
      <c r="F208" s="235" t="s">
        <v>831</v>
      </c>
      <c r="G208" s="232"/>
      <c r="H208" s="236">
        <v>4.6200000000000001</v>
      </c>
      <c r="I208" s="237"/>
      <c r="J208" s="232"/>
      <c r="K208" s="232"/>
      <c r="L208" s="238"/>
      <c r="M208" s="239"/>
      <c r="N208" s="240"/>
      <c r="O208" s="240"/>
      <c r="P208" s="240"/>
      <c r="Q208" s="240"/>
      <c r="R208" s="240"/>
      <c r="S208" s="240"/>
      <c r="T208" s="24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2" t="s">
        <v>159</v>
      </c>
      <c r="AU208" s="242" t="s">
        <v>86</v>
      </c>
      <c r="AV208" s="13" t="s">
        <v>86</v>
      </c>
      <c r="AW208" s="13" t="s">
        <v>32</v>
      </c>
      <c r="AX208" s="13" t="s">
        <v>76</v>
      </c>
      <c r="AY208" s="242" t="s">
        <v>150</v>
      </c>
    </row>
    <row r="209" s="13" customFormat="1">
      <c r="A209" s="13"/>
      <c r="B209" s="231"/>
      <c r="C209" s="232"/>
      <c r="D209" s="233" t="s">
        <v>159</v>
      </c>
      <c r="E209" s="234" t="s">
        <v>1</v>
      </c>
      <c r="F209" s="235" t="s">
        <v>832</v>
      </c>
      <c r="G209" s="232"/>
      <c r="H209" s="236">
        <v>21.186</v>
      </c>
      <c r="I209" s="237"/>
      <c r="J209" s="232"/>
      <c r="K209" s="232"/>
      <c r="L209" s="238"/>
      <c r="M209" s="239"/>
      <c r="N209" s="240"/>
      <c r="O209" s="240"/>
      <c r="P209" s="240"/>
      <c r="Q209" s="240"/>
      <c r="R209" s="240"/>
      <c r="S209" s="240"/>
      <c r="T209" s="24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2" t="s">
        <v>159</v>
      </c>
      <c r="AU209" s="242" t="s">
        <v>86</v>
      </c>
      <c r="AV209" s="13" t="s">
        <v>86</v>
      </c>
      <c r="AW209" s="13" t="s">
        <v>32</v>
      </c>
      <c r="AX209" s="13" t="s">
        <v>76</v>
      </c>
      <c r="AY209" s="242" t="s">
        <v>150</v>
      </c>
    </row>
    <row r="210" s="13" customFormat="1">
      <c r="A210" s="13"/>
      <c r="B210" s="231"/>
      <c r="C210" s="232"/>
      <c r="D210" s="233" t="s">
        <v>159</v>
      </c>
      <c r="E210" s="234" t="s">
        <v>1</v>
      </c>
      <c r="F210" s="235" t="s">
        <v>833</v>
      </c>
      <c r="G210" s="232"/>
      <c r="H210" s="236">
        <v>17.215</v>
      </c>
      <c r="I210" s="237"/>
      <c r="J210" s="232"/>
      <c r="K210" s="232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159</v>
      </c>
      <c r="AU210" s="242" t="s">
        <v>86</v>
      </c>
      <c r="AV210" s="13" t="s">
        <v>86</v>
      </c>
      <c r="AW210" s="13" t="s">
        <v>32</v>
      </c>
      <c r="AX210" s="13" t="s">
        <v>76</v>
      </c>
      <c r="AY210" s="242" t="s">
        <v>150</v>
      </c>
    </row>
    <row r="211" s="13" customFormat="1">
      <c r="A211" s="13"/>
      <c r="B211" s="231"/>
      <c r="C211" s="232"/>
      <c r="D211" s="233" t="s">
        <v>159</v>
      </c>
      <c r="E211" s="234" t="s">
        <v>1</v>
      </c>
      <c r="F211" s="235" t="s">
        <v>834</v>
      </c>
      <c r="G211" s="232"/>
      <c r="H211" s="236">
        <v>12.1</v>
      </c>
      <c r="I211" s="237"/>
      <c r="J211" s="232"/>
      <c r="K211" s="232"/>
      <c r="L211" s="238"/>
      <c r="M211" s="239"/>
      <c r="N211" s="240"/>
      <c r="O211" s="240"/>
      <c r="P211" s="240"/>
      <c r="Q211" s="240"/>
      <c r="R211" s="240"/>
      <c r="S211" s="240"/>
      <c r="T211" s="24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2" t="s">
        <v>159</v>
      </c>
      <c r="AU211" s="242" t="s">
        <v>86</v>
      </c>
      <c r="AV211" s="13" t="s">
        <v>86</v>
      </c>
      <c r="AW211" s="13" t="s">
        <v>32</v>
      </c>
      <c r="AX211" s="13" t="s">
        <v>76</v>
      </c>
      <c r="AY211" s="242" t="s">
        <v>150</v>
      </c>
    </row>
    <row r="212" s="13" customFormat="1">
      <c r="A212" s="13"/>
      <c r="B212" s="231"/>
      <c r="C212" s="232"/>
      <c r="D212" s="233" t="s">
        <v>159</v>
      </c>
      <c r="E212" s="234" t="s">
        <v>1</v>
      </c>
      <c r="F212" s="235" t="s">
        <v>835</v>
      </c>
      <c r="G212" s="232"/>
      <c r="H212" s="236">
        <v>10.01</v>
      </c>
      <c r="I212" s="237"/>
      <c r="J212" s="232"/>
      <c r="K212" s="232"/>
      <c r="L212" s="238"/>
      <c r="M212" s="239"/>
      <c r="N212" s="240"/>
      <c r="O212" s="240"/>
      <c r="P212" s="240"/>
      <c r="Q212" s="240"/>
      <c r="R212" s="240"/>
      <c r="S212" s="240"/>
      <c r="T212" s="24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2" t="s">
        <v>159</v>
      </c>
      <c r="AU212" s="242" t="s">
        <v>86</v>
      </c>
      <c r="AV212" s="13" t="s">
        <v>86</v>
      </c>
      <c r="AW212" s="13" t="s">
        <v>32</v>
      </c>
      <c r="AX212" s="13" t="s">
        <v>76</v>
      </c>
      <c r="AY212" s="242" t="s">
        <v>150</v>
      </c>
    </row>
    <row r="213" s="14" customFormat="1">
      <c r="A213" s="14"/>
      <c r="B213" s="243"/>
      <c r="C213" s="244"/>
      <c r="D213" s="233" t="s">
        <v>159</v>
      </c>
      <c r="E213" s="245" t="s">
        <v>1</v>
      </c>
      <c r="F213" s="246" t="s">
        <v>161</v>
      </c>
      <c r="G213" s="244"/>
      <c r="H213" s="247">
        <v>65.131</v>
      </c>
      <c r="I213" s="248"/>
      <c r="J213" s="244"/>
      <c r="K213" s="244"/>
      <c r="L213" s="249"/>
      <c r="M213" s="250"/>
      <c r="N213" s="251"/>
      <c r="O213" s="251"/>
      <c r="P213" s="251"/>
      <c r="Q213" s="251"/>
      <c r="R213" s="251"/>
      <c r="S213" s="251"/>
      <c r="T213" s="25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3" t="s">
        <v>159</v>
      </c>
      <c r="AU213" s="253" t="s">
        <v>86</v>
      </c>
      <c r="AV213" s="14" t="s">
        <v>157</v>
      </c>
      <c r="AW213" s="14" t="s">
        <v>32</v>
      </c>
      <c r="AX213" s="14" t="s">
        <v>84</v>
      </c>
      <c r="AY213" s="253" t="s">
        <v>150</v>
      </c>
    </row>
    <row r="214" s="2" customFormat="1" ht="16.5" customHeight="1">
      <c r="A214" s="38"/>
      <c r="B214" s="39"/>
      <c r="C214" s="218" t="s">
        <v>233</v>
      </c>
      <c r="D214" s="218" t="s">
        <v>152</v>
      </c>
      <c r="E214" s="219" t="s">
        <v>366</v>
      </c>
      <c r="F214" s="220" t="s">
        <v>367</v>
      </c>
      <c r="G214" s="221" t="s">
        <v>155</v>
      </c>
      <c r="H214" s="222">
        <v>65.131</v>
      </c>
      <c r="I214" s="223"/>
      <c r="J214" s="224">
        <f>ROUND(I214*H214,2)</f>
        <v>0</v>
      </c>
      <c r="K214" s="220" t="s">
        <v>156</v>
      </c>
      <c r="L214" s="44"/>
      <c r="M214" s="225" t="s">
        <v>1</v>
      </c>
      <c r="N214" s="226" t="s">
        <v>41</v>
      </c>
      <c r="O214" s="91"/>
      <c r="P214" s="227">
        <f>O214*H214</f>
        <v>0</v>
      </c>
      <c r="Q214" s="227">
        <v>0</v>
      </c>
      <c r="R214" s="227">
        <f>Q214*H214</f>
        <v>0</v>
      </c>
      <c r="S214" s="227">
        <v>0</v>
      </c>
      <c r="T214" s="228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9" t="s">
        <v>157</v>
      </c>
      <c r="AT214" s="229" t="s">
        <v>152</v>
      </c>
      <c r="AU214" s="229" t="s">
        <v>86</v>
      </c>
      <c r="AY214" s="17" t="s">
        <v>150</v>
      </c>
      <c r="BE214" s="230">
        <f>IF(N214="základní",J214,0)</f>
        <v>0</v>
      </c>
      <c r="BF214" s="230">
        <f>IF(N214="snížená",J214,0)</f>
        <v>0</v>
      </c>
      <c r="BG214" s="230">
        <f>IF(N214="zákl. přenesená",J214,0)</f>
        <v>0</v>
      </c>
      <c r="BH214" s="230">
        <f>IF(N214="sníž. přenesená",J214,0)</f>
        <v>0</v>
      </c>
      <c r="BI214" s="230">
        <f>IF(N214="nulová",J214,0)</f>
        <v>0</v>
      </c>
      <c r="BJ214" s="17" t="s">
        <v>84</v>
      </c>
      <c r="BK214" s="230">
        <f>ROUND(I214*H214,2)</f>
        <v>0</v>
      </c>
      <c r="BL214" s="17" t="s">
        <v>157</v>
      </c>
      <c r="BM214" s="229" t="s">
        <v>836</v>
      </c>
    </row>
    <row r="215" s="13" customFormat="1">
      <c r="A215" s="13"/>
      <c r="B215" s="231"/>
      <c r="C215" s="232"/>
      <c r="D215" s="233" t="s">
        <v>159</v>
      </c>
      <c r="E215" s="234" t="s">
        <v>1</v>
      </c>
      <c r="F215" s="235" t="s">
        <v>831</v>
      </c>
      <c r="G215" s="232"/>
      <c r="H215" s="236">
        <v>4.6200000000000001</v>
      </c>
      <c r="I215" s="237"/>
      <c r="J215" s="232"/>
      <c r="K215" s="232"/>
      <c r="L215" s="238"/>
      <c r="M215" s="239"/>
      <c r="N215" s="240"/>
      <c r="O215" s="240"/>
      <c r="P215" s="240"/>
      <c r="Q215" s="240"/>
      <c r="R215" s="240"/>
      <c r="S215" s="240"/>
      <c r="T215" s="24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2" t="s">
        <v>159</v>
      </c>
      <c r="AU215" s="242" t="s">
        <v>86</v>
      </c>
      <c r="AV215" s="13" t="s">
        <v>86</v>
      </c>
      <c r="AW215" s="13" t="s">
        <v>32</v>
      </c>
      <c r="AX215" s="13" t="s">
        <v>76</v>
      </c>
      <c r="AY215" s="242" t="s">
        <v>150</v>
      </c>
    </row>
    <row r="216" s="13" customFormat="1">
      <c r="A216" s="13"/>
      <c r="B216" s="231"/>
      <c r="C216" s="232"/>
      <c r="D216" s="233" t="s">
        <v>159</v>
      </c>
      <c r="E216" s="234" t="s">
        <v>1</v>
      </c>
      <c r="F216" s="235" t="s">
        <v>832</v>
      </c>
      <c r="G216" s="232"/>
      <c r="H216" s="236">
        <v>21.186</v>
      </c>
      <c r="I216" s="237"/>
      <c r="J216" s="232"/>
      <c r="K216" s="232"/>
      <c r="L216" s="238"/>
      <c r="M216" s="239"/>
      <c r="N216" s="240"/>
      <c r="O216" s="240"/>
      <c r="P216" s="240"/>
      <c r="Q216" s="240"/>
      <c r="R216" s="240"/>
      <c r="S216" s="240"/>
      <c r="T216" s="24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2" t="s">
        <v>159</v>
      </c>
      <c r="AU216" s="242" t="s">
        <v>86</v>
      </c>
      <c r="AV216" s="13" t="s">
        <v>86</v>
      </c>
      <c r="AW216" s="13" t="s">
        <v>32</v>
      </c>
      <c r="AX216" s="13" t="s">
        <v>76</v>
      </c>
      <c r="AY216" s="242" t="s">
        <v>150</v>
      </c>
    </row>
    <row r="217" s="13" customFormat="1">
      <c r="A217" s="13"/>
      <c r="B217" s="231"/>
      <c r="C217" s="232"/>
      <c r="D217" s="233" t="s">
        <v>159</v>
      </c>
      <c r="E217" s="234" t="s">
        <v>1</v>
      </c>
      <c r="F217" s="235" t="s">
        <v>833</v>
      </c>
      <c r="G217" s="232"/>
      <c r="H217" s="236">
        <v>17.215</v>
      </c>
      <c r="I217" s="237"/>
      <c r="J217" s="232"/>
      <c r="K217" s="232"/>
      <c r="L217" s="238"/>
      <c r="M217" s="239"/>
      <c r="N217" s="240"/>
      <c r="O217" s="240"/>
      <c r="P217" s="240"/>
      <c r="Q217" s="240"/>
      <c r="R217" s="240"/>
      <c r="S217" s="240"/>
      <c r="T217" s="24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2" t="s">
        <v>159</v>
      </c>
      <c r="AU217" s="242" t="s">
        <v>86</v>
      </c>
      <c r="AV217" s="13" t="s">
        <v>86</v>
      </c>
      <c r="AW217" s="13" t="s">
        <v>32</v>
      </c>
      <c r="AX217" s="13" t="s">
        <v>76</v>
      </c>
      <c r="AY217" s="242" t="s">
        <v>150</v>
      </c>
    </row>
    <row r="218" s="13" customFormat="1">
      <c r="A218" s="13"/>
      <c r="B218" s="231"/>
      <c r="C218" s="232"/>
      <c r="D218" s="233" t="s">
        <v>159</v>
      </c>
      <c r="E218" s="234" t="s">
        <v>1</v>
      </c>
      <c r="F218" s="235" t="s">
        <v>834</v>
      </c>
      <c r="G218" s="232"/>
      <c r="H218" s="236">
        <v>12.1</v>
      </c>
      <c r="I218" s="237"/>
      <c r="J218" s="232"/>
      <c r="K218" s="232"/>
      <c r="L218" s="238"/>
      <c r="M218" s="239"/>
      <c r="N218" s="240"/>
      <c r="O218" s="240"/>
      <c r="P218" s="240"/>
      <c r="Q218" s="240"/>
      <c r="R218" s="240"/>
      <c r="S218" s="240"/>
      <c r="T218" s="24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2" t="s">
        <v>159</v>
      </c>
      <c r="AU218" s="242" t="s">
        <v>86</v>
      </c>
      <c r="AV218" s="13" t="s">
        <v>86</v>
      </c>
      <c r="AW218" s="13" t="s">
        <v>32</v>
      </c>
      <c r="AX218" s="13" t="s">
        <v>76</v>
      </c>
      <c r="AY218" s="242" t="s">
        <v>150</v>
      </c>
    </row>
    <row r="219" s="13" customFormat="1">
      <c r="A219" s="13"/>
      <c r="B219" s="231"/>
      <c r="C219" s="232"/>
      <c r="D219" s="233" t="s">
        <v>159</v>
      </c>
      <c r="E219" s="234" t="s">
        <v>1</v>
      </c>
      <c r="F219" s="235" t="s">
        <v>835</v>
      </c>
      <c r="G219" s="232"/>
      <c r="H219" s="236">
        <v>10.01</v>
      </c>
      <c r="I219" s="237"/>
      <c r="J219" s="232"/>
      <c r="K219" s="232"/>
      <c r="L219" s="238"/>
      <c r="M219" s="239"/>
      <c r="N219" s="240"/>
      <c r="O219" s="240"/>
      <c r="P219" s="240"/>
      <c r="Q219" s="240"/>
      <c r="R219" s="240"/>
      <c r="S219" s="240"/>
      <c r="T219" s="24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2" t="s">
        <v>159</v>
      </c>
      <c r="AU219" s="242" t="s">
        <v>86</v>
      </c>
      <c r="AV219" s="13" t="s">
        <v>86</v>
      </c>
      <c r="AW219" s="13" t="s">
        <v>32</v>
      </c>
      <c r="AX219" s="13" t="s">
        <v>76</v>
      </c>
      <c r="AY219" s="242" t="s">
        <v>150</v>
      </c>
    </row>
    <row r="220" s="14" customFormat="1">
      <c r="A220" s="14"/>
      <c r="B220" s="243"/>
      <c r="C220" s="244"/>
      <c r="D220" s="233" t="s">
        <v>159</v>
      </c>
      <c r="E220" s="245" t="s">
        <v>1</v>
      </c>
      <c r="F220" s="246" t="s">
        <v>161</v>
      </c>
      <c r="G220" s="244"/>
      <c r="H220" s="247">
        <v>65.131</v>
      </c>
      <c r="I220" s="248"/>
      <c r="J220" s="244"/>
      <c r="K220" s="244"/>
      <c r="L220" s="249"/>
      <c r="M220" s="250"/>
      <c r="N220" s="251"/>
      <c r="O220" s="251"/>
      <c r="P220" s="251"/>
      <c r="Q220" s="251"/>
      <c r="R220" s="251"/>
      <c r="S220" s="251"/>
      <c r="T220" s="25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3" t="s">
        <v>159</v>
      </c>
      <c r="AU220" s="253" t="s">
        <v>86</v>
      </c>
      <c r="AV220" s="14" t="s">
        <v>157</v>
      </c>
      <c r="AW220" s="14" t="s">
        <v>32</v>
      </c>
      <c r="AX220" s="14" t="s">
        <v>84</v>
      </c>
      <c r="AY220" s="253" t="s">
        <v>150</v>
      </c>
    </row>
    <row r="221" s="2" customFormat="1" ht="16.5" customHeight="1">
      <c r="A221" s="38"/>
      <c r="B221" s="39"/>
      <c r="C221" s="254" t="s">
        <v>238</v>
      </c>
      <c r="D221" s="254" t="s">
        <v>228</v>
      </c>
      <c r="E221" s="255" t="s">
        <v>837</v>
      </c>
      <c r="F221" s="256" t="s">
        <v>838</v>
      </c>
      <c r="G221" s="257" t="s">
        <v>392</v>
      </c>
      <c r="H221" s="258">
        <v>1</v>
      </c>
      <c r="I221" s="259"/>
      <c r="J221" s="260">
        <f>ROUND(I221*H221,2)</f>
        <v>0</v>
      </c>
      <c r="K221" s="256" t="s">
        <v>1</v>
      </c>
      <c r="L221" s="261"/>
      <c r="M221" s="262" t="s">
        <v>1</v>
      </c>
      <c r="N221" s="263" t="s">
        <v>41</v>
      </c>
      <c r="O221" s="91"/>
      <c r="P221" s="227">
        <f>O221*H221</f>
        <v>0</v>
      </c>
      <c r="Q221" s="227">
        <v>0</v>
      </c>
      <c r="R221" s="227">
        <f>Q221*H221</f>
        <v>0</v>
      </c>
      <c r="S221" s="227">
        <v>0</v>
      </c>
      <c r="T221" s="228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9" t="s">
        <v>188</v>
      </c>
      <c r="AT221" s="229" t="s">
        <v>228</v>
      </c>
      <c r="AU221" s="229" t="s">
        <v>86</v>
      </c>
      <c r="AY221" s="17" t="s">
        <v>150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7" t="s">
        <v>84</v>
      </c>
      <c r="BK221" s="230">
        <f>ROUND(I221*H221,2)</f>
        <v>0</v>
      </c>
      <c r="BL221" s="17" t="s">
        <v>157</v>
      </c>
      <c r="BM221" s="229" t="s">
        <v>839</v>
      </c>
    </row>
    <row r="222" s="2" customFormat="1" ht="21.75" customHeight="1">
      <c r="A222" s="38"/>
      <c r="B222" s="39"/>
      <c r="C222" s="218" t="s">
        <v>242</v>
      </c>
      <c r="D222" s="218" t="s">
        <v>152</v>
      </c>
      <c r="E222" s="219" t="s">
        <v>840</v>
      </c>
      <c r="F222" s="220" t="s">
        <v>841</v>
      </c>
      <c r="G222" s="221" t="s">
        <v>155</v>
      </c>
      <c r="H222" s="222">
        <v>9.4499999999999993</v>
      </c>
      <c r="I222" s="223"/>
      <c r="J222" s="224">
        <f>ROUND(I222*H222,2)</f>
        <v>0</v>
      </c>
      <c r="K222" s="220" t="s">
        <v>156</v>
      </c>
      <c r="L222" s="44"/>
      <c r="M222" s="225" t="s">
        <v>1</v>
      </c>
      <c r="N222" s="226" t="s">
        <v>41</v>
      </c>
      <c r="O222" s="91"/>
      <c r="P222" s="227">
        <f>O222*H222</f>
        <v>0</v>
      </c>
      <c r="Q222" s="227">
        <v>0.37678</v>
      </c>
      <c r="R222" s="227">
        <f>Q222*H222</f>
        <v>3.5605709999999999</v>
      </c>
      <c r="S222" s="227">
        <v>0</v>
      </c>
      <c r="T222" s="22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9" t="s">
        <v>157</v>
      </c>
      <c r="AT222" s="229" t="s">
        <v>152</v>
      </c>
      <c r="AU222" s="229" t="s">
        <v>86</v>
      </c>
      <c r="AY222" s="17" t="s">
        <v>150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7" t="s">
        <v>84</v>
      </c>
      <c r="BK222" s="230">
        <f>ROUND(I222*H222,2)</f>
        <v>0</v>
      </c>
      <c r="BL222" s="17" t="s">
        <v>157</v>
      </c>
      <c r="BM222" s="229" t="s">
        <v>842</v>
      </c>
    </row>
    <row r="223" s="13" customFormat="1">
      <c r="A223" s="13"/>
      <c r="B223" s="231"/>
      <c r="C223" s="232"/>
      <c r="D223" s="233" t="s">
        <v>159</v>
      </c>
      <c r="E223" s="234" t="s">
        <v>1</v>
      </c>
      <c r="F223" s="235" t="s">
        <v>843</v>
      </c>
      <c r="G223" s="232"/>
      <c r="H223" s="236">
        <v>9.4499999999999993</v>
      </c>
      <c r="I223" s="237"/>
      <c r="J223" s="232"/>
      <c r="K223" s="232"/>
      <c r="L223" s="238"/>
      <c r="M223" s="239"/>
      <c r="N223" s="240"/>
      <c r="O223" s="240"/>
      <c r="P223" s="240"/>
      <c r="Q223" s="240"/>
      <c r="R223" s="240"/>
      <c r="S223" s="240"/>
      <c r="T223" s="24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2" t="s">
        <v>159</v>
      </c>
      <c r="AU223" s="242" t="s">
        <v>86</v>
      </c>
      <c r="AV223" s="13" t="s">
        <v>86</v>
      </c>
      <c r="AW223" s="13" t="s">
        <v>32</v>
      </c>
      <c r="AX223" s="13" t="s">
        <v>76</v>
      </c>
      <c r="AY223" s="242" t="s">
        <v>150</v>
      </c>
    </row>
    <row r="224" s="14" customFormat="1">
      <c r="A224" s="14"/>
      <c r="B224" s="243"/>
      <c r="C224" s="244"/>
      <c r="D224" s="233" t="s">
        <v>159</v>
      </c>
      <c r="E224" s="245" t="s">
        <v>1</v>
      </c>
      <c r="F224" s="246" t="s">
        <v>161</v>
      </c>
      <c r="G224" s="244"/>
      <c r="H224" s="247">
        <v>9.4499999999999993</v>
      </c>
      <c r="I224" s="248"/>
      <c r="J224" s="244"/>
      <c r="K224" s="244"/>
      <c r="L224" s="249"/>
      <c r="M224" s="250"/>
      <c r="N224" s="251"/>
      <c r="O224" s="251"/>
      <c r="P224" s="251"/>
      <c r="Q224" s="251"/>
      <c r="R224" s="251"/>
      <c r="S224" s="251"/>
      <c r="T224" s="252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3" t="s">
        <v>159</v>
      </c>
      <c r="AU224" s="253" t="s">
        <v>86</v>
      </c>
      <c r="AV224" s="14" t="s">
        <v>157</v>
      </c>
      <c r="AW224" s="14" t="s">
        <v>32</v>
      </c>
      <c r="AX224" s="14" t="s">
        <v>84</v>
      </c>
      <c r="AY224" s="253" t="s">
        <v>150</v>
      </c>
    </row>
    <row r="225" s="2" customFormat="1" ht="21.75" customHeight="1">
      <c r="A225" s="38"/>
      <c r="B225" s="39"/>
      <c r="C225" s="218" t="s">
        <v>246</v>
      </c>
      <c r="D225" s="218" t="s">
        <v>152</v>
      </c>
      <c r="E225" s="219" t="s">
        <v>844</v>
      </c>
      <c r="F225" s="220" t="s">
        <v>845</v>
      </c>
      <c r="G225" s="221" t="s">
        <v>155</v>
      </c>
      <c r="H225" s="222">
        <v>44.609999999999999</v>
      </c>
      <c r="I225" s="223"/>
      <c r="J225" s="224">
        <f>ROUND(I225*H225,2)</f>
        <v>0</v>
      </c>
      <c r="K225" s="220" t="s">
        <v>156</v>
      </c>
      <c r="L225" s="44"/>
      <c r="M225" s="225" t="s">
        <v>1</v>
      </c>
      <c r="N225" s="226" t="s">
        <v>41</v>
      </c>
      <c r="O225" s="91"/>
      <c r="P225" s="227">
        <f>O225*H225</f>
        <v>0</v>
      </c>
      <c r="Q225" s="227">
        <v>0.50100999999999996</v>
      </c>
      <c r="R225" s="227">
        <f>Q225*H225</f>
        <v>22.350056099999996</v>
      </c>
      <c r="S225" s="227">
        <v>0</v>
      </c>
      <c r="T225" s="22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9" t="s">
        <v>157</v>
      </c>
      <c r="AT225" s="229" t="s">
        <v>152</v>
      </c>
      <c r="AU225" s="229" t="s">
        <v>86</v>
      </c>
      <c r="AY225" s="17" t="s">
        <v>150</v>
      </c>
      <c r="BE225" s="230">
        <f>IF(N225="základní",J225,0)</f>
        <v>0</v>
      </c>
      <c r="BF225" s="230">
        <f>IF(N225="snížená",J225,0)</f>
        <v>0</v>
      </c>
      <c r="BG225" s="230">
        <f>IF(N225="zákl. přenesená",J225,0)</f>
        <v>0</v>
      </c>
      <c r="BH225" s="230">
        <f>IF(N225="sníž. přenesená",J225,0)</f>
        <v>0</v>
      </c>
      <c r="BI225" s="230">
        <f>IF(N225="nulová",J225,0)</f>
        <v>0</v>
      </c>
      <c r="BJ225" s="17" t="s">
        <v>84</v>
      </c>
      <c r="BK225" s="230">
        <f>ROUND(I225*H225,2)</f>
        <v>0</v>
      </c>
      <c r="BL225" s="17" t="s">
        <v>157</v>
      </c>
      <c r="BM225" s="229" t="s">
        <v>846</v>
      </c>
    </row>
    <row r="226" s="13" customFormat="1">
      <c r="A226" s="13"/>
      <c r="B226" s="231"/>
      <c r="C226" s="232"/>
      <c r="D226" s="233" t="s">
        <v>159</v>
      </c>
      <c r="E226" s="234" t="s">
        <v>1</v>
      </c>
      <c r="F226" s="235" t="s">
        <v>847</v>
      </c>
      <c r="G226" s="232"/>
      <c r="H226" s="236">
        <v>22.23</v>
      </c>
      <c r="I226" s="237"/>
      <c r="J226" s="232"/>
      <c r="K226" s="232"/>
      <c r="L226" s="238"/>
      <c r="M226" s="239"/>
      <c r="N226" s="240"/>
      <c r="O226" s="240"/>
      <c r="P226" s="240"/>
      <c r="Q226" s="240"/>
      <c r="R226" s="240"/>
      <c r="S226" s="240"/>
      <c r="T226" s="241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2" t="s">
        <v>159</v>
      </c>
      <c r="AU226" s="242" t="s">
        <v>86</v>
      </c>
      <c r="AV226" s="13" t="s">
        <v>86</v>
      </c>
      <c r="AW226" s="13" t="s">
        <v>32</v>
      </c>
      <c r="AX226" s="13" t="s">
        <v>76</v>
      </c>
      <c r="AY226" s="242" t="s">
        <v>150</v>
      </c>
    </row>
    <row r="227" s="13" customFormat="1">
      <c r="A227" s="13"/>
      <c r="B227" s="231"/>
      <c r="C227" s="232"/>
      <c r="D227" s="233" t="s">
        <v>159</v>
      </c>
      <c r="E227" s="234" t="s">
        <v>1</v>
      </c>
      <c r="F227" s="235" t="s">
        <v>848</v>
      </c>
      <c r="G227" s="232"/>
      <c r="H227" s="236">
        <v>22.379999999999999</v>
      </c>
      <c r="I227" s="237"/>
      <c r="J227" s="232"/>
      <c r="K227" s="232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159</v>
      </c>
      <c r="AU227" s="242" t="s">
        <v>86</v>
      </c>
      <c r="AV227" s="13" t="s">
        <v>86</v>
      </c>
      <c r="AW227" s="13" t="s">
        <v>32</v>
      </c>
      <c r="AX227" s="13" t="s">
        <v>76</v>
      </c>
      <c r="AY227" s="242" t="s">
        <v>150</v>
      </c>
    </row>
    <row r="228" s="14" customFormat="1">
      <c r="A228" s="14"/>
      <c r="B228" s="243"/>
      <c r="C228" s="244"/>
      <c r="D228" s="233" t="s">
        <v>159</v>
      </c>
      <c r="E228" s="245" t="s">
        <v>1</v>
      </c>
      <c r="F228" s="246" t="s">
        <v>161</v>
      </c>
      <c r="G228" s="244"/>
      <c r="H228" s="247">
        <v>44.609999999999999</v>
      </c>
      <c r="I228" s="248"/>
      <c r="J228" s="244"/>
      <c r="K228" s="244"/>
      <c r="L228" s="249"/>
      <c r="M228" s="250"/>
      <c r="N228" s="251"/>
      <c r="O228" s="251"/>
      <c r="P228" s="251"/>
      <c r="Q228" s="251"/>
      <c r="R228" s="251"/>
      <c r="S228" s="251"/>
      <c r="T228" s="25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3" t="s">
        <v>159</v>
      </c>
      <c r="AU228" s="253" t="s">
        <v>86</v>
      </c>
      <c r="AV228" s="14" t="s">
        <v>157</v>
      </c>
      <c r="AW228" s="14" t="s">
        <v>32</v>
      </c>
      <c r="AX228" s="14" t="s">
        <v>84</v>
      </c>
      <c r="AY228" s="253" t="s">
        <v>150</v>
      </c>
    </row>
    <row r="229" s="2" customFormat="1" ht="21.75" customHeight="1">
      <c r="A229" s="38"/>
      <c r="B229" s="39"/>
      <c r="C229" s="218" t="s">
        <v>250</v>
      </c>
      <c r="D229" s="218" t="s">
        <v>152</v>
      </c>
      <c r="E229" s="219" t="s">
        <v>849</v>
      </c>
      <c r="F229" s="220" t="s">
        <v>850</v>
      </c>
      <c r="G229" s="221" t="s">
        <v>155</v>
      </c>
      <c r="H229" s="222">
        <v>24.614999999999998</v>
      </c>
      <c r="I229" s="223"/>
      <c r="J229" s="224">
        <f>ROUND(I229*H229,2)</f>
        <v>0</v>
      </c>
      <c r="K229" s="220" t="s">
        <v>156</v>
      </c>
      <c r="L229" s="44"/>
      <c r="M229" s="225" t="s">
        <v>1</v>
      </c>
      <c r="N229" s="226" t="s">
        <v>41</v>
      </c>
      <c r="O229" s="91"/>
      <c r="P229" s="227">
        <f>O229*H229</f>
        <v>0</v>
      </c>
      <c r="Q229" s="227">
        <v>0.73558000000000001</v>
      </c>
      <c r="R229" s="227">
        <f>Q229*H229</f>
        <v>18.1063017</v>
      </c>
      <c r="S229" s="227">
        <v>0</v>
      </c>
      <c r="T229" s="228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9" t="s">
        <v>157</v>
      </c>
      <c r="AT229" s="229" t="s">
        <v>152</v>
      </c>
      <c r="AU229" s="229" t="s">
        <v>86</v>
      </c>
      <c r="AY229" s="17" t="s">
        <v>150</v>
      </c>
      <c r="BE229" s="230">
        <f>IF(N229="základní",J229,0)</f>
        <v>0</v>
      </c>
      <c r="BF229" s="230">
        <f>IF(N229="snížená",J229,0)</f>
        <v>0</v>
      </c>
      <c r="BG229" s="230">
        <f>IF(N229="zákl. přenesená",J229,0)</f>
        <v>0</v>
      </c>
      <c r="BH229" s="230">
        <f>IF(N229="sníž. přenesená",J229,0)</f>
        <v>0</v>
      </c>
      <c r="BI229" s="230">
        <f>IF(N229="nulová",J229,0)</f>
        <v>0</v>
      </c>
      <c r="BJ229" s="17" t="s">
        <v>84</v>
      </c>
      <c r="BK229" s="230">
        <f>ROUND(I229*H229,2)</f>
        <v>0</v>
      </c>
      <c r="BL229" s="17" t="s">
        <v>157</v>
      </c>
      <c r="BM229" s="229" t="s">
        <v>851</v>
      </c>
    </row>
    <row r="230" s="13" customFormat="1">
      <c r="A230" s="13"/>
      <c r="B230" s="231"/>
      <c r="C230" s="232"/>
      <c r="D230" s="233" t="s">
        <v>159</v>
      </c>
      <c r="E230" s="234" t="s">
        <v>1</v>
      </c>
      <c r="F230" s="235" t="s">
        <v>852</v>
      </c>
      <c r="G230" s="232"/>
      <c r="H230" s="236">
        <v>2.9700000000000002</v>
      </c>
      <c r="I230" s="237"/>
      <c r="J230" s="232"/>
      <c r="K230" s="232"/>
      <c r="L230" s="238"/>
      <c r="M230" s="239"/>
      <c r="N230" s="240"/>
      <c r="O230" s="240"/>
      <c r="P230" s="240"/>
      <c r="Q230" s="240"/>
      <c r="R230" s="240"/>
      <c r="S230" s="240"/>
      <c r="T230" s="24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2" t="s">
        <v>159</v>
      </c>
      <c r="AU230" s="242" t="s">
        <v>86</v>
      </c>
      <c r="AV230" s="13" t="s">
        <v>86</v>
      </c>
      <c r="AW230" s="13" t="s">
        <v>32</v>
      </c>
      <c r="AX230" s="13" t="s">
        <v>76</v>
      </c>
      <c r="AY230" s="242" t="s">
        <v>150</v>
      </c>
    </row>
    <row r="231" s="13" customFormat="1">
      <c r="A231" s="13"/>
      <c r="B231" s="231"/>
      <c r="C231" s="232"/>
      <c r="D231" s="233" t="s">
        <v>159</v>
      </c>
      <c r="E231" s="234" t="s">
        <v>1</v>
      </c>
      <c r="F231" s="235" t="s">
        <v>853</v>
      </c>
      <c r="G231" s="232"/>
      <c r="H231" s="236">
        <v>5.4000000000000004</v>
      </c>
      <c r="I231" s="237"/>
      <c r="J231" s="232"/>
      <c r="K231" s="232"/>
      <c r="L231" s="238"/>
      <c r="M231" s="239"/>
      <c r="N231" s="240"/>
      <c r="O231" s="240"/>
      <c r="P231" s="240"/>
      <c r="Q231" s="240"/>
      <c r="R231" s="240"/>
      <c r="S231" s="240"/>
      <c r="T231" s="24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2" t="s">
        <v>159</v>
      </c>
      <c r="AU231" s="242" t="s">
        <v>86</v>
      </c>
      <c r="AV231" s="13" t="s">
        <v>86</v>
      </c>
      <c r="AW231" s="13" t="s">
        <v>32</v>
      </c>
      <c r="AX231" s="13" t="s">
        <v>76</v>
      </c>
      <c r="AY231" s="242" t="s">
        <v>150</v>
      </c>
    </row>
    <row r="232" s="13" customFormat="1">
      <c r="A232" s="13"/>
      <c r="B232" s="231"/>
      <c r="C232" s="232"/>
      <c r="D232" s="233" t="s">
        <v>159</v>
      </c>
      <c r="E232" s="234" t="s">
        <v>1</v>
      </c>
      <c r="F232" s="235" t="s">
        <v>854</v>
      </c>
      <c r="G232" s="232"/>
      <c r="H232" s="236">
        <v>16.245000000000001</v>
      </c>
      <c r="I232" s="237"/>
      <c r="J232" s="232"/>
      <c r="K232" s="232"/>
      <c r="L232" s="238"/>
      <c r="M232" s="239"/>
      <c r="N232" s="240"/>
      <c r="O232" s="240"/>
      <c r="P232" s="240"/>
      <c r="Q232" s="240"/>
      <c r="R232" s="240"/>
      <c r="S232" s="240"/>
      <c r="T232" s="24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2" t="s">
        <v>159</v>
      </c>
      <c r="AU232" s="242" t="s">
        <v>86</v>
      </c>
      <c r="AV232" s="13" t="s">
        <v>86</v>
      </c>
      <c r="AW232" s="13" t="s">
        <v>32</v>
      </c>
      <c r="AX232" s="13" t="s">
        <v>76</v>
      </c>
      <c r="AY232" s="242" t="s">
        <v>150</v>
      </c>
    </row>
    <row r="233" s="14" customFormat="1">
      <c r="A233" s="14"/>
      <c r="B233" s="243"/>
      <c r="C233" s="244"/>
      <c r="D233" s="233" t="s">
        <v>159</v>
      </c>
      <c r="E233" s="245" t="s">
        <v>1</v>
      </c>
      <c r="F233" s="246" t="s">
        <v>161</v>
      </c>
      <c r="G233" s="244"/>
      <c r="H233" s="247">
        <v>24.614999999999998</v>
      </c>
      <c r="I233" s="248"/>
      <c r="J233" s="244"/>
      <c r="K233" s="244"/>
      <c r="L233" s="249"/>
      <c r="M233" s="250"/>
      <c r="N233" s="251"/>
      <c r="O233" s="251"/>
      <c r="P233" s="251"/>
      <c r="Q233" s="251"/>
      <c r="R233" s="251"/>
      <c r="S233" s="251"/>
      <c r="T233" s="25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3" t="s">
        <v>159</v>
      </c>
      <c r="AU233" s="253" t="s">
        <v>86</v>
      </c>
      <c r="AV233" s="14" t="s">
        <v>157</v>
      </c>
      <c r="AW233" s="14" t="s">
        <v>32</v>
      </c>
      <c r="AX233" s="14" t="s">
        <v>84</v>
      </c>
      <c r="AY233" s="253" t="s">
        <v>150</v>
      </c>
    </row>
    <row r="234" s="2" customFormat="1" ht="16.5" customHeight="1">
      <c r="A234" s="38"/>
      <c r="B234" s="39"/>
      <c r="C234" s="218" t="s">
        <v>255</v>
      </c>
      <c r="D234" s="218" t="s">
        <v>152</v>
      </c>
      <c r="E234" s="219" t="s">
        <v>855</v>
      </c>
      <c r="F234" s="220" t="s">
        <v>856</v>
      </c>
      <c r="G234" s="221" t="s">
        <v>328</v>
      </c>
      <c r="H234" s="222">
        <v>0.86599999999999999</v>
      </c>
      <c r="I234" s="223"/>
      <c r="J234" s="224">
        <f>ROUND(I234*H234,2)</f>
        <v>0</v>
      </c>
      <c r="K234" s="220" t="s">
        <v>156</v>
      </c>
      <c r="L234" s="44"/>
      <c r="M234" s="225" t="s">
        <v>1</v>
      </c>
      <c r="N234" s="226" t="s">
        <v>41</v>
      </c>
      <c r="O234" s="91"/>
      <c r="P234" s="227">
        <f>O234*H234</f>
        <v>0</v>
      </c>
      <c r="Q234" s="227">
        <v>1.0593999999999999</v>
      </c>
      <c r="R234" s="227">
        <f>Q234*H234</f>
        <v>0.91744039999999993</v>
      </c>
      <c r="S234" s="227">
        <v>0</v>
      </c>
      <c r="T234" s="22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9" t="s">
        <v>157</v>
      </c>
      <c r="AT234" s="229" t="s">
        <v>152</v>
      </c>
      <c r="AU234" s="229" t="s">
        <v>86</v>
      </c>
      <c r="AY234" s="17" t="s">
        <v>150</v>
      </c>
      <c r="BE234" s="230">
        <f>IF(N234="základní",J234,0)</f>
        <v>0</v>
      </c>
      <c r="BF234" s="230">
        <f>IF(N234="snížená",J234,0)</f>
        <v>0</v>
      </c>
      <c r="BG234" s="230">
        <f>IF(N234="zákl. přenesená",J234,0)</f>
        <v>0</v>
      </c>
      <c r="BH234" s="230">
        <f>IF(N234="sníž. přenesená",J234,0)</f>
        <v>0</v>
      </c>
      <c r="BI234" s="230">
        <f>IF(N234="nulová",J234,0)</f>
        <v>0</v>
      </c>
      <c r="BJ234" s="17" t="s">
        <v>84</v>
      </c>
      <c r="BK234" s="230">
        <f>ROUND(I234*H234,2)</f>
        <v>0</v>
      </c>
      <c r="BL234" s="17" t="s">
        <v>157</v>
      </c>
      <c r="BM234" s="229" t="s">
        <v>857</v>
      </c>
    </row>
    <row r="235" s="13" customFormat="1">
      <c r="A235" s="13"/>
      <c r="B235" s="231"/>
      <c r="C235" s="232"/>
      <c r="D235" s="233" t="s">
        <v>159</v>
      </c>
      <c r="E235" s="234" t="s">
        <v>1</v>
      </c>
      <c r="F235" s="235" t="s">
        <v>858</v>
      </c>
      <c r="G235" s="232"/>
      <c r="H235" s="236">
        <v>0.104</v>
      </c>
      <c r="I235" s="237"/>
      <c r="J235" s="232"/>
      <c r="K235" s="232"/>
      <c r="L235" s="238"/>
      <c r="M235" s="239"/>
      <c r="N235" s="240"/>
      <c r="O235" s="240"/>
      <c r="P235" s="240"/>
      <c r="Q235" s="240"/>
      <c r="R235" s="240"/>
      <c r="S235" s="240"/>
      <c r="T235" s="24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2" t="s">
        <v>159</v>
      </c>
      <c r="AU235" s="242" t="s">
        <v>86</v>
      </c>
      <c r="AV235" s="13" t="s">
        <v>86</v>
      </c>
      <c r="AW235" s="13" t="s">
        <v>32</v>
      </c>
      <c r="AX235" s="13" t="s">
        <v>76</v>
      </c>
      <c r="AY235" s="242" t="s">
        <v>150</v>
      </c>
    </row>
    <row r="236" s="13" customFormat="1">
      <c r="A236" s="13"/>
      <c r="B236" s="231"/>
      <c r="C236" s="232"/>
      <c r="D236" s="233" t="s">
        <v>159</v>
      </c>
      <c r="E236" s="234" t="s">
        <v>1</v>
      </c>
      <c r="F236" s="235" t="s">
        <v>859</v>
      </c>
      <c r="G236" s="232"/>
      <c r="H236" s="236">
        <v>0.49099999999999999</v>
      </c>
      <c r="I236" s="237"/>
      <c r="J236" s="232"/>
      <c r="K236" s="232"/>
      <c r="L236" s="238"/>
      <c r="M236" s="239"/>
      <c r="N236" s="240"/>
      <c r="O236" s="240"/>
      <c r="P236" s="240"/>
      <c r="Q236" s="240"/>
      <c r="R236" s="240"/>
      <c r="S236" s="240"/>
      <c r="T236" s="24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2" t="s">
        <v>159</v>
      </c>
      <c r="AU236" s="242" t="s">
        <v>86</v>
      </c>
      <c r="AV236" s="13" t="s">
        <v>86</v>
      </c>
      <c r="AW236" s="13" t="s">
        <v>32</v>
      </c>
      <c r="AX236" s="13" t="s">
        <v>76</v>
      </c>
      <c r="AY236" s="242" t="s">
        <v>150</v>
      </c>
    </row>
    <row r="237" s="13" customFormat="1">
      <c r="A237" s="13"/>
      <c r="B237" s="231"/>
      <c r="C237" s="232"/>
      <c r="D237" s="233" t="s">
        <v>159</v>
      </c>
      <c r="E237" s="234" t="s">
        <v>1</v>
      </c>
      <c r="F237" s="235" t="s">
        <v>860</v>
      </c>
      <c r="G237" s="232"/>
      <c r="H237" s="236">
        <v>0.27100000000000002</v>
      </c>
      <c r="I237" s="237"/>
      <c r="J237" s="232"/>
      <c r="K237" s="232"/>
      <c r="L237" s="238"/>
      <c r="M237" s="239"/>
      <c r="N237" s="240"/>
      <c r="O237" s="240"/>
      <c r="P237" s="240"/>
      <c r="Q237" s="240"/>
      <c r="R237" s="240"/>
      <c r="S237" s="240"/>
      <c r="T237" s="24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2" t="s">
        <v>159</v>
      </c>
      <c r="AU237" s="242" t="s">
        <v>86</v>
      </c>
      <c r="AV237" s="13" t="s">
        <v>86</v>
      </c>
      <c r="AW237" s="13" t="s">
        <v>32</v>
      </c>
      <c r="AX237" s="13" t="s">
        <v>76</v>
      </c>
      <c r="AY237" s="242" t="s">
        <v>150</v>
      </c>
    </row>
    <row r="238" s="14" customFormat="1">
      <c r="A238" s="14"/>
      <c r="B238" s="243"/>
      <c r="C238" s="244"/>
      <c r="D238" s="233" t="s">
        <v>159</v>
      </c>
      <c r="E238" s="245" t="s">
        <v>1</v>
      </c>
      <c r="F238" s="246" t="s">
        <v>161</v>
      </c>
      <c r="G238" s="244"/>
      <c r="H238" s="247">
        <v>0.86599999999999999</v>
      </c>
      <c r="I238" s="248"/>
      <c r="J238" s="244"/>
      <c r="K238" s="244"/>
      <c r="L238" s="249"/>
      <c r="M238" s="250"/>
      <c r="N238" s="251"/>
      <c r="O238" s="251"/>
      <c r="P238" s="251"/>
      <c r="Q238" s="251"/>
      <c r="R238" s="251"/>
      <c r="S238" s="251"/>
      <c r="T238" s="25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3" t="s">
        <v>159</v>
      </c>
      <c r="AU238" s="253" t="s">
        <v>86</v>
      </c>
      <c r="AV238" s="14" t="s">
        <v>157</v>
      </c>
      <c r="AW238" s="14" t="s">
        <v>32</v>
      </c>
      <c r="AX238" s="14" t="s">
        <v>84</v>
      </c>
      <c r="AY238" s="253" t="s">
        <v>150</v>
      </c>
    </row>
    <row r="239" s="12" customFormat="1" ht="22.8" customHeight="1">
      <c r="A239" s="12"/>
      <c r="B239" s="202"/>
      <c r="C239" s="203"/>
      <c r="D239" s="204" t="s">
        <v>75</v>
      </c>
      <c r="E239" s="216" t="s">
        <v>157</v>
      </c>
      <c r="F239" s="216" t="s">
        <v>462</v>
      </c>
      <c r="G239" s="203"/>
      <c r="H239" s="203"/>
      <c r="I239" s="206"/>
      <c r="J239" s="217">
        <f>BK239</f>
        <v>0</v>
      </c>
      <c r="K239" s="203"/>
      <c r="L239" s="208"/>
      <c r="M239" s="209"/>
      <c r="N239" s="210"/>
      <c r="O239" s="210"/>
      <c r="P239" s="211">
        <f>SUM(P240:P251)</f>
        <v>0</v>
      </c>
      <c r="Q239" s="210"/>
      <c r="R239" s="211">
        <f>SUM(R240:R251)</f>
        <v>5.6470175999999999</v>
      </c>
      <c r="S239" s="210"/>
      <c r="T239" s="212">
        <f>SUM(T240:T251)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13" t="s">
        <v>84</v>
      </c>
      <c r="AT239" s="214" t="s">
        <v>75</v>
      </c>
      <c r="AU239" s="214" t="s">
        <v>84</v>
      </c>
      <c r="AY239" s="213" t="s">
        <v>150</v>
      </c>
      <c r="BK239" s="215">
        <f>SUM(BK240:BK251)</f>
        <v>0</v>
      </c>
    </row>
    <row r="240" s="2" customFormat="1" ht="16.5" customHeight="1">
      <c r="A240" s="38"/>
      <c r="B240" s="39"/>
      <c r="C240" s="218" t="s">
        <v>260</v>
      </c>
      <c r="D240" s="218" t="s">
        <v>152</v>
      </c>
      <c r="E240" s="219" t="s">
        <v>861</v>
      </c>
      <c r="F240" s="220" t="s">
        <v>862</v>
      </c>
      <c r="G240" s="221" t="s">
        <v>168</v>
      </c>
      <c r="H240" s="222">
        <v>50.399999999999999</v>
      </c>
      <c r="I240" s="223"/>
      <c r="J240" s="224">
        <f>ROUND(I240*H240,2)</f>
        <v>0</v>
      </c>
      <c r="K240" s="220" t="s">
        <v>156</v>
      </c>
      <c r="L240" s="44"/>
      <c r="M240" s="225" t="s">
        <v>1</v>
      </c>
      <c r="N240" s="226" t="s">
        <v>41</v>
      </c>
      <c r="O240" s="91"/>
      <c r="P240" s="227">
        <f>O240*H240</f>
        <v>0</v>
      </c>
      <c r="Q240" s="227">
        <v>0.11046</v>
      </c>
      <c r="R240" s="227">
        <f>Q240*H240</f>
        <v>5.5671840000000001</v>
      </c>
      <c r="S240" s="227">
        <v>0</v>
      </c>
      <c r="T240" s="228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9" t="s">
        <v>157</v>
      </c>
      <c r="AT240" s="229" t="s">
        <v>152</v>
      </c>
      <c r="AU240" s="229" t="s">
        <v>86</v>
      </c>
      <c r="AY240" s="17" t="s">
        <v>150</v>
      </c>
      <c r="BE240" s="230">
        <f>IF(N240="základní",J240,0)</f>
        <v>0</v>
      </c>
      <c r="BF240" s="230">
        <f>IF(N240="snížená",J240,0)</f>
        <v>0</v>
      </c>
      <c r="BG240" s="230">
        <f>IF(N240="zákl. přenesená",J240,0)</f>
        <v>0</v>
      </c>
      <c r="BH240" s="230">
        <f>IF(N240="sníž. přenesená",J240,0)</f>
        <v>0</v>
      </c>
      <c r="BI240" s="230">
        <f>IF(N240="nulová",J240,0)</f>
        <v>0</v>
      </c>
      <c r="BJ240" s="17" t="s">
        <v>84</v>
      </c>
      <c r="BK240" s="230">
        <f>ROUND(I240*H240,2)</f>
        <v>0</v>
      </c>
      <c r="BL240" s="17" t="s">
        <v>157</v>
      </c>
      <c r="BM240" s="229" t="s">
        <v>863</v>
      </c>
    </row>
    <row r="241" s="13" customFormat="1">
      <c r="A241" s="13"/>
      <c r="B241" s="231"/>
      <c r="C241" s="232"/>
      <c r="D241" s="233" t="s">
        <v>159</v>
      </c>
      <c r="E241" s="234" t="s">
        <v>1</v>
      </c>
      <c r="F241" s="235" t="s">
        <v>864</v>
      </c>
      <c r="G241" s="232"/>
      <c r="H241" s="236">
        <v>27</v>
      </c>
      <c r="I241" s="237"/>
      <c r="J241" s="232"/>
      <c r="K241" s="232"/>
      <c r="L241" s="238"/>
      <c r="M241" s="239"/>
      <c r="N241" s="240"/>
      <c r="O241" s="240"/>
      <c r="P241" s="240"/>
      <c r="Q241" s="240"/>
      <c r="R241" s="240"/>
      <c r="S241" s="240"/>
      <c r="T241" s="24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2" t="s">
        <v>159</v>
      </c>
      <c r="AU241" s="242" t="s">
        <v>86</v>
      </c>
      <c r="AV241" s="13" t="s">
        <v>86</v>
      </c>
      <c r="AW241" s="13" t="s">
        <v>32</v>
      </c>
      <c r="AX241" s="13" t="s">
        <v>76</v>
      </c>
      <c r="AY241" s="242" t="s">
        <v>150</v>
      </c>
    </row>
    <row r="242" s="13" customFormat="1">
      <c r="A242" s="13"/>
      <c r="B242" s="231"/>
      <c r="C242" s="232"/>
      <c r="D242" s="233" t="s">
        <v>159</v>
      </c>
      <c r="E242" s="234" t="s">
        <v>1</v>
      </c>
      <c r="F242" s="235" t="s">
        <v>865</v>
      </c>
      <c r="G242" s="232"/>
      <c r="H242" s="236">
        <v>23.399999999999999</v>
      </c>
      <c r="I242" s="237"/>
      <c r="J242" s="232"/>
      <c r="K242" s="232"/>
      <c r="L242" s="238"/>
      <c r="M242" s="239"/>
      <c r="N242" s="240"/>
      <c r="O242" s="240"/>
      <c r="P242" s="240"/>
      <c r="Q242" s="240"/>
      <c r="R242" s="240"/>
      <c r="S242" s="240"/>
      <c r="T242" s="24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2" t="s">
        <v>159</v>
      </c>
      <c r="AU242" s="242" t="s">
        <v>86</v>
      </c>
      <c r="AV242" s="13" t="s">
        <v>86</v>
      </c>
      <c r="AW242" s="13" t="s">
        <v>32</v>
      </c>
      <c r="AX242" s="13" t="s">
        <v>76</v>
      </c>
      <c r="AY242" s="242" t="s">
        <v>150</v>
      </c>
    </row>
    <row r="243" s="14" customFormat="1">
      <c r="A243" s="14"/>
      <c r="B243" s="243"/>
      <c r="C243" s="244"/>
      <c r="D243" s="233" t="s">
        <v>159</v>
      </c>
      <c r="E243" s="245" t="s">
        <v>1</v>
      </c>
      <c r="F243" s="246" t="s">
        <v>161</v>
      </c>
      <c r="G243" s="244"/>
      <c r="H243" s="247">
        <v>50.399999999999999</v>
      </c>
      <c r="I243" s="248"/>
      <c r="J243" s="244"/>
      <c r="K243" s="244"/>
      <c r="L243" s="249"/>
      <c r="M243" s="250"/>
      <c r="N243" s="251"/>
      <c r="O243" s="251"/>
      <c r="P243" s="251"/>
      <c r="Q243" s="251"/>
      <c r="R243" s="251"/>
      <c r="S243" s="251"/>
      <c r="T243" s="25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3" t="s">
        <v>159</v>
      </c>
      <c r="AU243" s="253" t="s">
        <v>86</v>
      </c>
      <c r="AV243" s="14" t="s">
        <v>157</v>
      </c>
      <c r="AW243" s="14" t="s">
        <v>32</v>
      </c>
      <c r="AX243" s="14" t="s">
        <v>84</v>
      </c>
      <c r="AY243" s="253" t="s">
        <v>150</v>
      </c>
    </row>
    <row r="244" s="2" customFormat="1" ht="16.5" customHeight="1">
      <c r="A244" s="38"/>
      <c r="B244" s="39"/>
      <c r="C244" s="218" t="s">
        <v>7</v>
      </c>
      <c r="D244" s="218" t="s">
        <v>152</v>
      </c>
      <c r="E244" s="219" t="s">
        <v>866</v>
      </c>
      <c r="F244" s="220" t="s">
        <v>867</v>
      </c>
      <c r="G244" s="221" t="s">
        <v>155</v>
      </c>
      <c r="H244" s="222">
        <v>10.08</v>
      </c>
      <c r="I244" s="223"/>
      <c r="J244" s="224">
        <f>ROUND(I244*H244,2)</f>
        <v>0</v>
      </c>
      <c r="K244" s="220" t="s">
        <v>156</v>
      </c>
      <c r="L244" s="44"/>
      <c r="M244" s="225" t="s">
        <v>1</v>
      </c>
      <c r="N244" s="226" t="s">
        <v>41</v>
      </c>
      <c r="O244" s="91"/>
      <c r="P244" s="227">
        <f>O244*H244</f>
        <v>0</v>
      </c>
      <c r="Q244" s="227">
        <v>0.00792</v>
      </c>
      <c r="R244" s="227">
        <f>Q244*H244</f>
        <v>0.079833600000000005</v>
      </c>
      <c r="S244" s="227">
        <v>0</v>
      </c>
      <c r="T244" s="228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9" t="s">
        <v>157</v>
      </c>
      <c r="AT244" s="229" t="s">
        <v>152</v>
      </c>
      <c r="AU244" s="229" t="s">
        <v>86</v>
      </c>
      <c r="AY244" s="17" t="s">
        <v>150</v>
      </c>
      <c r="BE244" s="230">
        <f>IF(N244="základní",J244,0)</f>
        <v>0</v>
      </c>
      <c r="BF244" s="230">
        <f>IF(N244="snížená",J244,0)</f>
        <v>0</v>
      </c>
      <c r="BG244" s="230">
        <f>IF(N244="zákl. přenesená",J244,0)</f>
        <v>0</v>
      </c>
      <c r="BH244" s="230">
        <f>IF(N244="sníž. přenesená",J244,0)</f>
        <v>0</v>
      </c>
      <c r="BI244" s="230">
        <f>IF(N244="nulová",J244,0)</f>
        <v>0</v>
      </c>
      <c r="BJ244" s="17" t="s">
        <v>84</v>
      </c>
      <c r="BK244" s="230">
        <f>ROUND(I244*H244,2)</f>
        <v>0</v>
      </c>
      <c r="BL244" s="17" t="s">
        <v>157</v>
      </c>
      <c r="BM244" s="229" t="s">
        <v>868</v>
      </c>
    </row>
    <row r="245" s="13" customFormat="1">
      <c r="A245" s="13"/>
      <c r="B245" s="231"/>
      <c r="C245" s="232"/>
      <c r="D245" s="233" t="s">
        <v>159</v>
      </c>
      <c r="E245" s="234" t="s">
        <v>1</v>
      </c>
      <c r="F245" s="235" t="s">
        <v>869</v>
      </c>
      <c r="G245" s="232"/>
      <c r="H245" s="236">
        <v>5.4000000000000004</v>
      </c>
      <c r="I245" s="237"/>
      <c r="J245" s="232"/>
      <c r="K245" s="232"/>
      <c r="L245" s="238"/>
      <c r="M245" s="239"/>
      <c r="N245" s="240"/>
      <c r="O245" s="240"/>
      <c r="P245" s="240"/>
      <c r="Q245" s="240"/>
      <c r="R245" s="240"/>
      <c r="S245" s="240"/>
      <c r="T245" s="24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2" t="s">
        <v>159</v>
      </c>
      <c r="AU245" s="242" t="s">
        <v>86</v>
      </c>
      <c r="AV245" s="13" t="s">
        <v>86</v>
      </c>
      <c r="AW245" s="13" t="s">
        <v>32</v>
      </c>
      <c r="AX245" s="13" t="s">
        <v>76</v>
      </c>
      <c r="AY245" s="242" t="s">
        <v>150</v>
      </c>
    </row>
    <row r="246" s="13" customFormat="1">
      <c r="A246" s="13"/>
      <c r="B246" s="231"/>
      <c r="C246" s="232"/>
      <c r="D246" s="233" t="s">
        <v>159</v>
      </c>
      <c r="E246" s="234" t="s">
        <v>1</v>
      </c>
      <c r="F246" s="235" t="s">
        <v>870</v>
      </c>
      <c r="G246" s="232"/>
      <c r="H246" s="236">
        <v>4.6799999999999997</v>
      </c>
      <c r="I246" s="237"/>
      <c r="J246" s="232"/>
      <c r="K246" s="232"/>
      <c r="L246" s="238"/>
      <c r="M246" s="239"/>
      <c r="N246" s="240"/>
      <c r="O246" s="240"/>
      <c r="P246" s="240"/>
      <c r="Q246" s="240"/>
      <c r="R246" s="240"/>
      <c r="S246" s="240"/>
      <c r="T246" s="24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2" t="s">
        <v>159</v>
      </c>
      <c r="AU246" s="242" t="s">
        <v>86</v>
      </c>
      <c r="AV246" s="13" t="s">
        <v>86</v>
      </c>
      <c r="AW246" s="13" t="s">
        <v>32</v>
      </c>
      <c r="AX246" s="13" t="s">
        <v>76</v>
      </c>
      <c r="AY246" s="242" t="s">
        <v>150</v>
      </c>
    </row>
    <row r="247" s="14" customFormat="1">
      <c r="A247" s="14"/>
      <c r="B247" s="243"/>
      <c r="C247" s="244"/>
      <c r="D247" s="233" t="s">
        <v>159</v>
      </c>
      <c r="E247" s="245" t="s">
        <v>1</v>
      </c>
      <c r="F247" s="246" t="s">
        <v>161</v>
      </c>
      <c r="G247" s="244"/>
      <c r="H247" s="247">
        <v>10.08</v>
      </c>
      <c r="I247" s="248"/>
      <c r="J247" s="244"/>
      <c r="K247" s="244"/>
      <c r="L247" s="249"/>
      <c r="M247" s="250"/>
      <c r="N247" s="251"/>
      <c r="O247" s="251"/>
      <c r="P247" s="251"/>
      <c r="Q247" s="251"/>
      <c r="R247" s="251"/>
      <c r="S247" s="251"/>
      <c r="T247" s="252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3" t="s">
        <v>159</v>
      </c>
      <c r="AU247" s="253" t="s">
        <v>86</v>
      </c>
      <c r="AV247" s="14" t="s">
        <v>157</v>
      </c>
      <c r="AW247" s="14" t="s">
        <v>32</v>
      </c>
      <c r="AX247" s="14" t="s">
        <v>84</v>
      </c>
      <c r="AY247" s="253" t="s">
        <v>150</v>
      </c>
    </row>
    <row r="248" s="2" customFormat="1" ht="16.5" customHeight="1">
      <c r="A248" s="38"/>
      <c r="B248" s="39"/>
      <c r="C248" s="218" t="s">
        <v>269</v>
      </c>
      <c r="D248" s="218" t="s">
        <v>152</v>
      </c>
      <c r="E248" s="219" t="s">
        <v>871</v>
      </c>
      <c r="F248" s="220" t="s">
        <v>872</v>
      </c>
      <c r="G248" s="221" t="s">
        <v>155</v>
      </c>
      <c r="H248" s="222">
        <v>10.08</v>
      </c>
      <c r="I248" s="223"/>
      <c r="J248" s="224">
        <f>ROUND(I248*H248,2)</f>
        <v>0</v>
      </c>
      <c r="K248" s="220" t="s">
        <v>156</v>
      </c>
      <c r="L248" s="44"/>
      <c r="M248" s="225" t="s">
        <v>1</v>
      </c>
      <c r="N248" s="226" t="s">
        <v>41</v>
      </c>
      <c r="O248" s="91"/>
      <c r="P248" s="227">
        <f>O248*H248</f>
        <v>0</v>
      </c>
      <c r="Q248" s="227">
        <v>0</v>
      </c>
      <c r="R248" s="227">
        <f>Q248*H248</f>
        <v>0</v>
      </c>
      <c r="S248" s="227">
        <v>0</v>
      </c>
      <c r="T248" s="228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9" t="s">
        <v>157</v>
      </c>
      <c r="AT248" s="229" t="s">
        <v>152</v>
      </c>
      <c r="AU248" s="229" t="s">
        <v>86</v>
      </c>
      <c r="AY248" s="17" t="s">
        <v>150</v>
      </c>
      <c r="BE248" s="230">
        <f>IF(N248="základní",J248,0)</f>
        <v>0</v>
      </c>
      <c r="BF248" s="230">
        <f>IF(N248="snížená",J248,0)</f>
        <v>0</v>
      </c>
      <c r="BG248" s="230">
        <f>IF(N248="zákl. přenesená",J248,0)</f>
        <v>0</v>
      </c>
      <c r="BH248" s="230">
        <f>IF(N248="sníž. přenesená",J248,0)</f>
        <v>0</v>
      </c>
      <c r="BI248" s="230">
        <f>IF(N248="nulová",J248,0)</f>
        <v>0</v>
      </c>
      <c r="BJ248" s="17" t="s">
        <v>84</v>
      </c>
      <c r="BK248" s="230">
        <f>ROUND(I248*H248,2)</f>
        <v>0</v>
      </c>
      <c r="BL248" s="17" t="s">
        <v>157</v>
      </c>
      <c r="BM248" s="229" t="s">
        <v>873</v>
      </c>
    </row>
    <row r="249" s="13" customFormat="1">
      <c r="A249" s="13"/>
      <c r="B249" s="231"/>
      <c r="C249" s="232"/>
      <c r="D249" s="233" t="s">
        <v>159</v>
      </c>
      <c r="E249" s="234" t="s">
        <v>1</v>
      </c>
      <c r="F249" s="235" t="s">
        <v>869</v>
      </c>
      <c r="G249" s="232"/>
      <c r="H249" s="236">
        <v>5.4000000000000004</v>
      </c>
      <c r="I249" s="237"/>
      <c r="J249" s="232"/>
      <c r="K249" s="232"/>
      <c r="L249" s="238"/>
      <c r="M249" s="239"/>
      <c r="N249" s="240"/>
      <c r="O249" s="240"/>
      <c r="P249" s="240"/>
      <c r="Q249" s="240"/>
      <c r="R249" s="240"/>
      <c r="S249" s="240"/>
      <c r="T249" s="24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2" t="s">
        <v>159</v>
      </c>
      <c r="AU249" s="242" t="s">
        <v>86</v>
      </c>
      <c r="AV249" s="13" t="s">
        <v>86</v>
      </c>
      <c r="AW249" s="13" t="s">
        <v>32</v>
      </c>
      <c r="AX249" s="13" t="s">
        <v>76</v>
      </c>
      <c r="AY249" s="242" t="s">
        <v>150</v>
      </c>
    </row>
    <row r="250" s="13" customFormat="1">
      <c r="A250" s="13"/>
      <c r="B250" s="231"/>
      <c r="C250" s="232"/>
      <c r="D250" s="233" t="s">
        <v>159</v>
      </c>
      <c r="E250" s="234" t="s">
        <v>1</v>
      </c>
      <c r="F250" s="235" t="s">
        <v>870</v>
      </c>
      <c r="G250" s="232"/>
      <c r="H250" s="236">
        <v>4.6799999999999997</v>
      </c>
      <c r="I250" s="237"/>
      <c r="J250" s="232"/>
      <c r="K250" s="232"/>
      <c r="L250" s="238"/>
      <c r="M250" s="239"/>
      <c r="N250" s="240"/>
      <c r="O250" s="240"/>
      <c r="P250" s="240"/>
      <c r="Q250" s="240"/>
      <c r="R250" s="240"/>
      <c r="S250" s="240"/>
      <c r="T250" s="241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2" t="s">
        <v>159</v>
      </c>
      <c r="AU250" s="242" t="s">
        <v>86</v>
      </c>
      <c r="AV250" s="13" t="s">
        <v>86</v>
      </c>
      <c r="AW250" s="13" t="s">
        <v>32</v>
      </c>
      <c r="AX250" s="13" t="s">
        <v>76</v>
      </c>
      <c r="AY250" s="242" t="s">
        <v>150</v>
      </c>
    </row>
    <row r="251" s="14" customFormat="1">
      <c r="A251" s="14"/>
      <c r="B251" s="243"/>
      <c r="C251" s="244"/>
      <c r="D251" s="233" t="s">
        <v>159</v>
      </c>
      <c r="E251" s="245" t="s">
        <v>1</v>
      </c>
      <c r="F251" s="246" t="s">
        <v>161</v>
      </c>
      <c r="G251" s="244"/>
      <c r="H251" s="247">
        <v>10.08</v>
      </c>
      <c r="I251" s="248"/>
      <c r="J251" s="244"/>
      <c r="K251" s="244"/>
      <c r="L251" s="249"/>
      <c r="M251" s="250"/>
      <c r="N251" s="251"/>
      <c r="O251" s="251"/>
      <c r="P251" s="251"/>
      <c r="Q251" s="251"/>
      <c r="R251" s="251"/>
      <c r="S251" s="251"/>
      <c r="T251" s="252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3" t="s">
        <v>159</v>
      </c>
      <c r="AU251" s="253" t="s">
        <v>86</v>
      </c>
      <c r="AV251" s="14" t="s">
        <v>157</v>
      </c>
      <c r="AW251" s="14" t="s">
        <v>32</v>
      </c>
      <c r="AX251" s="14" t="s">
        <v>84</v>
      </c>
      <c r="AY251" s="253" t="s">
        <v>150</v>
      </c>
    </row>
    <row r="252" s="12" customFormat="1" ht="22.8" customHeight="1">
      <c r="A252" s="12"/>
      <c r="B252" s="202"/>
      <c r="C252" s="203"/>
      <c r="D252" s="204" t="s">
        <v>75</v>
      </c>
      <c r="E252" s="216" t="s">
        <v>179</v>
      </c>
      <c r="F252" s="216" t="s">
        <v>552</v>
      </c>
      <c r="G252" s="203"/>
      <c r="H252" s="203"/>
      <c r="I252" s="206"/>
      <c r="J252" s="217">
        <f>BK252</f>
        <v>0</v>
      </c>
      <c r="K252" s="203"/>
      <c r="L252" s="208"/>
      <c r="M252" s="209"/>
      <c r="N252" s="210"/>
      <c r="O252" s="210"/>
      <c r="P252" s="211">
        <f>SUM(P253:P264)</f>
        <v>0</v>
      </c>
      <c r="Q252" s="210"/>
      <c r="R252" s="211">
        <f>SUM(R253:R264)</f>
        <v>0.14512</v>
      </c>
      <c r="S252" s="210"/>
      <c r="T252" s="212">
        <f>SUM(T253:T264)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13" t="s">
        <v>84</v>
      </c>
      <c r="AT252" s="214" t="s">
        <v>75</v>
      </c>
      <c r="AU252" s="214" t="s">
        <v>84</v>
      </c>
      <c r="AY252" s="213" t="s">
        <v>150</v>
      </c>
      <c r="BK252" s="215">
        <f>SUM(BK253:BK264)</f>
        <v>0</v>
      </c>
    </row>
    <row r="253" s="2" customFormat="1" ht="16.5" customHeight="1">
      <c r="A253" s="38"/>
      <c r="B253" s="39"/>
      <c r="C253" s="218" t="s">
        <v>274</v>
      </c>
      <c r="D253" s="218" t="s">
        <v>152</v>
      </c>
      <c r="E253" s="219" t="s">
        <v>874</v>
      </c>
      <c r="F253" s="220" t="s">
        <v>875</v>
      </c>
      <c r="G253" s="221" t="s">
        <v>168</v>
      </c>
      <c r="H253" s="222">
        <v>60.200000000000003</v>
      </c>
      <c r="I253" s="223"/>
      <c r="J253" s="224">
        <f>ROUND(I253*H253,2)</f>
        <v>0</v>
      </c>
      <c r="K253" s="220" t="s">
        <v>156</v>
      </c>
      <c r="L253" s="44"/>
      <c r="M253" s="225" t="s">
        <v>1</v>
      </c>
      <c r="N253" s="226" t="s">
        <v>41</v>
      </c>
      <c r="O253" s="91"/>
      <c r="P253" s="227">
        <f>O253*H253</f>
        <v>0</v>
      </c>
      <c r="Q253" s="227">
        <v>0.0015</v>
      </c>
      <c r="R253" s="227">
        <f>Q253*H253</f>
        <v>0.090300000000000005</v>
      </c>
      <c r="S253" s="227">
        <v>0</v>
      </c>
      <c r="T253" s="228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9" t="s">
        <v>157</v>
      </c>
      <c r="AT253" s="229" t="s">
        <v>152</v>
      </c>
      <c r="AU253" s="229" t="s">
        <v>86</v>
      </c>
      <c r="AY253" s="17" t="s">
        <v>150</v>
      </c>
      <c r="BE253" s="230">
        <f>IF(N253="základní",J253,0)</f>
        <v>0</v>
      </c>
      <c r="BF253" s="230">
        <f>IF(N253="snížená",J253,0)</f>
        <v>0</v>
      </c>
      <c r="BG253" s="230">
        <f>IF(N253="zákl. přenesená",J253,0)</f>
        <v>0</v>
      </c>
      <c r="BH253" s="230">
        <f>IF(N253="sníž. přenesená",J253,0)</f>
        <v>0</v>
      </c>
      <c r="BI253" s="230">
        <f>IF(N253="nulová",J253,0)</f>
        <v>0</v>
      </c>
      <c r="BJ253" s="17" t="s">
        <v>84</v>
      </c>
      <c r="BK253" s="230">
        <f>ROUND(I253*H253,2)</f>
        <v>0</v>
      </c>
      <c r="BL253" s="17" t="s">
        <v>157</v>
      </c>
      <c r="BM253" s="229" t="s">
        <v>876</v>
      </c>
    </row>
    <row r="254" s="13" customFormat="1">
      <c r="A254" s="13"/>
      <c r="B254" s="231"/>
      <c r="C254" s="232"/>
      <c r="D254" s="233" t="s">
        <v>159</v>
      </c>
      <c r="E254" s="234" t="s">
        <v>1</v>
      </c>
      <c r="F254" s="235" t="s">
        <v>877</v>
      </c>
      <c r="G254" s="232"/>
      <c r="H254" s="236">
        <v>15.5</v>
      </c>
      <c r="I254" s="237"/>
      <c r="J254" s="232"/>
      <c r="K254" s="232"/>
      <c r="L254" s="238"/>
      <c r="M254" s="239"/>
      <c r="N254" s="240"/>
      <c r="O254" s="240"/>
      <c r="P254" s="240"/>
      <c r="Q254" s="240"/>
      <c r="R254" s="240"/>
      <c r="S254" s="240"/>
      <c r="T254" s="24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2" t="s">
        <v>159</v>
      </c>
      <c r="AU254" s="242" t="s">
        <v>86</v>
      </c>
      <c r="AV254" s="13" t="s">
        <v>86</v>
      </c>
      <c r="AW254" s="13" t="s">
        <v>32</v>
      </c>
      <c r="AX254" s="13" t="s">
        <v>76</v>
      </c>
      <c r="AY254" s="242" t="s">
        <v>150</v>
      </c>
    </row>
    <row r="255" s="13" customFormat="1">
      <c r="A255" s="13"/>
      <c r="B255" s="231"/>
      <c r="C255" s="232"/>
      <c r="D255" s="233" t="s">
        <v>159</v>
      </c>
      <c r="E255" s="234" t="s">
        <v>1</v>
      </c>
      <c r="F255" s="235" t="s">
        <v>878</v>
      </c>
      <c r="G255" s="232"/>
      <c r="H255" s="236">
        <v>3.7000000000000002</v>
      </c>
      <c r="I255" s="237"/>
      <c r="J255" s="232"/>
      <c r="K255" s="232"/>
      <c r="L255" s="238"/>
      <c r="M255" s="239"/>
      <c r="N255" s="240"/>
      <c r="O255" s="240"/>
      <c r="P255" s="240"/>
      <c r="Q255" s="240"/>
      <c r="R255" s="240"/>
      <c r="S255" s="240"/>
      <c r="T255" s="241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2" t="s">
        <v>159</v>
      </c>
      <c r="AU255" s="242" t="s">
        <v>86</v>
      </c>
      <c r="AV255" s="13" t="s">
        <v>86</v>
      </c>
      <c r="AW255" s="13" t="s">
        <v>32</v>
      </c>
      <c r="AX255" s="13" t="s">
        <v>76</v>
      </c>
      <c r="AY255" s="242" t="s">
        <v>150</v>
      </c>
    </row>
    <row r="256" s="13" customFormat="1">
      <c r="A256" s="13"/>
      <c r="B256" s="231"/>
      <c r="C256" s="232"/>
      <c r="D256" s="233" t="s">
        <v>159</v>
      </c>
      <c r="E256" s="234" t="s">
        <v>1</v>
      </c>
      <c r="F256" s="235" t="s">
        <v>879</v>
      </c>
      <c r="G256" s="232"/>
      <c r="H256" s="236">
        <v>3.7999999999999998</v>
      </c>
      <c r="I256" s="237"/>
      <c r="J256" s="232"/>
      <c r="K256" s="232"/>
      <c r="L256" s="238"/>
      <c r="M256" s="239"/>
      <c r="N256" s="240"/>
      <c r="O256" s="240"/>
      <c r="P256" s="240"/>
      <c r="Q256" s="240"/>
      <c r="R256" s="240"/>
      <c r="S256" s="240"/>
      <c r="T256" s="24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2" t="s">
        <v>159</v>
      </c>
      <c r="AU256" s="242" t="s">
        <v>86</v>
      </c>
      <c r="AV256" s="13" t="s">
        <v>86</v>
      </c>
      <c r="AW256" s="13" t="s">
        <v>32</v>
      </c>
      <c r="AX256" s="13" t="s">
        <v>76</v>
      </c>
      <c r="AY256" s="242" t="s">
        <v>150</v>
      </c>
    </row>
    <row r="257" s="13" customFormat="1">
      <c r="A257" s="13"/>
      <c r="B257" s="231"/>
      <c r="C257" s="232"/>
      <c r="D257" s="233" t="s">
        <v>159</v>
      </c>
      <c r="E257" s="234" t="s">
        <v>1</v>
      </c>
      <c r="F257" s="235" t="s">
        <v>880</v>
      </c>
      <c r="G257" s="232"/>
      <c r="H257" s="236">
        <v>21.600000000000001</v>
      </c>
      <c r="I257" s="237"/>
      <c r="J257" s="232"/>
      <c r="K257" s="232"/>
      <c r="L257" s="238"/>
      <c r="M257" s="239"/>
      <c r="N257" s="240"/>
      <c r="O257" s="240"/>
      <c r="P257" s="240"/>
      <c r="Q257" s="240"/>
      <c r="R257" s="240"/>
      <c r="S257" s="240"/>
      <c r="T257" s="24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2" t="s">
        <v>159</v>
      </c>
      <c r="AU257" s="242" t="s">
        <v>86</v>
      </c>
      <c r="AV257" s="13" t="s">
        <v>86</v>
      </c>
      <c r="AW257" s="13" t="s">
        <v>32</v>
      </c>
      <c r="AX257" s="13" t="s">
        <v>76</v>
      </c>
      <c r="AY257" s="242" t="s">
        <v>150</v>
      </c>
    </row>
    <row r="258" s="13" customFormat="1">
      <c r="A258" s="13"/>
      <c r="B258" s="231"/>
      <c r="C258" s="232"/>
      <c r="D258" s="233" t="s">
        <v>159</v>
      </c>
      <c r="E258" s="234" t="s">
        <v>1</v>
      </c>
      <c r="F258" s="235" t="s">
        <v>881</v>
      </c>
      <c r="G258" s="232"/>
      <c r="H258" s="236">
        <v>15.6</v>
      </c>
      <c r="I258" s="237"/>
      <c r="J258" s="232"/>
      <c r="K258" s="232"/>
      <c r="L258" s="238"/>
      <c r="M258" s="239"/>
      <c r="N258" s="240"/>
      <c r="O258" s="240"/>
      <c r="P258" s="240"/>
      <c r="Q258" s="240"/>
      <c r="R258" s="240"/>
      <c r="S258" s="240"/>
      <c r="T258" s="24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2" t="s">
        <v>159</v>
      </c>
      <c r="AU258" s="242" t="s">
        <v>86</v>
      </c>
      <c r="AV258" s="13" t="s">
        <v>86</v>
      </c>
      <c r="AW258" s="13" t="s">
        <v>32</v>
      </c>
      <c r="AX258" s="13" t="s">
        <v>76</v>
      </c>
      <c r="AY258" s="242" t="s">
        <v>150</v>
      </c>
    </row>
    <row r="259" s="14" customFormat="1">
      <c r="A259" s="14"/>
      <c r="B259" s="243"/>
      <c r="C259" s="244"/>
      <c r="D259" s="233" t="s">
        <v>159</v>
      </c>
      <c r="E259" s="245" t="s">
        <v>1</v>
      </c>
      <c r="F259" s="246" t="s">
        <v>161</v>
      </c>
      <c r="G259" s="244"/>
      <c r="H259" s="247">
        <v>60.200000000000003</v>
      </c>
      <c r="I259" s="248"/>
      <c r="J259" s="244"/>
      <c r="K259" s="244"/>
      <c r="L259" s="249"/>
      <c r="M259" s="250"/>
      <c r="N259" s="251"/>
      <c r="O259" s="251"/>
      <c r="P259" s="251"/>
      <c r="Q259" s="251"/>
      <c r="R259" s="251"/>
      <c r="S259" s="251"/>
      <c r="T259" s="252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3" t="s">
        <v>159</v>
      </c>
      <c r="AU259" s="253" t="s">
        <v>86</v>
      </c>
      <c r="AV259" s="14" t="s">
        <v>157</v>
      </c>
      <c r="AW259" s="14" t="s">
        <v>32</v>
      </c>
      <c r="AX259" s="14" t="s">
        <v>84</v>
      </c>
      <c r="AY259" s="253" t="s">
        <v>150</v>
      </c>
    </row>
    <row r="260" s="2" customFormat="1" ht="16.5" customHeight="1">
      <c r="A260" s="38"/>
      <c r="B260" s="39"/>
      <c r="C260" s="218" t="s">
        <v>278</v>
      </c>
      <c r="D260" s="218" t="s">
        <v>152</v>
      </c>
      <c r="E260" s="219" t="s">
        <v>882</v>
      </c>
      <c r="F260" s="220" t="s">
        <v>883</v>
      </c>
      <c r="G260" s="221" t="s">
        <v>884</v>
      </c>
      <c r="H260" s="222">
        <v>1</v>
      </c>
      <c r="I260" s="223"/>
      <c r="J260" s="224">
        <f>ROUND(I260*H260,2)</f>
        <v>0</v>
      </c>
      <c r="K260" s="220" t="s">
        <v>156</v>
      </c>
      <c r="L260" s="44"/>
      <c r="M260" s="225" t="s">
        <v>1</v>
      </c>
      <c r="N260" s="226" t="s">
        <v>41</v>
      </c>
      <c r="O260" s="91"/>
      <c r="P260" s="227">
        <f>O260*H260</f>
        <v>0</v>
      </c>
      <c r="Q260" s="227">
        <v>0.035319999999999997</v>
      </c>
      <c r="R260" s="227">
        <f>Q260*H260</f>
        <v>0.035319999999999997</v>
      </c>
      <c r="S260" s="227">
        <v>0</v>
      </c>
      <c r="T260" s="228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9" t="s">
        <v>157</v>
      </c>
      <c r="AT260" s="229" t="s">
        <v>152</v>
      </c>
      <c r="AU260" s="229" t="s">
        <v>86</v>
      </c>
      <c r="AY260" s="17" t="s">
        <v>150</v>
      </c>
      <c r="BE260" s="230">
        <f>IF(N260="základní",J260,0)</f>
        <v>0</v>
      </c>
      <c r="BF260" s="230">
        <f>IF(N260="snížená",J260,0)</f>
        <v>0</v>
      </c>
      <c r="BG260" s="230">
        <f>IF(N260="zákl. přenesená",J260,0)</f>
        <v>0</v>
      </c>
      <c r="BH260" s="230">
        <f>IF(N260="sníž. přenesená",J260,0)</f>
        <v>0</v>
      </c>
      <c r="BI260" s="230">
        <f>IF(N260="nulová",J260,0)</f>
        <v>0</v>
      </c>
      <c r="BJ260" s="17" t="s">
        <v>84</v>
      </c>
      <c r="BK260" s="230">
        <f>ROUND(I260*H260,2)</f>
        <v>0</v>
      </c>
      <c r="BL260" s="17" t="s">
        <v>157</v>
      </c>
      <c r="BM260" s="229" t="s">
        <v>885</v>
      </c>
    </row>
    <row r="261" s="13" customFormat="1">
      <c r="A261" s="13"/>
      <c r="B261" s="231"/>
      <c r="C261" s="232"/>
      <c r="D261" s="233" t="s">
        <v>159</v>
      </c>
      <c r="E261" s="234" t="s">
        <v>1</v>
      </c>
      <c r="F261" s="235" t="s">
        <v>84</v>
      </c>
      <c r="G261" s="232"/>
      <c r="H261" s="236">
        <v>1</v>
      </c>
      <c r="I261" s="237"/>
      <c r="J261" s="232"/>
      <c r="K261" s="232"/>
      <c r="L261" s="238"/>
      <c r="M261" s="239"/>
      <c r="N261" s="240"/>
      <c r="O261" s="240"/>
      <c r="P261" s="240"/>
      <c r="Q261" s="240"/>
      <c r="R261" s="240"/>
      <c r="S261" s="240"/>
      <c r="T261" s="241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2" t="s">
        <v>159</v>
      </c>
      <c r="AU261" s="242" t="s">
        <v>86</v>
      </c>
      <c r="AV261" s="13" t="s">
        <v>86</v>
      </c>
      <c r="AW261" s="13" t="s">
        <v>32</v>
      </c>
      <c r="AX261" s="13" t="s">
        <v>76</v>
      </c>
      <c r="AY261" s="242" t="s">
        <v>150</v>
      </c>
    </row>
    <row r="262" s="14" customFormat="1">
      <c r="A262" s="14"/>
      <c r="B262" s="243"/>
      <c r="C262" s="244"/>
      <c r="D262" s="233" t="s">
        <v>159</v>
      </c>
      <c r="E262" s="245" t="s">
        <v>1</v>
      </c>
      <c r="F262" s="246" t="s">
        <v>161</v>
      </c>
      <c r="G262" s="244"/>
      <c r="H262" s="247">
        <v>1</v>
      </c>
      <c r="I262" s="248"/>
      <c r="J262" s="244"/>
      <c r="K262" s="244"/>
      <c r="L262" s="249"/>
      <c r="M262" s="250"/>
      <c r="N262" s="251"/>
      <c r="O262" s="251"/>
      <c r="P262" s="251"/>
      <c r="Q262" s="251"/>
      <c r="R262" s="251"/>
      <c r="S262" s="251"/>
      <c r="T262" s="252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3" t="s">
        <v>159</v>
      </c>
      <c r="AU262" s="253" t="s">
        <v>86</v>
      </c>
      <c r="AV262" s="14" t="s">
        <v>157</v>
      </c>
      <c r="AW262" s="14" t="s">
        <v>32</v>
      </c>
      <c r="AX262" s="14" t="s">
        <v>84</v>
      </c>
      <c r="AY262" s="253" t="s">
        <v>150</v>
      </c>
    </row>
    <row r="263" s="2" customFormat="1" ht="16.5" customHeight="1">
      <c r="A263" s="38"/>
      <c r="B263" s="39"/>
      <c r="C263" s="254" t="s">
        <v>282</v>
      </c>
      <c r="D263" s="254" t="s">
        <v>228</v>
      </c>
      <c r="E263" s="255" t="s">
        <v>886</v>
      </c>
      <c r="F263" s="256" t="s">
        <v>887</v>
      </c>
      <c r="G263" s="257" t="s">
        <v>884</v>
      </c>
      <c r="H263" s="258">
        <v>1</v>
      </c>
      <c r="I263" s="259"/>
      <c r="J263" s="260">
        <f>ROUND(I263*H263,2)</f>
        <v>0</v>
      </c>
      <c r="K263" s="256" t="s">
        <v>156</v>
      </c>
      <c r="L263" s="261"/>
      <c r="M263" s="262" t="s">
        <v>1</v>
      </c>
      <c r="N263" s="263" t="s">
        <v>41</v>
      </c>
      <c r="O263" s="91"/>
      <c r="P263" s="227">
        <f>O263*H263</f>
        <v>0</v>
      </c>
      <c r="Q263" s="227">
        <v>0.0195</v>
      </c>
      <c r="R263" s="227">
        <f>Q263*H263</f>
        <v>0.0195</v>
      </c>
      <c r="S263" s="227">
        <v>0</v>
      </c>
      <c r="T263" s="228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9" t="s">
        <v>188</v>
      </c>
      <c r="AT263" s="229" t="s">
        <v>228</v>
      </c>
      <c r="AU263" s="229" t="s">
        <v>86</v>
      </c>
      <c r="AY263" s="17" t="s">
        <v>150</v>
      </c>
      <c r="BE263" s="230">
        <f>IF(N263="základní",J263,0)</f>
        <v>0</v>
      </c>
      <c r="BF263" s="230">
        <f>IF(N263="snížená",J263,0)</f>
        <v>0</v>
      </c>
      <c r="BG263" s="230">
        <f>IF(N263="zákl. přenesená",J263,0)</f>
        <v>0</v>
      </c>
      <c r="BH263" s="230">
        <f>IF(N263="sníž. přenesená",J263,0)</f>
        <v>0</v>
      </c>
      <c r="BI263" s="230">
        <f>IF(N263="nulová",J263,0)</f>
        <v>0</v>
      </c>
      <c r="BJ263" s="17" t="s">
        <v>84</v>
      </c>
      <c r="BK263" s="230">
        <f>ROUND(I263*H263,2)</f>
        <v>0</v>
      </c>
      <c r="BL263" s="17" t="s">
        <v>157</v>
      </c>
      <c r="BM263" s="229" t="s">
        <v>888</v>
      </c>
    </row>
    <row r="264" s="2" customFormat="1" ht="16.5" customHeight="1">
      <c r="A264" s="38"/>
      <c r="B264" s="39"/>
      <c r="C264" s="254" t="s">
        <v>286</v>
      </c>
      <c r="D264" s="254" t="s">
        <v>228</v>
      </c>
      <c r="E264" s="255" t="s">
        <v>889</v>
      </c>
      <c r="F264" s="256" t="s">
        <v>890</v>
      </c>
      <c r="G264" s="257" t="s">
        <v>392</v>
      </c>
      <c r="H264" s="258">
        <v>1</v>
      </c>
      <c r="I264" s="259"/>
      <c r="J264" s="260">
        <f>ROUND(I264*H264,2)</f>
        <v>0</v>
      </c>
      <c r="K264" s="256" t="s">
        <v>1</v>
      </c>
      <c r="L264" s="261"/>
      <c r="M264" s="262" t="s">
        <v>1</v>
      </c>
      <c r="N264" s="263" t="s">
        <v>41</v>
      </c>
      <c r="O264" s="91"/>
      <c r="P264" s="227">
        <f>O264*H264</f>
        <v>0</v>
      </c>
      <c r="Q264" s="227">
        <v>0</v>
      </c>
      <c r="R264" s="227">
        <f>Q264*H264</f>
        <v>0</v>
      </c>
      <c r="S264" s="227">
        <v>0</v>
      </c>
      <c r="T264" s="228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9" t="s">
        <v>188</v>
      </c>
      <c r="AT264" s="229" t="s">
        <v>228</v>
      </c>
      <c r="AU264" s="229" t="s">
        <v>86</v>
      </c>
      <c r="AY264" s="17" t="s">
        <v>150</v>
      </c>
      <c r="BE264" s="230">
        <f>IF(N264="základní",J264,0)</f>
        <v>0</v>
      </c>
      <c r="BF264" s="230">
        <f>IF(N264="snížená",J264,0)</f>
        <v>0</v>
      </c>
      <c r="BG264" s="230">
        <f>IF(N264="zákl. přenesená",J264,0)</f>
        <v>0</v>
      </c>
      <c r="BH264" s="230">
        <f>IF(N264="sníž. přenesená",J264,0)</f>
        <v>0</v>
      </c>
      <c r="BI264" s="230">
        <f>IF(N264="nulová",J264,0)</f>
        <v>0</v>
      </c>
      <c r="BJ264" s="17" t="s">
        <v>84</v>
      </c>
      <c r="BK264" s="230">
        <f>ROUND(I264*H264,2)</f>
        <v>0</v>
      </c>
      <c r="BL264" s="17" t="s">
        <v>157</v>
      </c>
      <c r="BM264" s="229" t="s">
        <v>891</v>
      </c>
    </row>
    <row r="265" s="12" customFormat="1" ht="22.8" customHeight="1">
      <c r="A265" s="12"/>
      <c r="B265" s="202"/>
      <c r="C265" s="203"/>
      <c r="D265" s="204" t="s">
        <v>75</v>
      </c>
      <c r="E265" s="216" t="s">
        <v>194</v>
      </c>
      <c r="F265" s="216" t="s">
        <v>590</v>
      </c>
      <c r="G265" s="203"/>
      <c r="H265" s="203"/>
      <c r="I265" s="206"/>
      <c r="J265" s="217">
        <f>BK265</f>
        <v>0</v>
      </c>
      <c r="K265" s="203"/>
      <c r="L265" s="208"/>
      <c r="M265" s="209"/>
      <c r="N265" s="210"/>
      <c r="O265" s="210"/>
      <c r="P265" s="211">
        <f>SUM(P266:P317)</f>
        <v>0</v>
      </c>
      <c r="Q265" s="210"/>
      <c r="R265" s="211">
        <f>SUM(R266:R317)</f>
        <v>0.0025606400000000003</v>
      </c>
      <c r="S265" s="210"/>
      <c r="T265" s="212">
        <f>SUM(T266:T317)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13" t="s">
        <v>84</v>
      </c>
      <c r="AT265" s="214" t="s">
        <v>75</v>
      </c>
      <c r="AU265" s="214" t="s">
        <v>84</v>
      </c>
      <c r="AY265" s="213" t="s">
        <v>150</v>
      </c>
      <c r="BK265" s="215">
        <f>SUM(BK266:BK317)</f>
        <v>0</v>
      </c>
    </row>
    <row r="266" s="2" customFormat="1" ht="21.75" customHeight="1">
      <c r="A266" s="38"/>
      <c r="B266" s="39"/>
      <c r="C266" s="218" t="s">
        <v>290</v>
      </c>
      <c r="D266" s="218" t="s">
        <v>152</v>
      </c>
      <c r="E266" s="219" t="s">
        <v>892</v>
      </c>
      <c r="F266" s="220" t="s">
        <v>893</v>
      </c>
      <c r="G266" s="221" t="s">
        <v>155</v>
      </c>
      <c r="H266" s="222">
        <v>50</v>
      </c>
      <c r="I266" s="223"/>
      <c r="J266" s="224">
        <f>ROUND(I266*H266,2)</f>
        <v>0</v>
      </c>
      <c r="K266" s="220" t="s">
        <v>156</v>
      </c>
      <c r="L266" s="44"/>
      <c r="M266" s="225" t="s">
        <v>1</v>
      </c>
      <c r="N266" s="226" t="s">
        <v>41</v>
      </c>
      <c r="O266" s="91"/>
      <c r="P266" s="227">
        <f>O266*H266</f>
        <v>0</v>
      </c>
      <c r="Q266" s="227">
        <v>0</v>
      </c>
      <c r="R266" s="227">
        <f>Q266*H266</f>
        <v>0</v>
      </c>
      <c r="S266" s="227">
        <v>0</v>
      </c>
      <c r="T266" s="228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9" t="s">
        <v>157</v>
      </c>
      <c r="AT266" s="229" t="s">
        <v>152</v>
      </c>
      <c r="AU266" s="229" t="s">
        <v>86</v>
      </c>
      <c r="AY266" s="17" t="s">
        <v>150</v>
      </c>
      <c r="BE266" s="230">
        <f>IF(N266="základní",J266,0)</f>
        <v>0</v>
      </c>
      <c r="BF266" s="230">
        <f>IF(N266="snížená",J266,0)</f>
        <v>0</v>
      </c>
      <c r="BG266" s="230">
        <f>IF(N266="zákl. přenesená",J266,0)</f>
        <v>0</v>
      </c>
      <c r="BH266" s="230">
        <f>IF(N266="sníž. přenesená",J266,0)</f>
        <v>0</v>
      </c>
      <c r="BI266" s="230">
        <f>IF(N266="nulová",J266,0)</f>
        <v>0</v>
      </c>
      <c r="BJ266" s="17" t="s">
        <v>84</v>
      </c>
      <c r="BK266" s="230">
        <f>ROUND(I266*H266,2)</f>
        <v>0</v>
      </c>
      <c r="BL266" s="17" t="s">
        <v>157</v>
      </c>
      <c r="BM266" s="229" t="s">
        <v>894</v>
      </c>
    </row>
    <row r="267" s="13" customFormat="1">
      <c r="A267" s="13"/>
      <c r="B267" s="231"/>
      <c r="C267" s="232"/>
      <c r="D267" s="233" t="s">
        <v>159</v>
      </c>
      <c r="E267" s="234" t="s">
        <v>1</v>
      </c>
      <c r="F267" s="235" t="s">
        <v>448</v>
      </c>
      <c r="G267" s="232"/>
      <c r="H267" s="236">
        <v>50</v>
      </c>
      <c r="I267" s="237"/>
      <c r="J267" s="232"/>
      <c r="K267" s="232"/>
      <c r="L267" s="238"/>
      <c r="M267" s="239"/>
      <c r="N267" s="240"/>
      <c r="O267" s="240"/>
      <c r="P267" s="240"/>
      <c r="Q267" s="240"/>
      <c r="R267" s="240"/>
      <c r="S267" s="240"/>
      <c r="T267" s="24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2" t="s">
        <v>159</v>
      </c>
      <c r="AU267" s="242" t="s">
        <v>86</v>
      </c>
      <c r="AV267" s="13" t="s">
        <v>86</v>
      </c>
      <c r="AW267" s="13" t="s">
        <v>32</v>
      </c>
      <c r="AX267" s="13" t="s">
        <v>76</v>
      </c>
      <c r="AY267" s="242" t="s">
        <v>150</v>
      </c>
    </row>
    <row r="268" s="14" customFormat="1">
      <c r="A268" s="14"/>
      <c r="B268" s="243"/>
      <c r="C268" s="244"/>
      <c r="D268" s="233" t="s">
        <v>159</v>
      </c>
      <c r="E268" s="245" t="s">
        <v>1</v>
      </c>
      <c r="F268" s="246" t="s">
        <v>161</v>
      </c>
      <c r="G268" s="244"/>
      <c r="H268" s="247">
        <v>50</v>
      </c>
      <c r="I268" s="248"/>
      <c r="J268" s="244"/>
      <c r="K268" s="244"/>
      <c r="L268" s="249"/>
      <c r="M268" s="250"/>
      <c r="N268" s="251"/>
      <c r="O268" s="251"/>
      <c r="P268" s="251"/>
      <c r="Q268" s="251"/>
      <c r="R268" s="251"/>
      <c r="S268" s="251"/>
      <c r="T268" s="252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3" t="s">
        <v>159</v>
      </c>
      <c r="AU268" s="253" t="s">
        <v>86</v>
      </c>
      <c r="AV268" s="14" t="s">
        <v>157</v>
      </c>
      <c r="AW268" s="14" t="s">
        <v>32</v>
      </c>
      <c r="AX268" s="14" t="s">
        <v>84</v>
      </c>
      <c r="AY268" s="253" t="s">
        <v>150</v>
      </c>
    </row>
    <row r="269" s="2" customFormat="1" ht="24.15" customHeight="1">
      <c r="A269" s="38"/>
      <c r="B269" s="39"/>
      <c r="C269" s="218" t="s">
        <v>296</v>
      </c>
      <c r="D269" s="218" t="s">
        <v>152</v>
      </c>
      <c r="E269" s="219" t="s">
        <v>895</v>
      </c>
      <c r="F269" s="220" t="s">
        <v>896</v>
      </c>
      <c r="G269" s="221" t="s">
        <v>155</v>
      </c>
      <c r="H269" s="222">
        <v>1750</v>
      </c>
      <c r="I269" s="223"/>
      <c r="J269" s="224">
        <f>ROUND(I269*H269,2)</f>
        <v>0</v>
      </c>
      <c r="K269" s="220" t="s">
        <v>156</v>
      </c>
      <c r="L269" s="44"/>
      <c r="M269" s="225" t="s">
        <v>1</v>
      </c>
      <c r="N269" s="226" t="s">
        <v>41</v>
      </c>
      <c r="O269" s="91"/>
      <c r="P269" s="227">
        <f>O269*H269</f>
        <v>0</v>
      </c>
      <c r="Q269" s="227">
        <v>0</v>
      </c>
      <c r="R269" s="227">
        <f>Q269*H269</f>
        <v>0</v>
      </c>
      <c r="S269" s="227">
        <v>0</v>
      </c>
      <c r="T269" s="228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9" t="s">
        <v>157</v>
      </c>
      <c r="AT269" s="229" t="s">
        <v>152</v>
      </c>
      <c r="AU269" s="229" t="s">
        <v>86</v>
      </c>
      <c r="AY269" s="17" t="s">
        <v>150</v>
      </c>
      <c r="BE269" s="230">
        <f>IF(N269="základní",J269,0)</f>
        <v>0</v>
      </c>
      <c r="BF269" s="230">
        <f>IF(N269="snížená",J269,0)</f>
        <v>0</v>
      </c>
      <c r="BG269" s="230">
        <f>IF(N269="zákl. přenesená",J269,0)</f>
        <v>0</v>
      </c>
      <c r="BH269" s="230">
        <f>IF(N269="sníž. přenesená",J269,0)</f>
        <v>0</v>
      </c>
      <c r="BI269" s="230">
        <f>IF(N269="nulová",J269,0)</f>
        <v>0</v>
      </c>
      <c r="BJ269" s="17" t="s">
        <v>84</v>
      </c>
      <c r="BK269" s="230">
        <f>ROUND(I269*H269,2)</f>
        <v>0</v>
      </c>
      <c r="BL269" s="17" t="s">
        <v>157</v>
      </c>
      <c r="BM269" s="229" t="s">
        <v>897</v>
      </c>
    </row>
    <row r="270" s="13" customFormat="1">
      <c r="A270" s="13"/>
      <c r="B270" s="231"/>
      <c r="C270" s="232"/>
      <c r="D270" s="233" t="s">
        <v>159</v>
      </c>
      <c r="E270" s="234" t="s">
        <v>1</v>
      </c>
      <c r="F270" s="235" t="s">
        <v>898</v>
      </c>
      <c r="G270" s="232"/>
      <c r="H270" s="236">
        <v>1750</v>
      </c>
      <c r="I270" s="237"/>
      <c r="J270" s="232"/>
      <c r="K270" s="232"/>
      <c r="L270" s="238"/>
      <c r="M270" s="239"/>
      <c r="N270" s="240"/>
      <c r="O270" s="240"/>
      <c r="P270" s="240"/>
      <c r="Q270" s="240"/>
      <c r="R270" s="240"/>
      <c r="S270" s="240"/>
      <c r="T270" s="24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2" t="s">
        <v>159</v>
      </c>
      <c r="AU270" s="242" t="s">
        <v>86</v>
      </c>
      <c r="AV270" s="13" t="s">
        <v>86</v>
      </c>
      <c r="AW270" s="13" t="s">
        <v>32</v>
      </c>
      <c r="AX270" s="13" t="s">
        <v>76</v>
      </c>
      <c r="AY270" s="242" t="s">
        <v>150</v>
      </c>
    </row>
    <row r="271" s="14" customFormat="1">
      <c r="A271" s="14"/>
      <c r="B271" s="243"/>
      <c r="C271" s="244"/>
      <c r="D271" s="233" t="s">
        <v>159</v>
      </c>
      <c r="E271" s="245" t="s">
        <v>1</v>
      </c>
      <c r="F271" s="246" t="s">
        <v>161</v>
      </c>
      <c r="G271" s="244"/>
      <c r="H271" s="247">
        <v>1750</v>
      </c>
      <c r="I271" s="248"/>
      <c r="J271" s="244"/>
      <c r="K271" s="244"/>
      <c r="L271" s="249"/>
      <c r="M271" s="250"/>
      <c r="N271" s="251"/>
      <c r="O271" s="251"/>
      <c r="P271" s="251"/>
      <c r="Q271" s="251"/>
      <c r="R271" s="251"/>
      <c r="S271" s="251"/>
      <c r="T271" s="252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3" t="s">
        <v>159</v>
      </c>
      <c r="AU271" s="253" t="s">
        <v>86</v>
      </c>
      <c r="AV271" s="14" t="s">
        <v>157</v>
      </c>
      <c r="AW271" s="14" t="s">
        <v>32</v>
      </c>
      <c r="AX271" s="14" t="s">
        <v>84</v>
      </c>
      <c r="AY271" s="253" t="s">
        <v>150</v>
      </c>
    </row>
    <row r="272" s="2" customFormat="1" ht="24.15" customHeight="1">
      <c r="A272" s="38"/>
      <c r="B272" s="39"/>
      <c r="C272" s="218" t="s">
        <v>302</v>
      </c>
      <c r="D272" s="218" t="s">
        <v>152</v>
      </c>
      <c r="E272" s="219" t="s">
        <v>899</v>
      </c>
      <c r="F272" s="220" t="s">
        <v>900</v>
      </c>
      <c r="G272" s="221" t="s">
        <v>884</v>
      </c>
      <c r="H272" s="222">
        <v>1</v>
      </c>
      <c r="I272" s="223"/>
      <c r="J272" s="224">
        <f>ROUND(I272*H272,2)</f>
        <v>0</v>
      </c>
      <c r="K272" s="220" t="s">
        <v>156</v>
      </c>
      <c r="L272" s="44"/>
      <c r="M272" s="225" t="s">
        <v>1</v>
      </c>
      <c r="N272" s="226" t="s">
        <v>41</v>
      </c>
      <c r="O272" s="91"/>
      <c r="P272" s="227">
        <f>O272*H272</f>
        <v>0</v>
      </c>
      <c r="Q272" s="227">
        <v>0</v>
      </c>
      <c r="R272" s="227">
        <f>Q272*H272</f>
        <v>0</v>
      </c>
      <c r="S272" s="227">
        <v>0</v>
      </c>
      <c r="T272" s="228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9" t="s">
        <v>157</v>
      </c>
      <c r="AT272" s="229" t="s">
        <v>152</v>
      </c>
      <c r="AU272" s="229" t="s">
        <v>86</v>
      </c>
      <c r="AY272" s="17" t="s">
        <v>150</v>
      </c>
      <c r="BE272" s="230">
        <f>IF(N272="základní",J272,0)</f>
        <v>0</v>
      </c>
      <c r="BF272" s="230">
        <f>IF(N272="snížená",J272,0)</f>
        <v>0</v>
      </c>
      <c r="BG272" s="230">
        <f>IF(N272="zákl. přenesená",J272,0)</f>
        <v>0</v>
      </c>
      <c r="BH272" s="230">
        <f>IF(N272="sníž. přenesená",J272,0)</f>
        <v>0</v>
      </c>
      <c r="BI272" s="230">
        <f>IF(N272="nulová",J272,0)</f>
        <v>0</v>
      </c>
      <c r="BJ272" s="17" t="s">
        <v>84</v>
      </c>
      <c r="BK272" s="230">
        <f>ROUND(I272*H272,2)</f>
        <v>0</v>
      </c>
      <c r="BL272" s="17" t="s">
        <v>157</v>
      </c>
      <c r="BM272" s="229" t="s">
        <v>901</v>
      </c>
    </row>
    <row r="273" s="13" customFormat="1">
      <c r="A273" s="13"/>
      <c r="B273" s="231"/>
      <c r="C273" s="232"/>
      <c r="D273" s="233" t="s">
        <v>159</v>
      </c>
      <c r="E273" s="234" t="s">
        <v>1</v>
      </c>
      <c r="F273" s="235" t="s">
        <v>84</v>
      </c>
      <c r="G273" s="232"/>
      <c r="H273" s="236">
        <v>1</v>
      </c>
      <c r="I273" s="237"/>
      <c r="J273" s="232"/>
      <c r="K273" s="232"/>
      <c r="L273" s="238"/>
      <c r="M273" s="239"/>
      <c r="N273" s="240"/>
      <c r="O273" s="240"/>
      <c r="P273" s="240"/>
      <c r="Q273" s="240"/>
      <c r="R273" s="240"/>
      <c r="S273" s="240"/>
      <c r="T273" s="24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2" t="s">
        <v>159</v>
      </c>
      <c r="AU273" s="242" t="s">
        <v>86</v>
      </c>
      <c r="AV273" s="13" t="s">
        <v>86</v>
      </c>
      <c r="AW273" s="13" t="s">
        <v>32</v>
      </c>
      <c r="AX273" s="13" t="s">
        <v>76</v>
      </c>
      <c r="AY273" s="242" t="s">
        <v>150</v>
      </c>
    </row>
    <row r="274" s="14" customFormat="1">
      <c r="A274" s="14"/>
      <c r="B274" s="243"/>
      <c r="C274" s="244"/>
      <c r="D274" s="233" t="s">
        <v>159</v>
      </c>
      <c r="E274" s="245" t="s">
        <v>1</v>
      </c>
      <c r="F274" s="246" t="s">
        <v>161</v>
      </c>
      <c r="G274" s="244"/>
      <c r="H274" s="247">
        <v>1</v>
      </c>
      <c r="I274" s="248"/>
      <c r="J274" s="244"/>
      <c r="K274" s="244"/>
      <c r="L274" s="249"/>
      <c r="M274" s="250"/>
      <c r="N274" s="251"/>
      <c r="O274" s="251"/>
      <c r="P274" s="251"/>
      <c r="Q274" s="251"/>
      <c r="R274" s="251"/>
      <c r="S274" s="251"/>
      <c r="T274" s="252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3" t="s">
        <v>159</v>
      </c>
      <c r="AU274" s="253" t="s">
        <v>86</v>
      </c>
      <c r="AV274" s="14" t="s">
        <v>157</v>
      </c>
      <c r="AW274" s="14" t="s">
        <v>32</v>
      </c>
      <c r="AX274" s="14" t="s">
        <v>84</v>
      </c>
      <c r="AY274" s="253" t="s">
        <v>150</v>
      </c>
    </row>
    <row r="275" s="2" customFormat="1" ht="21.75" customHeight="1">
      <c r="A275" s="38"/>
      <c r="B275" s="39"/>
      <c r="C275" s="218" t="s">
        <v>307</v>
      </c>
      <c r="D275" s="218" t="s">
        <v>152</v>
      </c>
      <c r="E275" s="219" t="s">
        <v>902</v>
      </c>
      <c r="F275" s="220" t="s">
        <v>903</v>
      </c>
      <c r="G275" s="221" t="s">
        <v>155</v>
      </c>
      <c r="H275" s="222">
        <v>50</v>
      </c>
      <c r="I275" s="223"/>
      <c r="J275" s="224">
        <f>ROUND(I275*H275,2)</f>
        <v>0</v>
      </c>
      <c r="K275" s="220" t="s">
        <v>156</v>
      </c>
      <c r="L275" s="44"/>
      <c r="M275" s="225" t="s">
        <v>1</v>
      </c>
      <c r="N275" s="226" t="s">
        <v>41</v>
      </c>
      <c r="O275" s="91"/>
      <c r="P275" s="227">
        <f>O275*H275</f>
        <v>0</v>
      </c>
      <c r="Q275" s="227">
        <v>0</v>
      </c>
      <c r="R275" s="227">
        <f>Q275*H275</f>
        <v>0</v>
      </c>
      <c r="S275" s="227">
        <v>0</v>
      </c>
      <c r="T275" s="228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9" t="s">
        <v>157</v>
      </c>
      <c r="AT275" s="229" t="s">
        <v>152</v>
      </c>
      <c r="AU275" s="229" t="s">
        <v>86</v>
      </c>
      <c r="AY275" s="17" t="s">
        <v>150</v>
      </c>
      <c r="BE275" s="230">
        <f>IF(N275="základní",J275,0)</f>
        <v>0</v>
      </c>
      <c r="BF275" s="230">
        <f>IF(N275="snížená",J275,0)</f>
        <v>0</v>
      </c>
      <c r="BG275" s="230">
        <f>IF(N275="zákl. přenesená",J275,0)</f>
        <v>0</v>
      </c>
      <c r="BH275" s="230">
        <f>IF(N275="sníž. přenesená",J275,0)</f>
        <v>0</v>
      </c>
      <c r="BI275" s="230">
        <f>IF(N275="nulová",J275,0)</f>
        <v>0</v>
      </c>
      <c r="BJ275" s="17" t="s">
        <v>84</v>
      </c>
      <c r="BK275" s="230">
        <f>ROUND(I275*H275,2)</f>
        <v>0</v>
      </c>
      <c r="BL275" s="17" t="s">
        <v>157</v>
      </c>
      <c r="BM275" s="229" t="s">
        <v>904</v>
      </c>
    </row>
    <row r="276" s="13" customFormat="1">
      <c r="A276" s="13"/>
      <c r="B276" s="231"/>
      <c r="C276" s="232"/>
      <c r="D276" s="233" t="s">
        <v>159</v>
      </c>
      <c r="E276" s="234" t="s">
        <v>1</v>
      </c>
      <c r="F276" s="235" t="s">
        <v>448</v>
      </c>
      <c r="G276" s="232"/>
      <c r="H276" s="236">
        <v>50</v>
      </c>
      <c r="I276" s="237"/>
      <c r="J276" s="232"/>
      <c r="K276" s="232"/>
      <c r="L276" s="238"/>
      <c r="M276" s="239"/>
      <c r="N276" s="240"/>
      <c r="O276" s="240"/>
      <c r="P276" s="240"/>
      <c r="Q276" s="240"/>
      <c r="R276" s="240"/>
      <c r="S276" s="240"/>
      <c r="T276" s="24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2" t="s">
        <v>159</v>
      </c>
      <c r="AU276" s="242" t="s">
        <v>86</v>
      </c>
      <c r="AV276" s="13" t="s">
        <v>86</v>
      </c>
      <c r="AW276" s="13" t="s">
        <v>32</v>
      </c>
      <c r="AX276" s="13" t="s">
        <v>76</v>
      </c>
      <c r="AY276" s="242" t="s">
        <v>150</v>
      </c>
    </row>
    <row r="277" s="14" customFormat="1">
      <c r="A277" s="14"/>
      <c r="B277" s="243"/>
      <c r="C277" s="244"/>
      <c r="D277" s="233" t="s">
        <v>159</v>
      </c>
      <c r="E277" s="245" t="s">
        <v>1</v>
      </c>
      <c r="F277" s="246" t="s">
        <v>161</v>
      </c>
      <c r="G277" s="244"/>
      <c r="H277" s="247">
        <v>50</v>
      </c>
      <c r="I277" s="248"/>
      <c r="J277" s="244"/>
      <c r="K277" s="244"/>
      <c r="L277" s="249"/>
      <c r="M277" s="250"/>
      <c r="N277" s="251"/>
      <c r="O277" s="251"/>
      <c r="P277" s="251"/>
      <c r="Q277" s="251"/>
      <c r="R277" s="251"/>
      <c r="S277" s="251"/>
      <c r="T277" s="252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3" t="s">
        <v>159</v>
      </c>
      <c r="AU277" s="253" t="s">
        <v>86</v>
      </c>
      <c r="AV277" s="14" t="s">
        <v>157</v>
      </c>
      <c r="AW277" s="14" t="s">
        <v>32</v>
      </c>
      <c r="AX277" s="14" t="s">
        <v>84</v>
      </c>
      <c r="AY277" s="253" t="s">
        <v>150</v>
      </c>
    </row>
    <row r="278" s="2" customFormat="1" ht="16.5" customHeight="1">
      <c r="A278" s="38"/>
      <c r="B278" s="39"/>
      <c r="C278" s="218" t="s">
        <v>313</v>
      </c>
      <c r="D278" s="218" t="s">
        <v>152</v>
      </c>
      <c r="E278" s="219" t="s">
        <v>905</v>
      </c>
      <c r="F278" s="220" t="s">
        <v>906</v>
      </c>
      <c r="G278" s="221" t="s">
        <v>155</v>
      </c>
      <c r="H278" s="222">
        <v>50</v>
      </c>
      <c r="I278" s="223"/>
      <c r="J278" s="224">
        <f>ROUND(I278*H278,2)</f>
        <v>0</v>
      </c>
      <c r="K278" s="220" t="s">
        <v>156</v>
      </c>
      <c r="L278" s="44"/>
      <c r="M278" s="225" t="s">
        <v>1</v>
      </c>
      <c r="N278" s="226" t="s">
        <v>41</v>
      </c>
      <c r="O278" s="91"/>
      <c r="P278" s="227">
        <f>O278*H278</f>
        <v>0</v>
      </c>
      <c r="Q278" s="227">
        <v>0</v>
      </c>
      <c r="R278" s="227">
        <f>Q278*H278</f>
        <v>0</v>
      </c>
      <c r="S278" s="227">
        <v>0</v>
      </c>
      <c r="T278" s="228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9" t="s">
        <v>157</v>
      </c>
      <c r="AT278" s="229" t="s">
        <v>152</v>
      </c>
      <c r="AU278" s="229" t="s">
        <v>86</v>
      </c>
      <c r="AY278" s="17" t="s">
        <v>150</v>
      </c>
      <c r="BE278" s="230">
        <f>IF(N278="základní",J278,0)</f>
        <v>0</v>
      </c>
      <c r="BF278" s="230">
        <f>IF(N278="snížená",J278,0)</f>
        <v>0</v>
      </c>
      <c r="BG278" s="230">
        <f>IF(N278="zákl. přenesená",J278,0)</f>
        <v>0</v>
      </c>
      <c r="BH278" s="230">
        <f>IF(N278="sníž. přenesená",J278,0)</f>
        <v>0</v>
      </c>
      <c r="BI278" s="230">
        <f>IF(N278="nulová",J278,0)</f>
        <v>0</v>
      </c>
      <c r="BJ278" s="17" t="s">
        <v>84</v>
      </c>
      <c r="BK278" s="230">
        <f>ROUND(I278*H278,2)</f>
        <v>0</v>
      </c>
      <c r="BL278" s="17" t="s">
        <v>157</v>
      </c>
      <c r="BM278" s="229" t="s">
        <v>907</v>
      </c>
    </row>
    <row r="279" s="13" customFormat="1">
      <c r="A279" s="13"/>
      <c r="B279" s="231"/>
      <c r="C279" s="232"/>
      <c r="D279" s="233" t="s">
        <v>159</v>
      </c>
      <c r="E279" s="234" t="s">
        <v>1</v>
      </c>
      <c r="F279" s="235" t="s">
        <v>448</v>
      </c>
      <c r="G279" s="232"/>
      <c r="H279" s="236">
        <v>50</v>
      </c>
      <c r="I279" s="237"/>
      <c r="J279" s="232"/>
      <c r="K279" s="232"/>
      <c r="L279" s="238"/>
      <c r="M279" s="239"/>
      <c r="N279" s="240"/>
      <c r="O279" s="240"/>
      <c r="P279" s="240"/>
      <c r="Q279" s="240"/>
      <c r="R279" s="240"/>
      <c r="S279" s="240"/>
      <c r="T279" s="241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2" t="s">
        <v>159</v>
      </c>
      <c r="AU279" s="242" t="s">
        <v>86</v>
      </c>
      <c r="AV279" s="13" t="s">
        <v>86</v>
      </c>
      <c r="AW279" s="13" t="s">
        <v>32</v>
      </c>
      <c r="AX279" s="13" t="s">
        <v>76</v>
      </c>
      <c r="AY279" s="242" t="s">
        <v>150</v>
      </c>
    </row>
    <row r="280" s="14" customFormat="1">
      <c r="A280" s="14"/>
      <c r="B280" s="243"/>
      <c r="C280" s="244"/>
      <c r="D280" s="233" t="s">
        <v>159</v>
      </c>
      <c r="E280" s="245" t="s">
        <v>1</v>
      </c>
      <c r="F280" s="246" t="s">
        <v>161</v>
      </c>
      <c r="G280" s="244"/>
      <c r="H280" s="247">
        <v>50</v>
      </c>
      <c r="I280" s="248"/>
      <c r="J280" s="244"/>
      <c r="K280" s="244"/>
      <c r="L280" s="249"/>
      <c r="M280" s="250"/>
      <c r="N280" s="251"/>
      <c r="O280" s="251"/>
      <c r="P280" s="251"/>
      <c r="Q280" s="251"/>
      <c r="R280" s="251"/>
      <c r="S280" s="251"/>
      <c r="T280" s="252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3" t="s">
        <v>159</v>
      </c>
      <c r="AU280" s="253" t="s">
        <v>86</v>
      </c>
      <c r="AV280" s="14" t="s">
        <v>157</v>
      </c>
      <c r="AW280" s="14" t="s">
        <v>32</v>
      </c>
      <c r="AX280" s="14" t="s">
        <v>84</v>
      </c>
      <c r="AY280" s="253" t="s">
        <v>150</v>
      </c>
    </row>
    <row r="281" s="2" customFormat="1" ht="16.5" customHeight="1">
      <c r="A281" s="38"/>
      <c r="B281" s="39"/>
      <c r="C281" s="218" t="s">
        <v>319</v>
      </c>
      <c r="D281" s="218" t="s">
        <v>152</v>
      </c>
      <c r="E281" s="219" t="s">
        <v>908</v>
      </c>
      <c r="F281" s="220" t="s">
        <v>909</v>
      </c>
      <c r="G281" s="221" t="s">
        <v>155</v>
      </c>
      <c r="H281" s="222">
        <v>1750</v>
      </c>
      <c r="I281" s="223"/>
      <c r="J281" s="224">
        <f>ROUND(I281*H281,2)</f>
        <v>0</v>
      </c>
      <c r="K281" s="220" t="s">
        <v>156</v>
      </c>
      <c r="L281" s="44"/>
      <c r="M281" s="225" t="s">
        <v>1</v>
      </c>
      <c r="N281" s="226" t="s">
        <v>41</v>
      </c>
      <c r="O281" s="91"/>
      <c r="P281" s="227">
        <f>O281*H281</f>
        <v>0</v>
      </c>
      <c r="Q281" s="227">
        <v>0</v>
      </c>
      <c r="R281" s="227">
        <f>Q281*H281</f>
        <v>0</v>
      </c>
      <c r="S281" s="227">
        <v>0</v>
      </c>
      <c r="T281" s="228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9" t="s">
        <v>157</v>
      </c>
      <c r="AT281" s="229" t="s">
        <v>152</v>
      </c>
      <c r="AU281" s="229" t="s">
        <v>86</v>
      </c>
      <c r="AY281" s="17" t="s">
        <v>150</v>
      </c>
      <c r="BE281" s="230">
        <f>IF(N281="základní",J281,0)</f>
        <v>0</v>
      </c>
      <c r="BF281" s="230">
        <f>IF(N281="snížená",J281,0)</f>
        <v>0</v>
      </c>
      <c r="BG281" s="230">
        <f>IF(N281="zákl. přenesená",J281,0)</f>
        <v>0</v>
      </c>
      <c r="BH281" s="230">
        <f>IF(N281="sníž. přenesená",J281,0)</f>
        <v>0</v>
      </c>
      <c r="BI281" s="230">
        <f>IF(N281="nulová",J281,0)</f>
        <v>0</v>
      </c>
      <c r="BJ281" s="17" t="s">
        <v>84</v>
      </c>
      <c r="BK281" s="230">
        <f>ROUND(I281*H281,2)</f>
        <v>0</v>
      </c>
      <c r="BL281" s="17" t="s">
        <v>157</v>
      </c>
      <c r="BM281" s="229" t="s">
        <v>910</v>
      </c>
    </row>
    <row r="282" s="13" customFormat="1">
      <c r="A282" s="13"/>
      <c r="B282" s="231"/>
      <c r="C282" s="232"/>
      <c r="D282" s="233" t="s">
        <v>159</v>
      </c>
      <c r="E282" s="234" t="s">
        <v>1</v>
      </c>
      <c r="F282" s="235" t="s">
        <v>898</v>
      </c>
      <c r="G282" s="232"/>
      <c r="H282" s="236">
        <v>1750</v>
      </c>
      <c r="I282" s="237"/>
      <c r="J282" s="232"/>
      <c r="K282" s="232"/>
      <c r="L282" s="238"/>
      <c r="M282" s="239"/>
      <c r="N282" s="240"/>
      <c r="O282" s="240"/>
      <c r="P282" s="240"/>
      <c r="Q282" s="240"/>
      <c r="R282" s="240"/>
      <c r="S282" s="240"/>
      <c r="T282" s="24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2" t="s">
        <v>159</v>
      </c>
      <c r="AU282" s="242" t="s">
        <v>86</v>
      </c>
      <c r="AV282" s="13" t="s">
        <v>86</v>
      </c>
      <c r="AW282" s="13" t="s">
        <v>32</v>
      </c>
      <c r="AX282" s="13" t="s">
        <v>76</v>
      </c>
      <c r="AY282" s="242" t="s">
        <v>150</v>
      </c>
    </row>
    <row r="283" s="14" customFormat="1">
      <c r="A283" s="14"/>
      <c r="B283" s="243"/>
      <c r="C283" s="244"/>
      <c r="D283" s="233" t="s">
        <v>159</v>
      </c>
      <c r="E283" s="245" t="s">
        <v>1</v>
      </c>
      <c r="F283" s="246" t="s">
        <v>161</v>
      </c>
      <c r="G283" s="244"/>
      <c r="H283" s="247">
        <v>1750</v>
      </c>
      <c r="I283" s="248"/>
      <c r="J283" s="244"/>
      <c r="K283" s="244"/>
      <c r="L283" s="249"/>
      <c r="M283" s="250"/>
      <c r="N283" s="251"/>
      <c r="O283" s="251"/>
      <c r="P283" s="251"/>
      <c r="Q283" s="251"/>
      <c r="R283" s="251"/>
      <c r="S283" s="251"/>
      <c r="T283" s="252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3" t="s">
        <v>159</v>
      </c>
      <c r="AU283" s="253" t="s">
        <v>86</v>
      </c>
      <c r="AV283" s="14" t="s">
        <v>157</v>
      </c>
      <c r="AW283" s="14" t="s">
        <v>32</v>
      </c>
      <c r="AX283" s="14" t="s">
        <v>84</v>
      </c>
      <c r="AY283" s="253" t="s">
        <v>150</v>
      </c>
    </row>
    <row r="284" s="2" customFormat="1" ht="16.5" customHeight="1">
      <c r="A284" s="38"/>
      <c r="B284" s="39"/>
      <c r="C284" s="218" t="s">
        <v>323</v>
      </c>
      <c r="D284" s="218" t="s">
        <v>152</v>
      </c>
      <c r="E284" s="219" t="s">
        <v>911</v>
      </c>
      <c r="F284" s="220" t="s">
        <v>912</v>
      </c>
      <c r="G284" s="221" t="s">
        <v>155</v>
      </c>
      <c r="H284" s="222">
        <v>50</v>
      </c>
      <c r="I284" s="223"/>
      <c r="J284" s="224">
        <f>ROUND(I284*H284,2)</f>
        <v>0</v>
      </c>
      <c r="K284" s="220" t="s">
        <v>156</v>
      </c>
      <c r="L284" s="44"/>
      <c r="M284" s="225" t="s">
        <v>1</v>
      </c>
      <c r="N284" s="226" t="s">
        <v>41</v>
      </c>
      <c r="O284" s="91"/>
      <c r="P284" s="227">
        <f>O284*H284</f>
        <v>0</v>
      </c>
      <c r="Q284" s="227">
        <v>0</v>
      </c>
      <c r="R284" s="227">
        <f>Q284*H284</f>
        <v>0</v>
      </c>
      <c r="S284" s="227">
        <v>0</v>
      </c>
      <c r="T284" s="228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9" t="s">
        <v>157</v>
      </c>
      <c r="AT284" s="229" t="s">
        <v>152</v>
      </c>
      <c r="AU284" s="229" t="s">
        <v>86</v>
      </c>
      <c r="AY284" s="17" t="s">
        <v>150</v>
      </c>
      <c r="BE284" s="230">
        <f>IF(N284="základní",J284,0)</f>
        <v>0</v>
      </c>
      <c r="BF284" s="230">
        <f>IF(N284="snížená",J284,0)</f>
        <v>0</v>
      </c>
      <c r="BG284" s="230">
        <f>IF(N284="zákl. přenesená",J284,0)</f>
        <v>0</v>
      </c>
      <c r="BH284" s="230">
        <f>IF(N284="sníž. přenesená",J284,0)</f>
        <v>0</v>
      </c>
      <c r="BI284" s="230">
        <f>IF(N284="nulová",J284,0)</f>
        <v>0</v>
      </c>
      <c r="BJ284" s="17" t="s">
        <v>84</v>
      </c>
      <c r="BK284" s="230">
        <f>ROUND(I284*H284,2)</f>
        <v>0</v>
      </c>
      <c r="BL284" s="17" t="s">
        <v>157</v>
      </c>
      <c r="BM284" s="229" t="s">
        <v>913</v>
      </c>
    </row>
    <row r="285" s="13" customFormat="1">
      <c r="A285" s="13"/>
      <c r="B285" s="231"/>
      <c r="C285" s="232"/>
      <c r="D285" s="233" t="s">
        <v>159</v>
      </c>
      <c r="E285" s="234" t="s">
        <v>1</v>
      </c>
      <c r="F285" s="235" t="s">
        <v>448</v>
      </c>
      <c r="G285" s="232"/>
      <c r="H285" s="236">
        <v>50</v>
      </c>
      <c r="I285" s="237"/>
      <c r="J285" s="232"/>
      <c r="K285" s="232"/>
      <c r="L285" s="238"/>
      <c r="M285" s="239"/>
      <c r="N285" s="240"/>
      <c r="O285" s="240"/>
      <c r="P285" s="240"/>
      <c r="Q285" s="240"/>
      <c r="R285" s="240"/>
      <c r="S285" s="240"/>
      <c r="T285" s="241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2" t="s">
        <v>159</v>
      </c>
      <c r="AU285" s="242" t="s">
        <v>86</v>
      </c>
      <c r="AV285" s="13" t="s">
        <v>86</v>
      </c>
      <c r="AW285" s="13" t="s">
        <v>32</v>
      </c>
      <c r="AX285" s="13" t="s">
        <v>76</v>
      </c>
      <c r="AY285" s="242" t="s">
        <v>150</v>
      </c>
    </row>
    <row r="286" s="14" customFormat="1">
      <c r="A286" s="14"/>
      <c r="B286" s="243"/>
      <c r="C286" s="244"/>
      <c r="D286" s="233" t="s">
        <v>159</v>
      </c>
      <c r="E286" s="245" t="s">
        <v>1</v>
      </c>
      <c r="F286" s="246" t="s">
        <v>161</v>
      </c>
      <c r="G286" s="244"/>
      <c r="H286" s="247">
        <v>50</v>
      </c>
      <c r="I286" s="248"/>
      <c r="J286" s="244"/>
      <c r="K286" s="244"/>
      <c r="L286" s="249"/>
      <c r="M286" s="250"/>
      <c r="N286" s="251"/>
      <c r="O286" s="251"/>
      <c r="P286" s="251"/>
      <c r="Q286" s="251"/>
      <c r="R286" s="251"/>
      <c r="S286" s="251"/>
      <c r="T286" s="252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3" t="s">
        <v>159</v>
      </c>
      <c r="AU286" s="253" t="s">
        <v>86</v>
      </c>
      <c r="AV286" s="14" t="s">
        <v>157</v>
      </c>
      <c r="AW286" s="14" t="s">
        <v>32</v>
      </c>
      <c r="AX286" s="14" t="s">
        <v>84</v>
      </c>
      <c r="AY286" s="253" t="s">
        <v>150</v>
      </c>
    </row>
    <row r="287" s="2" customFormat="1" ht="16.5" customHeight="1">
      <c r="A287" s="38"/>
      <c r="B287" s="39"/>
      <c r="C287" s="218" t="s">
        <v>325</v>
      </c>
      <c r="D287" s="218" t="s">
        <v>152</v>
      </c>
      <c r="E287" s="219" t="s">
        <v>914</v>
      </c>
      <c r="F287" s="220" t="s">
        <v>915</v>
      </c>
      <c r="G287" s="221" t="s">
        <v>168</v>
      </c>
      <c r="H287" s="222">
        <v>5</v>
      </c>
      <c r="I287" s="223"/>
      <c r="J287" s="224">
        <f>ROUND(I287*H287,2)</f>
        <v>0</v>
      </c>
      <c r="K287" s="220" t="s">
        <v>156</v>
      </c>
      <c r="L287" s="44"/>
      <c r="M287" s="225" t="s">
        <v>1</v>
      </c>
      <c r="N287" s="226" t="s">
        <v>41</v>
      </c>
      <c r="O287" s="91"/>
      <c r="P287" s="227">
        <f>O287*H287</f>
        <v>0</v>
      </c>
      <c r="Q287" s="227">
        <v>0</v>
      </c>
      <c r="R287" s="227">
        <f>Q287*H287</f>
        <v>0</v>
      </c>
      <c r="S287" s="227">
        <v>0</v>
      </c>
      <c r="T287" s="228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29" t="s">
        <v>157</v>
      </c>
      <c r="AT287" s="229" t="s">
        <v>152</v>
      </c>
      <c r="AU287" s="229" t="s">
        <v>86</v>
      </c>
      <c r="AY287" s="17" t="s">
        <v>150</v>
      </c>
      <c r="BE287" s="230">
        <f>IF(N287="základní",J287,0)</f>
        <v>0</v>
      </c>
      <c r="BF287" s="230">
        <f>IF(N287="snížená",J287,0)</f>
        <v>0</v>
      </c>
      <c r="BG287" s="230">
        <f>IF(N287="zákl. přenesená",J287,0)</f>
        <v>0</v>
      </c>
      <c r="BH287" s="230">
        <f>IF(N287="sníž. přenesená",J287,0)</f>
        <v>0</v>
      </c>
      <c r="BI287" s="230">
        <f>IF(N287="nulová",J287,0)</f>
        <v>0</v>
      </c>
      <c r="BJ287" s="17" t="s">
        <v>84</v>
      </c>
      <c r="BK287" s="230">
        <f>ROUND(I287*H287,2)</f>
        <v>0</v>
      </c>
      <c r="BL287" s="17" t="s">
        <v>157</v>
      </c>
      <c r="BM287" s="229" t="s">
        <v>916</v>
      </c>
    </row>
    <row r="288" s="13" customFormat="1">
      <c r="A288" s="13"/>
      <c r="B288" s="231"/>
      <c r="C288" s="232"/>
      <c r="D288" s="233" t="s">
        <v>159</v>
      </c>
      <c r="E288" s="234" t="s">
        <v>1</v>
      </c>
      <c r="F288" s="235" t="s">
        <v>174</v>
      </c>
      <c r="G288" s="232"/>
      <c r="H288" s="236">
        <v>5</v>
      </c>
      <c r="I288" s="237"/>
      <c r="J288" s="232"/>
      <c r="K288" s="232"/>
      <c r="L288" s="238"/>
      <c r="M288" s="239"/>
      <c r="N288" s="240"/>
      <c r="O288" s="240"/>
      <c r="P288" s="240"/>
      <c r="Q288" s="240"/>
      <c r="R288" s="240"/>
      <c r="S288" s="240"/>
      <c r="T288" s="24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2" t="s">
        <v>159</v>
      </c>
      <c r="AU288" s="242" t="s">
        <v>86</v>
      </c>
      <c r="AV288" s="13" t="s">
        <v>86</v>
      </c>
      <c r="AW288" s="13" t="s">
        <v>32</v>
      </c>
      <c r="AX288" s="13" t="s">
        <v>76</v>
      </c>
      <c r="AY288" s="242" t="s">
        <v>150</v>
      </c>
    </row>
    <row r="289" s="14" customFormat="1">
      <c r="A289" s="14"/>
      <c r="B289" s="243"/>
      <c r="C289" s="244"/>
      <c r="D289" s="233" t="s">
        <v>159</v>
      </c>
      <c r="E289" s="245" t="s">
        <v>1</v>
      </c>
      <c r="F289" s="246" t="s">
        <v>161</v>
      </c>
      <c r="G289" s="244"/>
      <c r="H289" s="247">
        <v>5</v>
      </c>
      <c r="I289" s="248"/>
      <c r="J289" s="244"/>
      <c r="K289" s="244"/>
      <c r="L289" s="249"/>
      <c r="M289" s="250"/>
      <c r="N289" s="251"/>
      <c r="O289" s="251"/>
      <c r="P289" s="251"/>
      <c r="Q289" s="251"/>
      <c r="R289" s="251"/>
      <c r="S289" s="251"/>
      <c r="T289" s="252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3" t="s">
        <v>159</v>
      </c>
      <c r="AU289" s="253" t="s">
        <v>86</v>
      </c>
      <c r="AV289" s="14" t="s">
        <v>157</v>
      </c>
      <c r="AW289" s="14" t="s">
        <v>32</v>
      </c>
      <c r="AX289" s="14" t="s">
        <v>84</v>
      </c>
      <c r="AY289" s="253" t="s">
        <v>150</v>
      </c>
    </row>
    <row r="290" s="2" customFormat="1" ht="16.5" customHeight="1">
      <c r="A290" s="38"/>
      <c r="B290" s="39"/>
      <c r="C290" s="218" t="s">
        <v>331</v>
      </c>
      <c r="D290" s="218" t="s">
        <v>152</v>
      </c>
      <c r="E290" s="219" t="s">
        <v>917</v>
      </c>
      <c r="F290" s="220" t="s">
        <v>918</v>
      </c>
      <c r="G290" s="221" t="s">
        <v>168</v>
      </c>
      <c r="H290" s="222">
        <v>175</v>
      </c>
      <c r="I290" s="223"/>
      <c r="J290" s="224">
        <f>ROUND(I290*H290,2)</f>
        <v>0</v>
      </c>
      <c r="K290" s="220" t="s">
        <v>156</v>
      </c>
      <c r="L290" s="44"/>
      <c r="M290" s="225" t="s">
        <v>1</v>
      </c>
      <c r="N290" s="226" t="s">
        <v>41</v>
      </c>
      <c r="O290" s="91"/>
      <c r="P290" s="227">
        <f>O290*H290</f>
        <v>0</v>
      </c>
      <c r="Q290" s="227">
        <v>0</v>
      </c>
      <c r="R290" s="227">
        <f>Q290*H290</f>
        <v>0</v>
      </c>
      <c r="S290" s="227">
        <v>0</v>
      </c>
      <c r="T290" s="228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29" t="s">
        <v>157</v>
      </c>
      <c r="AT290" s="229" t="s">
        <v>152</v>
      </c>
      <c r="AU290" s="229" t="s">
        <v>86</v>
      </c>
      <c r="AY290" s="17" t="s">
        <v>150</v>
      </c>
      <c r="BE290" s="230">
        <f>IF(N290="základní",J290,0)</f>
        <v>0</v>
      </c>
      <c r="BF290" s="230">
        <f>IF(N290="snížená",J290,0)</f>
        <v>0</v>
      </c>
      <c r="BG290" s="230">
        <f>IF(N290="zákl. přenesená",J290,0)</f>
        <v>0</v>
      </c>
      <c r="BH290" s="230">
        <f>IF(N290="sníž. přenesená",J290,0)</f>
        <v>0</v>
      </c>
      <c r="BI290" s="230">
        <f>IF(N290="nulová",J290,0)</f>
        <v>0</v>
      </c>
      <c r="BJ290" s="17" t="s">
        <v>84</v>
      </c>
      <c r="BK290" s="230">
        <f>ROUND(I290*H290,2)</f>
        <v>0</v>
      </c>
      <c r="BL290" s="17" t="s">
        <v>157</v>
      </c>
      <c r="BM290" s="229" t="s">
        <v>919</v>
      </c>
    </row>
    <row r="291" s="13" customFormat="1">
      <c r="A291" s="13"/>
      <c r="B291" s="231"/>
      <c r="C291" s="232"/>
      <c r="D291" s="233" t="s">
        <v>159</v>
      </c>
      <c r="E291" s="234" t="s">
        <v>1</v>
      </c>
      <c r="F291" s="235" t="s">
        <v>920</v>
      </c>
      <c r="G291" s="232"/>
      <c r="H291" s="236">
        <v>175</v>
      </c>
      <c r="I291" s="237"/>
      <c r="J291" s="232"/>
      <c r="K291" s="232"/>
      <c r="L291" s="238"/>
      <c r="M291" s="239"/>
      <c r="N291" s="240"/>
      <c r="O291" s="240"/>
      <c r="P291" s="240"/>
      <c r="Q291" s="240"/>
      <c r="R291" s="240"/>
      <c r="S291" s="240"/>
      <c r="T291" s="241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2" t="s">
        <v>159</v>
      </c>
      <c r="AU291" s="242" t="s">
        <v>86</v>
      </c>
      <c r="AV291" s="13" t="s">
        <v>86</v>
      </c>
      <c r="AW291" s="13" t="s">
        <v>32</v>
      </c>
      <c r="AX291" s="13" t="s">
        <v>76</v>
      </c>
      <c r="AY291" s="242" t="s">
        <v>150</v>
      </c>
    </row>
    <row r="292" s="14" customFormat="1">
      <c r="A292" s="14"/>
      <c r="B292" s="243"/>
      <c r="C292" s="244"/>
      <c r="D292" s="233" t="s">
        <v>159</v>
      </c>
      <c r="E292" s="245" t="s">
        <v>1</v>
      </c>
      <c r="F292" s="246" t="s">
        <v>161</v>
      </c>
      <c r="G292" s="244"/>
      <c r="H292" s="247">
        <v>175</v>
      </c>
      <c r="I292" s="248"/>
      <c r="J292" s="244"/>
      <c r="K292" s="244"/>
      <c r="L292" s="249"/>
      <c r="M292" s="250"/>
      <c r="N292" s="251"/>
      <c r="O292" s="251"/>
      <c r="P292" s="251"/>
      <c r="Q292" s="251"/>
      <c r="R292" s="251"/>
      <c r="S292" s="251"/>
      <c r="T292" s="252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3" t="s">
        <v>159</v>
      </c>
      <c r="AU292" s="253" t="s">
        <v>86</v>
      </c>
      <c r="AV292" s="14" t="s">
        <v>157</v>
      </c>
      <c r="AW292" s="14" t="s">
        <v>32</v>
      </c>
      <c r="AX292" s="14" t="s">
        <v>84</v>
      </c>
      <c r="AY292" s="253" t="s">
        <v>150</v>
      </c>
    </row>
    <row r="293" s="2" customFormat="1" ht="16.5" customHeight="1">
      <c r="A293" s="38"/>
      <c r="B293" s="39"/>
      <c r="C293" s="218" t="s">
        <v>335</v>
      </c>
      <c r="D293" s="218" t="s">
        <v>152</v>
      </c>
      <c r="E293" s="219" t="s">
        <v>921</v>
      </c>
      <c r="F293" s="220" t="s">
        <v>922</v>
      </c>
      <c r="G293" s="221" t="s">
        <v>168</v>
      </c>
      <c r="H293" s="222">
        <v>5</v>
      </c>
      <c r="I293" s="223"/>
      <c r="J293" s="224">
        <f>ROUND(I293*H293,2)</f>
        <v>0</v>
      </c>
      <c r="K293" s="220" t="s">
        <v>156</v>
      </c>
      <c r="L293" s="44"/>
      <c r="M293" s="225" t="s">
        <v>1</v>
      </c>
      <c r="N293" s="226" t="s">
        <v>41</v>
      </c>
      <c r="O293" s="91"/>
      <c r="P293" s="227">
        <f>O293*H293</f>
        <v>0</v>
      </c>
      <c r="Q293" s="227">
        <v>0</v>
      </c>
      <c r="R293" s="227">
        <f>Q293*H293</f>
        <v>0</v>
      </c>
      <c r="S293" s="227">
        <v>0</v>
      </c>
      <c r="T293" s="228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9" t="s">
        <v>157</v>
      </c>
      <c r="AT293" s="229" t="s">
        <v>152</v>
      </c>
      <c r="AU293" s="229" t="s">
        <v>86</v>
      </c>
      <c r="AY293" s="17" t="s">
        <v>150</v>
      </c>
      <c r="BE293" s="230">
        <f>IF(N293="základní",J293,0)</f>
        <v>0</v>
      </c>
      <c r="BF293" s="230">
        <f>IF(N293="snížená",J293,0)</f>
        <v>0</v>
      </c>
      <c r="BG293" s="230">
        <f>IF(N293="zákl. přenesená",J293,0)</f>
        <v>0</v>
      </c>
      <c r="BH293" s="230">
        <f>IF(N293="sníž. přenesená",J293,0)</f>
        <v>0</v>
      </c>
      <c r="BI293" s="230">
        <f>IF(N293="nulová",J293,0)</f>
        <v>0</v>
      </c>
      <c r="BJ293" s="17" t="s">
        <v>84</v>
      </c>
      <c r="BK293" s="230">
        <f>ROUND(I293*H293,2)</f>
        <v>0</v>
      </c>
      <c r="BL293" s="17" t="s">
        <v>157</v>
      </c>
      <c r="BM293" s="229" t="s">
        <v>923</v>
      </c>
    </row>
    <row r="294" s="13" customFormat="1">
      <c r="A294" s="13"/>
      <c r="B294" s="231"/>
      <c r="C294" s="232"/>
      <c r="D294" s="233" t="s">
        <v>159</v>
      </c>
      <c r="E294" s="234" t="s">
        <v>1</v>
      </c>
      <c r="F294" s="235" t="s">
        <v>174</v>
      </c>
      <c r="G294" s="232"/>
      <c r="H294" s="236">
        <v>5</v>
      </c>
      <c r="I294" s="237"/>
      <c r="J294" s="232"/>
      <c r="K294" s="232"/>
      <c r="L294" s="238"/>
      <c r="M294" s="239"/>
      <c r="N294" s="240"/>
      <c r="O294" s="240"/>
      <c r="P294" s="240"/>
      <c r="Q294" s="240"/>
      <c r="R294" s="240"/>
      <c r="S294" s="240"/>
      <c r="T294" s="24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2" t="s">
        <v>159</v>
      </c>
      <c r="AU294" s="242" t="s">
        <v>86</v>
      </c>
      <c r="AV294" s="13" t="s">
        <v>86</v>
      </c>
      <c r="AW294" s="13" t="s">
        <v>32</v>
      </c>
      <c r="AX294" s="13" t="s">
        <v>76</v>
      </c>
      <c r="AY294" s="242" t="s">
        <v>150</v>
      </c>
    </row>
    <row r="295" s="14" customFormat="1">
      <c r="A295" s="14"/>
      <c r="B295" s="243"/>
      <c r="C295" s="244"/>
      <c r="D295" s="233" t="s">
        <v>159</v>
      </c>
      <c r="E295" s="245" t="s">
        <v>1</v>
      </c>
      <c r="F295" s="246" t="s">
        <v>161</v>
      </c>
      <c r="G295" s="244"/>
      <c r="H295" s="247">
        <v>5</v>
      </c>
      <c r="I295" s="248"/>
      <c r="J295" s="244"/>
      <c r="K295" s="244"/>
      <c r="L295" s="249"/>
      <c r="M295" s="250"/>
      <c r="N295" s="251"/>
      <c r="O295" s="251"/>
      <c r="P295" s="251"/>
      <c r="Q295" s="251"/>
      <c r="R295" s="251"/>
      <c r="S295" s="251"/>
      <c r="T295" s="25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3" t="s">
        <v>159</v>
      </c>
      <c r="AU295" s="253" t="s">
        <v>86</v>
      </c>
      <c r="AV295" s="14" t="s">
        <v>157</v>
      </c>
      <c r="AW295" s="14" t="s">
        <v>32</v>
      </c>
      <c r="AX295" s="14" t="s">
        <v>84</v>
      </c>
      <c r="AY295" s="253" t="s">
        <v>150</v>
      </c>
    </row>
    <row r="296" s="2" customFormat="1" ht="21.75" customHeight="1">
      <c r="A296" s="38"/>
      <c r="B296" s="39"/>
      <c r="C296" s="218" t="s">
        <v>350</v>
      </c>
      <c r="D296" s="218" t="s">
        <v>152</v>
      </c>
      <c r="E296" s="219" t="s">
        <v>605</v>
      </c>
      <c r="F296" s="220" t="s">
        <v>606</v>
      </c>
      <c r="G296" s="221" t="s">
        <v>155</v>
      </c>
      <c r="H296" s="222">
        <v>64.016000000000005</v>
      </c>
      <c r="I296" s="223"/>
      <c r="J296" s="224">
        <f>ROUND(I296*H296,2)</f>
        <v>0</v>
      </c>
      <c r="K296" s="220" t="s">
        <v>156</v>
      </c>
      <c r="L296" s="44"/>
      <c r="M296" s="225" t="s">
        <v>1</v>
      </c>
      <c r="N296" s="226" t="s">
        <v>41</v>
      </c>
      <c r="O296" s="91"/>
      <c r="P296" s="227">
        <f>O296*H296</f>
        <v>0</v>
      </c>
      <c r="Q296" s="227">
        <v>0</v>
      </c>
      <c r="R296" s="227">
        <f>Q296*H296</f>
        <v>0</v>
      </c>
      <c r="S296" s="227">
        <v>0</v>
      </c>
      <c r="T296" s="228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9" t="s">
        <v>157</v>
      </c>
      <c r="AT296" s="229" t="s">
        <v>152</v>
      </c>
      <c r="AU296" s="229" t="s">
        <v>86</v>
      </c>
      <c r="AY296" s="17" t="s">
        <v>150</v>
      </c>
      <c r="BE296" s="230">
        <f>IF(N296="základní",J296,0)</f>
        <v>0</v>
      </c>
      <c r="BF296" s="230">
        <f>IF(N296="snížená",J296,0)</f>
        <v>0</v>
      </c>
      <c r="BG296" s="230">
        <f>IF(N296="zákl. přenesená",J296,0)</f>
        <v>0</v>
      </c>
      <c r="BH296" s="230">
        <f>IF(N296="sníž. přenesená",J296,0)</f>
        <v>0</v>
      </c>
      <c r="BI296" s="230">
        <f>IF(N296="nulová",J296,0)</f>
        <v>0</v>
      </c>
      <c r="BJ296" s="17" t="s">
        <v>84</v>
      </c>
      <c r="BK296" s="230">
        <f>ROUND(I296*H296,2)</f>
        <v>0</v>
      </c>
      <c r="BL296" s="17" t="s">
        <v>157</v>
      </c>
      <c r="BM296" s="229" t="s">
        <v>924</v>
      </c>
    </row>
    <row r="297" s="13" customFormat="1">
      <c r="A297" s="13"/>
      <c r="B297" s="231"/>
      <c r="C297" s="232"/>
      <c r="D297" s="233" t="s">
        <v>159</v>
      </c>
      <c r="E297" s="234" t="s">
        <v>1</v>
      </c>
      <c r="F297" s="235" t="s">
        <v>797</v>
      </c>
      <c r="G297" s="232"/>
      <c r="H297" s="236">
        <v>20.222999999999999</v>
      </c>
      <c r="I297" s="237"/>
      <c r="J297" s="232"/>
      <c r="K297" s="232"/>
      <c r="L297" s="238"/>
      <c r="M297" s="239"/>
      <c r="N297" s="240"/>
      <c r="O297" s="240"/>
      <c r="P297" s="240"/>
      <c r="Q297" s="240"/>
      <c r="R297" s="240"/>
      <c r="S297" s="240"/>
      <c r="T297" s="241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2" t="s">
        <v>159</v>
      </c>
      <c r="AU297" s="242" t="s">
        <v>86</v>
      </c>
      <c r="AV297" s="13" t="s">
        <v>86</v>
      </c>
      <c r="AW297" s="13" t="s">
        <v>32</v>
      </c>
      <c r="AX297" s="13" t="s">
        <v>76</v>
      </c>
      <c r="AY297" s="242" t="s">
        <v>150</v>
      </c>
    </row>
    <row r="298" s="13" customFormat="1">
      <c r="A298" s="13"/>
      <c r="B298" s="231"/>
      <c r="C298" s="232"/>
      <c r="D298" s="233" t="s">
        <v>159</v>
      </c>
      <c r="E298" s="234" t="s">
        <v>1</v>
      </c>
      <c r="F298" s="235" t="s">
        <v>798</v>
      </c>
      <c r="G298" s="232"/>
      <c r="H298" s="236">
        <v>18.780000000000001</v>
      </c>
      <c r="I298" s="237"/>
      <c r="J298" s="232"/>
      <c r="K298" s="232"/>
      <c r="L298" s="238"/>
      <c r="M298" s="239"/>
      <c r="N298" s="240"/>
      <c r="O298" s="240"/>
      <c r="P298" s="240"/>
      <c r="Q298" s="240"/>
      <c r="R298" s="240"/>
      <c r="S298" s="240"/>
      <c r="T298" s="241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2" t="s">
        <v>159</v>
      </c>
      <c r="AU298" s="242" t="s">
        <v>86</v>
      </c>
      <c r="AV298" s="13" t="s">
        <v>86</v>
      </c>
      <c r="AW298" s="13" t="s">
        <v>32</v>
      </c>
      <c r="AX298" s="13" t="s">
        <v>76</v>
      </c>
      <c r="AY298" s="242" t="s">
        <v>150</v>
      </c>
    </row>
    <row r="299" s="13" customFormat="1">
      <c r="A299" s="13"/>
      <c r="B299" s="231"/>
      <c r="C299" s="232"/>
      <c r="D299" s="233" t="s">
        <v>159</v>
      </c>
      <c r="E299" s="234" t="s">
        <v>1</v>
      </c>
      <c r="F299" s="235" t="s">
        <v>799</v>
      </c>
      <c r="G299" s="232"/>
      <c r="H299" s="236">
        <v>25.013000000000002</v>
      </c>
      <c r="I299" s="237"/>
      <c r="J299" s="232"/>
      <c r="K299" s="232"/>
      <c r="L299" s="238"/>
      <c r="M299" s="239"/>
      <c r="N299" s="240"/>
      <c r="O299" s="240"/>
      <c r="P299" s="240"/>
      <c r="Q299" s="240"/>
      <c r="R299" s="240"/>
      <c r="S299" s="240"/>
      <c r="T299" s="24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2" t="s">
        <v>159</v>
      </c>
      <c r="AU299" s="242" t="s">
        <v>86</v>
      </c>
      <c r="AV299" s="13" t="s">
        <v>86</v>
      </c>
      <c r="AW299" s="13" t="s">
        <v>32</v>
      </c>
      <c r="AX299" s="13" t="s">
        <v>76</v>
      </c>
      <c r="AY299" s="242" t="s">
        <v>150</v>
      </c>
    </row>
    <row r="300" s="14" customFormat="1">
      <c r="A300" s="14"/>
      <c r="B300" s="243"/>
      <c r="C300" s="244"/>
      <c r="D300" s="233" t="s">
        <v>159</v>
      </c>
      <c r="E300" s="245" t="s">
        <v>1</v>
      </c>
      <c r="F300" s="246" t="s">
        <v>161</v>
      </c>
      <c r="G300" s="244"/>
      <c r="H300" s="247">
        <v>64.016000000000005</v>
      </c>
      <c r="I300" s="248"/>
      <c r="J300" s="244"/>
      <c r="K300" s="244"/>
      <c r="L300" s="249"/>
      <c r="M300" s="250"/>
      <c r="N300" s="251"/>
      <c r="O300" s="251"/>
      <c r="P300" s="251"/>
      <c r="Q300" s="251"/>
      <c r="R300" s="251"/>
      <c r="S300" s="251"/>
      <c r="T300" s="252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3" t="s">
        <v>159</v>
      </c>
      <c r="AU300" s="253" t="s">
        <v>86</v>
      </c>
      <c r="AV300" s="14" t="s">
        <v>157</v>
      </c>
      <c r="AW300" s="14" t="s">
        <v>32</v>
      </c>
      <c r="AX300" s="14" t="s">
        <v>84</v>
      </c>
      <c r="AY300" s="253" t="s">
        <v>150</v>
      </c>
    </row>
    <row r="301" s="2" customFormat="1" ht="16.5" customHeight="1">
      <c r="A301" s="38"/>
      <c r="B301" s="39"/>
      <c r="C301" s="218" t="s">
        <v>365</v>
      </c>
      <c r="D301" s="218" t="s">
        <v>152</v>
      </c>
      <c r="E301" s="219" t="s">
        <v>610</v>
      </c>
      <c r="F301" s="220" t="s">
        <v>611</v>
      </c>
      <c r="G301" s="221" t="s">
        <v>155</v>
      </c>
      <c r="H301" s="222">
        <v>64.016000000000005</v>
      </c>
      <c r="I301" s="223"/>
      <c r="J301" s="224">
        <f>ROUND(I301*H301,2)</f>
        <v>0</v>
      </c>
      <c r="K301" s="220" t="s">
        <v>156</v>
      </c>
      <c r="L301" s="44"/>
      <c r="M301" s="225" t="s">
        <v>1</v>
      </c>
      <c r="N301" s="226" t="s">
        <v>41</v>
      </c>
      <c r="O301" s="91"/>
      <c r="P301" s="227">
        <f>O301*H301</f>
        <v>0</v>
      </c>
      <c r="Q301" s="227">
        <v>4.0000000000000003E-05</v>
      </c>
      <c r="R301" s="227">
        <f>Q301*H301</f>
        <v>0.0025606400000000003</v>
      </c>
      <c r="S301" s="227">
        <v>0</v>
      </c>
      <c r="T301" s="228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9" t="s">
        <v>157</v>
      </c>
      <c r="AT301" s="229" t="s">
        <v>152</v>
      </c>
      <c r="AU301" s="229" t="s">
        <v>86</v>
      </c>
      <c r="AY301" s="17" t="s">
        <v>150</v>
      </c>
      <c r="BE301" s="230">
        <f>IF(N301="základní",J301,0)</f>
        <v>0</v>
      </c>
      <c r="BF301" s="230">
        <f>IF(N301="snížená",J301,0)</f>
        <v>0</v>
      </c>
      <c r="BG301" s="230">
        <f>IF(N301="zákl. přenesená",J301,0)</f>
        <v>0</v>
      </c>
      <c r="BH301" s="230">
        <f>IF(N301="sníž. přenesená",J301,0)</f>
        <v>0</v>
      </c>
      <c r="BI301" s="230">
        <f>IF(N301="nulová",J301,0)</f>
        <v>0</v>
      </c>
      <c r="BJ301" s="17" t="s">
        <v>84</v>
      </c>
      <c r="BK301" s="230">
        <f>ROUND(I301*H301,2)</f>
        <v>0</v>
      </c>
      <c r="BL301" s="17" t="s">
        <v>157</v>
      </c>
      <c r="BM301" s="229" t="s">
        <v>925</v>
      </c>
    </row>
    <row r="302" s="13" customFormat="1">
      <c r="A302" s="13"/>
      <c r="B302" s="231"/>
      <c r="C302" s="232"/>
      <c r="D302" s="233" t="s">
        <v>159</v>
      </c>
      <c r="E302" s="234" t="s">
        <v>1</v>
      </c>
      <c r="F302" s="235" t="s">
        <v>797</v>
      </c>
      <c r="G302" s="232"/>
      <c r="H302" s="236">
        <v>20.222999999999999</v>
      </c>
      <c r="I302" s="237"/>
      <c r="J302" s="232"/>
      <c r="K302" s="232"/>
      <c r="L302" s="238"/>
      <c r="M302" s="239"/>
      <c r="N302" s="240"/>
      <c r="O302" s="240"/>
      <c r="P302" s="240"/>
      <c r="Q302" s="240"/>
      <c r="R302" s="240"/>
      <c r="S302" s="240"/>
      <c r="T302" s="241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2" t="s">
        <v>159</v>
      </c>
      <c r="AU302" s="242" t="s">
        <v>86</v>
      </c>
      <c r="AV302" s="13" t="s">
        <v>86</v>
      </c>
      <c r="AW302" s="13" t="s">
        <v>32</v>
      </c>
      <c r="AX302" s="13" t="s">
        <v>76</v>
      </c>
      <c r="AY302" s="242" t="s">
        <v>150</v>
      </c>
    </row>
    <row r="303" s="13" customFormat="1">
      <c r="A303" s="13"/>
      <c r="B303" s="231"/>
      <c r="C303" s="232"/>
      <c r="D303" s="233" t="s">
        <v>159</v>
      </c>
      <c r="E303" s="234" t="s">
        <v>1</v>
      </c>
      <c r="F303" s="235" t="s">
        <v>798</v>
      </c>
      <c r="G303" s="232"/>
      <c r="H303" s="236">
        <v>18.780000000000001</v>
      </c>
      <c r="I303" s="237"/>
      <c r="J303" s="232"/>
      <c r="K303" s="232"/>
      <c r="L303" s="238"/>
      <c r="M303" s="239"/>
      <c r="N303" s="240"/>
      <c r="O303" s="240"/>
      <c r="P303" s="240"/>
      <c r="Q303" s="240"/>
      <c r="R303" s="240"/>
      <c r="S303" s="240"/>
      <c r="T303" s="241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2" t="s">
        <v>159</v>
      </c>
      <c r="AU303" s="242" t="s">
        <v>86</v>
      </c>
      <c r="AV303" s="13" t="s">
        <v>86</v>
      </c>
      <c r="AW303" s="13" t="s">
        <v>32</v>
      </c>
      <c r="AX303" s="13" t="s">
        <v>76</v>
      </c>
      <c r="AY303" s="242" t="s">
        <v>150</v>
      </c>
    </row>
    <row r="304" s="13" customFormat="1">
      <c r="A304" s="13"/>
      <c r="B304" s="231"/>
      <c r="C304" s="232"/>
      <c r="D304" s="233" t="s">
        <v>159</v>
      </c>
      <c r="E304" s="234" t="s">
        <v>1</v>
      </c>
      <c r="F304" s="235" t="s">
        <v>799</v>
      </c>
      <c r="G304" s="232"/>
      <c r="H304" s="236">
        <v>25.013000000000002</v>
      </c>
      <c r="I304" s="237"/>
      <c r="J304" s="232"/>
      <c r="K304" s="232"/>
      <c r="L304" s="238"/>
      <c r="M304" s="239"/>
      <c r="N304" s="240"/>
      <c r="O304" s="240"/>
      <c r="P304" s="240"/>
      <c r="Q304" s="240"/>
      <c r="R304" s="240"/>
      <c r="S304" s="240"/>
      <c r="T304" s="24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2" t="s">
        <v>159</v>
      </c>
      <c r="AU304" s="242" t="s">
        <v>86</v>
      </c>
      <c r="AV304" s="13" t="s">
        <v>86</v>
      </c>
      <c r="AW304" s="13" t="s">
        <v>32</v>
      </c>
      <c r="AX304" s="13" t="s">
        <v>76</v>
      </c>
      <c r="AY304" s="242" t="s">
        <v>150</v>
      </c>
    </row>
    <row r="305" s="14" customFormat="1">
      <c r="A305" s="14"/>
      <c r="B305" s="243"/>
      <c r="C305" s="244"/>
      <c r="D305" s="233" t="s">
        <v>159</v>
      </c>
      <c r="E305" s="245" t="s">
        <v>1</v>
      </c>
      <c r="F305" s="246" t="s">
        <v>161</v>
      </c>
      <c r="G305" s="244"/>
      <c r="H305" s="247">
        <v>64.016000000000005</v>
      </c>
      <c r="I305" s="248"/>
      <c r="J305" s="244"/>
      <c r="K305" s="244"/>
      <c r="L305" s="249"/>
      <c r="M305" s="250"/>
      <c r="N305" s="251"/>
      <c r="O305" s="251"/>
      <c r="P305" s="251"/>
      <c r="Q305" s="251"/>
      <c r="R305" s="251"/>
      <c r="S305" s="251"/>
      <c r="T305" s="252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3" t="s">
        <v>159</v>
      </c>
      <c r="AU305" s="253" t="s">
        <v>86</v>
      </c>
      <c r="AV305" s="14" t="s">
        <v>157</v>
      </c>
      <c r="AW305" s="14" t="s">
        <v>32</v>
      </c>
      <c r="AX305" s="14" t="s">
        <v>84</v>
      </c>
      <c r="AY305" s="253" t="s">
        <v>150</v>
      </c>
    </row>
    <row r="306" s="2" customFormat="1" ht="21.75" customHeight="1">
      <c r="A306" s="38"/>
      <c r="B306" s="39"/>
      <c r="C306" s="218" t="s">
        <v>369</v>
      </c>
      <c r="D306" s="218" t="s">
        <v>152</v>
      </c>
      <c r="E306" s="219" t="s">
        <v>926</v>
      </c>
      <c r="F306" s="220" t="s">
        <v>927</v>
      </c>
      <c r="G306" s="221" t="s">
        <v>328</v>
      </c>
      <c r="H306" s="222">
        <v>1.9450000000000001</v>
      </c>
      <c r="I306" s="223"/>
      <c r="J306" s="224">
        <f>ROUND(I306*H306,2)</f>
        <v>0</v>
      </c>
      <c r="K306" s="220" t="s">
        <v>156</v>
      </c>
      <c r="L306" s="44"/>
      <c r="M306" s="225" t="s">
        <v>1</v>
      </c>
      <c r="N306" s="226" t="s">
        <v>41</v>
      </c>
      <c r="O306" s="91"/>
      <c r="P306" s="227">
        <f>O306*H306</f>
        <v>0</v>
      </c>
      <c r="Q306" s="227">
        <v>0</v>
      </c>
      <c r="R306" s="227">
        <f>Q306*H306</f>
        <v>0</v>
      </c>
      <c r="S306" s="227">
        <v>0</v>
      </c>
      <c r="T306" s="228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29" t="s">
        <v>157</v>
      </c>
      <c r="AT306" s="229" t="s">
        <v>152</v>
      </c>
      <c r="AU306" s="229" t="s">
        <v>86</v>
      </c>
      <c r="AY306" s="17" t="s">
        <v>150</v>
      </c>
      <c r="BE306" s="230">
        <f>IF(N306="základní",J306,0)</f>
        <v>0</v>
      </c>
      <c r="BF306" s="230">
        <f>IF(N306="snížená",J306,0)</f>
        <v>0</v>
      </c>
      <c r="BG306" s="230">
        <f>IF(N306="zákl. přenesená",J306,0)</f>
        <v>0</v>
      </c>
      <c r="BH306" s="230">
        <f>IF(N306="sníž. přenesená",J306,0)</f>
        <v>0</v>
      </c>
      <c r="BI306" s="230">
        <f>IF(N306="nulová",J306,0)</f>
        <v>0</v>
      </c>
      <c r="BJ306" s="17" t="s">
        <v>84</v>
      </c>
      <c r="BK306" s="230">
        <f>ROUND(I306*H306,2)</f>
        <v>0</v>
      </c>
      <c r="BL306" s="17" t="s">
        <v>157</v>
      </c>
      <c r="BM306" s="229" t="s">
        <v>928</v>
      </c>
    </row>
    <row r="307" s="13" customFormat="1">
      <c r="A307" s="13"/>
      <c r="B307" s="231"/>
      <c r="C307" s="232"/>
      <c r="D307" s="233" t="s">
        <v>159</v>
      </c>
      <c r="E307" s="234" t="s">
        <v>1</v>
      </c>
      <c r="F307" s="235" t="s">
        <v>929</v>
      </c>
      <c r="G307" s="232"/>
      <c r="H307" s="236">
        <v>1.8520000000000001</v>
      </c>
      <c r="I307" s="237"/>
      <c r="J307" s="232"/>
      <c r="K307" s="232"/>
      <c r="L307" s="238"/>
      <c r="M307" s="239"/>
      <c r="N307" s="240"/>
      <c r="O307" s="240"/>
      <c r="P307" s="240"/>
      <c r="Q307" s="240"/>
      <c r="R307" s="240"/>
      <c r="S307" s="240"/>
      <c r="T307" s="24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2" t="s">
        <v>159</v>
      </c>
      <c r="AU307" s="242" t="s">
        <v>86</v>
      </c>
      <c r="AV307" s="13" t="s">
        <v>86</v>
      </c>
      <c r="AW307" s="13" t="s">
        <v>32</v>
      </c>
      <c r="AX307" s="13" t="s">
        <v>76</v>
      </c>
      <c r="AY307" s="242" t="s">
        <v>150</v>
      </c>
    </row>
    <row r="308" s="13" customFormat="1">
      <c r="A308" s="13"/>
      <c r="B308" s="231"/>
      <c r="C308" s="232"/>
      <c r="D308" s="233" t="s">
        <v>159</v>
      </c>
      <c r="E308" s="234" t="s">
        <v>1</v>
      </c>
      <c r="F308" s="235" t="s">
        <v>930</v>
      </c>
      <c r="G308" s="232"/>
      <c r="H308" s="236">
        <v>0.092999999999999999</v>
      </c>
      <c r="I308" s="237"/>
      <c r="J308" s="232"/>
      <c r="K308" s="232"/>
      <c r="L308" s="238"/>
      <c r="M308" s="239"/>
      <c r="N308" s="240"/>
      <c r="O308" s="240"/>
      <c r="P308" s="240"/>
      <c r="Q308" s="240"/>
      <c r="R308" s="240"/>
      <c r="S308" s="240"/>
      <c r="T308" s="241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2" t="s">
        <v>159</v>
      </c>
      <c r="AU308" s="242" t="s">
        <v>86</v>
      </c>
      <c r="AV308" s="13" t="s">
        <v>86</v>
      </c>
      <c r="AW308" s="13" t="s">
        <v>32</v>
      </c>
      <c r="AX308" s="13" t="s">
        <v>76</v>
      </c>
      <c r="AY308" s="242" t="s">
        <v>150</v>
      </c>
    </row>
    <row r="309" s="14" customFormat="1">
      <c r="A309" s="14"/>
      <c r="B309" s="243"/>
      <c r="C309" s="244"/>
      <c r="D309" s="233" t="s">
        <v>159</v>
      </c>
      <c r="E309" s="245" t="s">
        <v>1</v>
      </c>
      <c r="F309" s="246" t="s">
        <v>161</v>
      </c>
      <c r="G309" s="244"/>
      <c r="H309" s="247">
        <v>1.9450000000000001</v>
      </c>
      <c r="I309" s="248"/>
      <c r="J309" s="244"/>
      <c r="K309" s="244"/>
      <c r="L309" s="249"/>
      <c r="M309" s="250"/>
      <c r="N309" s="251"/>
      <c r="O309" s="251"/>
      <c r="P309" s="251"/>
      <c r="Q309" s="251"/>
      <c r="R309" s="251"/>
      <c r="S309" s="251"/>
      <c r="T309" s="252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3" t="s">
        <v>159</v>
      </c>
      <c r="AU309" s="253" t="s">
        <v>86</v>
      </c>
      <c r="AV309" s="14" t="s">
        <v>157</v>
      </c>
      <c r="AW309" s="14" t="s">
        <v>32</v>
      </c>
      <c r="AX309" s="14" t="s">
        <v>84</v>
      </c>
      <c r="AY309" s="253" t="s">
        <v>150</v>
      </c>
    </row>
    <row r="310" s="2" customFormat="1" ht="16.5" customHeight="1">
      <c r="A310" s="38"/>
      <c r="B310" s="39"/>
      <c r="C310" s="254" t="s">
        <v>377</v>
      </c>
      <c r="D310" s="254" t="s">
        <v>228</v>
      </c>
      <c r="E310" s="255" t="s">
        <v>931</v>
      </c>
      <c r="F310" s="256" t="s">
        <v>932</v>
      </c>
      <c r="G310" s="257" t="s">
        <v>933</v>
      </c>
      <c r="H310" s="258">
        <v>1945</v>
      </c>
      <c r="I310" s="259"/>
      <c r="J310" s="260">
        <f>ROUND(I310*H310,2)</f>
        <v>0</v>
      </c>
      <c r="K310" s="256" t="s">
        <v>1</v>
      </c>
      <c r="L310" s="261"/>
      <c r="M310" s="262" t="s">
        <v>1</v>
      </c>
      <c r="N310" s="263" t="s">
        <v>41</v>
      </c>
      <c r="O310" s="91"/>
      <c r="P310" s="227">
        <f>O310*H310</f>
        <v>0</v>
      </c>
      <c r="Q310" s="227">
        <v>0</v>
      </c>
      <c r="R310" s="227">
        <f>Q310*H310</f>
        <v>0</v>
      </c>
      <c r="S310" s="227">
        <v>0</v>
      </c>
      <c r="T310" s="228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9" t="s">
        <v>188</v>
      </c>
      <c r="AT310" s="229" t="s">
        <v>228</v>
      </c>
      <c r="AU310" s="229" t="s">
        <v>86</v>
      </c>
      <c r="AY310" s="17" t="s">
        <v>150</v>
      </c>
      <c r="BE310" s="230">
        <f>IF(N310="základní",J310,0)</f>
        <v>0</v>
      </c>
      <c r="BF310" s="230">
        <f>IF(N310="snížená",J310,0)</f>
        <v>0</v>
      </c>
      <c r="BG310" s="230">
        <f>IF(N310="zákl. přenesená",J310,0)</f>
        <v>0</v>
      </c>
      <c r="BH310" s="230">
        <f>IF(N310="sníž. přenesená",J310,0)</f>
        <v>0</v>
      </c>
      <c r="BI310" s="230">
        <f>IF(N310="nulová",J310,0)</f>
        <v>0</v>
      </c>
      <c r="BJ310" s="17" t="s">
        <v>84</v>
      </c>
      <c r="BK310" s="230">
        <f>ROUND(I310*H310,2)</f>
        <v>0</v>
      </c>
      <c r="BL310" s="17" t="s">
        <v>157</v>
      </c>
      <c r="BM310" s="229" t="s">
        <v>934</v>
      </c>
    </row>
    <row r="311" s="2" customFormat="1" ht="21.75" customHeight="1">
      <c r="A311" s="38"/>
      <c r="B311" s="39"/>
      <c r="C311" s="254" t="s">
        <v>385</v>
      </c>
      <c r="D311" s="254" t="s">
        <v>228</v>
      </c>
      <c r="E311" s="255" t="s">
        <v>935</v>
      </c>
      <c r="F311" s="256" t="s">
        <v>936</v>
      </c>
      <c r="G311" s="257" t="s">
        <v>392</v>
      </c>
      <c r="H311" s="258">
        <v>1</v>
      </c>
      <c r="I311" s="259"/>
      <c r="J311" s="260">
        <f>ROUND(I311*H311,2)</f>
        <v>0</v>
      </c>
      <c r="K311" s="256" t="s">
        <v>1</v>
      </c>
      <c r="L311" s="261"/>
      <c r="M311" s="262" t="s">
        <v>1</v>
      </c>
      <c r="N311" s="263" t="s">
        <v>41</v>
      </c>
      <c r="O311" s="91"/>
      <c r="P311" s="227">
        <f>O311*H311</f>
        <v>0</v>
      </c>
      <c r="Q311" s="227">
        <v>0</v>
      </c>
      <c r="R311" s="227">
        <f>Q311*H311</f>
        <v>0</v>
      </c>
      <c r="S311" s="227">
        <v>0</v>
      </c>
      <c r="T311" s="228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29" t="s">
        <v>188</v>
      </c>
      <c r="AT311" s="229" t="s">
        <v>228</v>
      </c>
      <c r="AU311" s="229" t="s">
        <v>86</v>
      </c>
      <c r="AY311" s="17" t="s">
        <v>150</v>
      </c>
      <c r="BE311" s="230">
        <f>IF(N311="základní",J311,0)</f>
        <v>0</v>
      </c>
      <c r="BF311" s="230">
        <f>IF(N311="snížená",J311,0)</f>
        <v>0</v>
      </c>
      <c r="BG311" s="230">
        <f>IF(N311="zákl. přenesená",J311,0)</f>
        <v>0</v>
      </c>
      <c r="BH311" s="230">
        <f>IF(N311="sníž. přenesená",J311,0)</f>
        <v>0</v>
      </c>
      <c r="BI311" s="230">
        <f>IF(N311="nulová",J311,0)</f>
        <v>0</v>
      </c>
      <c r="BJ311" s="17" t="s">
        <v>84</v>
      </c>
      <c r="BK311" s="230">
        <f>ROUND(I311*H311,2)</f>
        <v>0</v>
      </c>
      <c r="BL311" s="17" t="s">
        <v>157</v>
      </c>
      <c r="BM311" s="229" t="s">
        <v>937</v>
      </c>
    </row>
    <row r="312" s="2" customFormat="1" ht="16.5" customHeight="1">
      <c r="A312" s="38"/>
      <c r="B312" s="39"/>
      <c r="C312" s="218" t="s">
        <v>389</v>
      </c>
      <c r="D312" s="218" t="s">
        <v>152</v>
      </c>
      <c r="E312" s="219" t="s">
        <v>938</v>
      </c>
      <c r="F312" s="220" t="s">
        <v>939</v>
      </c>
      <c r="G312" s="221" t="s">
        <v>155</v>
      </c>
      <c r="H312" s="222">
        <v>50</v>
      </c>
      <c r="I312" s="223"/>
      <c r="J312" s="224">
        <f>ROUND(I312*H312,2)</f>
        <v>0</v>
      </c>
      <c r="K312" s="220" t="s">
        <v>156</v>
      </c>
      <c r="L312" s="44"/>
      <c r="M312" s="225" t="s">
        <v>1</v>
      </c>
      <c r="N312" s="226" t="s">
        <v>41</v>
      </c>
      <c r="O312" s="91"/>
      <c r="P312" s="227">
        <f>O312*H312</f>
        <v>0</v>
      </c>
      <c r="Q312" s="227">
        <v>0</v>
      </c>
      <c r="R312" s="227">
        <f>Q312*H312</f>
        <v>0</v>
      </c>
      <c r="S312" s="227">
        <v>0</v>
      </c>
      <c r="T312" s="228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9" t="s">
        <v>157</v>
      </c>
      <c r="AT312" s="229" t="s">
        <v>152</v>
      </c>
      <c r="AU312" s="229" t="s">
        <v>86</v>
      </c>
      <c r="AY312" s="17" t="s">
        <v>150</v>
      </c>
      <c r="BE312" s="230">
        <f>IF(N312="základní",J312,0)</f>
        <v>0</v>
      </c>
      <c r="BF312" s="230">
        <f>IF(N312="snížená",J312,0)</f>
        <v>0</v>
      </c>
      <c r="BG312" s="230">
        <f>IF(N312="zákl. přenesená",J312,0)</f>
        <v>0</v>
      </c>
      <c r="BH312" s="230">
        <f>IF(N312="sníž. přenesená",J312,0)</f>
        <v>0</v>
      </c>
      <c r="BI312" s="230">
        <f>IF(N312="nulová",J312,0)</f>
        <v>0</v>
      </c>
      <c r="BJ312" s="17" t="s">
        <v>84</v>
      </c>
      <c r="BK312" s="230">
        <f>ROUND(I312*H312,2)</f>
        <v>0</v>
      </c>
      <c r="BL312" s="17" t="s">
        <v>157</v>
      </c>
      <c r="BM312" s="229" t="s">
        <v>940</v>
      </c>
    </row>
    <row r="313" s="13" customFormat="1">
      <c r="A313" s="13"/>
      <c r="B313" s="231"/>
      <c r="C313" s="232"/>
      <c r="D313" s="233" t="s">
        <v>159</v>
      </c>
      <c r="E313" s="234" t="s">
        <v>1</v>
      </c>
      <c r="F313" s="235" t="s">
        <v>448</v>
      </c>
      <c r="G313" s="232"/>
      <c r="H313" s="236">
        <v>50</v>
      </c>
      <c r="I313" s="237"/>
      <c r="J313" s="232"/>
      <c r="K313" s="232"/>
      <c r="L313" s="238"/>
      <c r="M313" s="239"/>
      <c r="N313" s="240"/>
      <c r="O313" s="240"/>
      <c r="P313" s="240"/>
      <c r="Q313" s="240"/>
      <c r="R313" s="240"/>
      <c r="S313" s="240"/>
      <c r="T313" s="24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2" t="s">
        <v>159</v>
      </c>
      <c r="AU313" s="242" t="s">
        <v>86</v>
      </c>
      <c r="AV313" s="13" t="s">
        <v>86</v>
      </c>
      <c r="AW313" s="13" t="s">
        <v>32</v>
      </c>
      <c r="AX313" s="13" t="s">
        <v>76</v>
      </c>
      <c r="AY313" s="242" t="s">
        <v>150</v>
      </c>
    </row>
    <row r="314" s="14" customFormat="1">
      <c r="A314" s="14"/>
      <c r="B314" s="243"/>
      <c r="C314" s="244"/>
      <c r="D314" s="233" t="s">
        <v>159</v>
      </c>
      <c r="E314" s="245" t="s">
        <v>1</v>
      </c>
      <c r="F314" s="246" t="s">
        <v>161</v>
      </c>
      <c r="G314" s="244"/>
      <c r="H314" s="247">
        <v>50</v>
      </c>
      <c r="I314" s="248"/>
      <c r="J314" s="244"/>
      <c r="K314" s="244"/>
      <c r="L314" s="249"/>
      <c r="M314" s="250"/>
      <c r="N314" s="251"/>
      <c r="O314" s="251"/>
      <c r="P314" s="251"/>
      <c r="Q314" s="251"/>
      <c r="R314" s="251"/>
      <c r="S314" s="251"/>
      <c r="T314" s="252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3" t="s">
        <v>159</v>
      </c>
      <c r="AU314" s="253" t="s">
        <v>86</v>
      </c>
      <c r="AV314" s="14" t="s">
        <v>157</v>
      </c>
      <c r="AW314" s="14" t="s">
        <v>32</v>
      </c>
      <c r="AX314" s="14" t="s">
        <v>84</v>
      </c>
      <c r="AY314" s="253" t="s">
        <v>150</v>
      </c>
    </row>
    <row r="315" s="2" customFormat="1" ht="16.5" customHeight="1">
      <c r="A315" s="38"/>
      <c r="B315" s="39"/>
      <c r="C315" s="218" t="s">
        <v>395</v>
      </c>
      <c r="D315" s="218" t="s">
        <v>152</v>
      </c>
      <c r="E315" s="219" t="s">
        <v>941</v>
      </c>
      <c r="F315" s="220" t="s">
        <v>942</v>
      </c>
      <c r="G315" s="221" t="s">
        <v>155</v>
      </c>
      <c r="H315" s="222">
        <v>50</v>
      </c>
      <c r="I315" s="223"/>
      <c r="J315" s="224">
        <f>ROUND(I315*H315,2)</f>
        <v>0</v>
      </c>
      <c r="K315" s="220" t="s">
        <v>156</v>
      </c>
      <c r="L315" s="44"/>
      <c r="M315" s="225" t="s">
        <v>1</v>
      </c>
      <c r="N315" s="226" t="s">
        <v>41</v>
      </c>
      <c r="O315" s="91"/>
      <c r="P315" s="227">
        <f>O315*H315</f>
        <v>0</v>
      </c>
      <c r="Q315" s="227">
        <v>0</v>
      </c>
      <c r="R315" s="227">
        <f>Q315*H315</f>
        <v>0</v>
      </c>
      <c r="S315" s="227">
        <v>0</v>
      </c>
      <c r="T315" s="228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29" t="s">
        <v>157</v>
      </c>
      <c r="AT315" s="229" t="s">
        <v>152</v>
      </c>
      <c r="AU315" s="229" t="s">
        <v>86</v>
      </c>
      <c r="AY315" s="17" t="s">
        <v>150</v>
      </c>
      <c r="BE315" s="230">
        <f>IF(N315="základní",J315,0)</f>
        <v>0</v>
      </c>
      <c r="BF315" s="230">
        <f>IF(N315="snížená",J315,0)</f>
        <v>0</v>
      </c>
      <c r="BG315" s="230">
        <f>IF(N315="zákl. přenesená",J315,0)</f>
        <v>0</v>
      </c>
      <c r="BH315" s="230">
        <f>IF(N315="sníž. přenesená",J315,0)</f>
        <v>0</v>
      </c>
      <c r="BI315" s="230">
        <f>IF(N315="nulová",J315,0)</f>
        <v>0</v>
      </c>
      <c r="BJ315" s="17" t="s">
        <v>84</v>
      </c>
      <c r="BK315" s="230">
        <f>ROUND(I315*H315,2)</f>
        <v>0</v>
      </c>
      <c r="BL315" s="17" t="s">
        <v>157</v>
      </c>
      <c r="BM315" s="229" t="s">
        <v>943</v>
      </c>
    </row>
    <row r="316" s="13" customFormat="1">
      <c r="A316" s="13"/>
      <c r="B316" s="231"/>
      <c r="C316" s="232"/>
      <c r="D316" s="233" t="s">
        <v>159</v>
      </c>
      <c r="E316" s="234" t="s">
        <v>1</v>
      </c>
      <c r="F316" s="235" t="s">
        <v>448</v>
      </c>
      <c r="G316" s="232"/>
      <c r="H316" s="236">
        <v>50</v>
      </c>
      <c r="I316" s="237"/>
      <c r="J316" s="232"/>
      <c r="K316" s="232"/>
      <c r="L316" s="238"/>
      <c r="M316" s="239"/>
      <c r="N316" s="240"/>
      <c r="O316" s="240"/>
      <c r="P316" s="240"/>
      <c r="Q316" s="240"/>
      <c r="R316" s="240"/>
      <c r="S316" s="240"/>
      <c r="T316" s="241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2" t="s">
        <v>159</v>
      </c>
      <c r="AU316" s="242" t="s">
        <v>86</v>
      </c>
      <c r="AV316" s="13" t="s">
        <v>86</v>
      </c>
      <c r="AW316" s="13" t="s">
        <v>32</v>
      </c>
      <c r="AX316" s="13" t="s">
        <v>76</v>
      </c>
      <c r="AY316" s="242" t="s">
        <v>150</v>
      </c>
    </row>
    <row r="317" s="14" customFormat="1">
      <c r="A317" s="14"/>
      <c r="B317" s="243"/>
      <c r="C317" s="244"/>
      <c r="D317" s="233" t="s">
        <v>159</v>
      </c>
      <c r="E317" s="245" t="s">
        <v>1</v>
      </c>
      <c r="F317" s="246" t="s">
        <v>161</v>
      </c>
      <c r="G317" s="244"/>
      <c r="H317" s="247">
        <v>50</v>
      </c>
      <c r="I317" s="248"/>
      <c r="J317" s="244"/>
      <c r="K317" s="244"/>
      <c r="L317" s="249"/>
      <c r="M317" s="250"/>
      <c r="N317" s="251"/>
      <c r="O317" s="251"/>
      <c r="P317" s="251"/>
      <c r="Q317" s="251"/>
      <c r="R317" s="251"/>
      <c r="S317" s="251"/>
      <c r="T317" s="252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3" t="s">
        <v>159</v>
      </c>
      <c r="AU317" s="253" t="s">
        <v>86</v>
      </c>
      <c r="AV317" s="14" t="s">
        <v>157</v>
      </c>
      <c r="AW317" s="14" t="s">
        <v>32</v>
      </c>
      <c r="AX317" s="14" t="s">
        <v>84</v>
      </c>
      <c r="AY317" s="253" t="s">
        <v>150</v>
      </c>
    </row>
    <row r="318" s="12" customFormat="1" ht="22.8" customHeight="1">
      <c r="A318" s="12"/>
      <c r="B318" s="202"/>
      <c r="C318" s="203"/>
      <c r="D318" s="204" t="s">
        <v>75</v>
      </c>
      <c r="E318" s="216" t="s">
        <v>613</v>
      </c>
      <c r="F318" s="216" t="s">
        <v>614</v>
      </c>
      <c r="G318" s="203"/>
      <c r="H318" s="203"/>
      <c r="I318" s="206"/>
      <c r="J318" s="217">
        <f>BK318</f>
        <v>0</v>
      </c>
      <c r="K318" s="203"/>
      <c r="L318" s="208"/>
      <c r="M318" s="209"/>
      <c r="N318" s="210"/>
      <c r="O318" s="210"/>
      <c r="P318" s="211">
        <f>P319</f>
        <v>0</v>
      </c>
      <c r="Q318" s="210"/>
      <c r="R318" s="211">
        <f>R319</f>
        <v>0</v>
      </c>
      <c r="S318" s="210"/>
      <c r="T318" s="212">
        <f>T319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13" t="s">
        <v>84</v>
      </c>
      <c r="AT318" s="214" t="s">
        <v>75</v>
      </c>
      <c r="AU318" s="214" t="s">
        <v>84</v>
      </c>
      <c r="AY318" s="213" t="s">
        <v>150</v>
      </c>
      <c r="BK318" s="215">
        <f>BK319</f>
        <v>0</v>
      </c>
    </row>
    <row r="319" s="2" customFormat="1" ht="16.5" customHeight="1">
      <c r="A319" s="38"/>
      <c r="B319" s="39"/>
      <c r="C319" s="218" t="s">
        <v>405</v>
      </c>
      <c r="D319" s="218" t="s">
        <v>152</v>
      </c>
      <c r="E319" s="219" t="s">
        <v>616</v>
      </c>
      <c r="F319" s="220" t="s">
        <v>617</v>
      </c>
      <c r="G319" s="221" t="s">
        <v>328</v>
      </c>
      <c r="H319" s="222">
        <v>123.666</v>
      </c>
      <c r="I319" s="223"/>
      <c r="J319" s="224">
        <f>ROUND(I319*H319,2)</f>
        <v>0</v>
      </c>
      <c r="K319" s="220" t="s">
        <v>156</v>
      </c>
      <c r="L319" s="44"/>
      <c r="M319" s="225" t="s">
        <v>1</v>
      </c>
      <c r="N319" s="226" t="s">
        <v>41</v>
      </c>
      <c r="O319" s="91"/>
      <c r="P319" s="227">
        <f>O319*H319</f>
        <v>0</v>
      </c>
      <c r="Q319" s="227">
        <v>0</v>
      </c>
      <c r="R319" s="227">
        <f>Q319*H319</f>
        <v>0</v>
      </c>
      <c r="S319" s="227">
        <v>0</v>
      </c>
      <c r="T319" s="228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29" t="s">
        <v>157</v>
      </c>
      <c r="AT319" s="229" t="s">
        <v>152</v>
      </c>
      <c r="AU319" s="229" t="s">
        <v>86</v>
      </c>
      <c r="AY319" s="17" t="s">
        <v>150</v>
      </c>
      <c r="BE319" s="230">
        <f>IF(N319="základní",J319,0)</f>
        <v>0</v>
      </c>
      <c r="BF319" s="230">
        <f>IF(N319="snížená",J319,0)</f>
        <v>0</v>
      </c>
      <c r="BG319" s="230">
        <f>IF(N319="zákl. přenesená",J319,0)</f>
        <v>0</v>
      </c>
      <c r="BH319" s="230">
        <f>IF(N319="sníž. přenesená",J319,0)</f>
        <v>0</v>
      </c>
      <c r="BI319" s="230">
        <f>IF(N319="nulová",J319,0)</f>
        <v>0</v>
      </c>
      <c r="BJ319" s="17" t="s">
        <v>84</v>
      </c>
      <c r="BK319" s="230">
        <f>ROUND(I319*H319,2)</f>
        <v>0</v>
      </c>
      <c r="BL319" s="17" t="s">
        <v>157</v>
      </c>
      <c r="BM319" s="229" t="s">
        <v>944</v>
      </c>
    </row>
    <row r="320" s="12" customFormat="1" ht="25.92" customHeight="1">
      <c r="A320" s="12"/>
      <c r="B320" s="202"/>
      <c r="C320" s="203"/>
      <c r="D320" s="204" t="s">
        <v>75</v>
      </c>
      <c r="E320" s="205" t="s">
        <v>619</v>
      </c>
      <c r="F320" s="205" t="s">
        <v>620</v>
      </c>
      <c r="G320" s="203"/>
      <c r="H320" s="203"/>
      <c r="I320" s="206"/>
      <c r="J320" s="207">
        <f>BK320</f>
        <v>0</v>
      </c>
      <c r="K320" s="203"/>
      <c r="L320" s="208"/>
      <c r="M320" s="209"/>
      <c r="N320" s="210"/>
      <c r="O320" s="210"/>
      <c r="P320" s="211">
        <f>P321+P337+P351+P384+P442+P447+P475</f>
        <v>0</v>
      </c>
      <c r="Q320" s="210"/>
      <c r="R320" s="211">
        <f>R321+R337+R351+R384+R442+R447+R475</f>
        <v>2.2914067899999999</v>
      </c>
      <c r="S320" s="210"/>
      <c r="T320" s="212">
        <f>T321+T337+T351+T384+T442+T447+T475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13" t="s">
        <v>86</v>
      </c>
      <c r="AT320" s="214" t="s">
        <v>75</v>
      </c>
      <c r="AU320" s="214" t="s">
        <v>76</v>
      </c>
      <c r="AY320" s="213" t="s">
        <v>150</v>
      </c>
      <c r="BK320" s="215">
        <f>BK321+BK337+BK351+BK384+BK442+BK447+BK475</f>
        <v>0</v>
      </c>
    </row>
    <row r="321" s="12" customFormat="1" ht="22.8" customHeight="1">
      <c r="A321" s="12"/>
      <c r="B321" s="202"/>
      <c r="C321" s="203"/>
      <c r="D321" s="204" t="s">
        <v>75</v>
      </c>
      <c r="E321" s="216" t="s">
        <v>621</v>
      </c>
      <c r="F321" s="216" t="s">
        <v>622</v>
      </c>
      <c r="G321" s="203"/>
      <c r="H321" s="203"/>
      <c r="I321" s="206"/>
      <c r="J321" s="217">
        <f>BK321</f>
        <v>0</v>
      </c>
      <c r="K321" s="203"/>
      <c r="L321" s="208"/>
      <c r="M321" s="209"/>
      <c r="N321" s="210"/>
      <c r="O321" s="210"/>
      <c r="P321" s="211">
        <f>SUM(P322:P336)</f>
        <v>0</v>
      </c>
      <c r="Q321" s="210"/>
      <c r="R321" s="211">
        <f>SUM(R322:R336)</f>
        <v>0.37289480000000008</v>
      </c>
      <c r="S321" s="210"/>
      <c r="T321" s="212">
        <f>SUM(T322:T336)</f>
        <v>0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213" t="s">
        <v>86</v>
      </c>
      <c r="AT321" s="214" t="s">
        <v>75</v>
      </c>
      <c r="AU321" s="214" t="s">
        <v>84</v>
      </c>
      <c r="AY321" s="213" t="s">
        <v>150</v>
      </c>
      <c r="BK321" s="215">
        <f>SUM(BK322:BK336)</f>
        <v>0</v>
      </c>
    </row>
    <row r="322" s="2" customFormat="1" ht="16.5" customHeight="1">
      <c r="A322" s="38"/>
      <c r="B322" s="39"/>
      <c r="C322" s="218" t="s">
        <v>412</v>
      </c>
      <c r="D322" s="218" t="s">
        <v>152</v>
      </c>
      <c r="E322" s="219" t="s">
        <v>624</v>
      </c>
      <c r="F322" s="220" t="s">
        <v>625</v>
      </c>
      <c r="G322" s="221" t="s">
        <v>155</v>
      </c>
      <c r="H322" s="222">
        <v>64.016000000000005</v>
      </c>
      <c r="I322" s="223"/>
      <c r="J322" s="224">
        <f>ROUND(I322*H322,2)</f>
        <v>0</v>
      </c>
      <c r="K322" s="220" t="s">
        <v>156</v>
      </c>
      <c r="L322" s="44"/>
      <c r="M322" s="225" t="s">
        <v>1</v>
      </c>
      <c r="N322" s="226" t="s">
        <v>41</v>
      </c>
      <c r="O322" s="91"/>
      <c r="P322" s="227">
        <f>O322*H322</f>
        <v>0</v>
      </c>
      <c r="Q322" s="227">
        <v>0</v>
      </c>
      <c r="R322" s="227">
        <f>Q322*H322</f>
        <v>0</v>
      </c>
      <c r="S322" s="227">
        <v>0</v>
      </c>
      <c r="T322" s="228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29" t="s">
        <v>242</v>
      </c>
      <c r="AT322" s="229" t="s">
        <v>152</v>
      </c>
      <c r="AU322" s="229" t="s">
        <v>86</v>
      </c>
      <c r="AY322" s="17" t="s">
        <v>150</v>
      </c>
      <c r="BE322" s="230">
        <f>IF(N322="základní",J322,0)</f>
        <v>0</v>
      </c>
      <c r="BF322" s="230">
        <f>IF(N322="snížená",J322,0)</f>
        <v>0</v>
      </c>
      <c r="BG322" s="230">
        <f>IF(N322="zákl. přenesená",J322,0)</f>
        <v>0</v>
      </c>
      <c r="BH322" s="230">
        <f>IF(N322="sníž. přenesená",J322,0)</f>
        <v>0</v>
      </c>
      <c r="BI322" s="230">
        <f>IF(N322="nulová",J322,0)</f>
        <v>0</v>
      </c>
      <c r="BJ322" s="17" t="s">
        <v>84</v>
      </c>
      <c r="BK322" s="230">
        <f>ROUND(I322*H322,2)</f>
        <v>0</v>
      </c>
      <c r="BL322" s="17" t="s">
        <v>242</v>
      </c>
      <c r="BM322" s="229" t="s">
        <v>945</v>
      </c>
    </row>
    <row r="323" s="13" customFormat="1">
      <c r="A323" s="13"/>
      <c r="B323" s="231"/>
      <c r="C323" s="232"/>
      <c r="D323" s="233" t="s">
        <v>159</v>
      </c>
      <c r="E323" s="234" t="s">
        <v>1</v>
      </c>
      <c r="F323" s="235" t="s">
        <v>797</v>
      </c>
      <c r="G323" s="232"/>
      <c r="H323" s="236">
        <v>20.222999999999999</v>
      </c>
      <c r="I323" s="237"/>
      <c r="J323" s="232"/>
      <c r="K323" s="232"/>
      <c r="L323" s="238"/>
      <c r="M323" s="239"/>
      <c r="N323" s="240"/>
      <c r="O323" s="240"/>
      <c r="P323" s="240"/>
      <c r="Q323" s="240"/>
      <c r="R323" s="240"/>
      <c r="S323" s="240"/>
      <c r="T323" s="241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2" t="s">
        <v>159</v>
      </c>
      <c r="AU323" s="242" t="s">
        <v>86</v>
      </c>
      <c r="AV323" s="13" t="s">
        <v>86</v>
      </c>
      <c r="AW323" s="13" t="s">
        <v>32</v>
      </c>
      <c r="AX323" s="13" t="s">
        <v>76</v>
      </c>
      <c r="AY323" s="242" t="s">
        <v>150</v>
      </c>
    </row>
    <row r="324" s="13" customFormat="1">
      <c r="A324" s="13"/>
      <c r="B324" s="231"/>
      <c r="C324" s="232"/>
      <c r="D324" s="233" t="s">
        <v>159</v>
      </c>
      <c r="E324" s="234" t="s">
        <v>1</v>
      </c>
      <c r="F324" s="235" t="s">
        <v>798</v>
      </c>
      <c r="G324" s="232"/>
      <c r="H324" s="236">
        <v>18.780000000000001</v>
      </c>
      <c r="I324" s="237"/>
      <c r="J324" s="232"/>
      <c r="K324" s="232"/>
      <c r="L324" s="238"/>
      <c r="M324" s="239"/>
      <c r="N324" s="240"/>
      <c r="O324" s="240"/>
      <c r="P324" s="240"/>
      <c r="Q324" s="240"/>
      <c r="R324" s="240"/>
      <c r="S324" s="240"/>
      <c r="T324" s="241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2" t="s">
        <v>159</v>
      </c>
      <c r="AU324" s="242" t="s">
        <v>86</v>
      </c>
      <c r="AV324" s="13" t="s">
        <v>86</v>
      </c>
      <c r="AW324" s="13" t="s">
        <v>32</v>
      </c>
      <c r="AX324" s="13" t="s">
        <v>76</v>
      </c>
      <c r="AY324" s="242" t="s">
        <v>150</v>
      </c>
    </row>
    <row r="325" s="13" customFormat="1">
      <c r="A325" s="13"/>
      <c r="B325" s="231"/>
      <c r="C325" s="232"/>
      <c r="D325" s="233" t="s">
        <v>159</v>
      </c>
      <c r="E325" s="234" t="s">
        <v>1</v>
      </c>
      <c r="F325" s="235" t="s">
        <v>799</v>
      </c>
      <c r="G325" s="232"/>
      <c r="H325" s="236">
        <v>25.013000000000002</v>
      </c>
      <c r="I325" s="237"/>
      <c r="J325" s="232"/>
      <c r="K325" s="232"/>
      <c r="L325" s="238"/>
      <c r="M325" s="239"/>
      <c r="N325" s="240"/>
      <c r="O325" s="240"/>
      <c r="P325" s="240"/>
      <c r="Q325" s="240"/>
      <c r="R325" s="240"/>
      <c r="S325" s="240"/>
      <c r="T325" s="241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2" t="s">
        <v>159</v>
      </c>
      <c r="AU325" s="242" t="s">
        <v>86</v>
      </c>
      <c r="AV325" s="13" t="s">
        <v>86</v>
      </c>
      <c r="AW325" s="13" t="s">
        <v>32</v>
      </c>
      <c r="AX325" s="13" t="s">
        <v>76</v>
      </c>
      <c r="AY325" s="242" t="s">
        <v>150</v>
      </c>
    </row>
    <row r="326" s="14" customFormat="1">
      <c r="A326" s="14"/>
      <c r="B326" s="243"/>
      <c r="C326" s="244"/>
      <c r="D326" s="233" t="s">
        <v>159</v>
      </c>
      <c r="E326" s="245" t="s">
        <v>1</v>
      </c>
      <c r="F326" s="246" t="s">
        <v>161</v>
      </c>
      <c r="G326" s="244"/>
      <c r="H326" s="247">
        <v>64.016000000000005</v>
      </c>
      <c r="I326" s="248"/>
      <c r="J326" s="244"/>
      <c r="K326" s="244"/>
      <c r="L326" s="249"/>
      <c r="M326" s="250"/>
      <c r="N326" s="251"/>
      <c r="O326" s="251"/>
      <c r="P326" s="251"/>
      <c r="Q326" s="251"/>
      <c r="R326" s="251"/>
      <c r="S326" s="251"/>
      <c r="T326" s="252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3" t="s">
        <v>159</v>
      </c>
      <c r="AU326" s="253" t="s">
        <v>86</v>
      </c>
      <c r="AV326" s="14" t="s">
        <v>157</v>
      </c>
      <c r="AW326" s="14" t="s">
        <v>32</v>
      </c>
      <c r="AX326" s="14" t="s">
        <v>84</v>
      </c>
      <c r="AY326" s="253" t="s">
        <v>150</v>
      </c>
    </row>
    <row r="327" s="2" customFormat="1" ht="16.5" customHeight="1">
      <c r="A327" s="38"/>
      <c r="B327" s="39"/>
      <c r="C327" s="254" t="s">
        <v>422</v>
      </c>
      <c r="D327" s="254" t="s">
        <v>228</v>
      </c>
      <c r="E327" s="255" t="s">
        <v>629</v>
      </c>
      <c r="F327" s="256" t="s">
        <v>630</v>
      </c>
      <c r="G327" s="257" t="s">
        <v>328</v>
      </c>
      <c r="H327" s="258">
        <v>0.019</v>
      </c>
      <c r="I327" s="259"/>
      <c r="J327" s="260">
        <f>ROUND(I327*H327,2)</f>
        <v>0</v>
      </c>
      <c r="K327" s="256" t="s">
        <v>156</v>
      </c>
      <c r="L327" s="261"/>
      <c r="M327" s="262" t="s">
        <v>1</v>
      </c>
      <c r="N327" s="263" t="s">
        <v>41</v>
      </c>
      <c r="O327" s="91"/>
      <c r="P327" s="227">
        <f>O327*H327</f>
        <v>0</v>
      </c>
      <c r="Q327" s="227">
        <v>1</v>
      </c>
      <c r="R327" s="227">
        <f>Q327*H327</f>
        <v>0.019</v>
      </c>
      <c r="S327" s="227">
        <v>0</v>
      </c>
      <c r="T327" s="228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29" t="s">
        <v>319</v>
      </c>
      <c r="AT327" s="229" t="s">
        <v>228</v>
      </c>
      <c r="AU327" s="229" t="s">
        <v>86</v>
      </c>
      <c r="AY327" s="17" t="s">
        <v>150</v>
      </c>
      <c r="BE327" s="230">
        <f>IF(N327="základní",J327,0)</f>
        <v>0</v>
      </c>
      <c r="BF327" s="230">
        <f>IF(N327="snížená",J327,0)</f>
        <v>0</v>
      </c>
      <c r="BG327" s="230">
        <f>IF(N327="zákl. přenesená",J327,0)</f>
        <v>0</v>
      </c>
      <c r="BH327" s="230">
        <f>IF(N327="sníž. přenesená",J327,0)</f>
        <v>0</v>
      </c>
      <c r="BI327" s="230">
        <f>IF(N327="nulová",J327,0)</f>
        <v>0</v>
      </c>
      <c r="BJ327" s="17" t="s">
        <v>84</v>
      </c>
      <c r="BK327" s="230">
        <f>ROUND(I327*H327,2)</f>
        <v>0</v>
      </c>
      <c r="BL327" s="17" t="s">
        <v>242</v>
      </c>
      <c r="BM327" s="229" t="s">
        <v>946</v>
      </c>
    </row>
    <row r="328" s="13" customFormat="1">
      <c r="A328" s="13"/>
      <c r="B328" s="231"/>
      <c r="C328" s="232"/>
      <c r="D328" s="233" t="s">
        <v>159</v>
      </c>
      <c r="E328" s="232"/>
      <c r="F328" s="235" t="s">
        <v>947</v>
      </c>
      <c r="G328" s="232"/>
      <c r="H328" s="236">
        <v>0.019</v>
      </c>
      <c r="I328" s="237"/>
      <c r="J328" s="232"/>
      <c r="K328" s="232"/>
      <c r="L328" s="238"/>
      <c r="M328" s="239"/>
      <c r="N328" s="240"/>
      <c r="O328" s="240"/>
      <c r="P328" s="240"/>
      <c r="Q328" s="240"/>
      <c r="R328" s="240"/>
      <c r="S328" s="240"/>
      <c r="T328" s="241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2" t="s">
        <v>159</v>
      </c>
      <c r="AU328" s="242" t="s">
        <v>86</v>
      </c>
      <c r="AV328" s="13" t="s">
        <v>86</v>
      </c>
      <c r="AW328" s="13" t="s">
        <v>4</v>
      </c>
      <c r="AX328" s="13" t="s">
        <v>84</v>
      </c>
      <c r="AY328" s="242" t="s">
        <v>150</v>
      </c>
    </row>
    <row r="329" s="2" customFormat="1" ht="16.5" customHeight="1">
      <c r="A329" s="38"/>
      <c r="B329" s="39"/>
      <c r="C329" s="218" t="s">
        <v>432</v>
      </c>
      <c r="D329" s="218" t="s">
        <v>152</v>
      </c>
      <c r="E329" s="219" t="s">
        <v>634</v>
      </c>
      <c r="F329" s="220" t="s">
        <v>635</v>
      </c>
      <c r="G329" s="221" t="s">
        <v>155</v>
      </c>
      <c r="H329" s="222">
        <v>64.016000000000005</v>
      </c>
      <c r="I329" s="223"/>
      <c r="J329" s="224">
        <f>ROUND(I329*H329,2)</f>
        <v>0</v>
      </c>
      <c r="K329" s="220" t="s">
        <v>156</v>
      </c>
      <c r="L329" s="44"/>
      <c r="M329" s="225" t="s">
        <v>1</v>
      </c>
      <c r="N329" s="226" t="s">
        <v>41</v>
      </c>
      <c r="O329" s="91"/>
      <c r="P329" s="227">
        <f>O329*H329</f>
        <v>0</v>
      </c>
      <c r="Q329" s="227">
        <v>0.00040000000000000002</v>
      </c>
      <c r="R329" s="227">
        <f>Q329*H329</f>
        <v>0.025606400000000005</v>
      </c>
      <c r="S329" s="227">
        <v>0</v>
      </c>
      <c r="T329" s="228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29" t="s">
        <v>242</v>
      </c>
      <c r="AT329" s="229" t="s">
        <v>152</v>
      </c>
      <c r="AU329" s="229" t="s">
        <v>86</v>
      </c>
      <c r="AY329" s="17" t="s">
        <v>150</v>
      </c>
      <c r="BE329" s="230">
        <f>IF(N329="základní",J329,0)</f>
        <v>0</v>
      </c>
      <c r="BF329" s="230">
        <f>IF(N329="snížená",J329,0)</f>
        <v>0</v>
      </c>
      <c r="BG329" s="230">
        <f>IF(N329="zákl. přenesená",J329,0)</f>
        <v>0</v>
      </c>
      <c r="BH329" s="230">
        <f>IF(N329="sníž. přenesená",J329,0)</f>
        <v>0</v>
      </c>
      <c r="BI329" s="230">
        <f>IF(N329="nulová",J329,0)</f>
        <v>0</v>
      </c>
      <c r="BJ329" s="17" t="s">
        <v>84</v>
      </c>
      <c r="BK329" s="230">
        <f>ROUND(I329*H329,2)</f>
        <v>0</v>
      </c>
      <c r="BL329" s="17" t="s">
        <v>242</v>
      </c>
      <c r="BM329" s="229" t="s">
        <v>948</v>
      </c>
    </row>
    <row r="330" s="13" customFormat="1">
      <c r="A330" s="13"/>
      <c r="B330" s="231"/>
      <c r="C330" s="232"/>
      <c r="D330" s="233" t="s">
        <v>159</v>
      </c>
      <c r="E330" s="234" t="s">
        <v>1</v>
      </c>
      <c r="F330" s="235" t="s">
        <v>797</v>
      </c>
      <c r="G330" s="232"/>
      <c r="H330" s="236">
        <v>20.222999999999999</v>
      </c>
      <c r="I330" s="237"/>
      <c r="J330" s="232"/>
      <c r="K330" s="232"/>
      <c r="L330" s="238"/>
      <c r="M330" s="239"/>
      <c r="N330" s="240"/>
      <c r="O330" s="240"/>
      <c r="P330" s="240"/>
      <c r="Q330" s="240"/>
      <c r="R330" s="240"/>
      <c r="S330" s="240"/>
      <c r="T330" s="241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2" t="s">
        <v>159</v>
      </c>
      <c r="AU330" s="242" t="s">
        <v>86</v>
      </c>
      <c r="AV330" s="13" t="s">
        <v>86</v>
      </c>
      <c r="AW330" s="13" t="s">
        <v>32</v>
      </c>
      <c r="AX330" s="13" t="s">
        <v>76</v>
      </c>
      <c r="AY330" s="242" t="s">
        <v>150</v>
      </c>
    </row>
    <row r="331" s="13" customFormat="1">
      <c r="A331" s="13"/>
      <c r="B331" s="231"/>
      <c r="C331" s="232"/>
      <c r="D331" s="233" t="s">
        <v>159</v>
      </c>
      <c r="E331" s="234" t="s">
        <v>1</v>
      </c>
      <c r="F331" s="235" t="s">
        <v>798</v>
      </c>
      <c r="G331" s="232"/>
      <c r="H331" s="236">
        <v>18.780000000000001</v>
      </c>
      <c r="I331" s="237"/>
      <c r="J331" s="232"/>
      <c r="K331" s="232"/>
      <c r="L331" s="238"/>
      <c r="M331" s="239"/>
      <c r="N331" s="240"/>
      <c r="O331" s="240"/>
      <c r="P331" s="240"/>
      <c r="Q331" s="240"/>
      <c r="R331" s="240"/>
      <c r="S331" s="240"/>
      <c r="T331" s="241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2" t="s">
        <v>159</v>
      </c>
      <c r="AU331" s="242" t="s">
        <v>86</v>
      </c>
      <c r="AV331" s="13" t="s">
        <v>86</v>
      </c>
      <c r="AW331" s="13" t="s">
        <v>32</v>
      </c>
      <c r="AX331" s="13" t="s">
        <v>76</v>
      </c>
      <c r="AY331" s="242" t="s">
        <v>150</v>
      </c>
    </row>
    <row r="332" s="13" customFormat="1">
      <c r="A332" s="13"/>
      <c r="B332" s="231"/>
      <c r="C332" s="232"/>
      <c r="D332" s="233" t="s">
        <v>159</v>
      </c>
      <c r="E332" s="234" t="s">
        <v>1</v>
      </c>
      <c r="F332" s="235" t="s">
        <v>799</v>
      </c>
      <c r="G332" s="232"/>
      <c r="H332" s="236">
        <v>25.013000000000002</v>
      </c>
      <c r="I332" s="237"/>
      <c r="J332" s="232"/>
      <c r="K332" s="232"/>
      <c r="L332" s="238"/>
      <c r="M332" s="239"/>
      <c r="N332" s="240"/>
      <c r="O332" s="240"/>
      <c r="P332" s="240"/>
      <c r="Q332" s="240"/>
      <c r="R332" s="240"/>
      <c r="S332" s="240"/>
      <c r="T332" s="241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2" t="s">
        <v>159</v>
      </c>
      <c r="AU332" s="242" t="s">
        <v>86</v>
      </c>
      <c r="AV332" s="13" t="s">
        <v>86</v>
      </c>
      <c r="AW332" s="13" t="s">
        <v>32</v>
      </c>
      <c r="AX332" s="13" t="s">
        <v>76</v>
      </c>
      <c r="AY332" s="242" t="s">
        <v>150</v>
      </c>
    </row>
    <row r="333" s="14" customFormat="1">
      <c r="A333" s="14"/>
      <c r="B333" s="243"/>
      <c r="C333" s="244"/>
      <c r="D333" s="233" t="s">
        <v>159</v>
      </c>
      <c r="E333" s="245" t="s">
        <v>1</v>
      </c>
      <c r="F333" s="246" t="s">
        <v>161</v>
      </c>
      <c r="G333" s="244"/>
      <c r="H333" s="247">
        <v>64.016000000000005</v>
      </c>
      <c r="I333" s="248"/>
      <c r="J333" s="244"/>
      <c r="K333" s="244"/>
      <c r="L333" s="249"/>
      <c r="M333" s="250"/>
      <c r="N333" s="251"/>
      <c r="O333" s="251"/>
      <c r="P333" s="251"/>
      <c r="Q333" s="251"/>
      <c r="R333" s="251"/>
      <c r="S333" s="251"/>
      <c r="T333" s="252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3" t="s">
        <v>159</v>
      </c>
      <c r="AU333" s="253" t="s">
        <v>86</v>
      </c>
      <c r="AV333" s="14" t="s">
        <v>157</v>
      </c>
      <c r="AW333" s="14" t="s">
        <v>32</v>
      </c>
      <c r="AX333" s="14" t="s">
        <v>84</v>
      </c>
      <c r="AY333" s="253" t="s">
        <v>150</v>
      </c>
    </row>
    <row r="334" s="2" customFormat="1" ht="24.15" customHeight="1">
      <c r="A334" s="38"/>
      <c r="B334" s="39"/>
      <c r="C334" s="254" t="s">
        <v>436</v>
      </c>
      <c r="D334" s="254" t="s">
        <v>228</v>
      </c>
      <c r="E334" s="255" t="s">
        <v>949</v>
      </c>
      <c r="F334" s="256" t="s">
        <v>950</v>
      </c>
      <c r="G334" s="257" t="s">
        <v>155</v>
      </c>
      <c r="H334" s="258">
        <v>74.611000000000004</v>
      </c>
      <c r="I334" s="259"/>
      <c r="J334" s="260">
        <f>ROUND(I334*H334,2)</f>
        <v>0</v>
      </c>
      <c r="K334" s="256" t="s">
        <v>156</v>
      </c>
      <c r="L334" s="261"/>
      <c r="M334" s="262" t="s">
        <v>1</v>
      </c>
      <c r="N334" s="263" t="s">
        <v>41</v>
      </c>
      <c r="O334" s="91"/>
      <c r="P334" s="227">
        <f>O334*H334</f>
        <v>0</v>
      </c>
      <c r="Q334" s="227">
        <v>0.0044000000000000003</v>
      </c>
      <c r="R334" s="227">
        <f>Q334*H334</f>
        <v>0.32828840000000004</v>
      </c>
      <c r="S334" s="227">
        <v>0</v>
      </c>
      <c r="T334" s="228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29" t="s">
        <v>319</v>
      </c>
      <c r="AT334" s="229" t="s">
        <v>228</v>
      </c>
      <c r="AU334" s="229" t="s">
        <v>86</v>
      </c>
      <c r="AY334" s="17" t="s">
        <v>150</v>
      </c>
      <c r="BE334" s="230">
        <f>IF(N334="základní",J334,0)</f>
        <v>0</v>
      </c>
      <c r="BF334" s="230">
        <f>IF(N334="snížená",J334,0)</f>
        <v>0</v>
      </c>
      <c r="BG334" s="230">
        <f>IF(N334="zákl. přenesená",J334,0)</f>
        <v>0</v>
      </c>
      <c r="BH334" s="230">
        <f>IF(N334="sníž. přenesená",J334,0)</f>
        <v>0</v>
      </c>
      <c r="BI334" s="230">
        <f>IF(N334="nulová",J334,0)</f>
        <v>0</v>
      </c>
      <c r="BJ334" s="17" t="s">
        <v>84</v>
      </c>
      <c r="BK334" s="230">
        <f>ROUND(I334*H334,2)</f>
        <v>0</v>
      </c>
      <c r="BL334" s="17" t="s">
        <v>242</v>
      </c>
      <c r="BM334" s="229" t="s">
        <v>951</v>
      </c>
    </row>
    <row r="335" s="13" customFormat="1">
      <c r="A335" s="13"/>
      <c r="B335" s="231"/>
      <c r="C335" s="232"/>
      <c r="D335" s="233" t="s">
        <v>159</v>
      </c>
      <c r="E335" s="232"/>
      <c r="F335" s="235" t="s">
        <v>952</v>
      </c>
      <c r="G335" s="232"/>
      <c r="H335" s="236">
        <v>74.611000000000004</v>
      </c>
      <c r="I335" s="237"/>
      <c r="J335" s="232"/>
      <c r="K335" s="232"/>
      <c r="L335" s="238"/>
      <c r="M335" s="239"/>
      <c r="N335" s="240"/>
      <c r="O335" s="240"/>
      <c r="P335" s="240"/>
      <c r="Q335" s="240"/>
      <c r="R335" s="240"/>
      <c r="S335" s="240"/>
      <c r="T335" s="241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2" t="s">
        <v>159</v>
      </c>
      <c r="AU335" s="242" t="s">
        <v>86</v>
      </c>
      <c r="AV335" s="13" t="s">
        <v>86</v>
      </c>
      <c r="AW335" s="13" t="s">
        <v>4</v>
      </c>
      <c r="AX335" s="13" t="s">
        <v>84</v>
      </c>
      <c r="AY335" s="242" t="s">
        <v>150</v>
      </c>
    </row>
    <row r="336" s="2" customFormat="1" ht="21.75" customHeight="1">
      <c r="A336" s="38"/>
      <c r="B336" s="39"/>
      <c r="C336" s="218" t="s">
        <v>441</v>
      </c>
      <c r="D336" s="218" t="s">
        <v>152</v>
      </c>
      <c r="E336" s="219" t="s">
        <v>643</v>
      </c>
      <c r="F336" s="220" t="s">
        <v>644</v>
      </c>
      <c r="G336" s="221" t="s">
        <v>645</v>
      </c>
      <c r="H336" s="274"/>
      <c r="I336" s="223"/>
      <c r="J336" s="224">
        <f>ROUND(I336*H336,2)</f>
        <v>0</v>
      </c>
      <c r="K336" s="220" t="s">
        <v>156</v>
      </c>
      <c r="L336" s="44"/>
      <c r="M336" s="225" t="s">
        <v>1</v>
      </c>
      <c r="N336" s="226" t="s">
        <v>41</v>
      </c>
      <c r="O336" s="91"/>
      <c r="P336" s="227">
        <f>O336*H336</f>
        <v>0</v>
      </c>
      <c r="Q336" s="227">
        <v>0</v>
      </c>
      <c r="R336" s="227">
        <f>Q336*H336</f>
        <v>0</v>
      </c>
      <c r="S336" s="227">
        <v>0</v>
      </c>
      <c r="T336" s="228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29" t="s">
        <v>242</v>
      </c>
      <c r="AT336" s="229" t="s">
        <v>152</v>
      </c>
      <c r="AU336" s="229" t="s">
        <v>86</v>
      </c>
      <c r="AY336" s="17" t="s">
        <v>150</v>
      </c>
      <c r="BE336" s="230">
        <f>IF(N336="základní",J336,0)</f>
        <v>0</v>
      </c>
      <c r="BF336" s="230">
        <f>IF(N336="snížená",J336,0)</f>
        <v>0</v>
      </c>
      <c r="BG336" s="230">
        <f>IF(N336="zákl. přenesená",J336,0)</f>
        <v>0</v>
      </c>
      <c r="BH336" s="230">
        <f>IF(N336="sníž. přenesená",J336,0)</f>
        <v>0</v>
      </c>
      <c r="BI336" s="230">
        <f>IF(N336="nulová",J336,0)</f>
        <v>0</v>
      </c>
      <c r="BJ336" s="17" t="s">
        <v>84</v>
      </c>
      <c r="BK336" s="230">
        <f>ROUND(I336*H336,2)</f>
        <v>0</v>
      </c>
      <c r="BL336" s="17" t="s">
        <v>242</v>
      </c>
      <c r="BM336" s="229" t="s">
        <v>953</v>
      </c>
    </row>
    <row r="337" s="12" customFormat="1" ht="22.8" customHeight="1">
      <c r="A337" s="12"/>
      <c r="B337" s="202"/>
      <c r="C337" s="203"/>
      <c r="D337" s="204" t="s">
        <v>75</v>
      </c>
      <c r="E337" s="216" t="s">
        <v>669</v>
      </c>
      <c r="F337" s="216" t="s">
        <v>670</v>
      </c>
      <c r="G337" s="203"/>
      <c r="H337" s="203"/>
      <c r="I337" s="206"/>
      <c r="J337" s="217">
        <f>BK337</f>
        <v>0</v>
      </c>
      <c r="K337" s="203"/>
      <c r="L337" s="208"/>
      <c r="M337" s="209"/>
      <c r="N337" s="210"/>
      <c r="O337" s="210"/>
      <c r="P337" s="211">
        <f>SUM(P338:P350)</f>
        <v>0</v>
      </c>
      <c r="Q337" s="210"/>
      <c r="R337" s="211">
        <f>SUM(R338:R350)</f>
        <v>0.096409999999999996</v>
      </c>
      <c r="S337" s="210"/>
      <c r="T337" s="212">
        <f>SUM(T338:T350)</f>
        <v>0</v>
      </c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R337" s="213" t="s">
        <v>86</v>
      </c>
      <c r="AT337" s="214" t="s">
        <v>75</v>
      </c>
      <c r="AU337" s="214" t="s">
        <v>84</v>
      </c>
      <c r="AY337" s="213" t="s">
        <v>150</v>
      </c>
      <c r="BK337" s="215">
        <f>SUM(BK338:BK350)</f>
        <v>0</v>
      </c>
    </row>
    <row r="338" s="2" customFormat="1" ht="16.5" customHeight="1">
      <c r="A338" s="38"/>
      <c r="B338" s="39"/>
      <c r="C338" s="218" t="s">
        <v>448</v>
      </c>
      <c r="D338" s="218" t="s">
        <v>152</v>
      </c>
      <c r="E338" s="219" t="s">
        <v>954</v>
      </c>
      <c r="F338" s="220" t="s">
        <v>955</v>
      </c>
      <c r="G338" s="221" t="s">
        <v>168</v>
      </c>
      <c r="H338" s="222">
        <v>1.5</v>
      </c>
      <c r="I338" s="223"/>
      <c r="J338" s="224">
        <f>ROUND(I338*H338,2)</f>
        <v>0</v>
      </c>
      <c r="K338" s="220" t="s">
        <v>156</v>
      </c>
      <c r="L338" s="44"/>
      <c r="M338" s="225" t="s">
        <v>1</v>
      </c>
      <c r="N338" s="226" t="s">
        <v>41</v>
      </c>
      <c r="O338" s="91"/>
      <c r="P338" s="227">
        <f>O338*H338</f>
        <v>0</v>
      </c>
      <c r="Q338" s="227">
        <v>0.0016999999999999999</v>
      </c>
      <c r="R338" s="227">
        <f>Q338*H338</f>
        <v>0.0025499999999999997</v>
      </c>
      <c r="S338" s="227">
        <v>0</v>
      </c>
      <c r="T338" s="228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29" t="s">
        <v>242</v>
      </c>
      <c r="AT338" s="229" t="s">
        <v>152</v>
      </c>
      <c r="AU338" s="229" t="s">
        <v>86</v>
      </c>
      <c r="AY338" s="17" t="s">
        <v>150</v>
      </c>
      <c r="BE338" s="230">
        <f>IF(N338="základní",J338,0)</f>
        <v>0</v>
      </c>
      <c r="BF338" s="230">
        <f>IF(N338="snížená",J338,0)</f>
        <v>0</v>
      </c>
      <c r="BG338" s="230">
        <f>IF(N338="zákl. přenesená",J338,0)</f>
        <v>0</v>
      </c>
      <c r="BH338" s="230">
        <f>IF(N338="sníž. přenesená",J338,0)</f>
        <v>0</v>
      </c>
      <c r="BI338" s="230">
        <f>IF(N338="nulová",J338,0)</f>
        <v>0</v>
      </c>
      <c r="BJ338" s="17" t="s">
        <v>84</v>
      </c>
      <c r="BK338" s="230">
        <f>ROUND(I338*H338,2)</f>
        <v>0</v>
      </c>
      <c r="BL338" s="17" t="s">
        <v>242</v>
      </c>
      <c r="BM338" s="229" t="s">
        <v>956</v>
      </c>
    </row>
    <row r="339" s="13" customFormat="1">
      <c r="A339" s="13"/>
      <c r="B339" s="231"/>
      <c r="C339" s="232"/>
      <c r="D339" s="233" t="s">
        <v>159</v>
      </c>
      <c r="E339" s="234" t="s">
        <v>1</v>
      </c>
      <c r="F339" s="235" t="s">
        <v>957</v>
      </c>
      <c r="G339" s="232"/>
      <c r="H339" s="236">
        <v>1.5</v>
      </c>
      <c r="I339" s="237"/>
      <c r="J339" s="232"/>
      <c r="K339" s="232"/>
      <c r="L339" s="238"/>
      <c r="M339" s="239"/>
      <c r="N339" s="240"/>
      <c r="O339" s="240"/>
      <c r="P339" s="240"/>
      <c r="Q339" s="240"/>
      <c r="R339" s="240"/>
      <c r="S339" s="240"/>
      <c r="T339" s="241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2" t="s">
        <v>159</v>
      </c>
      <c r="AU339" s="242" t="s">
        <v>86</v>
      </c>
      <c r="AV339" s="13" t="s">
        <v>86</v>
      </c>
      <c r="AW339" s="13" t="s">
        <v>32</v>
      </c>
      <c r="AX339" s="13" t="s">
        <v>76</v>
      </c>
      <c r="AY339" s="242" t="s">
        <v>150</v>
      </c>
    </row>
    <row r="340" s="14" customFormat="1">
      <c r="A340" s="14"/>
      <c r="B340" s="243"/>
      <c r="C340" s="244"/>
      <c r="D340" s="233" t="s">
        <v>159</v>
      </c>
      <c r="E340" s="245" t="s">
        <v>1</v>
      </c>
      <c r="F340" s="246" t="s">
        <v>161</v>
      </c>
      <c r="G340" s="244"/>
      <c r="H340" s="247">
        <v>1.5</v>
      </c>
      <c r="I340" s="248"/>
      <c r="J340" s="244"/>
      <c r="K340" s="244"/>
      <c r="L340" s="249"/>
      <c r="M340" s="250"/>
      <c r="N340" s="251"/>
      <c r="O340" s="251"/>
      <c r="P340" s="251"/>
      <c r="Q340" s="251"/>
      <c r="R340" s="251"/>
      <c r="S340" s="251"/>
      <c r="T340" s="252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3" t="s">
        <v>159</v>
      </c>
      <c r="AU340" s="253" t="s">
        <v>86</v>
      </c>
      <c r="AV340" s="14" t="s">
        <v>157</v>
      </c>
      <c r="AW340" s="14" t="s">
        <v>32</v>
      </c>
      <c r="AX340" s="14" t="s">
        <v>84</v>
      </c>
      <c r="AY340" s="253" t="s">
        <v>150</v>
      </c>
    </row>
    <row r="341" s="2" customFormat="1" ht="16.5" customHeight="1">
      <c r="A341" s="38"/>
      <c r="B341" s="39"/>
      <c r="C341" s="218" t="s">
        <v>456</v>
      </c>
      <c r="D341" s="218" t="s">
        <v>152</v>
      </c>
      <c r="E341" s="219" t="s">
        <v>958</v>
      </c>
      <c r="F341" s="220" t="s">
        <v>959</v>
      </c>
      <c r="G341" s="221" t="s">
        <v>168</v>
      </c>
      <c r="H341" s="222">
        <v>23</v>
      </c>
      <c r="I341" s="223"/>
      <c r="J341" s="224">
        <f>ROUND(I341*H341,2)</f>
        <v>0</v>
      </c>
      <c r="K341" s="220" t="s">
        <v>156</v>
      </c>
      <c r="L341" s="44"/>
      <c r="M341" s="225" t="s">
        <v>1</v>
      </c>
      <c r="N341" s="226" t="s">
        <v>41</v>
      </c>
      <c r="O341" s="91"/>
      <c r="P341" s="227">
        <f>O341*H341</f>
        <v>0</v>
      </c>
      <c r="Q341" s="227">
        <v>0.0025999999999999999</v>
      </c>
      <c r="R341" s="227">
        <f>Q341*H341</f>
        <v>0.059799999999999999</v>
      </c>
      <c r="S341" s="227">
        <v>0</v>
      </c>
      <c r="T341" s="228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29" t="s">
        <v>242</v>
      </c>
      <c r="AT341" s="229" t="s">
        <v>152</v>
      </c>
      <c r="AU341" s="229" t="s">
        <v>86</v>
      </c>
      <c r="AY341" s="17" t="s">
        <v>150</v>
      </c>
      <c r="BE341" s="230">
        <f>IF(N341="základní",J341,0)</f>
        <v>0</v>
      </c>
      <c r="BF341" s="230">
        <f>IF(N341="snížená",J341,0)</f>
        <v>0</v>
      </c>
      <c r="BG341" s="230">
        <f>IF(N341="zákl. přenesená",J341,0)</f>
        <v>0</v>
      </c>
      <c r="BH341" s="230">
        <f>IF(N341="sníž. přenesená",J341,0)</f>
        <v>0</v>
      </c>
      <c r="BI341" s="230">
        <f>IF(N341="nulová",J341,0)</f>
        <v>0</v>
      </c>
      <c r="BJ341" s="17" t="s">
        <v>84</v>
      </c>
      <c r="BK341" s="230">
        <f>ROUND(I341*H341,2)</f>
        <v>0</v>
      </c>
      <c r="BL341" s="17" t="s">
        <v>242</v>
      </c>
      <c r="BM341" s="229" t="s">
        <v>960</v>
      </c>
    </row>
    <row r="342" s="13" customFormat="1">
      <c r="A342" s="13"/>
      <c r="B342" s="231"/>
      <c r="C342" s="232"/>
      <c r="D342" s="233" t="s">
        <v>159</v>
      </c>
      <c r="E342" s="234" t="s">
        <v>1</v>
      </c>
      <c r="F342" s="235" t="s">
        <v>274</v>
      </c>
      <c r="G342" s="232"/>
      <c r="H342" s="236">
        <v>23</v>
      </c>
      <c r="I342" s="237"/>
      <c r="J342" s="232"/>
      <c r="K342" s="232"/>
      <c r="L342" s="238"/>
      <c r="M342" s="239"/>
      <c r="N342" s="240"/>
      <c r="O342" s="240"/>
      <c r="P342" s="240"/>
      <c r="Q342" s="240"/>
      <c r="R342" s="240"/>
      <c r="S342" s="240"/>
      <c r="T342" s="24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2" t="s">
        <v>159</v>
      </c>
      <c r="AU342" s="242" t="s">
        <v>86</v>
      </c>
      <c r="AV342" s="13" t="s">
        <v>86</v>
      </c>
      <c r="AW342" s="13" t="s">
        <v>32</v>
      </c>
      <c r="AX342" s="13" t="s">
        <v>76</v>
      </c>
      <c r="AY342" s="242" t="s">
        <v>150</v>
      </c>
    </row>
    <row r="343" s="14" customFormat="1">
      <c r="A343" s="14"/>
      <c r="B343" s="243"/>
      <c r="C343" s="244"/>
      <c r="D343" s="233" t="s">
        <v>159</v>
      </c>
      <c r="E343" s="245" t="s">
        <v>1</v>
      </c>
      <c r="F343" s="246" t="s">
        <v>161</v>
      </c>
      <c r="G343" s="244"/>
      <c r="H343" s="247">
        <v>23</v>
      </c>
      <c r="I343" s="248"/>
      <c r="J343" s="244"/>
      <c r="K343" s="244"/>
      <c r="L343" s="249"/>
      <c r="M343" s="250"/>
      <c r="N343" s="251"/>
      <c r="O343" s="251"/>
      <c r="P343" s="251"/>
      <c r="Q343" s="251"/>
      <c r="R343" s="251"/>
      <c r="S343" s="251"/>
      <c r="T343" s="252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3" t="s">
        <v>159</v>
      </c>
      <c r="AU343" s="253" t="s">
        <v>86</v>
      </c>
      <c r="AV343" s="14" t="s">
        <v>157</v>
      </c>
      <c r="AW343" s="14" t="s">
        <v>32</v>
      </c>
      <c r="AX343" s="14" t="s">
        <v>84</v>
      </c>
      <c r="AY343" s="253" t="s">
        <v>150</v>
      </c>
    </row>
    <row r="344" s="2" customFormat="1" ht="16.5" customHeight="1">
      <c r="A344" s="38"/>
      <c r="B344" s="39"/>
      <c r="C344" s="218" t="s">
        <v>463</v>
      </c>
      <c r="D344" s="218" t="s">
        <v>152</v>
      </c>
      <c r="E344" s="219" t="s">
        <v>961</v>
      </c>
      <c r="F344" s="220" t="s">
        <v>962</v>
      </c>
      <c r="G344" s="221" t="s">
        <v>884</v>
      </c>
      <c r="H344" s="222">
        <v>3</v>
      </c>
      <c r="I344" s="223"/>
      <c r="J344" s="224">
        <f>ROUND(I344*H344,2)</f>
        <v>0</v>
      </c>
      <c r="K344" s="220" t="s">
        <v>156</v>
      </c>
      <c r="L344" s="44"/>
      <c r="M344" s="225" t="s">
        <v>1</v>
      </c>
      <c r="N344" s="226" t="s">
        <v>41</v>
      </c>
      <c r="O344" s="91"/>
      <c r="P344" s="227">
        <f>O344*H344</f>
        <v>0</v>
      </c>
      <c r="Q344" s="227">
        <v>0.0027200000000000002</v>
      </c>
      <c r="R344" s="227">
        <f>Q344*H344</f>
        <v>0.0081600000000000006</v>
      </c>
      <c r="S344" s="227">
        <v>0</v>
      </c>
      <c r="T344" s="228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29" t="s">
        <v>242</v>
      </c>
      <c r="AT344" s="229" t="s">
        <v>152</v>
      </c>
      <c r="AU344" s="229" t="s">
        <v>86</v>
      </c>
      <c r="AY344" s="17" t="s">
        <v>150</v>
      </c>
      <c r="BE344" s="230">
        <f>IF(N344="základní",J344,0)</f>
        <v>0</v>
      </c>
      <c r="BF344" s="230">
        <f>IF(N344="snížená",J344,0)</f>
        <v>0</v>
      </c>
      <c r="BG344" s="230">
        <f>IF(N344="zákl. přenesená",J344,0)</f>
        <v>0</v>
      </c>
      <c r="BH344" s="230">
        <f>IF(N344="sníž. přenesená",J344,0)</f>
        <v>0</v>
      </c>
      <c r="BI344" s="230">
        <f>IF(N344="nulová",J344,0)</f>
        <v>0</v>
      </c>
      <c r="BJ344" s="17" t="s">
        <v>84</v>
      </c>
      <c r="BK344" s="230">
        <f>ROUND(I344*H344,2)</f>
        <v>0</v>
      </c>
      <c r="BL344" s="17" t="s">
        <v>242</v>
      </c>
      <c r="BM344" s="229" t="s">
        <v>963</v>
      </c>
    </row>
    <row r="345" s="13" customFormat="1">
      <c r="A345" s="13"/>
      <c r="B345" s="231"/>
      <c r="C345" s="232"/>
      <c r="D345" s="233" t="s">
        <v>159</v>
      </c>
      <c r="E345" s="234" t="s">
        <v>1</v>
      </c>
      <c r="F345" s="235" t="s">
        <v>165</v>
      </c>
      <c r="G345" s="232"/>
      <c r="H345" s="236">
        <v>3</v>
      </c>
      <c r="I345" s="237"/>
      <c r="J345" s="232"/>
      <c r="K345" s="232"/>
      <c r="L345" s="238"/>
      <c r="M345" s="239"/>
      <c r="N345" s="240"/>
      <c r="O345" s="240"/>
      <c r="P345" s="240"/>
      <c r="Q345" s="240"/>
      <c r="R345" s="240"/>
      <c r="S345" s="240"/>
      <c r="T345" s="241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2" t="s">
        <v>159</v>
      </c>
      <c r="AU345" s="242" t="s">
        <v>86</v>
      </c>
      <c r="AV345" s="13" t="s">
        <v>86</v>
      </c>
      <c r="AW345" s="13" t="s">
        <v>32</v>
      </c>
      <c r="AX345" s="13" t="s">
        <v>76</v>
      </c>
      <c r="AY345" s="242" t="s">
        <v>150</v>
      </c>
    </row>
    <row r="346" s="14" customFormat="1">
      <c r="A346" s="14"/>
      <c r="B346" s="243"/>
      <c r="C346" s="244"/>
      <c r="D346" s="233" t="s">
        <v>159</v>
      </c>
      <c r="E346" s="245" t="s">
        <v>1</v>
      </c>
      <c r="F346" s="246" t="s">
        <v>161</v>
      </c>
      <c r="G346" s="244"/>
      <c r="H346" s="247">
        <v>3</v>
      </c>
      <c r="I346" s="248"/>
      <c r="J346" s="244"/>
      <c r="K346" s="244"/>
      <c r="L346" s="249"/>
      <c r="M346" s="250"/>
      <c r="N346" s="251"/>
      <c r="O346" s="251"/>
      <c r="P346" s="251"/>
      <c r="Q346" s="251"/>
      <c r="R346" s="251"/>
      <c r="S346" s="251"/>
      <c r="T346" s="252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3" t="s">
        <v>159</v>
      </c>
      <c r="AU346" s="253" t="s">
        <v>86</v>
      </c>
      <c r="AV346" s="14" t="s">
        <v>157</v>
      </c>
      <c r="AW346" s="14" t="s">
        <v>32</v>
      </c>
      <c r="AX346" s="14" t="s">
        <v>84</v>
      </c>
      <c r="AY346" s="253" t="s">
        <v>150</v>
      </c>
    </row>
    <row r="347" s="2" customFormat="1" ht="16.5" customHeight="1">
      <c r="A347" s="38"/>
      <c r="B347" s="39"/>
      <c r="C347" s="218" t="s">
        <v>468</v>
      </c>
      <c r="D347" s="218" t="s">
        <v>152</v>
      </c>
      <c r="E347" s="219" t="s">
        <v>964</v>
      </c>
      <c r="F347" s="220" t="s">
        <v>965</v>
      </c>
      <c r="G347" s="221" t="s">
        <v>168</v>
      </c>
      <c r="H347" s="222">
        <v>10</v>
      </c>
      <c r="I347" s="223"/>
      <c r="J347" s="224">
        <f>ROUND(I347*H347,2)</f>
        <v>0</v>
      </c>
      <c r="K347" s="220" t="s">
        <v>156</v>
      </c>
      <c r="L347" s="44"/>
      <c r="M347" s="225" t="s">
        <v>1</v>
      </c>
      <c r="N347" s="226" t="s">
        <v>41</v>
      </c>
      <c r="O347" s="91"/>
      <c r="P347" s="227">
        <f>O347*H347</f>
        <v>0</v>
      </c>
      <c r="Q347" s="227">
        <v>0.0025899999999999999</v>
      </c>
      <c r="R347" s="227">
        <f>Q347*H347</f>
        <v>0.025899999999999999</v>
      </c>
      <c r="S347" s="227">
        <v>0</v>
      </c>
      <c r="T347" s="228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29" t="s">
        <v>242</v>
      </c>
      <c r="AT347" s="229" t="s">
        <v>152</v>
      </c>
      <c r="AU347" s="229" t="s">
        <v>86</v>
      </c>
      <c r="AY347" s="17" t="s">
        <v>150</v>
      </c>
      <c r="BE347" s="230">
        <f>IF(N347="základní",J347,0)</f>
        <v>0</v>
      </c>
      <c r="BF347" s="230">
        <f>IF(N347="snížená",J347,0)</f>
        <v>0</v>
      </c>
      <c r="BG347" s="230">
        <f>IF(N347="zákl. přenesená",J347,0)</f>
        <v>0</v>
      </c>
      <c r="BH347" s="230">
        <f>IF(N347="sníž. přenesená",J347,0)</f>
        <v>0</v>
      </c>
      <c r="BI347" s="230">
        <f>IF(N347="nulová",J347,0)</f>
        <v>0</v>
      </c>
      <c r="BJ347" s="17" t="s">
        <v>84</v>
      </c>
      <c r="BK347" s="230">
        <f>ROUND(I347*H347,2)</f>
        <v>0</v>
      </c>
      <c r="BL347" s="17" t="s">
        <v>242</v>
      </c>
      <c r="BM347" s="229" t="s">
        <v>966</v>
      </c>
    </row>
    <row r="348" s="13" customFormat="1">
      <c r="A348" s="13"/>
      <c r="B348" s="231"/>
      <c r="C348" s="232"/>
      <c r="D348" s="233" t="s">
        <v>159</v>
      </c>
      <c r="E348" s="234" t="s">
        <v>1</v>
      </c>
      <c r="F348" s="235" t="s">
        <v>209</v>
      </c>
      <c r="G348" s="232"/>
      <c r="H348" s="236">
        <v>10</v>
      </c>
      <c r="I348" s="237"/>
      <c r="J348" s="232"/>
      <c r="K348" s="232"/>
      <c r="L348" s="238"/>
      <c r="M348" s="239"/>
      <c r="N348" s="240"/>
      <c r="O348" s="240"/>
      <c r="P348" s="240"/>
      <c r="Q348" s="240"/>
      <c r="R348" s="240"/>
      <c r="S348" s="240"/>
      <c r="T348" s="241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2" t="s">
        <v>159</v>
      </c>
      <c r="AU348" s="242" t="s">
        <v>86</v>
      </c>
      <c r="AV348" s="13" t="s">
        <v>86</v>
      </c>
      <c r="AW348" s="13" t="s">
        <v>32</v>
      </c>
      <c r="AX348" s="13" t="s">
        <v>76</v>
      </c>
      <c r="AY348" s="242" t="s">
        <v>150</v>
      </c>
    </row>
    <row r="349" s="14" customFormat="1">
      <c r="A349" s="14"/>
      <c r="B349" s="243"/>
      <c r="C349" s="244"/>
      <c r="D349" s="233" t="s">
        <v>159</v>
      </c>
      <c r="E349" s="245" t="s">
        <v>1</v>
      </c>
      <c r="F349" s="246" t="s">
        <v>161</v>
      </c>
      <c r="G349" s="244"/>
      <c r="H349" s="247">
        <v>10</v>
      </c>
      <c r="I349" s="248"/>
      <c r="J349" s="244"/>
      <c r="K349" s="244"/>
      <c r="L349" s="249"/>
      <c r="M349" s="250"/>
      <c r="N349" s="251"/>
      <c r="O349" s="251"/>
      <c r="P349" s="251"/>
      <c r="Q349" s="251"/>
      <c r="R349" s="251"/>
      <c r="S349" s="251"/>
      <c r="T349" s="252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3" t="s">
        <v>159</v>
      </c>
      <c r="AU349" s="253" t="s">
        <v>86</v>
      </c>
      <c r="AV349" s="14" t="s">
        <v>157</v>
      </c>
      <c r="AW349" s="14" t="s">
        <v>32</v>
      </c>
      <c r="AX349" s="14" t="s">
        <v>84</v>
      </c>
      <c r="AY349" s="253" t="s">
        <v>150</v>
      </c>
    </row>
    <row r="350" s="2" customFormat="1" ht="16.5" customHeight="1">
      <c r="A350" s="38"/>
      <c r="B350" s="39"/>
      <c r="C350" s="218" t="s">
        <v>473</v>
      </c>
      <c r="D350" s="218" t="s">
        <v>152</v>
      </c>
      <c r="E350" s="219" t="s">
        <v>678</v>
      </c>
      <c r="F350" s="220" t="s">
        <v>679</v>
      </c>
      <c r="G350" s="221" t="s">
        <v>645</v>
      </c>
      <c r="H350" s="274"/>
      <c r="I350" s="223"/>
      <c r="J350" s="224">
        <f>ROUND(I350*H350,2)</f>
        <v>0</v>
      </c>
      <c r="K350" s="220" t="s">
        <v>156</v>
      </c>
      <c r="L350" s="44"/>
      <c r="M350" s="225" t="s">
        <v>1</v>
      </c>
      <c r="N350" s="226" t="s">
        <v>41</v>
      </c>
      <c r="O350" s="91"/>
      <c r="P350" s="227">
        <f>O350*H350</f>
        <v>0</v>
      </c>
      <c r="Q350" s="227">
        <v>0</v>
      </c>
      <c r="R350" s="227">
        <f>Q350*H350</f>
        <v>0</v>
      </c>
      <c r="S350" s="227">
        <v>0</v>
      </c>
      <c r="T350" s="228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29" t="s">
        <v>242</v>
      </c>
      <c r="AT350" s="229" t="s">
        <v>152</v>
      </c>
      <c r="AU350" s="229" t="s">
        <v>86</v>
      </c>
      <c r="AY350" s="17" t="s">
        <v>150</v>
      </c>
      <c r="BE350" s="230">
        <f>IF(N350="základní",J350,0)</f>
        <v>0</v>
      </c>
      <c r="BF350" s="230">
        <f>IF(N350="snížená",J350,0)</f>
        <v>0</v>
      </c>
      <c r="BG350" s="230">
        <f>IF(N350="zákl. přenesená",J350,0)</f>
        <v>0</v>
      </c>
      <c r="BH350" s="230">
        <f>IF(N350="sníž. přenesená",J350,0)</f>
        <v>0</v>
      </c>
      <c r="BI350" s="230">
        <f>IF(N350="nulová",J350,0)</f>
        <v>0</v>
      </c>
      <c r="BJ350" s="17" t="s">
        <v>84</v>
      </c>
      <c r="BK350" s="230">
        <f>ROUND(I350*H350,2)</f>
        <v>0</v>
      </c>
      <c r="BL350" s="17" t="s">
        <v>242</v>
      </c>
      <c r="BM350" s="229" t="s">
        <v>967</v>
      </c>
    </row>
    <row r="351" s="12" customFormat="1" ht="22.8" customHeight="1">
      <c r="A351" s="12"/>
      <c r="B351" s="202"/>
      <c r="C351" s="203"/>
      <c r="D351" s="204" t="s">
        <v>75</v>
      </c>
      <c r="E351" s="216" t="s">
        <v>681</v>
      </c>
      <c r="F351" s="216" t="s">
        <v>682</v>
      </c>
      <c r="G351" s="203"/>
      <c r="H351" s="203"/>
      <c r="I351" s="206"/>
      <c r="J351" s="217">
        <f>BK351</f>
        <v>0</v>
      </c>
      <c r="K351" s="203"/>
      <c r="L351" s="208"/>
      <c r="M351" s="209"/>
      <c r="N351" s="210"/>
      <c r="O351" s="210"/>
      <c r="P351" s="211">
        <f>SUM(P352:P383)</f>
        <v>0</v>
      </c>
      <c r="Q351" s="210"/>
      <c r="R351" s="211">
        <f>SUM(R352:R383)</f>
        <v>0.10142374999999999</v>
      </c>
      <c r="S351" s="210"/>
      <c r="T351" s="212">
        <f>SUM(T352:T383)</f>
        <v>0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213" t="s">
        <v>86</v>
      </c>
      <c r="AT351" s="214" t="s">
        <v>75</v>
      </c>
      <c r="AU351" s="214" t="s">
        <v>84</v>
      </c>
      <c r="AY351" s="213" t="s">
        <v>150</v>
      </c>
      <c r="BK351" s="215">
        <f>SUM(BK352:BK383)</f>
        <v>0</v>
      </c>
    </row>
    <row r="352" s="2" customFormat="1" ht="16.5" customHeight="1">
      <c r="A352" s="38"/>
      <c r="B352" s="39"/>
      <c r="C352" s="218" t="s">
        <v>477</v>
      </c>
      <c r="D352" s="218" t="s">
        <v>152</v>
      </c>
      <c r="E352" s="219" t="s">
        <v>684</v>
      </c>
      <c r="F352" s="220" t="s">
        <v>685</v>
      </c>
      <c r="G352" s="221" t="s">
        <v>155</v>
      </c>
      <c r="H352" s="222">
        <v>1.125</v>
      </c>
      <c r="I352" s="223"/>
      <c r="J352" s="224">
        <f>ROUND(I352*H352,2)</f>
        <v>0</v>
      </c>
      <c r="K352" s="220" t="s">
        <v>156</v>
      </c>
      <c r="L352" s="44"/>
      <c r="M352" s="225" t="s">
        <v>1</v>
      </c>
      <c r="N352" s="226" t="s">
        <v>41</v>
      </c>
      <c r="O352" s="91"/>
      <c r="P352" s="227">
        <f>O352*H352</f>
        <v>0</v>
      </c>
      <c r="Q352" s="227">
        <v>0.00025999999999999998</v>
      </c>
      <c r="R352" s="227">
        <f>Q352*H352</f>
        <v>0.00029249999999999995</v>
      </c>
      <c r="S352" s="227">
        <v>0</v>
      </c>
      <c r="T352" s="228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29" t="s">
        <v>242</v>
      </c>
      <c r="AT352" s="229" t="s">
        <v>152</v>
      </c>
      <c r="AU352" s="229" t="s">
        <v>86</v>
      </c>
      <c r="AY352" s="17" t="s">
        <v>150</v>
      </c>
      <c r="BE352" s="230">
        <f>IF(N352="základní",J352,0)</f>
        <v>0</v>
      </c>
      <c r="BF352" s="230">
        <f>IF(N352="snížená",J352,0)</f>
        <v>0</v>
      </c>
      <c r="BG352" s="230">
        <f>IF(N352="zákl. přenesená",J352,0)</f>
        <v>0</v>
      </c>
      <c r="BH352" s="230">
        <f>IF(N352="sníž. přenesená",J352,0)</f>
        <v>0</v>
      </c>
      <c r="BI352" s="230">
        <f>IF(N352="nulová",J352,0)</f>
        <v>0</v>
      </c>
      <c r="BJ352" s="17" t="s">
        <v>84</v>
      </c>
      <c r="BK352" s="230">
        <f>ROUND(I352*H352,2)</f>
        <v>0</v>
      </c>
      <c r="BL352" s="17" t="s">
        <v>242</v>
      </c>
      <c r="BM352" s="229" t="s">
        <v>968</v>
      </c>
    </row>
    <row r="353" s="13" customFormat="1">
      <c r="A353" s="13"/>
      <c r="B353" s="231"/>
      <c r="C353" s="232"/>
      <c r="D353" s="233" t="s">
        <v>159</v>
      </c>
      <c r="E353" s="234" t="s">
        <v>1</v>
      </c>
      <c r="F353" s="235" t="s">
        <v>969</v>
      </c>
      <c r="G353" s="232"/>
      <c r="H353" s="236">
        <v>1.125</v>
      </c>
      <c r="I353" s="237"/>
      <c r="J353" s="232"/>
      <c r="K353" s="232"/>
      <c r="L353" s="238"/>
      <c r="M353" s="239"/>
      <c r="N353" s="240"/>
      <c r="O353" s="240"/>
      <c r="P353" s="240"/>
      <c r="Q353" s="240"/>
      <c r="R353" s="240"/>
      <c r="S353" s="240"/>
      <c r="T353" s="241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2" t="s">
        <v>159</v>
      </c>
      <c r="AU353" s="242" t="s">
        <v>86</v>
      </c>
      <c r="AV353" s="13" t="s">
        <v>86</v>
      </c>
      <c r="AW353" s="13" t="s">
        <v>32</v>
      </c>
      <c r="AX353" s="13" t="s">
        <v>76</v>
      </c>
      <c r="AY353" s="242" t="s">
        <v>150</v>
      </c>
    </row>
    <row r="354" s="14" customFormat="1">
      <c r="A354" s="14"/>
      <c r="B354" s="243"/>
      <c r="C354" s="244"/>
      <c r="D354" s="233" t="s">
        <v>159</v>
      </c>
      <c r="E354" s="245" t="s">
        <v>1</v>
      </c>
      <c r="F354" s="246" t="s">
        <v>161</v>
      </c>
      <c r="G354" s="244"/>
      <c r="H354" s="247">
        <v>1.125</v>
      </c>
      <c r="I354" s="248"/>
      <c r="J354" s="244"/>
      <c r="K354" s="244"/>
      <c r="L354" s="249"/>
      <c r="M354" s="250"/>
      <c r="N354" s="251"/>
      <c r="O354" s="251"/>
      <c r="P354" s="251"/>
      <c r="Q354" s="251"/>
      <c r="R354" s="251"/>
      <c r="S354" s="251"/>
      <c r="T354" s="252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3" t="s">
        <v>159</v>
      </c>
      <c r="AU354" s="253" t="s">
        <v>86</v>
      </c>
      <c r="AV354" s="14" t="s">
        <v>157</v>
      </c>
      <c r="AW354" s="14" t="s">
        <v>32</v>
      </c>
      <c r="AX354" s="14" t="s">
        <v>84</v>
      </c>
      <c r="AY354" s="253" t="s">
        <v>150</v>
      </c>
    </row>
    <row r="355" s="2" customFormat="1" ht="16.5" customHeight="1">
      <c r="A355" s="38"/>
      <c r="B355" s="39"/>
      <c r="C355" s="254" t="s">
        <v>481</v>
      </c>
      <c r="D355" s="254" t="s">
        <v>228</v>
      </c>
      <c r="E355" s="255" t="s">
        <v>690</v>
      </c>
      <c r="F355" s="256" t="s">
        <v>691</v>
      </c>
      <c r="G355" s="257" t="s">
        <v>155</v>
      </c>
      <c r="H355" s="258">
        <v>1.125</v>
      </c>
      <c r="I355" s="259"/>
      <c r="J355" s="260">
        <f>ROUND(I355*H355,2)</f>
        <v>0</v>
      </c>
      <c r="K355" s="256" t="s">
        <v>156</v>
      </c>
      <c r="L355" s="261"/>
      <c r="M355" s="262" t="s">
        <v>1</v>
      </c>
      <c r="N355" s="263" t="s">
        <v>41</v>
      </c>
      <c r="O355" s="91"/>
      <c r="P355" s="227">
        <f>O355*H355</f>
        <v>0</v>
      </c>
      <c r="Q355" s="227">
        <v>0.036810000000000002</v>
      </c>
      <c r="R355" s="227">
        <f>Q355*H355</f>
        <v>0.041411250000000004</v>
      </c>
      <c r="S355" s="227">
        <v>0</v>
      </c>
      <c r="T355" s="228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29" t="s">
        <v>319</v>
      </c>
      <c r="AT355" s="229" t="s">
        <v>228</v>
      </c>
      <c r="AU355" s="229" t="s">
        <v>86</v>
      </c>
      <c r="AY355" s="17" t="s">
        <v>150</v>
      </c>
      <c r="BE355" s="230">
        <f>IF(N355="základní",J355,0)</f>
        <v>0</v>
      </c>
      <c r="BF355" s="230">
        <f>IF(N355="snížená",J355,0)</f>
        <v>0</v>
      </c>
      <c r="BG355" s="230">
        <f>IF(N355="zákl. přenesená",J355,0)</f>
        <v>0</v>
      </c>
      <c r="BH355" s="230">
        <f>IF(N355="sníž. přenesená",J355,0)</f>
        <v>0</v>
      </c>
      <c r="BI355" s="230">
        <f>IF(N355="nulová",J355,0)</f>
        <v>0</v>
      </c>
      <c r="BJ355" s="17" t="s">
        <v>84</v>
      </c>
      <c r="BK355" s="230">
        <f>ROUND(I355*H355,2)</f>
        <v>0</v>
      </c>
      <c r="BL355" s="17" t="s">
        <v>242</v>
      </c>
      <c r="BM355" s="229" t="s">
        <v>970</v>
      </c>
    </row>
    <row r="356" s="2" customFormat="1" ht="16.5" customHeight="1">
      <c r="A356" s="38"/>
      <c r="B356" s="39"/>
      <c r="C356" s="218" t="s">
        <v>485</v>
      </c>
      <c r="D356" s="218" t="s">
        <v>152</v>
      </c>
      <c r="E356" s="219" t="s">
        <v>971</v>
      </c>
      <c r="F356" s="220" t="s">
        <v>972</v>
      </c>
      <c r="G356" s="221" t="s">
        <v>884</v>
      </c>
      <c r="H356" s="222">
        <v>1</v>
      </c>
      <c r="I356" s="223"/>
      <c r="J356" s="224">
        <f>ROUND(I356*H356,2)</f>
        <v>0</v>
      </c>
      <c r="K356" s="220" t="s">
        <v>156</v>
      </c>
      <c r="L356" s="44"/>
      <c r="M356" s="225" t="s">
        <v>1</v>
      </c>
      <c r="N356" s="226" t="s">
        <v>41</v>
      </c>
      <c r="O356" s="91"/>
      <c r="P356" s="227">
        <f>O356*H356</f>
        <v>0</v>
      </c>
      <c r="Q356" s="227">
        <v>0</v>
      </c>
      <c r="R356" s="227">
        <f>Q356*H356</f>
        <v>0</v>
      </c>
      <c r="S356" s="227">
        <v>0</v>
      </c>
      <c r="T356" s="228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29" t="s">
        <v>242</v>
      </c>
      <c r="AT356" s="229" t="s">
        <v>152</v>
      </c>
      <c r="AU356" s="229" t="s">
        <v>86</v>
      </c>
      <c r="AY356" s="17" t="s">
        <v>150</v>
      </c>
      <c r="BE356" s="230">
        <f>IF(N356="základní",J356,0)</f>
        <v>0</v>
      </c>
      <c r="BF356" s="230">
        <f>IF(N356="snížená",J356,0)</f>
        <v>0</v>
      </c>
      <c r="BG356" s="230">
        <f>IF(N356="zákl. přenesená",J356,0)</f>
        <v>0</v>
      </c>
      <c r="BH356" s="230">
        <f>IF(N356="sníž. přenesená",J356,0)</f>
        <v>0</v>
      </c>
      <c r="BI356" s="230">
        <f>IF(N356="nulová",J356,0)</f>
        <v>0</v>
      </c>
      <c r="BJ356" s="17" t="s">
        <v>84</v>
      </c>
      <c r="BK356" s="230">
        <f>ROUND(I356*H356,2)</f>
        <v>0</v>
      </c>
      <c r="BL356" s="17" t="s">
        <v>242</v>
      </c>
      <c r="BM356" s="229" t="s">
        <v>973</v>
      </c>
    </row>
    <row r="357" s="13" customFormat="1">
      <c r="A357" s="13"/>
      <c r="B357" s="231"/>
      <c r="C357" s="232"/>
      <c r="D357" s="233" t="s">
        <v>159</v>
      </c>
      <c r="E357" s="234" t="s">
        <v>1</v>
      </c>
      <c r="F357" s="235" t="s">
        <v>84</v>
      </c>
      <c r="G357" s="232"/>
      <c r="H357" s="236">
        <v>1</v>
      </c>
      <c r="I357" s="237"/>
      <c r="J357" s="232"/>
      <c r="K357" s="232"/>
      <c r="L357" s="238"/>
      <c r="M357" s="239"/>
      <c r="N357" s="240"/>
      <c r="O357" s="240"/>
      <c r="P357" s="240"/>
      <c r="Q357" s="240"/>
      <c r="R357" s="240"/>
      <c r="S357" s="240"/>
      <c r="T357" s="241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2" t="s">
        <v>159</v>
      </c>
      <c r="AU357" s="242" t="s">
        <v>86</v>
      </c>
      <c r="AV357" s="13" t="s">
        <v>86</v>
      </c>
      <c r="AW357" s="13" t="s">
        <v>32</v>
      </c>
      <c r="AX357" s="13" t="s">
        <v>76</v>
      </c>
      <c r="AY357" s="242" t="s">
        <v>150</v>
      </c>
    </row>
    <row r="358" s="14" customFormat="1">
      <c r="A358" s="14"/>
      <c r="B358" s="243"/>
      <c r="C358" s="244"/>
      <c r="D358" s="233" t="s">
        <v>159</v>
      </c>
      <c r="E358" s="245" t="s">
        <v>1</v>
      </c>
      <c r="F358" s="246" t="s">
        <v>161</v>
      </c>
      <c r="G358" s="244"/>
      <c r="H358" s="247">
        <v>1</v>
      </c>
      <c r="I358" s="248"/>
      <c r="J358" s="244"/>
      <c r="K358" s="244"/>
      <c r="L358" s="249"/>
      <c r="M358" s="250"/>
      <c r="N358" s="251"/>
      <c r="O358" s="251"/>
      <c r="P358" s="251"/>
      <c r="Q358" s="251"/>
      <c r="R358" s="251"/>
      <c r="S358" s="251"/>
      <c r="T358" s="252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3" t="s">
        <v>159</v>
      </c>
      <c r="AU358" s="253" t="s">
        <v>86</v>
      </c>
      <c r="AV358" s="14" t="s">
        <v>157</v>
      </c>
      <c r="AW358" s="14" t="s">
        <v>32</v>
      </c>
      <c r="AX358" s="14" t="s">
        <v>84</v>
      </c>
      <c r="AY358" s="253" t="s">
        <v>150</v>
      </c>
    </row>
    <row r="359" s="2" customFormat="1" ht="21.75" customHeight="1">
      <c r="A359" s="38"/>
      <c r="B359" s="39"/>
      <c r="C359" s="254" t="s">
        <v>490</v>
      </c>
      <c r="D359" s="254" t="s">
        <v>228</v>
      </c>
      <c r="E359" s="255" t="s">
        <v>974</v>
      </c>
      <c r="F359" s="256" t="s">
        <v>975</v>
      </c>
      <c r="G359" s="257" t="s">
        <v>884</v>
      </c>
      <c r="H359" s="258">
        <v>1</v>
      </c>
      <c r="I359" s="259"/>
      <c r="J359" s="260">
        <f>ROUND(I359*H359,2)</f>
        <v>0</v>
      </c>
      <c r="K359" s="256" t="s">
        <v>156</v>
      </c>
      <c r="L359" s="261"/>
      <c r="M359" s="262" t="s">
        <v>1</v>
      </c>
      <c r="N359" s="263" t="s">
        <v>41</v>
      </c>
      <c r="O359" s="91"/>
      <c r="P359" s="227">
        <f>O359*H359</f>
        <v>0</v>
      </c>
      <c r="Q359" s="227">
        <v>0.05117</v>
      </c>
      <c r="R359" s="227">
        <f>Q359*H359</f>
        <v>0.05117</v>
      </c>
      <c r="S359" s="227">
        <v>0</v>
      </c>
      <c r="T359" s="228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29" t="s">
        <v>319</v>
      </c>
      <c r="AT359" s="229" t="s">
        <v>228</v>
      </c>
      <c r="AU359" s="229" t="s">
        <v>86</v>
      </c>
      <c r="AY359" s="17" t="s">
        <v>150</v>
      </c>
      <c r="BE359" s="230">
        <f>IF(N359="základní",J359,0)</f>
        <v>0</v>
      </c>
      <c r="BF359" s="230">
        <f>IF(N359="snížená",J359,0)</f>
        <v>0</v>
      </c>
      <c r="BG359" s="230">
        <f>IF(N359="zákl. přenesená",J359,0)</f>
        <v>0</v>
      </c>
      <c r="BH359" s="230">
        <f>IF(N359="sníž. přenesená",J359,0)</f>
        <v>0</v>
      </c>
      <c r="BI359" s="230">
        <f>IF(N359="nulová",J359,0)</f>
        <v>0</v>
      </c>
      <c r="BJ359" s="17" t="s">
        <v>84</v>
      </c>
      <c r="BK359" s="230">
        <f>ROUND(I359*H359,2)</f>
        <v>0</v>
      </c>
      <c r="BL359" s="17" t="s">
        <v>242</v>
      </c>
      <c r="BM359" s="229" t="s">
        <v>976</v>
      </c>
    </row>
    <row r="360" s="2" customFormat="1" ht="16.5" customHeight="1">
      <c r="A360" s="38"/>
      <c r="B360" s="39"/>
      <c r="C360" s="218" t="s">
        <v>496</v>
      </c>
      <c r="D360" s="218" t="s">
        <v>152</v>
      </c>
      <c r="E360" s="219" t="s">
        <v>977</v>
      </c>
      <c r="F360" s="220" t="s">
        <v>978</v>
      </c>
      <c r="G360" s="221" t="s">
        <v>884</v>
      </c>
      <c r="H360" s="222">
        <v>1</v>
      </c>
      <c r="I360" s="223"/>
      <c r="J360" s="224">
        <f>ROUND(I360*H360,2)</f>
        <v>0</v>
      </c>
      <c r="K360" s="220" t="s">
        <v>156</v>
      </c>
      <c r="L360" s="44"/>
      <c r="M360" s="225" t="s">
        <v>1</v>
      </c>
      <c r="N360" s="226" t="s">
        <v>41</v>
      </c>
      <c r="O360" s="91"/>
      <c r="P360" s="227">
        <f>O360*H360</f>
        <v>0</v>
      </c>
      <c r="Q360" s="227">
        <v>0</v>
      </c>
      <c r="R360" s="227">
        <f>Q360*H360</f>
        <v>0</v>
      </c>
      <c r="S360" s="227">
        <v>0</v>
      </c>
      <c r="T360" s="228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29" t="s">
        <v>242</v>
      </c>
      <c r="AT360" s="229" t="s">
        <v>152</v>
      </c>
      <c r="AU360" s="229" t="s">
        <v>86</v>
      </c>
      <c r="AY360" s="17" t="s">
        <v>150</v>
      </c>
      <c r="BE360" s="230">
        <f>IF(N360="základní",J360,0)</f>
        <v>0</v>
      </c>
      <c r="BF360" s="230">
        <f>IF(N360="snížená",J360,0)</f>
        <v>0</v>
      </c>
      <c r="BG360" s="230">
        <f>IF(N360="zákl. přenesená",J360,0)</f>
        <v>0</v>
      </c>
      <c r="BH360" s="230">
        <f>IF(N360="sníž. přenesená",J360,0)</f>
        <v>0</v>
      </c>
      <c r="BI360" s="230">
        <f>IF(N360="nulová",J360,0)</f>
        <v>0</v>
      </c>
      <c r="BJ360" s="17" t="s">
        <v>84</v>
      </c>
      <c r="BK360" s="230">
        <f>ROUND(I360*H360,2)</f>
        <v>0</v>
      </c>
      <c r="BL360" s="17" t="s">
        <v>242</v>
      </c>
      <c r="BM360" s="229" t="s">
        <v>979</v>
      </c>
    </row>
    <row r="361" s="13" customFormat="1">
      <c r="A361" s="13"/>
      <c r="B361" s="231"/>
      <c r="C361" s="232"/>
      <c r="D361" s="233" t="s">
        <v>159</v>
      </c>
      <c r="E361" s="234" t="s">
        <v>1</v>
      </c>
      <c r="F361" s="235" t="s">
        <v>84</v>
      </c>
      <c r="G361" s="232"/>
      <c r="H361" s="236">
        <v>1</v>
      </c>
      <c r="I361" s="237"/>
      <c r="J361" s="232"/>
      <c r="K361" s="232"/>
      <c r="L361" s="238"/>
      <c r="M361" s="239"/>
      <c r="N361" s="240"/>
      <c r="O361" s="240"/>
      <c r="P361" s="240"/>
      <c r="Q361" s="240"/>
      <c r="R361" s="240"/>
      <c r="S361" s="240"/>
      <c r="T361" s="241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2" t="s">
        <v>159</v>
      </c>
      <c r="AU361" s="242" t="s">
        <v>86</v>
      </c>
      <c r="AV361" s="13" t="s">
        <v>86</v>
      </c>
      <c r="AW361" s="13" t="s">
        <v>32</v>
      </c>
      <c r="AX361" s="13" t="s">
        <v>76</v>
      </c>
      <c r="AY361" s="242" t="s">
        <v>150</v>
      </c>
    </row>
    <row r="362" s="14" customFormat="1">
      <c r="A362" s="14"/>
      <c r="B362" s="243"/>
      <c r="C362" s="244"/>
      <c r="D362" s="233" t="s">
        <v>159</v>
      </c>
      <c r="E362" s="245" t="s">
        <v>1</v>
      </c>
      <c r="F362" s="246" t="s">
        <v>161</v>
      </c>
      <c r="G362" s="244"/>
      <c r="H362" s="247">
        <v>1</v>
      </c>
      <c r="I362" s="248"/>
      <c r="J362" s="244"/>
      <c r="K362" s="244"/>
      <c r="L362" s="249"/>
      <c r="M362" s="250"/>
      <c r="N362" s="251"/>
      <c r="O362" s="251"/>
      <c r="P362" s="251"/>
      <c r="Q362" s="251"/>
      <c r="R362" s="251"/>
      <c r="S362" s="251"/>
      <c r="T362" s="252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3" t="s">
        <v>159</v>
      </c>
      <c r="AU362" s="253" t="s">
        <v>86</v>
      </c>
      <c r="AV362" s="14" t="s">
        <v>157</v>
      </c>
      <c r="AW362" s="14" t="s">
        <v>32</v>
      </c>
      <c r="AX362" s="14" t="s">
        <v>84</v>
      </c>
      <c r="AY362" s="253" t="s">
        <v>150</v>
      </c>
    </row>
    <row r="363" s="2" customFormat="1" ht="16.5" customHeight="1">
      <c r="A363" s="38"/>
      <c r="B363" s="39"/>
      <c r="C363" s="254" t="s">
        <v>502</v>
      </c>
      <c r="D363" s="254" t="s">
        <v>228</v>
      </c>
      <c r="E363" s="255" t="s">
        <v>980</v>
      </c>
      <c r="F363" s="256" t="s">
        <v>981</v>
      </c>
      <c r="G363" s="257" t="s">
        <v>884</v>
      </c>
      <c r="H363" s="258">
        <v>1</v>
      </c>
      <c r="I363" s="259"/>
      <c r="J363" s="260">
        <f>ROUND(I363*H363,2)</f>
        <v>0</v>
      </c>
      <c r="K363" s="256" t="s">
        <v>156</v>
      </c>
      <c r="L363" s="261"/>
      <c r="M363" s="262" t="s">
        <v>1</v>
      </c>
      <c r="N363" s="263" t="s">
        <v>41</v>
      </c>
      <c r="O363" s="91"/>
      <c r="P363" s="227">
        <f>O363*H363</f>
        <v>0</v>
      </c>
      <c r="Q363" s="227">
        <v>0.0023999999999999998</v>
      </c>
      <c r="R363" s="227">
        <f>Q363*H363</f>
        <v>0.0023999999999999998</v>
      </c>
      <c r="S363" s="227">
        <v>0</v>
      </c>
      <c r="T363" s="228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29" t="s">
        <v>319</v>
      </c>
      <c r="AT363" s="229" t="s">
        <v>228</v>
      </c>
      <c r="AU363" s="229" t="s">
        <v>86</v>
      </c>
      <c r="AY363" s="17" t="s">
        <v>150</v>
      </c>
      <c r="BE363" s="230">
        <f>IF(N363="základní",J363,0)</f>
        <v>0</v>
      </c>
      <c r="BF363" s="230">
        <f>IF(N363="snížená",J363,0)</f>
        <v>0</v>
      </c>
      <c r="BG363" s="230">
        <f>IF(N363="zákl. přenesená",J363,0)</f>
        <v>0</v>
      </c>
      <c r="BH363" s="230">
        <f>IF(N363="sníž. přenesená",J363,0)</f>
        <v>0</v>
      </c>
      <c r="BI363" s="230">
        <f>IF(N363="nulová",J363,0)</f>
        <v>0</v>
      </c>
      <c r="BJ363" s="17" t="s">
        <v>84</v>
      </c>
      <c r="BK363" s="230">
        <f>ROUND(I363*H363,2)</f>
        <v>0</v>
      </c>
      <c r="BL363" s="17" t="s">
        <v>242</v>
      </c>
      <c r="BM363" s="229" t="s">
        <v>982</v>
      </c>
    </row>
    <row r="364" s="2" customFormat="1" ht="16.5" customHeight="1">
      <c r="A364" s="38"/>
      <c r="B364" s="39"/>
      <c r="C364" s="218" t="s">
        <v>506</v>
      </c>
      <c r="D364" s="218" t="s">
        <v>152</v>
      </c>
      <c r="E364" s="219" t="s">
        <v>983</v>
      </c>
      <c r="F364" s="220" t="s">
        <v>984</v>
      </c>
      <c r="G364" s="221" t="s">
        <v>884</v>
      </c>
      <c r="H364" s="222">
        <v>1</v>
      </c>
      <c r="I364" s="223"/>
      <c r="J364" s="224">
        <f>ROUND(I364*H364,2)</f>
        <v>0</v>
      </c>
      <c r="K364" s="220" t="s">
        <v>156</v>
      </c>
      <c r="L364" s="44"/>
      <c r="M364" s="225" t="s">
        <v>1</v>
      </c>
      <c r="N364" s="226" t="s">
        <v>41</v>
      </c>
      <c r="O364" s="91"/>
      <c r="P364" s="227">
        <f>O364*H364</f>
        <v>0</v>
      </c>
      <c r="Q364" s="227">
        <v>0</v>
      </c>
      <c r="R364" s="227">
        <f>Q364*H364</f>
        <v>0</v>
      </c>
      <c r="S364" s="227">
        <v>0</v>
      </c>
      <c r="T364" s="228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29" t="s">
        <v>242</v>
      </c>
      <c r="AT364" s="229" t="s">
        <v>152</v>
      </c>
      <c r="AU364" s="229" t="s">
        <v>86</v>
      </c>
      <c r="AY364" s="17" t="s">
        <v>150</v>
      </c>
      <c r="BE364" s="230">
        <f>IF(N364="základní",J364,0)</f>
        <v>0</v>
      </c>
      <c r="BF364" s="230">
        <f>IF(N364="snížená",J364,0)</f>
        <v>0</v>
      </c>
      <c r="BG364" s="230">
        <f>IF(N364="zákl. přenesená",J364,0)</f>
        <v>0</v>
      </c>
      <c r="BH364" s="230">
        <f>IF(N364="sníž. přenesená",J364,0)</f>
        <v>0</v>
      </c>
      <c r="BI364" s="230">
        <f>IF(N364="nulová",J364,0)</f>
        <v>0</v>
      </c>
      <c r="BJ364" s="17" t="s">
        <v>84</v>
      </c>
      <c r="BK364" s="230">
        <f>ROUND(I364*H364,2)</f>
        <v>0</v>
      </c>
      <c r="BL364" s="17" t="s">
        <v>242</v>
      </c>
      <c r="BM364" s="229" t="s">
        <v>985</v>
      </c>
    </row>
    <row r="365" s="13" customFormat="1">
      <c r="A365" s="13"/>
      <c r="B365" s="231"/>
      <c r="C365" s="232"/>
      <c r="D365" s="233" t="s">
        <v>159</v>
      </c>
      <c r="E365" s="234" t="s">
        <v>1</v>
      </c>
      <c r="F365" s="235" t="s">
        <v>84</v>
      </c>
      <c r="G365" s="232"/>
      <c r="H365" s="236">
        <v>1</v>
      </c>
      <c r="I365" s="237"/>
      <c r="J365" s="232"/>
      <c r="K365" s="232"/>
      <c r="L365" s="238"/>
      <c r="M365" s="239"/>
      <c r="N365" s="240"/>
      <c r="O365" s="240"/>
      <c r="P365" s="240"/>
      <c r="Q365" s="240"/>
      <c r="R365" s="240"/>
      <c r="S365" s="240"/>
      <c r="T365" s="241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2" t="s">
        <v>159</v>
      </c>
      <c r="AU365" s="242" t="s">
        <v>86</v>
      </c>
      <c r="AV365" s="13" t="s">
        <v>86</v>
      </c>
      <c r="AW365" s="13" t="s">
        <v>32</v>
      </c>
      <c r="AX365" s="13" t="s">
        <v>76</v>
      </c>
      <c r="AY365" s="242" t="s">
        <v>150</v>
      </c>
    </row>
    <row r="366" s="14" customFormat="1">
      <c r="A366" s="14"/>
      <c r="B366" s="243"/>
      <c r="C366" s="244"/>
      <c r="D366" s="233" t="s">
        <v>159</v>
      </c>
      <c r="E366" s="245" t="s">
        <v>1</v>
      </c>
      <c r="F366" s="246" t="s">
        <v>161</v>
      </c>
      <c r="G366" s="244"/>
      <c r="H366" s="247">
        <v>1</v>
      </c>
      <c r="I366" s="248"/>
      <c r="J366" s="244"/>
      <c r="K366" s="244"/>
      <c r="L366" s="249"/>
      <c r="M366" s="250"/>
      <c r="N366" s="251"/>
      <c r="O366" s="251"/>
      <c r="P366" s="251"/>
      <c r="Q366" s="251"/>
      <c r="R366" s="251"/>
      <c r="S366" s="251"/>
      <c r="T366" s="252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3" t="s">
        <v>159</v>
      </c>
      <c r="AU366" s="253" t="s">
        <v>86</v>
      </c>
      <c r="AV366" s="14" t="s">
        <v>157</v>
      </c>
      <c r="AW366" s="14" t="s">
        <v>32</v>
      </c>
      <c r="AX366" s="14" t="s">
        <v>84</v>
      </c>
      <c r="AY366" s="253" t="s">
        <v>150</v>
      </c>
    </row>
    <row r="367" s="2" customFormat="1" ht="16.5" customHeight="1">
      <c r="A367" s="38"/>
      <c r="B367" s="39"/>
      <c r="C367" s="254" t="s">
        <v>510</v>
      </c>
      <c r="D367" s="254" t="s">
        <v>228</v>
      </c>
      <c r="E367" s="255" t="s">
        <v>986</v>
      </c>
      <c r="F367" s="256" t="s">
        <v>987</v>
      </c>
      <c r="G367" s="257" t="s">
        <v>884</v>
      </c>
      <c r="H367" s="258">
        <v>1</v>
      </c>
      <c r="I367" s="259"/>
      <c r="J367" s="260">
        <f>ROUND(I367*H367,2)</f>
        <v>0</v>
      </c>
      <c r="K367" s="256" t="s">
        <v>156</v>
      </c>
      <c r="L367" s="261"/>
      <c r="M367" s="262" t="s">
        <v>1</v>
      </c>
      <c r="N367" s="263" t="s">
        <v>41</v>
      </c>
      <c r="O367" s="91"/>
      <c r="P367" s="227">
        <f>O367*H367</f>
        <v>0</v>
      </c>
      <c r="Q367" s="227">
        <v>0.0022000000000000001</v>
      </c>
      <c r="R367" s="227">
        <f>Q367*H367</f>
        <v>0.0022000000000000001</v>
      </c>
      <c r="S367" s="227">
        <v>0</v>
      </c>
      <c r="T367" s="228">
        <f>S367*H367</f>
        <v>0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229" t="s">
        <v>319</v>
      </c>
      <c r="AT367" s="229" t="s">
        <v>228</v>
      </c>
      <c r="AU367" s="229" t="s">
        <v>86</v>
      </c>
      <c r="AY367" s="17" t="s">
        <v>150</v>
      </c>
      <c r="BE367" s="230">
        <f>IF(N367="základní",J367,0)</f>
        <v>0</v>
      </c>
      <c r="BF367" s="230">
        <f>IF(N367="snížená",J367,0)</f>
        <v>0</v>
      </c>
      <c r="BG367" s="230">
        <f>IF(N367="zákl. přenesená",J367,0)</f>
        <v>0</v>
      </c>
      <c r="BH367" s="230">
        <f>IF(N367="sníž. přenesená",J367,0)</f>
        <v>0</v>
      </c>
      <c r="BI367" s="230">
        <f>IF(N367="nulová",J367,0)</f>
        <v>0</v>
      </c>
      <c r="BJ367" s="17" t="s">
        <v>84</v>
      </c>
      <c r="BK367" s="230">
        <f>ROUND(I367*H367,2)</f>
        <v>0</v>
      </c>
      <c r="BL367" s="17" t="s">
        <v>242</v>
      </c>
      <c r="BM367" s="229" t="s">
        <v>988</v>
      </c>
    </row>
    <row r="368" s="2" customFormat="1" ht="16.5" customHeight="1">
      <c r="A368" s="38"/>
      <c r="B368" s="39"/>
      <c r="C368" s="218" t="s">
        <v>516</v>
      </c>
      <c r="D368" s="218" t="s">
        <v>152</v>
      </c>
      <c r="E368" s="219" t="s">
        <v>989</v>
      </c>
      <c r="F368" s="220" t="s">
        <v>990</v>
      </c>
      <c r="G368" s="221" t="s">
        <v>884</v>
      </c>
      <c r="H368" s="222">
        <v>1</v>
      </c>
      <c r="I368" s="223"/>
      <c r="J368" s="224">
        <f>ROUND(I368*H368,2)</f>
        <v>0</v>
      </c>
      <c r="K368" s="220" t="s">
        <v>156</v>
      </c>
      <c r="L368" s="44"/>
      <c r="M368" s="225" t="s">
        <v>1</v>
      </c>
      <c r="N368" s="226" t="s">
        <v>41</v>
      </c>
      <c r="O368" s="91"/>
      <c r="P368" s="227">
        <f>O368*H368</f>
        <v>0</v>
      </c>
      <c r="Q368" s="227">
        <v>0</v>
      </c>
      <c r="R368" s="227">
        <f>Q368*H368</f>
        <v>0</v>
      </c>
      <c r="S368" s="227">
        <v>0</v>
      </c>
      <c r="T368" s="228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29" t="s">
        <v>242</v>
      </c>
      <c r="AT368" s="229" t="s">
        <v>152</v>
      </c>
      <c r="AU368" s="229" t="s">
        <v>86</v>
      </c>
      <c r="AY368" s="17" t="s">
        <v>150</v>
      </c>
      <c r="BE368" s="230">
        <f>IF(N368="základní",J368,0)</f>
        <v>0</v>
      </c>
      <c r="BF368" s="230">
        <f>IF(N368="snížená",J368,0)</f>
        <v>0</v>
      </c>
      <c r="BG368" s="230">
        <f>IF(N368="zákl. přenesená",J368,0)</f>
        <v>0</v>
      </c>
      <c r="BH368" s="230">
        <f>IF(N368="sníž. přenesená",J368,0)</f>
        <v>0</v>
      </c>
      <c r="BI368" s="230">
        <f>IF(N368="nulová",J368,0)</f>
        <v>0</v>
      </c>
      <c r="BJ368" s="17" t="s">
        <v>84</v>
      </c>
      <c r="BK368" s="230">
        <f>ROUND(I368*H368,2)</f>
        <v>0</v>
      </c>
      <c r="BL368" s="17" t="s">
        <v>242</v>
      </c>
      <c r="BM368" s="229" t="s">
        <v>991</v>
      </c>
    </row>
    <row r="369" s="13" customFormat="1">
      <c r="A369" s="13"/>
      <c r="B369" s="231"/>
      <c r="C369" s="232"/>
      <c r="D369" s="233" t="s">
        <v>159</v>
      </c>
      <c r="E369" s="234" t="s">
        <v>1</v>
      </c>
      <c r="F369" s="235" t="s">
        <v>84</v>
      </c>
      <c r="G369" s="232"/>
      <c r="H369" s="236">
        <v>1</v>
      </c>
      <c r="I369" s="237"/>
      <c r="J369" s="232"/>
      <c r="K369" s="232"/>
      <c r="L369" s="238"/>
      <c r="M369" s="239"/>
      <c r="N369" s="240"/>
      <c r="O369" s="240"/>
      <c r="P369" s="240"/>
      <c r="Q369" s="240"/>
      <c r="R369" s="240"/>
      <c r="S369" s="240"/>
      <c r="T369" s="241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2" t="s">
        <v>159</v>
      </c>
      <c r="AU369" s="242" t="s">
        <v>86</v>
      </c>
      <c r="AV369" s="13" t="s">
        <v>86</v>
      </c>
      <c r="AW369" s="13" t="s">
        <v>32</v>
      </c>
      <c r="AX369" s="13" t="s">
        <v>76</v>
      </c>
      <c r="AY369" s="242" t="s">
        <v>150</v>
      </c>
    </row>
    <row r="370" s="14" customFormat="1">
      <c r="A370" s="14"/>
      <c r="B370" s="243"/>
      <c r="C370" s="244"/>
      <c r="D370" s="233" t="s">
        <v>159</v>
      </c>
      <c r="E370" s="245" t="s">
        <v>1</v>
      </c>
      <c r="F370" s="246" t="s">
        <v>161</v>
      </c>
      <c r="G370" s="244"/>
      <c r="H370" s="247">
        <v>1</v>
      </c>
      <c r="I370" s="248"/>
      <c r="J370" s="244"/>
      <c r="K370" s="244"/>
      <c r="L370" s="249"/>
      <c r="M370" s="250"/>
      <c r="N370" s="251"/>
      <c r="O370" s="251"/>
      <c r="P370" s="251"/>
      <c r="Q370" s="251"/>
      <c r="R370" s="251"/>
      <c r="S370" s="251"/>
      <c r="T370" s="252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3" t="s">
        <v>159</v>
      </c>
      <c r="AU370" s="253" t="s">
        <v>86</v>
      </c>
      <c r="AV370" s="14" t="s">
        <v>157</v>
      </c>
      <c r="AW370" s="14" t="s">
        <v>32</v>
      </c>
      <c r="AX370" s="14" t="s">
        <v>84</v>
      </c>
      <c r="AY370" s="253" t="s">
        <v>150</v>
      </c>
    </row>
    <row r="371" s="2" customFormat="1" ht="16.5" customHeight="1">
      <c r="A371" s="38"/>
      <c r="B371" s="39"/>
      <c r="C371" s="254" t="s">
        <v>520</v>
      </c>
      <c r="D371" s="254" t="s">
        <v>228</v>
      </c>
      <c r="E371" s="255" t="s">
        <v>992</v>
      </c>
      <c r="F371" s="256" t="s">
        <v>993</v>
      </c>
      <c r="G371" s="257" t="s">
        <v>884</v>
      </c>
      <c r="H371" s="258">
        <v>1</v>
      </c>
      <c r="I371" s="259"/>
      <c r="J371" s="260">
        <f>ROUND(I371*H371,2)</f>
        <v>0</v>
      </c>
      <c r="K371" s="256" t="s">
        <v>156</v>
      </c>
      <c r="L371" s="261"/>
      <c r="M371" s="262" t="s">
        <v>1</v>
      </c>
      <c r="N371" s="263" t="s">
        <v>41</v>
      </c>
      <c r="O371" s="91"/>
      <c r="P371" s="227">
        <f>O371*H371</f>
        <v>0</v>
      </c>
      <c r="Q371" s="227">
        <v>0.00014999999999999999</v>
      </c>
      <c r="R371" s="227">
        <f>Q371*H371</f>
        <v>0.00014999999999999999</v>
      </c>
      <c r="S371" s="227">
        <v>0</v>
      </c>
      <c r="T371" s="228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29" t="s">
        <v>319</v>
      </c>
      <c r="AT371" s="229" t="s">
        <v>228</v>
      </c>
      <c r="AU371" s="229" t="s">
        <v>86</v>
      </c>
      <c r="AY371" s="17" t="s">
        <v>150</v>
      </c>
      <c r="BE371" s="230">
        <f>IF(N371="základní",J371,0)</f>
        <v>0</v>
      </c>
      <c r="BF371" s="230">
        <f>IF(N371="snížená",J371,0)</f>
        <v>0</v>
      </c>
      <c r="BG371" s="230">
        <f>IF(N371="zákl. přenesená",J371,0)</f>
        <v>0</v>
      </c>
      <c r="BH371" s="230">
        <f>IF(N371="sníž. přenesená",J371,0)</f>
        <v>0</v>
      </c>
      <c r="BI371" s="230">
        <f>IF(N371="nulová",J371,0)</f>
        <v>0</v>
      </c>
      <c r="BJ371" s="17" t="s">
        <v>84</v>
      </c>
      <c r="BK371" s="230">
        <f>ROUND(I371*H371,2)</f>
        <v>0</v>
      </c>
      <c r="BL371" s="17" t="s">
        <v>242</v>
      </c>
      <c r="BM371" s="229" t="s">
        <v>994</v>
      </c>
    </row>
    <row r="372" s="2" customFormat="1" ht="16.5" customHeight="1">
      <c r="A372" s="38"/>
      <c r="B372" s="39"/>
      <c r="C372" s="218" t="s">
        <v>527</v>
      </c>
      <c r="D372" s="218" t="s">
        <v>152</v>
      </c>
      <c r="E372" s="219" t="s">
        <v>694</v>
      </c>
      <c r="F372" s="220" t="s">
        <v>695</v>
      </c>
      <c r="G372" s="221" t="s">
        <v>168</v>
      </c>
      <c r="H372" s="222">
        <v>1.5</v>
      </c>
      <c r="I372" s="223"/>
      <c r="J372" s="224">
        <f>ROUND(I372*H372,2)</f>
        <v>0</v>
      </c>
      <c r="K372" s="220" t="s">
        <v>156</v>
      </c>
      <c r="L372" s="44"/>
      <c r="M372" s="225" t="s">
        <v>1</v>
      </c>
      <c r="N372" s="226" t="s">
        <v>41</v>
      </c>
      <c r="O372" s="91"/>
      <c r="P372" s="227">
        <f>O372*H372</f>
        <v>0</v>
      </c>
      <c r="Q372" s="227">
        <v>0</v>
      </c>
      <c r="R372" s="227">
        <f>Q372*H372</f>
        <v>0</v>
      </c>
      <c r="S372" s="227">
        <v>0</v>
      </c>
      <c r="T372" s="228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29" t="s">
        <v>242</v>
      </c>
      <c r="AT372" s="229" t="s">
        <v>152</v>
      </c>
      <c r="AU372" s="229" t="s">
        <v>86</v>
      </c>
      <c r="AY372" s="17" t="s">
        <v>150</v>
      </c>
      <c r="BE372" s="230">
        <f>IF(N372="základní",J372,0)</f>
        <v>0</v>
      </c>
      <c r="BF372" s="230">
        <f>IF(N372="snížená",J372,0)</f>
        <v>0</v>
      </c>
      <c r="BG372" s="230">
        <f>IF(N372="zákl. přenesená",J372,0)</f>
        <v>0</v>
      </c>
      <c r="BH372" s="230">
        <f>IF(N372="sníž. přenesená",J372,0)</f>
        <v>0</v>
      </c>
      <c r="BI372" s="230">
        <f>IF(N372="nulová",J372,0)</f>
        <v>0</v>
      </c>
      <c r="BJ372" s="17" t="s">
        <v>84</v>
      </c>
      <c r="BK372" s="230">
        <f>ROUND(I372*H372,2)</f>
        <v>0</v>
      </c>
      <c r="BL372" s="17" t="s">
        <v>242</v>
      </c>
      <c r="BM372" s="229" t="s">
        <v>995</v>
      </c>
    </row>
    <row r="373" s="13" customFormat="1">
      <c r="A373" s="13"/>
      <c r="B373" s="231"/>
      <c r="C373" s="232"/>
      <c r="D373" s="233" t="s">
        <v>159</v>
      </c>
      <c r="E373" s="234" t="s">
        <v>1</v>
      </c>
      <c r="F373" s="235" t="s">
        <v>957</v>
      </c>
      <c r="G373" s="232"/>
      <c r="H373" s="236">
        <v>1.5</v>
      </c>
      <c r="I373" s="237"/>
      <c r="J373" s="232"/>
      <c r="K373" s="232"/>
      <c r="L373" s="238"/>
      <c r="M373" s="239"/>
      <c r="N373" s="240"/>
      <c r="O373" s="240"/>
      <c r="P373" s="240"/>
      <c r="Q373" s="240"/>
      <c r="R373" s="240"/>
      <c r="S373" s="240"/>
      <c r="T373" s="241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2" t="s">
        <v>159</v>
      </c>
      <c r="AU373" s="242" t="s">
        <v>86</v>
      </c>
      <c r="AV373" s="13" t="s">
        <v>86</v>
      </c>
      <c r="AW373" s="13" t="s">
        <v>32</v>
      </c>
      <c r="AX373" s="13" t="s">
        <v>76</v>
      </c>
      <c r="AY373" s="242" t="s">
        <v>150</v>
      </c>
    </row>
    <row r="374" s="14" customFormat="1">
      <c r="A374" s="14"/>
      <c r="B374" s="243"/>
      <c r="C374" s="244"/>
      <c r="D374" s="233" t="s">
        <v>159</v>
      </c>
      <c r="E374" s="245" t="s">
        <v>1</v>
      </c>
      <c r="F374" s="246" t="s">
        <v>161</v>
      </c>
      <c r="G374" s="244"/>
      <c r="H374" s="247">
        <v>1.5</v>
      </c>
      <c r="I374" s="248"/>
      <c r="J374" s="244"/>
      <c r="K374" s="244"/>
      <c r="L374" s="249"/>
      <c r="M374" s="250"/>
      <c r="N374" s="251"/>
      <c r="O374" s="251"/>
      <c r="P374" s="251"/>
      <c r="Q374" s="251"/>
      <c r="R374" s="251"/>
      <c r="S374" s="251"/>
      <c r="T374" s="252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3" t="s">
        <v>159</v>
      </c>
      <c r="AU374" s="253" t="s">
        <v>86</v>
      </c>
      <c r="AV374" s="14" t="s">
        <v>157</v>
      </c>
      <c r="AW374" s="14" t="s">
        <v>32</v>
      </c>
      <c r="AX374" s="14" t="s">
        <v>84</v>
      </c>
      <c r="AY374" s="253" t="s">
        <v>150</v>
      </c>
    </row>
    <row r="375" s="2" customFormat="1" ht="16.5" customHeight="1">
      <c r="A375" s="38"/>
      <c r="B375" s="39"/>
      <c r="C375" s="254" t="s">
        <v>533</v>
      </c>
      <c r="D375" s="254" t="s">
        <v>228</v>
      </c>
      <c r="E375" s="255" t="s">
        <v>698</v>
      </c>
      <c r="F375" s="256" t="s">
        <v>699</v>
      </c>
      <c r="G375" s="257" t="s">
        <v>168</v>
      </c>
      <c r="H375" s="258">
        <v>1.5</v>
      </c>
      <c r="I375" s="259"/>
      <c r="J375" s="260">
        <f>ROUND(I375*H375,2)</f>
        <v>0</v>
      </c>
      <c r="K375" s="256" t="s">
        <v>156</v>
      </c>
      <c r="L375" s="261"/>
      <c r="M375" s="262" t="s">
        <v>1</v>
      </c>
      <c r="N375" s="263" t="s">
        <v>41</v>
      </c>
      <c r="O375" s="91"/>
      <c r="P375" s="227">
        <f>O375*H375</f>
        <v>0</v>
      </c>
      <c r="Q375" s="227">
        <v>0.0023999999999999998</v>
      </c>
      <c r="R375" s="227">
        <f>Q375*H375</f>
        <v>0.0035999999999999999</v>
      </c>
      <c r="S375" s="227">
        <v>0</v>
      </c>
      <c r="T375" s="228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29" t="s">
        <v>319</v>
      </c>
      <c r="AT375" s="229" t="s">
        <v>228</v>
      </c>
      <c r="AU375" s="229" t="s">
        <v>86</v>
      </c>
      <c r="AY375" s="17" t="s">
        <v>150</v>
      </c>
      <c r="BE375" s="230">
        <f>IF(N375="základní",J375,0)</f>
        <v>0</v>
      </c>
      <c r="BF375" s="230">
        <f>IF(N375="snížená",J375,0)</f>
        <v>0</v>
      </c>
      <c r="BG375" s="230">
        <f>IF(N375="zákl. přenesená",J375,0)</f>
        <v>0</v>
      </c>
      <c r="BH375" s="230">
        <f>IF(N375="sníž. přenesená",J375,0)</f>
        <v>0</v>
      </c>
      <c r="BI375" s="230">
        <f>IF(N375="nulová",J375,0)</f>
        <v>0</v>
      </c>
      <c r="BJ375" s="17" t="s">
        <v>84</v>
      </c>
      <c r="BK375" s="230">
        <f>ROUND(I375*H375,2)</f>
        <v>0</v>
      </c>
      <c r="BL375" s="17" t="s">
        <v>242</v>
      </c>
      <c r="BM375" s="229" t="s">
        <v>996</v>
      </c>
    </row>
    <row r="376" s="2" customFormat="1" ht="16.5" customHeight="1">
      <c r="A376" s="38"/>
      <c r="B376" s="39"/>
      <c r="C376" s="254" t="s">
        <v>539</v>
      </c>
      <c r="D376" s="254" t="s">
        <v>228</v>
      </c>
      <c r="E376" s="255" t="s">
        <v>702</v>
      </c>
      <c r="F376" s="256" t="s">
        <v>703</v>
      </c>
      <c r="G376" s="257" t="s">
        <v>704</v>
      </c>
      <c r="H376" s="258">
        <v>1</v>
      </c>
      <c r="I376" s="259"/>
      <c r="J376" s="260">
        <f>ROUND(I376*H376,2)</f>
        <v>0</v>
      </c>
      <c r="K376" s="256" t="s">
        <v>156</v>
      </c>
      <c r="L376" s="261"/>
      <c r="M376" s="262" t="s">
        <v>1</v>
      </c>
      <c r="N376" s="263" t="s">
        <v>41</v>
      </c>
      <c r="O376" s="91"/>
      <c r="P376" s="227">
        <f>O376*H376</f>
        <v>0</v>
      </c>
      <c r="Q376" s="227">
        <v>0.00020000000000000001</v>
      </c>
      <c r="R376" s="227">
        <f>Q376*H376</f>
        <v>0.00020000000000000001</v>
      </c>
      <c r="S376" s="227">
        <v>0</v>
      </c>
      <c r="T376" s="228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229" t="s">
        <v>319</v>
      </c>
      <c r="AT376" s="229" t="s">
        <v>228</v>
      </c>
      <c r="AU376" s="229" t="s">
        <v>86</v>
      </c>
      <c r="AY376" s="17" t="s">
        <v>150</v>
      </c>
      <c r="BE376" s="230">
        <f>IF(N376="základní",J376,0)</f>
        <v>0</v>
      </c>
      <c r="BF376" s="230">
        <f>IF(N376="snížená",J376,0)</f>
        <v>0</v>
      </c>
      <c r="BG376" s="230">
        <f>IF(N376="zákl. přenesená",J376,0)</f>
        <v>0</v>
      </c>
      <c r="BH376" s="230">
        <f>IF(N376="sníž. přenesená",J376,0)</f>
        <v>0</v>
      </c>
      <c r="BI376" s="230">
        <f>IF(N376="nulová",J376,0)</f>
        <v>0</v>
      </c>
      <c r="BJ376" s="17" t="s">
        <v>84</v>
      </c>
      <c r="BK376" s="230">
        <f>ROUND(I376*H376,2)</f>
        <v>0</v>
      </c>
      <c r="BL376" s="17" t="s">
        <v>242</v>
      </c>
      <c r="BM376" s="229" t="s">
        <v>997</v>
      </c>
    </row>
    <row r="377" s="13" customFormat="1">
      <c r="A377" s="13"/>
      <c r="B377" s="231"/>
      <c r="C377" s="232"/>
      <c r="D377" s="233" t="s">
        <v>159</v>
      </c>
      <c r="E377" s="234" t="s">
        <v>1</v>
      </c>
      <c r="F377" s="235" t="s">
        <v>84</v>
      </c>
      <c r="G377" s="232"/>
      <c r="H377" s="236">
        <v>1</v>
      </c>
      <c r="I377" s="237"/>
      <c r="J377" s="232"/>
      <c r="K377" s="232"/>
      <c r="L377" s="238"/>
      <c r="M377" s="239"/>
      <c r="N377" s="240"/>
      <c r="O377" s="240"/>
      <c r="P377" s="240"/>
      <c r="Q377" s="240"/>
      <c r="R377" s="240"/>
      <c r="S377" s="240"/>
      <c r="T377" s="241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2" t="s">
        <v>159</v>
      </c>
      <c r="AU377" s="242" t="s">
        <v>86</v>
      </c>
      <c r="AV377" s="13" t="s">
        <v>86</v>
      </c>
      <c r="AW377" s="13" t="s">
        <v>32</v>
      </c>
      <c r="AX377" s="13" t="s">
        <v>76</v>
      </c>
      <c r="AY377" s="242" t="s">
        <v>150</v>
      </c>
    </row>
    <row r="378" s="14" customFormat="1">
      <c r="A378" s="14"/>
      <c r="B378" s="243"/>
      <c r="C378" s="244"/>
      <c r="D378" s="233" t="s">
        <v>159</v>
      </c>
      <c r="E378" s="245" t="s">
        <v>1</v>
      </c>
      <c r="F378" s="246" t="s">
        <v>161</v>
      </c>
      <c r="G378" s="244"/>
      <c r="H378" s="247">
        <v>1</v>
      </c>
      <c r="I378" s="248"/>
      <c r="J378" s="244"/>
      <c r="K378" s="244"/>
      <c r="L378" s="249"/>
      <c r="M378" s="250"/>
      <c r="N378" s="251"/>
      <c r="O378" s="251"/>
      <c r="P378" s="251"/>
      <c r="Q378" s="251"/>
      <c r="R378" s="251"/>
      <c r="S378" s="251"/>
      <c r="T378" s="252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3" t="s">
        <v>159</v>
      </c>
      <c r="AU378" s="253" t="s">
        <v>86</v>
      </c>
      <c r="AV378" s="14" t="s">
        <v>157</v>
      </c>
      <c r="AW378" s="14" t="s">
        <v>32</v>
      </c>
      <c r="AX378" s="14" t="s">
        <v>84</v>
      </c>
      <c r="AY378" s="253" t="s">
        <v>150</v>
      </c>
    </row>
    <row r="379" s="2" customFormat="1" ht="16.5" customHeight="1">
      <c r="A379" s="38"/>
      <c r="B379" s="39"/>
      <c r="C379" s="218" t="s">
        <v>543</v>
      </c>
      <c r="D379" s="218" t="s">
        <v>152</v>
      </c>
      <c r="E379" s="219" t="s">
        <v>998</v>
      </c>
      <c r="F379" s="220" t="s">
        <v>999</v>
      </c>
      <c r="G379" s="221" t="s">
        <v>884</v>
      </c>
      <c r="H379" s="222">
        <v>1</v>
      </c>
      <c r="I379" s="223"/>
      <c r="J379" s="224">
        <f>ROUND(I379*H379,2)</f>
        <v>0</v>
      </c>
      <c r="K379" s="220" t="s">
        <v>156</v>
      </c>
      <c r="L379" s="44"/>
      <c r="M379" s="225" t="s">
        <v>1</v>
      </c>
      <c r="N379" s="226" t="s">
        <v>41</v>
      </c>
      <c r="O379" s="91"/>
      <c r="P379" s="227">
        <f>O379*H379</f>
        <v>0</v>
      </c>
      <c r="Q379" s="227">
        <v>0</v>
      </c>
      <c r="R379" s="227">
        <f>Q379*H379</f>
        <v>0</v>
      </c>
      <c r="S379" s="227">
        <v>0</v>
      </c>
      <c r="T379" s="228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29" t="s">
        <v>242</v>
      </c>
      <c r="AT379" s="229" t="s">
        <v>152</v>
      </c>
      <c r="AU379" s="229" t="s">
        <v>86</v>
      </c>
      <c r="AY379" s="17" t="s">
        <v>150</v>
      </c>
      <c r="BE379" s="230">
        <f>IF(N379="základní",J379,0)</f>
        <v>0</v>
      </c>
      <c r="BF379" s="230">
        <f>IF(N379="snížená",J379,0)</f>
        <v>0</v>
      </c>
      <c r="BG379" s="230">
        <f>IF(N379="zákl. přenesená",J379,0)</f>
        <v>0</v>
      </c>
      <c r="BH379" s="230">
        <f>IF(N379="sníž. přenesená",J379,0)</f>
        <v>0</v>
      </c>
      <c r="BI379" s="230">
        <f>IF(N379="nulová",J379,0)</f>
        <v>0</v>
      </c>
      <c r="BJ379" s="17" t="s">
        <v>84</v>
      </c>
      <c r="BK379" s="230">
        <f>ROUND(I379*H379,2)</f>
        <v>0</v>
      </c>
      <c r="BL379" s="17" t="s">
        <v>242</v>
      </c>
      <c r="BM379" s="229" t="s">
        <v>1000</v>
      </c>
    </row>
    <row r="380" s="13" customFormat="1">
      <c r="A380" s="13"/>
      <c r="B380" s="231"/>
      <c r="C380" s="232"/>
      <c r="D380" s="233" t="s">
        <v>159</v>
      </c>
      <c r="E380" s="234" t="s">
        <v>1</v>
      </c>
      <c r="F380" s="235" t="s">
        <v>84</v>
      </c>
      <c r="G380" s="232"/>
      <c r="H380" s="236">
        <v>1</v>
      </c>
      <c r="I380" s="237"/>
      <c r="J380" s="232"/>
      <c r="K380" s="232"/>
      <c r="L380" s="238"/>
      <c r="M380" s="239"/>
      <c r="N380" s="240"/>
      <c r="O380" s="240"/>
      <c r="P380" s="240"/>
      <c r="Q380" s="240"/>
      <c r="R380" s="240"/>
      <c r="S380" s="240"/>
      <c r="T380" s="241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2" t="s">
        <v>159</v>
      </c>
      <c r="AU380" s="242" t="s">
        <v>86</v>
      </c>
      <c r="AV380" s="13" t="s">
        <v>86</v>
      </c>
      <c r="AW380" s="13" t="s">
        <v>32</v>
      </c>
      <c r="AX380" s="13" t="s">
        <v>76</v>
      </c>
      <c r="AY380" s="242" t="s">
        <v>150</v>
      </c>
    </row>
    <row r="381" s="14" customFormat="1">
      <c r="A381" s="14"/>
      <c r="B381" s="243"/>
      <c r="C381" s="244"/>
      <c r="D381" s="233" t="s">
        <v>159</v>
      </c>
      <c r="E381" s="245" t="s">
        <v>1</v>
      </c>
      <c r="F381" s="246" t="s">
        <v>161</v>
      </c>
      <c r="G381" s="244"/>
      <c r="H381" s="247">
        <v>1</v>
      </c>
      <c r="I381" s="248"/>
      <c r="J381" s="244"/>
      <c r="K381" s="244"/>
      <c r="L381" s="249"/>
      <c r="M381" s="250"/>
      <c r="N381" s="251"/>
      <c r="O381" s="251"/>
      <c r="P381" s="251"/>
      <c r="Q381" s="251"/>
      <c r="R381" s="251"/>
      <c r="S381" s="251"/>
      <c r="T381" s="252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3" t="s">
        <v>159</v>
      </c>
      <c r="AU381" s="253" t="s">
        <v>86</v>
      </c>
      <c r="AV381" s="14" t="s">
        <v>157</v>
      </c>
      <c r="AW381" s="14" t="s">
        <v>32</v>
      </c>
      <c r="AX381" s="14" t="s">
        <v>84</v>
      </c>
      <c r="AY381" s="253" t="s">
        <v>150</v>
      </c>
    </row>
    <row r="382" s="2" customFormat="1" ht="16.5" customHeight="1">
      <c r="A382" s="38"/>
      <c r="B382" s="39"/>
      <c r="C382" s="254" t="s">
        <v>547</v>
      </c>
      <c r="D382" s="254" t="s">
        <v>228</v>
      </c>
      <c r="E382" s="255" t="s">
        <v>1001</v>
      </c>
      <c r="F382" s="256" t="s">
        <v>1002</v>
      </c>
      <c r="G382" s="257" t="s">
        <v>1003</v>
      </c>
      <c r="H382" s="258">
        <v>1</v>
      </c>
      <c r="I382" s="259"/>
      <c r="J382" s="260">
        <f>ROUND(I382*H382,2)</f>
        <v>0</v>
      </c>
      <c r="K382" s="256" t="s">
        <v>1</v>
      </c>
      <c r="L382" s="261"/>
      <c r="M382" s="262" t="s">
        <v>1</v>
      </c>
      <c r="N382" s="263" t="s">
        <v>41</v>
      </c>
      <c r="O382" s="91"/>
      <c r="P382" s="227">
        <f>O382*H382</f>
        <v>0</v>
      </c>
      <c r="Q382" s="227">
        <v>0</v>
      </c>
      <c r="R382" s="227">
        <f>Q382*H382</f>
        <v>0</v>
      </c>
      <c r="S382" s="227">
        <v>0</v>
      </c>
      <c r="T382" s="228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29" t="s">
        <v>319</v>
      </c>
      <c r="AT382" s="229" t="s">
        <v>228</v>
      </c>
      <c r="AU382" s="229" t="s">
        <v>86</v>
      </c>
      <c r="AY382" s="17" t="s">
        <v>150</v>
      </c>
      <c r="BE382" s="230">
        <f>IF(N382="základní",J382,0)</f>
        <v>0</v>
      </c>
      <c r="BF382" s="230">
        <f>IF(N382="snížená",J382,0)</f>
        <v>0</v>
      </c>
      <c r="BG382" s="230">
        <f>IF(N382="zákl. přenesená",J382,0)</f>
        <v>0</v>
      </c>
      <c r="BH382" s="230">
        <f>IF(N382="sníž. přenesená",J382,0)</f>
        <v>0</v>
      </c>
      <c r="BI382" s="230">
        <f>IF(N382="nulová",J382,0)</f>
        <v>0</v>
      </c>
      <c r="BJ382" s="17" t="s">
        <v>84</v>
      </c>
      <c r="BK382" s="230">
        <f>ROUND(I382*H382,2)</f>
        <v>0</v>
      </c>
      <c r="BL382" s="17" t="s">
        <v>242</v>
      </c>
      <c r="BM382" s="229" t="s">
        <v>1004</v>
      </c>
    </row>
    <row r="383" s="2" customFormat="1" ht="16.5" customHeight="1">
      <c r="A383" s="38"/>
      <c r="B383" s="39"/>
      <c r="C383" s="218" t="s">
        <v>553</v>
      </c>
      <c r="D383" s="218" t="s">
        <v>152</v>
      </c>
      <c r="E383" s="219" t="s">
        <v>710</v>
      </c>
      <c r="F383" s="220" t="s">
        <v>711</v>
      </c>
      <c r="G383" s="221" t="s">
        <v>645</v>
      </c>
      <c r="H383" s="274"/>
      <c r="I383" s="223"/>
      <c r="J383" s="224">
        <f>ROUND(I383*H383,2)</f>
        <v>0</v>
      </c>
      <c r="K383" s="220" t="s">
        <v>156</v>
      </c>
      <c r="L383" s="44"/>
      <c r="M383" s="225" t="s">
        <v>1</v>
      </c>
      <c r="N383" s="226" t="s">
        <v>41</v>
      </c>
      <c r="O383" s="91"/>
      <c r="P383" s="227">
        <f>O383*H383</f>
        <v>0</v>
      </c>
      <c r="Q383" s="227">
        <v>0</v>
      </c>
      <c r="R383" s="227">
        <f>Q383*H383</f>
        <v>0</v>
      </c>
      <c r="S383" s="227">
        <v>0</v>
      </c>
      <c r="T383" s="228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29" t="s">
        <v>242</v>
      </c>
      <c r="AT383" s="229" t="s">
        <v>152</v>
      </c>
      <c r="AU383" s="229" t="s">
        <v>86</v>
      </c>
      <c r="AY383" s="17" t="s">
        <v>150</v>
      </c>
      <c r="BE383" s="230">
        <f>IF(N383="základní",J383,0)</f>
        <v>0</v>
      </c>
      <c r="BF383" s="230">
        <f>IF(N383="snížená",J383,0)</f>
        <v>0</v>
      </c>
      <c r="BG383" s="230">
        <f>IF(N383="zákl. přenesená",J383,0)</f>
        <v>0</v>
      </c>
      <c r="BH383" s="230">
        <f>IF(N383="sníž. přenesená",J383,0)</f>
        <v>0</v>
      </c>
      <c r="BI383" s="230">
        <f>IF(N383="nulová",J383,0)</f>
        <v>0</v>
      </c>
      <c r="BJ383" s="17" t="s">
        <v>84</v>
      </c>
      <c r="BK383" s="230">
        <f>ROUND(I383*H383,2)</f>
        <v>0</v>
      </c>
      <c r="BL383" s="17" t="s">
        <v>242</v>
      </c>
      <c r="BM383" s="229" t="s">
        <v>1005</v>
      </c>
    </row>
    <row r="384" s="12" customFormat="1" ht="22.8" customHeight="1">
      <c r="A384" s="12"/>
      <c r="B384" s="202"/>
      <c r="C384" s="203"/>
      <c r="D384" s="204" t="s">
        <v>75</v>
      </c>
      <c r="E384" s="216" t="s">
        <v>1006</v>
      </c>
      <c r="F384" s="216" t="s">
        <v>1007</v>
      </c>
      <c r="G384" s="203"/>
      <c r="H384" s="203"/>
      <c r="I384" s="206"/>
      <c r="J384" s="217">
        <f>BK384</f>
        <v>0</v>
      </c>
      <c r="K384" s="203"/>
      <c r="L384" s="208"/>
      <c r="M384" s="209"/>
      <c r="N384" s="210"/>
      <c r="O384" s="210"/>
      <c r="P384" s="211">
        <f>SUM(P385:P441)</f>
        <v>0</v>
      </c>
      <c r="Q384" s="210"/>
      <c r="R384" s="211">
        <f>SUM(R385:R441)</f>
        <v>1.62310519</v>
      </c>
      <c r="S384" s="210"/>
      <c r="T384" s="212">
        <f>SUM(T385:T441)</f>
        <v>0</v>
      </c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R384" s="213" t="s">
        <v>86</v>
      </c>
      <c r="AT384" s="214" t="s">
        <v>75</v>
      </c>
      <c r="AU384" s="214" t="s">
        <v>84</v>
      </c>
      <c r="AY384" s="213" t="s">
        <v>150</v>
      </c>
      <c r="BK384" s="215">
        <f>SUM(BK385:BK441)</f>
        <v>0</v>
      </c>
    </row>
    <row r="385" s="2" customFormat="1" ht="16.5" customHeight="1">
      <c r="A385" s="38"/>
      <c r="B385" s="39"/>
      <c r="C385" s="218" t="s">
        <v>557</v>
      </c>
      <c r="D385" s="218" t="s">
        <v>152</v>
      </c>
      <c r="E385" s="219" t="s">
        <v>1008</v>
      </c>
      <c r="F385" s="220" t="s">
        <v>1009</v>
      </c>
      <c r="G385" s="221" t="s">
        <v>155</v>
      </c>
      <c r="H385" s="222">
        <v>18.353000000000002</v>
      </c>
      <c r="I385" s="223"/>
      <c r="J385" s="224">
        <f>ROUND(I385*H385,2)</f>
        <v>0</v>
      </c>
      <c r="K385" s="220" t="s">
        <v>156</v>
      </c>
      <c r="L385" s="44"/>
      <c r="M385" s="225" t="s">
        <v>1</v>
      </c>
      <c r="N385" s="226" t="s">
        <v>41</v>
      </c>
      <c r="O385" s="91"/>
      <c r="P385" s="227">
        <f>O385*H385</f>
        <v>0</v>
      </c>
      <c r="Q385" s="227">
        <v>0</v>
      </c>
      <c r="R385" s="227">
        <f>Q385*H385</f>
        <v>0</v>
      </c>
      <c r="S385" s="227">
        <v>0</v>
      </c>
      <c r="T385" s="228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29" t="s">
        <v>242</v>
      </c>
      <c r="AT385" s="229" t="s">
        <v>152</v>
      </c>
      <c r="AU385" s="229" t="s">
        <v>86</v>
      </c>
      <c r="AY385" s="17" t="s">
        <v>150</v>
      </c>
      <c r="BE385" s="230">
        <f>IF(N385="základní",J385,0)</f>
        <v>0</v>
      </c>
      <c r="BF385" s="230">
        <f>IF(N385="snížená",J385,0)</f>
        <v>0</v>
      </c>
      <c r="BG385" s="230">
        <f>IF(N385="zákl. přenesená",J385,0)</f>
        <v>0</v>
      </c>
      <c r="BH385" s="230">
        <f>IF(N385="sníž. přenesená",J385,0)</f>
        <v>0</v>
      </c>
      <c r="BI385" s="230">
        <f>IF(N385="nulová",J385,0)</f>
        <v>0</v>
      </c>
      <c r="BJ385" s="17" t="s">
        <v>84</v>
      </c>
      <c r="BK385" s="230">
        <f>ROUND(I385*H385,2)</f>
        <v>0</v>
      </c>
      <c r="BL385" s="17" t="s">
        <v>242</v>
      </c>
      <c r="BM385" s="229" t="s">
        <v>1010</v>
      </c>
    </row>
    <row r="386" s="13" customFormat="1">
      <c r="A386" s="13"/>
      <c r="B386" s="231"/>
      <c r="C386" s="232"/>
      <c r="D386" s="233" t="s">
        <v>159</v>
      </c>
      <c r="E386" s="234" t="s">
        <v>1</v>
      </c>
      <c r="F386" s="235" t="s">
        <v>1011</v>
      </c>
      <c r="G386" s="232"/>
      <c r="H386" s="236">
        <v>3.2400000000000002</v>
      </c>
      <c r="I386" s="237"/>
      <c r="J386" s="232"/>
      <c r="K386" s="232"/>
      <c r="L386" s="238"/>
      <c r="M386" s="239"/>
      <c r="N386" s="240"/>
      <c r="O386" s="240"/>
      <c r="P386" s="240"/>
      <c r="Q386" s="240"/>
      <c r="R386" s="240"/>
      <c r="S386" s="240"/>
      <c r="T386" s="241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2" t="s">
        <v>159</v>
      </c>
      <c r="AU386" s="242" t="s">
        <v>86</v>
      </c>
      <c r="AV386" s="13" t="s">
        <v>86</v>
      </c>
      <c r="AW386" s="13" t="s">
        <v>32</v>
      </c>
      <c r="AX386" s="13" t="s">
        <v>76</v>
      </c>
      <c r="AY386" s="242" t="s">
        <v>150</v>
      </c>
    </row>
    <row r="387" s="13" customFormat="1">
      <c r="A387" s="13"/>
      <c r="B387" s="231"/>
      <c r="C387" s="232"/>
      <c r="D387" s="233" t="s">
        <v>159</v>
      </c>
      <c r="E387" s="234" t="s">
        <v>1</v>
      </c>
      <c r="F387" s="235" t="s">
        <v>1012</v>
      </c>
      <c r="G387" s="232"/>
      <c r="H387" s="236">
        <v>15.113</v>
      </c>
      <c r="I387" s="237"/>
      <c r="J387" s="232"/>
      <c r="K387" s="232"/>
      <c r="L387" s="238"/>
      <c r="M387" s="239"/>
      <c r="N387" s="240"/>
      <c r="O387" s="240"/>
      <c r="P387" s="240"/>
      <c r="Q387" s="240"/>
      <c r="R387" s="240"/>
      <c r="S387" s="240"/>
      <c r="T387" s="241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2" t="s">
        <v>159</v>
      </c>
      <c r="AU387" s="242" t="s">
        <v>86</v>
      </c>
      <c r="AV387" s="13" t="s">
        <v>86</v>
      </c>
      <c r="AW387" s="13" t="s">
        <v>32</v>
      </c>
      <c r="AX387" s="13" t="s">
        <v>76</v>
      </c>
      <c r="AY387" s="242" t="s">
        <v>150</v>
      </c>
    </row>
    <row r="388" s="14" customFormat="1">
      <c r="A388" s="14"/>
      <c r="B388" s="243"/>
      <c r="C388" s="244"/>
      <c r="D388" s="233" t="s">
        <v>159</v>
      </c>
      <c r="E388" s="245" t="s">
        <v>1</v>
      </c>
      <c r="F388" s="246" t="s">
        <v>161</v>
      </c>
      <c r="G388" s="244"/>
      <c r="H388" s="247">
        <v>18.353000000000002</v>
      </c>
      <c r="I388" s="248"/>
      <c r="J388" s="244"/>
      <c r="K388" s="244"/>
      <c r="L388" s="249"/>
      <c r="M388" s="250"/>
      <c r="N388" s="251"/>
      <c r="O388" s="251"/>
      <c r="P388" s="251"/>
      <c r="Q388" s="251"/>
      <c r="R388" s="251"/>
      <c r="S388" s="251"/>
      <c r="T388" s="252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3" t="s">
        <v>159</v>
      </c>
      <c r="AU388" s="253" t="s">
        <v>86</v>
      </c>
      <c r="AV388" s="14" t="s">
        <v>157</v>
      </c>
      <c r="AW388" s="14" t="s">
        <v>32</v>
      </c>
      <c r="AX388" s="14" t="s">
        <v>84</v>
      </c>
      <c r="AY388" s="253" t="s">
        <v>150</v>
      </c>
    </row>
    <row r="389" s="2" customFormat="1" ht="16.5" customHeight="1">
      <c r="A389" s="38"/>
      <c r="B389" s="39"/>
      <c r="C389" s="218" t="s">
        <v>563</v>
      </c>
      <c r="D389" s="218" t="s">
        <v>152</v>
      </c>
      <c r="E389" s="219" t="s">
        <v>1013</v>
      </c>
      <c r="F389" s="220" t="s">
        <v>1014</v>
      </c>
      <c r="G389" s="221" t="s">
        <v>155</v>
      </c>
      <c r="H389" s="222">
        <v>18.353000000000002</v>
      </c>
      <c r="I389" s="223"/>
      <c r="J389" s="224">
        <f>ROUND(I389*H389,2)</f>
        <v>0</v>
      </c>
      <c r="K389" s="220" t="s">
        <v>156</v>
      </c>
      <c r="L389" s="44"/>
      <c r="M389" s="225" t="s">
        <v>1</v>
      </c>
      <c r="N389" s="226" t="s">
        <v>41</v>
      </c>
      <c r="O389" s="91"/>
      <c r="P389" s="227">
        <f>O389*H389</f>
        <v>0</v>
      </c>
      <c r="Q389" s="227">
        <v>0.00029999999999999997</v>
      </c>
      <c r="R389" s="227">
        <f>Q389*H389</f>
        <v>0.0055059000000000002</v>
      </c>
      <c r="S389" s="227">
        <v>0</v>
      </c>
      <c r="T389" s="228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29" t="s">
        <v>242</v>
      </c>
      <c r="AT389" s="229" t="s">
        <v>152</v>
      </c>
      <c r="AU389" s="229" t="s">
        <v>86</v>
      </c>
      <c r="AY389" s="17" t="s">
        <v>150</v>
      </c>
      <c r="BE389" s="230">
        <f>IF(N389="základní",J389,0)</f>
        <v>0</v>
      </c>
      <c r="BF389" s="230">
        <f>IF(N389="snížená",J389,0)</f>
        <v>0</v>
      </c>
      <c r="BG389" s="230">
        <f>IF(N389="zákl. přenesená",J389,0)</f>
        <v>0</v>
      </c>
      <c r="BH389" s="230">
        <f>IF(N389="sníž. přenesená",J389,0)</f>
        <v>0</v>
      </c>
      <c r="BI389" s="230">
        <f>IF(N389="nulová",J389,0)</f>
        <v>0</v>
      </c>
      <c r="BJ389" s="17" t="s">
        <v>84</v>
      </c>
      <c r="BK389" s="230">
        <f>ROUND(I389*H389,2)</f>
        <v>0</v>
      </c>
      <c r="BL389" s="17" t="s">
        <v>242</v>
      </c>
      <c r="BM389" s="229" t="s">
        <v>1015</v>
      </c>
    </row>
    <row r="390" s="13" customFormat="1">
      <c r="A390" s="13"/>
      <c r="B390" s="231"/>
      <c r="C390" s="232"/>
      <c r="D390" s="233" t="s">
        <v>159</v>
      </c>
      <c r="E390" s="234" t="s">
        <v>1</v>
      </c>
      <c r="F390" s="235" t="s">
        <v>1011</v>
      </c>
      <c r="G390" s="232"/>
      <c r="H390" s="236">
        <v>3.2400000000000002</v>
      </c>
      <c r="I390" s="237"/>
      <c r="J390" s="232"/>
      <c r="K390" s="232"/>
      <c r="L390" s="238"/>
      <c r="M390" s="239"/>
      <c r="N390" s="240"/>
      <c r="O390" s="240"/>
      <c r="P390" s="240"/>
      <c r="Q390" s="240"/>
      <c r="R390" s="240"/>
      <c r="S390" s="240"/>
      <c r="T390" s="241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2" t="s">
        <v>159</v>
      </c>
      <c r="AU390" s="242" t="s">
        <v>86</v>
      </c>
      <c r="AV390" s="13" t="s">
        <v>86</v>
      </c>
      <c r="AW390" s="13" t="s">
        <v>32</v>
      </c>
      <c r="AX390" s="13" t="s">
        <v>76</v>
      </c>
      <c r="AY390" s="242" t="s">
        <v>150</v>
      </c>
    </row>
    <row r="391" s="13" customFormat="1">
      <c r="A391" s="13"/>
      <c r="B391" s="231"/>
      <c r="C391" s="232"/>
      <c r="D391" s="233" t="s">
        <v>159</v>
      </c>
      <c r="E391" s="234" t="s">
        <v>1</v>
      </c>
      <c r="F391" s="235" t="s">
        <v>1012</v>
      </c>
      <c r="G391" s="232"/>
      <c r="H391" s="236">
        <v>15.113</v>
      </c>
      <c r="I391" s="237"/>
      <c r="J391" s="232"/>
      <c r="K391" s="232"/>
      <c r="L391" s="238"/>
      <c r="M391" s="239"/>
      <c r="N391" s="240"/>
      <c r="O391" s="240"/>
      <c r="P391" s="240"/>
      <c r="Q391" s="240"/>
      <c r="R391" s="240"/>
      <c r="S391" s="240"/>
      <c r="T391" s="241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2" t="s">
        <v>159</v>
      </c>
      <c r="AU391" s="242" t="s">
        <v>86</v>
      </c>
      <c r="AV391" s="13" t="s">
        <v>86</v>
      </c>
      <c r="AW391" s="13" t="s">
        <v>32</v>
      </c>
      <c r="AX391" s="13" t="s">
        <v>76</v>
      </c>
      <c r="AY391" s="242" t="s">
        <v>150</v>
      </c>
    </row>
    <row r="392" s="14" customFormat="1">
      <c r="A392" s="14"/>
      <c r="B392" s="243"/>
      <c r="C392" s="244"/>
      <c r="D392" s="233" t="s">
        <v>159</v>
      </c>
      <c r="E392" s="245" t="s">
        <v>1</v>
      </c>
      <c r="F392" s="246" t="s">
        <v>161</v>
      </c>
      <c r="G392" s="244"/>
      <c r="H392" s="247">
        <v>18.353000000000002</v>
      </c>
      <c r="I392" s="248"/>
      <c r="J392" s="244"/>
      <c r="K392" s="244"/>
      <c r="L392" s="249"/>
      <c r="M392" s="250"/>
      <c r="N392" s="251"/>
      <c r="O392" s="251"/>
      <c r="P392" s="251"/>
      <c r="Q392" s="251"/>
      <c r="R392" s="251"/>
      <c r="S392" s="251"/>
      <c r="T392" s="252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3" t="s">
        <v>159</v>
      </c>
      <c r="AU392" s="253" t="s">
        <v>86</v>
      </c>
      <c r="AV392" s="14" t="s">
        <v>157</v>
      </c>
      <c r="AW392" s="14" t="s">
        <v>32</v>
      </c>
      <c r="AX392" s="14" t="s">
        <v>84</v>
      </c>
      <c r="AY392" s="253" t="s">
        <v>150</v>
      </c>
    </row>
    <row r="393" s="2" customFormat="1" ht="16.5" customHeight="1">
      <c r="A393" s="38"/>
      <c r="B393" s="39"/>
      <c r="C393" s="218" t="s">
        <v>567</v>
      </c>
      <c r="D393" s="218" t="s">
        <v>152</v>
      </c>
      <c r="E393" s="219" t="s">
        <v>1016</v>
      </c>
      <c r="F393" s="220" t="s">
        <v>1017</v>
      </c>
      <c r="G393" s="221" t="s">
        <v>155</v>
      </c>
      <c r="H393" s="222">
        <v>18.353000000000002</v>
      </c>
      <c r="I393" s="223"/>
      <c r="J393" s="224">
        <f>ROUND(I393*H393,2)</f>
        <v>0</v>
      </c>
      <c r="K393" s="220" t="s">
        <v>156</v>
      </c>
      <c r="L393" s="44"/>
      <c r="M393" s="225" t="s">
        <v>1</v>
      </c>
      <c r="N393" s="226" t="s">
        <v>41</v>
      </c>
      <c r="O393" s="91"/>
      <c r="P393" s="227">
        <f>O393*H393</f>
        <v>0</v>
      </c>
      <c r="Q393" s="227">
        <v>0.0075799999999999999</v>
      </c>
      <c r="R393" s="227">
        <f>Q393*H393</f>
        <v>0.13911574000000002</v>
      </c>
      <c r="S393" s="227">
        <v>0</v>
      </c>
      <c r="T393" s="228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29" t="s">
        <v>242</v>
      </c>
      <c r="AT393" s="229" t="s">
        <v>152</v>
      </c>
      <c r="AU393" s="229" t="s">
        <v>86</v>
      </c>
      <c r="AY393" s="17" t="s">
        <v>150</v>
      </c>
      <c r="BE393" s="230">
        <f>IF(N393="základní",J393,0)</f>
        <v>0</v>
      </c>
      <c r="BF393" s="230">
        <f>IF(N393="snížená",J393,0)</f>
        <v>0</v>
      </c>
      <c r="BG393" s="230">
        <f>IF(N393="zákl. přenesená",J393,0)</f>
        <v>0</v>
      </c>
      <c r="BH393" s="230">
        <f>IF(N393="sníž. přenesená",J393,0)</f>
        <v>0</v>
      </c>
      <c r="BI393" s="230">
        <f>IF(N393="nulová",J393,0)</f>
        <v>0</v>
      </c>
      <c r="BJ393" s="17" t="s">
        <v>84</v>
      </c>
      <c r="BK393" s="230">
        <f>ROUND(I393*H393,2)</f>
        <v>0</v>
      </c>
      <c r="BL393" s="17" t="s">
        <v>242</v>
      </c>
      <c r="BM393" s="229" t="s">
        <v>1018</v>
      </c>
    </row>
    <row r="394" s="13" customFormat="1">
      <c r="A394" s="13"/>
      <c r="B394" s="231"/>
      <c r="C394" s="232"/>
      <c r="D394" s="233" t="s">
        <v>159</v>
      </c>
      <c r="E394" s="234" t="s">
        <v>1</v>
      </c>
      <c r="F394" s="235" t="s">
        <v>1011</v>
      </c>
      <c r="G394" s="232"/>
      <c r="H394" s="236">
        <v>3.2400000000000002</v>
      </c>
      <c r="I394" s="237"/>
      <c r="J394" s="232"/>
      <c r="K394" s="232"/>
      <c r="L394" s="238"/>
      <c r="M394" s="239"/>
      <c r="N394" s="240"/>
      <c r="O394" s="240"/>
      <c r="P394" s="240"/>
      <c r="Q394" s="240"/>
      <c r="R394" s="240"/>
      <c r="S394" s="240"/>
      <c r="T394" s="241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2" t="s">
        <v>159</v>
      </c>
      <c r="AU394" s="242" t="s">
        <v>86</v>
      </c>
      <c r="AV394" s="13" t="s">
        <v>86</v>
      </c>
      <c r="AW394" s="13" t="s">
        <v>32</v>
      </c>
      <c r="AX394" s="13" t="s">
        <v>76</v>
      </c>
      <c r="AY394" s="242" t="s">
        <v>150</v>
      </c>
    </row>
    <row r="395" s="13" customFormat="1">
      <c r="A395" s="13"/>
      <c r="B395" s="231"/>
      <c r="C395" s="232"/>
      <c r="D395" s="233" t="s">
        <v>159</v>
      </c>
      <c r="E395" s="234" t="s">
        <v>1</v>
      </c>
      <c r="F395" s="235" t="s">
        <v>1012</v>
      </c>
      <c r="G395" s="232"/>
      <c r="H395" s="236">
        <v>15.113</v>
      </c>
      <c r="I395" s="237"/>
      <c r="J395" s="232"/>
      <c r="K395" s="232"/>
      <c r="L395" s="238"/>
      <c r="M395" s="239"/>
      <c r="N395" s="240"/>
      <c r="O395" s="240"/>
      <c r="P395" s="240"/>
      <c r="Q395" s="240"/>
      <c r="R395" s="240"/>
      <c r="S395" s="240"/>
      <c r="T395" s="241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2" t="s">
        <v>159</v>
      </c>
      <c r="AU395" s="242" t="s">
        <v>86</v>
      </c>
      <c r="AV395" s="13" t="s">
        <v>86</v>
      </c>
      <c r="AW395" s="13" t="s">
        <v>32</v>
      </c>
      <c r="AX395" s="13" t="s">
        <v>76</v>
      </c>
      <c r="AY395" s="242" t="s">
        <v>150</v>
      </c>
    </row>
    <row r="396" s="14" customFormat="1">
      <c r="A396" s="14"/>
      <c r="B396" s="243"/>
      <c r="C396" s="244"/>
      <c r="D396" s="233" t="s">
        <v>159</v>
      </c>
      <c r="E396" s="245" t="s">
        <v>1</v>
      </c>
      <c r="F396" s="246" t="s">
        <v>161</v>
      </c>
      <c r="G396" s="244"/>
      <c r="H396" s="247">
        <v>18.353000000000002</v>
      </c>
      <c r="I396" s="248"/>
      <c r="J396" s="244"/>
      <c r="K396" s="244"/>
      <c r="L396" s="249"/>
      <c r="M396" s="250"/>
      <c r="N396" s="251"/>
      <c r="O396" s="251"/>
      <c r="P396" s="251"/>
      <c r="Q396" s="251"/>
      <c r="R396" s="251"/>
      <c r="S396" s="251"/>
      <c r="T396" s="252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3" t="s">
        <v>159</v>
      </c>
      <c r="AU396" s="253" t="s">
        <v>86</v>
      </c>
      <c r="AV396" s="14" t="s">
        <v>157</v>
      </c>
      <c r="AW396" s="14" t="s">
        <v>32</v>
      </c>
      <c r="AX396" s="14" t="s">
        <v>84</v>
      </c>
      <c r="AY396" s="253" t="s">
        <v>150</v>
      </c>
    </row>
    <row r="397" s="2" customFormat="1" ht="24.15" customHeight="1">
      <c r="A397" s="38"/>
      <c r="B397" s="39"/>
      <c r="C397" s="218" t="s">
        <v>571</v>
      </c>
      <c r="D397" s="218" t="s">
        <v>152</v>
      </c>
      <c r="E397" s="219" t="s">
        <v>1019</v>
      </c>
      <c r="F397" s="220" t="s">
        <v>1020</v>
      </c>
      <c r="G397" s="221" t="s">
        <v>168</v>
      </c>
      <c r="H397" s="222">
        <v>50.399999999999999</v>
      </c>
      <c r="I397" s="223"/>
      <c r="J397" s="224">
        <f>ROUND(I397*H397,2)</f>
        <v>0</v>
      </c>
      <c r="K397" s="220" t="s">
        <v>156</v>
      </c>
      <c r="L397" s="44"/>
      <c r="M397" s="225" t="s">
        <v>1</v>
      </c>
      <c r="N397" s="226" t="s">
        <v>41</v>
      </c>
      <c r="O397" s="91"/>
      <c r="P397" s="227">
        <f>O397*H397</f>
        <v>0</v>
      </c>
      <c r="Q397" s="227">
        <v>0.0015299999999999999</v>
      </c>
      <c r="R397" s="227">
        <f>Q397*H397</f>
        <v>0.077111999999999986</v>
      </c>
      <c r="S397" s="227">
        <v>0</v>
      </c>
      <c r="T397" s="228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29" t="s">
        <v>242</v>
      </c>
      <c r="AT397" s="229" t="s">
        <v>152</v>
      </c>
      <c r="AU397" s="229" t="s">
        <v>86</v>
      </c>
      <c r="AY397" s="17" t="s">
        <v>150</v>
      </c>
      <c r="BE397" s="230">
        <f>IF(N397="základní",J397,0)</f>
        <v>0</v>
      </c>
      <c r="BF397" s="230">
        <f>IF(N397="snížená",J397,0)</f>
        <v>0</v>
      </c>
      <c r="BG397" s="230">
        <f>IF(N397="zákl. přenesená",J397,0)</f>
        <v>0</v>
      </c>
      <c r="BH397" s="230">
        <f>IF(N397="sníž. přenesená",J397,0)</f>
        <v>0</v>
      </c>
      <c r="BI397" s="230">
        <f>IF(N397="nulová",J397,0)</f>
        <v>0</v>
      </c>
      <c r="BJ397" s="17" t="s">
        <v>84</v>
      </c>
      <c r="BK397" s="230">
        <f>ROUND(I397*H397,2)</f>
        <v>0</v>
      </c>
      <c r="BL397" s="17" t="s">
        <v>242</v>
      </c>
      <c r="BM397" s="229" t="s">
        <v>1021</v>
      </c>
    </row>
    <row r="398" s="13" customFormat="1">
      <c r="A398" s="13"/>
      <c r="B398" s="231"/>
      <c r="C398" s="232"/>
      <c r="D398" s="233" t="s">
        <v>159</v>
      </c>
      <c r="E398" s="234" t="s">
        <v>1</v>
      </c>
      <c r="F398" s="235" t="s">
        <v>864</v>
      </c>
      <c r="G398" s="232"/>
      <c r="H398" s="236">
        <v>27</v>
      </c>
      <c r="I398" s="237"/>
      <c r="J398" s="232"/>
      <c r="K398" s="232"/>
      <c r="L398" s="238"/>
      <c r="M398" s="239"/>
      <c r="N398" s="240"/>
      <c r="O398" s="240"/>
      <c r="P398" s="240"/>
      <c r="Q398" s="240"/>
      <c r="R398" s="240"/>
      <c r="S398" s="240"/>
      <c r="T398" s="241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2" t="s">
        <v>159</v>
      </c>
      <c r="AU398" s="242" t="s">
        <v>86</v>
      </c>
      <c r="AV398" s="13" t="s">
        <v>86</v>
      </c>
      <c r="AW398" s="13" t="s">
        <v>32</v>
      </c>
      <c r="AX398" s="13" t="s">
        <v>76</v>
      </c>
      <c r="AY398" s="242" t="s">
        <v>150</v>
      </c>
    </row>
    <row r="399" s="13" customFormat="1">
      <c r="A399" s="13"/>
      <c r="B399" s="231"/>
      <c r="C399" s="232"/>
      <c r="D399" s="233" t="s">
        <v>159</v>
      </c>
      <c r="E399" s="234" t="s">
        <v>1</v>
      </c>
      <c r="F399" s="235" t="s">
        <v>865</v>
      </c>
      <c r="G399" s="232"/>
      <c r="H399" s="236">
        <v>23.399999999999999</v>
      </c>
      <c r="I399" s="237"/>
      <c r="J399" s="232"/>
      <c r="K399" s="232"/>
      <c r="L399" s="238"/>
      <c r="M399" s="239"/>
      <c r="N399" s="240"/>
      <c r="O399" s="240"/>
      <c r="P399" s="240"/>
      <c r="Q399" s="240"/>
      <c r="R399" s="240"/>
      <c r="S399" s="240"/>
      <c r="T399" s="241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2" t="s">
        <v>159</v>
      </c>
      <c r="AU399" s="242" t="s">
        <v>86</v>
      </c>
      <c r="AV399" s="13" t="s">
        <v>86</v>
      </c>
      <c r="AW399" s="13" t="s">
        <v>32</v>
      </c>
      <c r="AX399" s="13" t="s">
        <v>76</v>
      </c>
      <c r="AY399" s="242" t="s">
        <v>150</v>
      </c>
    </row>
    <row r="400" s="14" customFormat="1">
      <c r="A400" s="14"/>
      <c r="B400" s="243"/>
      <c r="C400" s="244"/>
      <c r="D400" s="233" t="s">
        <v>159</v>
      </c>
      <c r="E400" s="245" t="s">
        <v>1</v>
      </c>
      <c r="F400" s="246" t="s">
        <v>161</v>
      </c>
      <c r="G400" s="244"/>
      <c r="H400" s="247">
        <v>50.399999999999999</v>
      </c>
      <c r="I400" s="248"/>
      <c r="J400" s="244"/>
      <c r="K400" s="244"/>
      <c r="L400" s="249"/>
      <c r="M400" s="250"/>
      <c r="N400" s="251"/>
      <c r="O400" s="251"/>
      <c r="P400" s="251"/>
      <c r="Q400" s="251"/>
      <c r="R400" s="251"/>
      <c r="S400" s="251"/>
      <c r="T400" s="252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3" t="s">
        <v>159</v>
      </c>
      <c r="AU400" s="253" t="s">
        <v>86</v>
      </c>
      <c r="AV400" s="14" t="s">
        <v>157</v>
      </c>
      <c r="AW400" s="14" t="s">
        <v>32</v>
      </c>
      <c r="AX400" s="14" t="s">
        <v>84</v>
      </c>
      <c r="AY400" s="253" t="s">
        <v>150</v>
      </c>
    </row>
    <row r="401" s="2" customFormat="1" ht="24.15" customHeight="1">
      <c r="A401" s="38"/>
      <c r="B401" s="39"/>
      <c r="C401" s="254" t="s">
        <v>577</v>
      </c>
      <c r="D401" s="254" t="s">
        <v>228</v>
      </c>
      <c r="E401" s="255" t="s">
        <v>1022</v>
      </c>
      <c r="F401" s="256" t="s">
        <v>1023</v>
      </c>
      <c r="G401" s="257" t="s">
        <v>168</v>
      </c>
      <c r="H401" s="258">
        <v>55.439999999999998</v>
      </c>
      <c r="I401" s="259"/>
      <c r="J401" s="260">
        <f>ROUND(I401*H401,2)</f>
        <v>0</v>
      </c>
      <c r="K401" s="256" t="s">
        <v>156</v>
      </c>
      <c r="L401" s="261"/>
      <c r="M401" s="262" t="s">
        <v>1</v>
      </c>
      <c r="N401" s="263" t="s">
        <v>41</v>
      </c>
      <c r="O401" s="91"/>
      <c r="P401" s="227">
        <f>O401*H401</f>
        <v>0</v>
      </c>
      <c r="Q401" s="227">
        <v>0.0066</v>
      </c>
      <c r="R401" s="227">
        <f>Q401*H401</f>
        <v>0.36590400000000001</v>
      </c>
      <c r="S401" s="227">
        <v>0</v>
      </c>
      <c r="T401" s="228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29" t="s">
        <v>319</v>
      </c>
      <c r="AT401" s="229" t="s">
        <v>228</v>
      </c>
      <c r="AU401" s="229" t="s">
        <v>86</v>
      </c>
      <c r="AY401" s="17" t="s">
        <v>150</v>
      </c>
      <c r="BE401" s="230">
        <f>IF(N401="základní",J401,0)</f>
        <v>0</v>
      </c>
      <c r="BF401" s="230">
        <f>IF(N401="snížená",J401,0)</f>
        <v>0</v>
      </c>
      <c r="BG401" s="230">
        <f>IF(N401="zákl. přenesená",J401,0)</f>
        <v>0</v>
      </c>
      <c r="BH401" s="230">
        <f>IF(N401="sníž. přenesená",J401,0)</f>
        <v>0</v>
      </c>
      <c r="BI401" s="230">
        <f>IF(N401="nulová",J401,0)</f>
        <v>0</v>
      </c>
      <c r="BJ401" s="17" t="s">
        <v>84</v>
      </c>
      <c r="BK401" s="230">
        <f>ROUND(I401*H401,2)</f>
        <v>0</v>
      </c>
      <c r="BL401" s="17" t="s">
        <v>242</v>
      </c>
      <c r="BM401" s="229" t="s">
        <v>1024</v>
      </c>
    </row>
    <row r="402" s="13" customFormat="1">
      <c r="A402" s="13"/>
      <c r="B402" s="231"/>
      <c r="C402" s="232"/>
      <c r="D402" s="233" t="s">
        <v>159</v>
      </c>
      <c r="E402" s="232"/>
      <c r="F402" s="235" t="s">
        <v>1025</v>
      </c>
      <c r="G402" s="232"/>
      <c r="H402" s="236">
        <v>55.439999999999998</v>
      </c>
      <c r="I402" s="237"/>
      <c r="J402" s="232"/>
      <c r="K402" s="232"/>
      <c r="L402" s="238"/>
      <c r="M402" s="239"/>
      <c r="N402" s="240"/>
      <c r="O402" s="240"/>
      <c r="P402" s="240"/>
      <c r="Q402" s="240"/>
      <c r="R402" s="240"/>
      <c r="S402" s="240"/>
      <c r="T402" s="241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2" t="s">
        <v>159</v>
      </c>
      <c r="AU402" s="242" t="s">
        <v>86</v>
      </c>
      <c r="AV402" s="13" t="s">
        <v>86</v>
      </c>
      <c r="AW402" s="13" t="s">
        <v>4</v>
      </c>
      <c r="AX402" s="13" t="s">
        <v>84</v>
      </c>
      <c r="AY402" s="242" t="s">
        <v>150</v>
      </c>
    </row>
    <row r="403" s="2" customFormat="1" ht="24.15" customHeight="1">
      <c r="A403" s="38"/>
      <c r="B403" s="39"/>
      <c r="C403" s="218" t="s">
        <v>580</v>
      </c>
      <c r="D403" s="218" t="s">
        <v>152</v>
      </c>
      <c r="E403" s="219" t="s">
        <v>1026</v>
      </c>
      <c r="F403" s="220" t="s">
        <v>1027</v>
      </c>
      <c r="G403" s="221" t="s">
        <v>168</v>
      </c>
      <c r="H403" s="222">
        <v>50.399999999999999</v>
      </c>
      <c r="I403" s="223"/>
      <c r="J403" s="224">
        <f>ROUND(I403*H403,2)</f>
        <v>0</v>
      </c>
      <c r="K403" s="220" t="s">
        <v>156</v>
      </c>
      <c r="L403" s="44"/>
      <c r="M403" s="225" t="s">
        <v>1</v>
      </c>
      <c r="N403" s="226" t="s">
        <v>41</v>
      </c>
      <c r="O403" s="91"/>
      <c r="P403" s="227">
        <f>O403*H403</f>
        <v>0</v>
      </c>
      <c r="Q403" s="227">
        <v>0.0010200000000000001</v>
      </c>
      <c r="R403" s="227">
        <f>Q403*H403</f>
        <v>0.051408000000000002</v>
      </c>
      <c r="S403" s="227">
        <v>0</v>
      </c>
      <c r="T403" s="228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29" t="s">
        <v>242</v>
      </c>
      <c r="AT403" s="229" t="s">
        <v>152</v>
      </c>
      <c r="AU403" s="229" t="s">
        <v>86</v>
      </c>
      <c r="AY403" s="17" t="s">
        <v>150</v>
      </c>
      <c r="BE403" s="230">
        <f>IF(N403="základní",J403,0)</f>
        <v>0</v>
      </c>
      <c r="BF403" s="230">
        <f>IF(N403="snížená",J403,0)</f>
        <v>0</v>
      </c>
      <c r="BG403" s="230">
        <f>IF(N403="zákl. přenesená",J403,0)</f>
        <v>0</v>
      </c>
      <c r="BH403" s="230">
        <f>IF(N403="sníž. přenesená",J403,0)</f>
        <v>0</v>
      </c>
      <c r="BI403" s="230">
        <f>IF(N403="nulová",J403,0)</f>
        <v>0</v>
      </c>
      <c r="BJ403" s="17" t="s">
        <v>84</v>
      </c>
      <c r="BK403" s="230">
        <f>ROUND(I403*H403,2)</f>
        <v>0</v>
      </c>
      <c r="BL403" s="17" t="s">
        <v>242</v>
      </c>
      <c r="BM403" s="229" t="s">
        <v>1028</v>
      </c>
    </row>
    <row r="404" s="13" customFormat="1">
      <c r="A404" s="13"/>
      <c r="B404" s="231"/>
      <c r="C404" s="232"/>
      <c r="D404" s="233" t="s">
        <v>159</v>
      </c>
      <c r="E404" s="234" t="s">
        <v>1</v>
      </c>
      <c r="F404" s="235" t="s">
        <v>864</v>
      </c>
      <c r="G404" s="232"/>
      <c r="H404" s="236">
        <v>27</v>
      </c>
      <c r="I404" s="237"/>
      <c r="J404" s="232"/>
      <c r="K404" s="232"/>
      <c r="L404" s="238"/>
      <c r="M404" s="239"/>
      <c r="N404" s="240"/>
      <c r="O404" s="240"/>
      <c r="P404" s="240"/>
      <c r="Q404" s="240"/>
      <c r="R404" s="240"/>
      <c r="S404" s="240"/>
      <c r="T404" s="241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2" t="s">
        <v>159</v>
      </c>
      <c r="AU404" s="242" t="s">
        <v>86</v>
      </c>
      <c r="AV404" s="13" t="s">
        <v>86</v>
      </c>
      <c r="AW404" s="13" t="s">
        <v>32</v>
      </c>
      <c r="AX404" s="13" t="s">
        <v>76</v>
      </c>
      <c r="AY404" s="242" t="s">
        <v>150</v>
      </c>
    </row>
    <row r="405" s="13" customFormat="1">
      <c r="A405" s="13"/>
      <c r="B405" s="231"/>
      <c r="C405" s="232"/>
      <c r="D405" s="233" t="s">
        <v>159</v>
      </c>
      <c r="E405" s="234" t="s">
        <v>1</v>
      </c>
      <c r="F405" s="235" t="s">
        <v>865</v>
      </c>
      <c r="G405" s="232"/>
      <c r="H405" s="236">
        <v>23.399999999999999</v>
      </c>
      <c r="I405" s="237"/>
      <c r="J405" s="232"/>
      <c r="K405" s="232"/>
      <c r="L405" s="238"/>
      <c r="M405" s="239"/>
      <c r="N405" s="240"/>
      <c r="O405" s="240"/>
      <c r="P405" s="240"/>
      <c r="Q405" s="240"/>
      <c r="R405" s="240"/>
      <c r="S405" s="240"/>
      <c r="T405" s="241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2" t="s">
        <v>159</v>
      </c>
      <c r="AU405" s="242" t="s">
        <v>86</v>
      </c>
      <c r="AV405" s="13" t="s">
        <v>86</v>
      </c>
      <c r="AW405" s="13" t="s">
        <v>32</v>
      </c>
      <c r="AX405" s="13" t="s">
        <v>76</v>
      </c>
      <c r="AY405" s="242" t="s">
        <v>150</v>
      </c>
    </row>
    <row r="406" s="14" customFormat="1">
      <c r="A406" s="14"/>
      <c r="B406" s="243"/>
      <c r="C406" s="244"/>
      <c r="D406" s="233" t="s">
        <v>159</v>
      </c>
      <c r="E406" s="245" t="s">
        <v>1</v>
      </c>
      <c r="F406" s="246" t="s">
        <v>161</v>
      </c>
      <c r="G406" s="244"/>
      <c r="H406" s="247">
        <v>50.399999999999999</v>
      </c>
      <c r="I406" s="248"/>
      <c r="J406" s="244"/>
      <c r="K406" s="244"/>
      <c r="L406" s="249"/>
      <c r="M406" s="250"/>
      <c r="N406" s="251"/>
      <c r="O406" s="251"/>
      <c r="P406" s="251"/>
      <c r="Q406" s="251"/>
      <c r="R406" s="251"/>
      <c r="S406" s="251"/>
      <c r="T406" s="252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3" t="s">
        <v>159</v>
      </c>
      <c r="AU406" s="253" t="s">
        <v>86</v>
      </c>
      <c r="AV406" s="14" t="s">
        <v>157</v>
      </c>
      <c r="AW406" s="14" t="s">
        <v>32</v>
      </c>
      <c r="AX406" s="14" t="s">
        <v>84</v>
      </c>
      <c r="AY406" s="253" t="s">
        <v>150</v>
      </c>
    </row>
    <row r="407" s="2" customFormat="1" ht="16.5" customHeight="1">
      <c r="A407" s="38"/>
      <c r="B407" s="39"/>
      <c r="C407" s="254" t="s">
        <v>584</v>
      </c>
      <c r="D407" s="254" t="s">
        <v>228</v>
      </c>
      <c r="E407" s="255" t="s">
        <v>1029</v>
      </c>
      <c r="F407" s="256" t="s">
        <v>1030</v>
      </c>
      <c r="G407" s="257" t="s">
        <v>155</v>
      </c>
      <c r="H407" s="258">
        <v>12.096</v>
      </c>
      <c r="I407" s="259"/>
      <c r="J407" s="260">
        <f>ROUND(I407*H407,2)</f>
        <v>0</v>
      </c>
      <c r="K407" s="256" t="s">
        <v>156</v>
      </c>
      <c r="L407" s="261"/>
      <c r="M407" s="262" t="s">
        <v>1</v>
      </c>
      <c r="N407" s="263" t="s">
        <v>41</v>
      </c>
      <c r="O407" s="91"/>
      <c r="P407" s="227">
        <f>O407*H407</f>
        <v>0</v>
      </c>
      <c r="Q407" s="227">
        <v>0.021999999999999999</v>
      </c>
      <c r="R407" s="227">
        <f>Q407*H407</f>
        <v>0.26611199999999996</v>
      </c>
      <c r="S407" s="227">
        <v>0</v>
      </c>
      <c r="T407" s="228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29" t="s">
        <v>319</v>
      </c>
      <c r="AT407" s="229" t="s">
        <v>228</v>
      </c>
      <c r="AU407" s="229" t="s">
        <v>86</v>
      </c>
      <c r="AY407" s="17" t="s">
        <v>150</v>
      </c>
      <c r="BE407" s="230">
        <f>IF(N407="základní",J407,0)</f>
        <v>0</v>
      </c>
      <c r="BF407" s="230">
        <f>IF(N407="snížená",J407,0)</f>
        <v>0</v>
      </c>
      <c r="BG407" s="230">
        <f>IF(N407="zákl. přenesená",J407,0)</f>
        <v>0</v>
      </c>
      <c r="BH407" s="230">
        <f>IF(N407="sníž. přenesená",J407,0)</f>
        <v>0</v>
      </c>
      <c r="BI407" s="230">
        <f>IF(N407="nulová",J407,0)</f>
        <v>0</v>
      </c>
      <c r="BJ407" s="17" t="s">
        <v>84</v>
      </c>
      <c r="BK407" s="230">
        <f>ROUND(I407*H407,2)</f>
        <v>0</v>
      </c>
      <c r="BL407" s="17" t="s">
        <v>242</v>
      </c>
      <c r="BM407" s="229" t="s">
        <v>1031</v>
      </c>
    </row>
    <row r="408" s="13" customFormat="1">
      <c r="A408" s="13"/>
      <c r="B408" s="231"/>
      <c r="C408" s="232"/>
      <c r="D408" s="233" t="s">
        <v>159</v>
      </c>
      <c r="E408" s="234" t="s">
        <v>1</v>
      </c>
      <c r="F408" s="235" t="s">
        <v>1032</v>
      </c>
      <c r="G408" s="232"/>
      <c r="H408" s="236">
        <v>12.096</v>
      </c>
      <c r="I408" s="237"/>
      <c r="J408" s="232"/>
      <c r="K408" s="232"/>
      <c r="L408" s="238"/>
      <c r="M408" s="239"/>
      <c r="N408" s="240"/>
      <c r="O408" s="240"/>
      <c r="P408" s="240"/>
      <c r="Q408" s="240"/>
      <c r="R408" s="240"/>
      <c r="S408" s="240"/>
      <c r="T408" s="241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2" t="s">
        <v>159</v>
      </c>
      <c r="AU408" s="242" t="s">
        <v>86</v>
      </c>
      <c r="AV408" s="13" t="s">
        <v>86</v>
      </c>
      <c r="AW408" s="13" t="s">
        <v>32</v>
      </c>
      <c r="AX408" s="13" t="s">
        <v>76</v>
      </c>
      <c r="AY408" s="242" t="s">
        <v>150</v>
      </c>
    </row>
    <row r="409" s="14" customFormat="1">
      <c r="A409" s="14"/>
      <c r="B409" s="243"/>
      <c r="C409" s="244"/>
      <c r="D409" s="233" t="s">
        <v>159</v>
      </c>
      <c r="E409" s="245" t="s">
        <v>1</v>
      </c>
      <c r="F409" s="246" t="s">
        <v>161</v>
      </c>
      <c r="G409" s="244"/>
      <c r="H409" s="247">
        <v>12.096</v>
      </c>
      <c r="I409" s="248"/>
      <c r="J409" s="244"/>
      <c r="K409" s="244"/>
      <c r="L409" s="249"/>
      <c r="M409" s="250"/>
      <c r="N409" s="251"/>
      <c r="O409" s="251"/>
      <c r="P409" s="251"/>
      <c r="Q409" s="251"/>
      <c r="R409" s="251"/>
      <c r="S409" s="251"/>
      <c r="T409" s="252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3" t="s">
        <v>159</v>
      </c>
      <c r="AU409" s="253" t="s">
        <v>86</v>
      </c>
      <c r="AV409" s="14" t="s">
        <v>157</v>
      </c>
      <c r="AW409" s="14" t="s">
        <v>32</v>
      </c>
      <c r="AX409" s="14" t="s">
        <v>84</v>
      </c>
      <c r="AY409" s="253" t="s">
        <v>150</v>
      </c>
    </row>
    <row r="410" s="2" customFormat="1" ht="21.75" customHeight="1">
      <c r="A410" s="38"/>
      <c r="B410" s="39"/>
      <c r="C410" s="218" t="s">
        <v>591</v>
      </c>
      <c r="D410" s="218" t="s">
        <v>152</v>
      </c>
      <c r="E410" s="219" t="s">
        <v>1033</v>
      </c>
      <c r="F410" s="220" t="s">
        <v>1034</v>
      </c>
      <c r="G410" s="221" t="s">
        <v>168</v>
      </c>
      <c r="H410" s="222">
        <v>60.200000000000003</v>
      </c>
      <c r="I410" s="223"/>
      <c r="J410" s="224">
        <f>ROUND(I410*H410,2)</f>
        <v>0</v>
      </c>
      <c r="K410" s="220" t="s">
        <v>156</v>
      </c>
      <c r="L410" s="44"/>
      <c r="M410" s="225" t="s">
        <v>1</v>
      </c>
      <c r="N410" s="226" t="s">
        <v>41</v>
      </c>
      <c r="O410" s="91"/>
      <c r="P410" s="227">
        <f>O410*H410</f>
        <v>0</v>
      </c>
      <c r="Q410" s="227">
        <v>0.00042999999999999999</v>
      </c>
      <c r="R410" s="227">
        <f>Q410*H410</f>
        <v>0.025885999999999999</v>
      </c>
      <c r="S410" s="227">
        <v>0</v>
      </c>
      <c r="T410" s="228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29" t="s">
        <v>242</v>
      </c>
      <c r="AT410" s="229" t="s">
        <v>152</v>
      </c>
      <c r="AU410" s="229" t="s">
        <v>86</v>
      </c>
      <c r="AY410" s="17" t="s">
        <v>150</v>
      </c>
      <c r="BE410" s="230">
        <f>IF(N410="základní",J410,0)</f>
        <v>0</v>
      </c>
      <c r="BF410" s="230">
        <f>IF(N410="snížená",J410,0)</f>
        <v>0</v>
      </c>
      <c r="BG410" s="230">
        <f>IF(N410="zákl. přenesená",J410,0)</f>
        <v>0</v>
      </c>
      <c r="BH410" s="230">
        <f>IF(N410="sníž. přenesená",J410,0)</f>
        <v>0</v>
      </c>
      <c r="BI410" s="230">
        <f>IF(N410="nulová",J410,0)</f>
        <v>0</v>
      </c>
      <c r="BJ410" s="17" t="s">
        <v>84</v>
      </c>
      <c r="BK410" s="230">
        <f>ROUND(I410*H410,2)</f>
        <v>0</v>
      </c>
      <c r="BL410" s="17" t="s">
        <v>242</v>
      </c>
      <c r="BM410" s="229" t="s">
        <v>1035</v>
      </c>
    </row>
    <row r="411" s="13" customFormat="1">
      <c r="A411" s="13"/>
      <c r="B411" s="231"/>
      <c r="C411" s="232"/>
      <c r="D411" s="233" t="s">
        <v>159</v>
      </c>
      <c r="E411" s="234" t="s">
        <v>1</v>
      </c>
      <c r="F411" s="235" t="s">
        <v>877</v>
      </c>
      <c r="G411" s="232"/>
      <c r="H411" s="236">
        <v>15.5</v>
      </c>
      <c r="I411" s="237"/>
      <c r="J411" s="232"/>
      <c r="K411" s="232"/>
      <c r="L411" s="238"/>
      <c r="M411" s="239"/>
      <c r="N411" s="240"/>
      <c r="O411" s="240"/>
      <c r="P411" s="240"/>
      <c r="Q411" s="240"/>
      <c r="R411" s="240"/>
      <c r="S411" s="240"/>
      <c r="T411" s="241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2" t="s">
        <v>159</v>
      </c>
      <c r="AU411" s="242" t="s">
        <v>86</v>
      </c>
      <c r="AV411" s="13" t="s">
        <v>86</v>
      </c>
      <c r="AW411" s="13" t="s">
        <v>32</v>
      </c>
      <c r="AX411" s="13" t="s">
        <v>76</v>
      </c>
      <c r="AY411" s="242" t="s">
        <v>150</v>
      </c>
    </row>
    <row r="412" s="13" customFormat="1">
      <c r="A412" s="13"/>
      <c r="B412" s="231"/>
      <c r="C412" s="232"/>
      <c r="D412" s="233" t="s">
        <v>159</v>
      </c>
      <c r="E412" s="234" t="s">
        <v>1</v>
      </c>
      <c r="F412" s="235" t="s">
        <v>878</v>
      </c>
      <c r="G412" s="232"/>
      <c r="H412" s="236">
        <v>3.7000000000000002</v>
      </c>
      <c r="I412" s="237"/>
      <c r="J412" s="232"/>
      <c r="K412" s="232"/>
      <c r="L412" s="238"/>
      <c r="M412" s="239"/>
      <c r="N412" s="240"/>
      <c r="O412" s="240"/>
      <c r="P412" s="240"/>
      <c r="Q412" s="240"/>
      <c r="R412" s="240"/>
      <c r="S412" s="240"/>
      <c r="T412" s="241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2" t="s">
        <v>159</v>
      </c>
      <c r="AU412" s="242" t="s">
        <v>86</v>
      </c>
      <c r="AV412" s="13" t="s">
        <v>86</v>
      </c>
      <c r="AW412" s="13" t="s">
        <v>32</v>
      </c>
      <c r="AX412" s="13" t="s">
        <v>76</v>
      </c>
      <c r="AY412" s="242" t="s">
        <v>150</v>
      </c>
    </row>
    <row r="413" s="13" customFormat="1">
      <c r="A413" s="13"/>
      <c r="B413" s="231"/>
      <c r="C413" s="232"/>
      <c r="D413" s="233" t="s">
        <v>159</v>
      </c>
      <c r="E413" s="234" t="s">
        <v>1</v>
      </c>
      <c r="F413" s="235" t="s">
        <v>879</v>
      </c>
      <c r="G413" s="232"/>
      <c r="H413" s="236">
        <v>3.7999999999999998</v>
      </c>
      <c r="I413" s="237"/>
      <c r="J413" s="232"/>
      <c r="K413" s="232"/>
      <c r="L413" s="238"/>
      <c r="M413" s="239"/>
      <c r="N413" s="240"/>
      <c r="O413" s="240"/>
      <c r="P413" s="240"/>
      <c r="Q413" s="240"/>
      <c r="R413" s="240"/>
      <c r="S413" s="240"/>
      <c r="T413" s="241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2" t="s">
        <v>159</v>
      </c>
      <c r="AU413" s="242" t="s">
        <v>86</v>
      </c>
      <c r="AV413" s="13" t="s">
        <v>86</v>
      </c>
      <c r="AW413" s="13" t="s">
        <v>32</v>
      </c>
      <c r="AX413" s="13" t="s">
        <v>76</v>
      </c>
      <c r="AY413" s="242" t="s">
        <v>150</v>
      </c>
    </row>
    <row r="414" s="13" customFormat="1">
      <c r="A414" s="13"/>
      <c r="B414" s="231"/>
      <c r="C414" s="232"/>
      <c r="D414" s="233" t="s">
        <v>159</v>
      </c>
      <c r="E414" s="234" t="s">
        <v>1</v>
      </c>
      <c r="F414" s="235" t="s">
        <v>880</v>
      </c>
      <c r="G414" s="232"/>
      <c r="H414" s="236">
        <v>21.600000000000001</v>
      </c>
      <c r="I414" s="237"/>
      <c r="J414" s="232"/>
      <c r="K414" s="232"/>
      <c r="L414" s="238"/>
      <c r="M414" s="239"/>
      <c r="N414" s="240"/>
      <c r="O414" s="240"/>
      <c r="P414" s="240"/>
      <c r="Q414" s="240"/>
      <c r="R414" s="240"/>
      <c r="S414" s="240"/>
      <c r="T414" s="241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2" t="s">
        <v>159</v>
      </c>
      <c r="AU414" s="242" t="s">
        <v>86</v>
      </c>
      <c r="AV414" s="13" t="s">
        <v>86</v>
      </c>
      <c r="AW414" s="13" t="s">
        <v>32</v>
      </c>
      <c r="AX414" s="13" t="s">
        <v>76</v>
      </c>
      <c r="AY414" s="242" t="s">
        <v>150</v>
      </c>
    </row>
    <row r="415" s="13" customFormat="1">
      <c r="A415" s="13"/>
      <c r="B415" s="231"/>
      <c r="C415" s="232"/>
      <c r="D415" s="233" t="s">
        <v>159</v>
      </c>
      <c r="E415" s="234" t="s">
        <v>1</v>
      </c>
      <c r="F415" s="235" t="s">
        <v>881</v>
      </c>
      <c r="G415" s="232"/>
      <c r="H415" s="236">
        <v>15.6</v>
      </c>
      <c r="I415" s="237"/>
      <c r="J415" s="232"/>
      <c r="K415" s="232"/>
      <c r="L415" s="238"/>
      <c r="M415" s="239"/>
      <c r="N415" s="240"/>
      <c r="O415" s="240"/>
      <c r="P415" s="240"/>
      <c r="Q415" s="240"/>
      <c r="R415" s="240"/>
      <c r="S415" s="240"/>
      <c r="T415" s="241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2" t="s">
        <v>159</v>
      </c>
      <c r="AU415" s="242" t="s">
        <v>86</v>
      </c>
      <c r="AV415" s="13" t="s">
        <v>86</v>
      </c>
      <c r="AW415" s="13" t="s">
        <v>32</v>
      </c>
      <c r="AX415" s="13" t="s">
        <v>76</v>
      </c>
      <c r="AY415" s="242" t="s">
        <v>150</v>
      </c>
    </row>
    <row r="416" s="14" customFormat="1">
      <c r="A416" s="14"/>
      <c r="B416" s="243"/>
      <c r="C416" s="244"/>
      <c r="D416" s="233" t="s">
        <v>159</v>
      </c>
      <c r="E416" s="245" t="s">
        <v>1</v>
      </c>
      <c r="F416" s="246" t="s">
        <v>161</v>
      </c>
      <c r="G416" s="244"/>
      <c r="H416" s="247">
        <v>60.200000000000003</v>
      </c>
      <c r="I416" s="248"/>
      <c r="J416" s="244"/>
      <c r="K416" s="244"/>
      <c r="L416" s="249"/>
      <c r="M416" s="250"/>
      <c r="N416" s="251"/>
      <c r="O416" s="251"/>
      <c r="P416" s="251"/>
      <c r="Q416" s="251"/>
      <c r="R416" s="251"/>
      <c r="S416" s="251"/>
      <c r="T416" s="252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53" t="s">
        <v>159</v>
      </c>
      <c r="AU416" s="253" t="s">
        <v>86</v>
      </c>
      <c r="AV416" s="14" t="s">
        <v>157</v>
      </c>
      <c r="AW416" s="14" t="s">
        <v>32</v>
      </c>
      <c r="AX416" s="14" t="s">
        <v>84</v>
      </c>
      <c r="AY416" s="253" t="s">
        <v>150</v>
      </c>
    </row>
    <row r="417" s="2" customFormat="1" ht="21.75" customHeight="1">
      <c r="A417" s="38"/>
      <c r="B417" s="39"/>
      <c r="C417" s="254" t="s">
        <v>599</v>
      </c>
      <c r="D417" s="254" t="s">
        <v>228</v>
      </c>
      <c r="E417" s="255" t="s">
        <v>1036</v>
      </c>
      <c r="F417" s="256" t="s">
        <v>1037</v>
      </c>
      <c r="G417" s="257" t="s">
        <v>168</v>
      </c>
      <c r="H417" s="258">
        <v>66.219999999999999</v>
      </c>
      <c r="I417" s="259"/>
      <c r="J417" s="260">
        <f>ROUND(I417*H417,2)</f>
        <v>0</v>
      </c>
      <c r="K417" s="256" t="s">
        <v>156</v>
      </c>
      <c r="L417" s="261"/>
      <c r="M417" s="262" t="s">
        <v>1</v>
      </c>
      <c r="N417" s="263" t="s">
        <v>41</v>
      </c>
      <c r="O417" s="91"/>
      <c r="P417" s="227">
        <f>O417*H417</f>
        <v>0</v>
      </c>
      <c r="Q417" s="227">
        <v>0.00198</v>
      </c>
      <c r="R417" s="227">
        <f>Q417*H417</f>
        <v>0.1311156</v>
      </c>
      <c r="S417" s="227">
        <v>0</v>
      </c>
      <c r="T417" s="228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229" t="s">
        <v>319</v>
      </c>
      <c r="AT417" s="229" t="s">
        <v>228</v>
      </c>
      <c r="AU417" s="229" t="s">
        <v>86</v>
      </c>
      <c r="AY417" s="17" t="s">
        <v>150</v>
      </c>
      <c r="BE417" s="230">
        <f>IF(N417="základní",J417,0)</f>
        <v>0</v>
      </c>
      <c r="BF417" s="230">
        <f>IF(N417="snížená",J417,0)</f>
        <v>0</v>
      </c>
      <c r="BG417" s="230">
        <f>IF(N417="zákl. přenesená",J417,0)</f>
        <v>0</v>
      </c>
      <c r="BH417" s="230">
        <f>IF(N417="sníž. přenesená",J417,0)</f>
        <v>0</v>
      </c>
      <c r="BI417" s="230">
        <f>IF(N417="nulová",J417,0)</f>
        <v>0</v>
      </c>
      <c r="BJ417" s="17" t="s">
        <v>84</v>
      </c>
      <c r="BK417" s="230">
        <f>ROUND(I417*H417,2)</f>
        <v>0</v>
      </c>
      <c r="BL417" s="17" t="s">
        <v>242</v>
      </c>
      <c r="BM417" s="229" t="s">
        <v>1038</v>
      </c>
    </row>
    <row r="418" s="13" customFormat="1">
      <c r="A418" s="13"/>
      <c r="B418" s="231"/>
      <c r="C418" s="232"/>
      <c r="D418" s="233" t="s">
        <v>159</v>
      </c>
      <c r="E418" s="232"/>
      <c r="F418" s="235" t="s">
        <v>1039</v>
      </c>
      <c r="G418" s="232"/>
      <c r="H418" s="236">
        <v>66.219999999999999</v>
      </c>
      <c r="I418" s="237"/>
      <c r="J418" s="232"/>
      <c r="K418" s="232"/>
      <c r="L418" s="238"/>
      <c r="M418" s="239"/>
      <c r="N418" s="240"/>
      <c r="O418" s="240"/>
      <c r="P418" s="240"/>
      <c r="Q418" s="240"/>
      <c r="R418" s="240"/>
      <c r="S418" s="240"/>
      <c r="T418" s="241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2" t="s">
        <v>159</v>
      </c>
      <c r="AU418" s="242" t="s">
        <v>86</v>
      </c>
      <c r="AV418" s="13" t="s">
        <v>86</v>
      </c>
      <c r="AW418" s="13" t="s">
        <v>4</v>
      </c>
      <c r="AX418" s="13" t="s">
        <v>84</v>
      </c>
      <c r="AY418" s="242" t="s">
        <v>150</v>
      </c>
    </row>
    <row r="419" s="2" customFormat="1" ht="24.15" customHeight="1">
      <c r="A419" s="38"/>
      <c r="B419" s="39"/>
      <c r="C419" s="218" t="s">
        <v>604</v>
      </c>
      <c r="D419" s="218" t="s">
        <v>152</v>
      </c>
      <c r="E419" s="219" t="s">
        <v>1040</v>
      </c>
      <c r="F419" s="220" t="s">
        <v>1041</v>
      </c>
      <c r="G419" s="221" t="s">
        <v>155</v>
      </c>
      <c r="H419" s="222">
        <v>18.353000000000002</v>
      </c>
      <c r="I419" s="223"/>
      <c r="J419" s="224">
        <f>ROUND(I419*H419,2)</f>
        <v>0</v>
      </c>
      <c r="K419" s="220" t="s">
        <v>156</v>
      </c>
      <c r="L419" s="44"/>
      <c r="M419" s="225" t="s">
        <v>1</v>
      </c>
      <c r="N419" s="226" t="s">
        <v>41</v>
      </c>
      <c r="O419" s="91"/>
      <c r="P419" s="227">
        <f>O419*H419</f>
        <v>0</v>
      </c>
      <c r="Q419" s="227">
        <v>0.0055999999999999999</v>
      </c>
      <c r="R419" s="227">
        <f>Q419*H419</f>
        <v>0.1027768</v>
      </c>
      <c r="S419" s="227">
        <v>0</v>
      </c>
      <c r="T419" s="228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29" t="s">
        <v>242</v>
      </c>
      <c r="AT419" s="229" t="s">
        <v>152</v>
      </c>
      <c r="AU419" s="229" t="s">
        <v>86</v>
      </c>
      <c r="AY419" s="17" t="s">
        <v>150</v>
      </c>
      <c r="BE419" s="230">
        <f>IF(N419="základní",J419,0)</f>
        <v>0</v>
      </c>
      <c r="BF419" s="230">
        <f>IF(N419="snížená",J419,0)</f>
        <v>0</v>
      </c>
      <c r="BG419" s="230">
        <f>IF(N419="zákl. přenesená",J419,0)</f>
        <v>0</v>
      </c>
      <c r="BH419" s="230">
        <f>IF(N419="sníž. přenesená",J419,0)</f>
        <v>0</v>
      </c>
      <c r="BI419" s="230">
        <f>IF(N419="nulová",J419,0)</f>
        <v>0</v>
      </c>
      <c r="BJ419" s="17" t="s">
        <v>84</v>
      </c>
      <c r="BK419" s="230">
        <f>ROUND(I419*H419,2)</f>
        <v>0</v>
      </c>
      <c r="BL419" s="17" t="s">
        <v>242</v>
      </c>
      <c r="BM419" s="229" t="s">
        <v>1042</v>
      </c>
    </row>
    <row r="420" s="13" customFormat="1">
      <c r="A420" s="13"/>
      <c r="B420" s="231"/>
      <c r="C420" s="232"/>
      <c r="D420" s="233" t="s">
        <v>159</v>
      </c>
      <c r="E420" s="234" t="s">
        <v>1</v>
      </c>
      <c r="F420" s="235" t="s">
        <v>1011</v>
      </c>
      <c r="G420" s="232"/>
      <c r="H420" s="236">
        <v>3.2400000000000002</v>
      </c>
      <c r="I420" s="237"/>
      <c r="J420" s="232"/>
      <c r="K420" s="232"/>
      <c r="L420" s="238"/>
      <c r="M420" s="239"/>
      <c r="N420" s="240"/>
      <c r="O420" s="240"/>
      <c r="P420" s="240"/>
      <c r="Q420" s="240"/>
      <c r="R420" s="240"/>
      <c r="S420" s="240"/>
      <c r="T420" s="241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2" t="s">
        <v>159</v>
      </c>
      <c r="AU420" s="242" t="s">
        <v>86</v>
      </c>
      <c r="AV420" s="13" t="s">
        <v>86</v>
      </c>
      <c r="AW420" s="13" t="s">
        <v>32</v>
      </c>
      <c r="AX420" s="13" t="s">
        <v>76</v>
      </c>
      <c r="AY420" s="242" t="s">
        <v>150</v>
      </c>
    </row>
    <row r="421" s="13" customFormat="1">
      <c r="A421" s="13"/>
      <c r="B421" s="231"/>
      <c r="C421" s="232"/>
      <c r="D421" s="233" t="s">
        <v>159</v>
      </c>
      <c r="E421" s="234" t="s">
        <v>1</v>
      </c>
      <c r="F421" s="235" t="s">
        <v>1012</v>
      </c>
      <c r="G421" s="232"/>
      <c r="H421" s="236">
        <v>15.113</v>
      </c>
      <c r="I421" s="237"/>
      <c r="J421" s="232"/>
      <c r="K421" s="232"/>
      <c r="L421" s="238"/>
      <c r="M421" s="239"/>
      <c r="N421" s="240"/>
      <c r="O421" s="240"/>
      <c r="P421" s="240"/>
      <c r="Q421" s="240"/>
      <c r="R421" s="240"/>
      <c r="S421" s="240"/>
      <c r="T421" s="241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2" t="s">
        <v>159</v>
      </c>
      <c r="AU421" s="242" t="s">
        <v>86</v>
      </c>
      <c r="AV421" s="13" t="s">
        <v>86</v>
      </c>
      <c r="AW421" s="13" t="s">
        <v>32</v>
      </c>
      <c r="AX421" s="13" t="s">
        <v>76</v>
      </c>
      <c r="AY421" s="242" t="s">
        <v>150</v>
      </c>
    </row>
    <row r="422" s="14" customFormat="1">
      <c r="A422" s="14"/>
      <c r="B422" s="243"/>
      <c r="C422" s="244"/>
      <c r="D422" s="233" t="s">
        <v>159</v>
      </c>
      <c r="E422" s="245" t="s">
        <v>1</v>
      </c>
      <c r="F422" s="246" t="s">
        <v>161</v>
      </c>
      <c r="G422" s="244"/>
      <c r="H422" s="247">
        <v>18.353000000000002</v>
      </c>
      <c r="I422" s="248"/>
      <c r="J422" s="244"/>
      <c r="K422" s="244"/>
      <c r="L422" s="249"/>
      <c r="M422" s="250"/>
      <c r="N422" s="251"/>
      <c r="O422" s="251"/>
      <c r="P422" s="251"/>
      <c r="Q422" s="251"/>
      <c r="R422" s="251"/>
      <c r="S422" s="251"/>
      <c r="T422" s="252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3" t="s">
        <v>159</v>
      </c>
      <c r="AU422" s="253" t="s">
        <v>86</v>
      </c>
      <c r="AV422" s="14" t="s">
        <v>157</v>
      </c>
      <c r="AW422" s="14" t="s">
        <v>32</v>
      </c>
      <c r="AX422" s="14" t="s">
        <v>84</v>
      </c>
      <c r="AY422" s="253" t="s">
        <v>150</v>
      </c>
    </row>
    <row r="423" s="2" customFormat="1" ht="21.75" customHeight="1">
      <c r="A423" s="38"/>
      <c r="B423" s="39"/>
      <c r="C423" s="254" t="s">
        <v>609</v>
      </c>
      <c r="D423" s="254" t="s">
        <v>228</v>
      </c>
      <c r="E423" s="255" t="s">
        <v>1043</v>
      </c>
      <c r="F423" s="256" t="s">
        <v>1044</v>
      </c>
      <c r="G423" s="257" t="s">
        <v>155</v>
      </c>
      <c r="H423" s="258">
        <v>19.271000000000001</v>
      </c>
      <c r="I423" s="259"/>
      <c r="J423" s="260">
        <f>ROUND(I423*H423,2)</f>
        <v>0</v>
      </c>
      <c r="K423" s="256" t="s">
        <v>156</v>
      </c>
      <c r="L423" s="261"/>
      <c r="M423" s="262" t="s">
        <v>1</v>
      </c>
      <c r="N423" s="263" t="s">
        <v>41</v>
      </c>
      <c r="O423" s="91"/>
      <c r="P423" s="227">
        <f>O423*H423</f>
        <v>0</v>
      </c>
      <c r="Q423" s="227">
        <v>0.021999999999999999</v>
      </c>
      <c r="R423" s="227">
        <f>Q423*H423</f>
        <v>0.42396200000000001</v>
      </c>
      <c r="S423" s="227">
        <v>0</v>
      </c>
      <c r="T423" s="228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29" t="s">
        <v>319</v>
      </c>
      <c r="AT423" s="229" t="s">
        <v>228</v>
      </c>
      <c r="AU423" s="229" t="s">
        <v>86</v>
      </c>
      <c r="AY423" s="17" t="s">
        <v>150</v>
      </c>
      <c r="BE423" s="230">
        <f>IF(N423="základní",J423,0)</f>
        <v>0</v>
      </c>
      <c r="BF423" s="230">
        <f>IF(N423="snížená",J423,0)</f>
        <v>0</v>
      </c>
      <c r="BG423" s="230">
        <f>IF(N423="zákl. přenesená",J423,0)</f>
        <v>0</v>
      </c>
      <c r="BH423" s="230">
        <f>IF(N423="sníž. přenesená",J423,0)</f>
        <v>0</v>
      </c>
      <c r="BI423" s="230">
        <f>IF(N423="nulová",J423,0)</f>
        <v>0</v>
      </c>
      <c r="BJ423" s="17" t="s">
        <v>84</v>
      </c>
      <c r="BK423" s="230">
        <f>ROUND(I423*H423,2)</f>
        <v>0</v>
      </c>
      <c r="BL423" s="17" t="s">
        <v>242</v>
      </c>
      <c r="BM423" s="229" t="s">
        <v>1045</v>
      </c>
    </row>
    <row r="424" s="13" customFormat="1">
      <c r="A424" s="13"/>
      <c r="B424" s="231"/>
      <c r="C424" s="232"/>
      <c r="D424" s="233" t="s">
        <v>159</v>
      </c>
      <c r="E424" s="232"/>
      <c r="F424" s="235" t="s">
        <v>1046</v>
      </c>
      <c r="G424" s="232"/>
      <c r="H424" s="236">
        <v>19.271000000000001</v>
      </c>
      <c r="I424" s="237"/>
      <c r="J424" s="232"/>
      <c r="K424" s="232"/>
      <c r="L424" s="238"/>
      <c r="M424" s="239"/>
      <c r="N424" s="240"/>
      <c r="O424" s="240"/>
      <c r="P424" s="240"/>
      <c r="Q424" s="240"/>
      <c r="R424" s="240"/>
      <c r="S424" s="240"/>
      <c r="T424" s="241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2" t="s">
        <v>159</v>
      </c>
      <c r="AU424" s="242" t="s">
        <v>86</v>
      </c>
      <c r="AV424" s="13" t="s">
        <v>86</v>
      </c>
      <c r="AW424" s="13" t="s">
        <v>4</v>
      </c>
      <c r="AX424" s="13" t="s">
        <v>84</v>
      </c>
      <c r="AY424" s="242" t="s">
        <v>150</v>
      </c>
    </row>
    <row r="425" s="2" customFormat="1" ht="16.5" customHeight="1">
      <c r="A425" s="38"/>
      <c r="B425" s="39"/>
      <c r="C425" s="218" t="s">
        <v>615</v>
      </c>
      <c r="D425" s="218" t="s">
        <v>152</v>
      </c>
      <c r="E425" s="219" t="s">
        <v>1047</v>
      </c>
      <c r="F425" s="220" t="s">
        <v>1048</v>
      </c>
      <c r="G425" s="221" t="s">
        <v>155</v>
      </c>
      <c r="H425" s="222">
        <v>18.353000000000002</v>
      </c>
      <c r="I425" s="223"/>
      <c r="J425" s="224">
        <f>ROUND(I425*H425,2)</f>
        <v>0</v>
      </c>
      <c r="K425" s="220" t="s">
        <v>156</v>
      </c>
      <c r="L425" s="44"/>
      <c r="M425" s="225" t="s">
        <v>1</v>
      </c>
      <c r="N425" s="226" t="s">
        <v>41</v>
      </c>
      <c r="O425" s="91"/>
      <c r="P425" s="227">
        <f>O425*H425</f>
        <v>0</v>
      </c>
      <c r="Q425" s="227">
        <v>0.0015</v>
      </c>
      <c r="R425" s="227">
        <f>Q425*H425</f>
        <v>0.027529500000000002</v>
      </c>
      <c r="S425" s="227">
        <v>0</v>
      </c>
      <c r="T425" s="228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29" t="s">
        <v>242</v>
      </c>
      <c r="AT425" s="229" t="s">
        <v>152</v>
      </c>
      <c r="AU425" s="229" t="s">
        <v>86</v>
      </c>
      <c r="AY425" s="17" t="s">
        <v>150</v>
      </c>
      <c r="BE425" s="230">
        <f>IF(N425="základní",J425,0)</f>
        <v>0</v>
      </c>
      <c r="BF425" s="230">
        <f>IF(N425="snížená",J425,0)</f>
        <v>0</v>
      </c>
      <c r="BG425" s="230">
        <f>IF(N425="zákl. přenesená",J425,0)</f>
        <v>0</v>
      </c>
      <c r="BH425" s="230">
        <f>IF(N425="sníž. přenesená",J425,0)</f>
        <v>0</v>
      </c>
      <c r="BI425" s="230">
        <f>IF(N425="nulová",J425,0)</f>
        <v>0</v>
      </c>
      <c r="BJ425" s="17" t="s">
        <v>84</v>
      </c>
      <c r="BK425" s="230">
        <f>ROUND(I425*H425,2)</f>
        <v>0</v>
      </c>
      <c r="BL425" s="17" t="s">
        <v>242</v>
      </c>
      <c r="BM425" s="229" t="s">
        <v>1049</v>
      </c>
    </row>
    <row r="426" s="13" customFormat="1">
      <c r="A426" s="13"/>
      <c r="B426" s="231"/>
      <c r="C426" s="232"/>
      <c r="D426" s="233" t="s">
        <v>159</v>
      </c>
      <c r="E426" s="234" t="s">
        <v>1</v>
      </c>
      <c r="F426" s="235" t="s">
        <v>1011</v>
      </c>
      <c r="G426" s="232"/>
      <c r="H426" s="236">
        <v>3.2400000000000002</v>
      </c>
      <c r="I426" s="237"/>
      <c r="J426" s="232"/>
      <c r="K426" s="232"/>
      <c r="L426" s="238"/>
      <c r="M426" s="239"/>
      <c r="N426" s="240"/>
      <c r="O426" s="240"/>
      <c r="P426" s="240"/>
      <c r="Q426" s="240"/>
      <c r="R426" s="240"/>
      <c r="S426" s="240"/>
      <c r="T426" s="241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2" t="s">
        <v>159</v>
      </c>
      <c r="AU426" s="242" t="s">
        <v>86</v>
      </c>
      <c r="AV426" s="13" t="s">
        <v>86</v>
      </c>
      <c r="AW426" s="13" t="s">
        <v>32</v>
      </c>
      <c r="AX426" s="13" t="s">
        <v>76</v>
      </c>
      <c r="AY426" s="242" t="s">
        <v>150</v>
      </c>
    </row>
    <row r="427" s="13" customFormat="1">
      <c r="A427" s="13"/>
      <c r="B427" s="231"/>
      <c r="C427" s="232"/>
      <c r="D427" s="233" t="s">
        <v>159</v>
      </c>
      <c r="E427" s="234" t="s">
        <v>1</v>
      </c>
      <c r="F427" s="235" t="s">
        <v>1012</v>
      </c>
      <c r="G427" s="232"/>
      <c r="H427" s="236">
        <v>15.113</v>
      </c>
      <c r="I427" s="237"/>
      <c r="J427" s="232"/>
      <c r="K427" s="232"/>
      <c r="L427" s="238"/>
      <c r="M427" s="239"/>
      <c r="N427" s="240"/>
      <c r="O427" s="240"/>
      <c r="P427" s="240"/>
      <c r="Q427" s="240"/>
      <c r="R427" s="240"/>
      <c r="S427" s="240"/>
      <c r="T427" s="241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2" t="s">
        <v>159</v>
      </c>
      <c r="AU427" s="242" t="s">
        <v>86</v>
      </c>
      <c r="AV427" s="13" t="s">
        <v>86</v>
      </c>
      <c r="AW427" s="13" t="s">
        <v>32</v>
      </c>
      <c r="AX427" s="13" t="s">
        <v>76</v>
      </c>
      <c r="AY427" s="242" t="s">
        <v>150</v>
      </c>
    </row>
    <row r="428" s="14" customFormat="1">
      <c r="A428" s="14"/>
      <c r="B428" s="243"/>
      <c r="C428" s="244"/>
      <c r="D428" s="233" t="s">
        <v>159</v>
      </c>
      <c r="E428" s="245" t="s">
        <v>1</v>
      </c>
      <c r="F428" s="246" t="s">
        <v>161</v>
      </c>
      <c r="G428" s="244"/>
      <c r="H428" s="247">
        <v>18.353000000000002</v>
      </c>
      <c r="I428" s="248"/>
      <c r="J428" s="244"/>
      <c r="K428" s="244"/>
      <c r="L428" s="249"/>
      <c r="M428" s="250"/>
      <c r="N428" s="251"/>
      <c r="O428" s="251"/>
      <c r="P428" s="251"/>
      <c r="Q428" s="251"/>
      <c r="R428" s="251"/>
      <c r="S428" s="251"/>
      <c r="T428" s="252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3" t="s">
        <v>159</v>
      </c>
      <c r="AU428" s="253" t="s">
        <v>86</v>
      </c>
      <c r="AV428" s="14" t="s">
        <v>157</v>
      </c>
      <c r="AW428" s="14" t="s">
        <v>32</v>
      </c>
      <c r="AX428" s="14" t="s">
        <v>84</v>
      </c>
      <c r="AY428" s="253" t="s">
        <v>150</v>
      </c>
    </row>
    <row r="429" s="2" customFormat="1" ht="16.5" customHeight="1">
      <c r="A429" s="38"/>
      <c r="B429" s="39"/>
      <c r="C429" s="218" t="s">
        <v>623</v>
      </c>
      <c r="D429" s="218" t="s">
        <v>152</v>
      </c>
      <c r="E429" s="219" t="s">
        <v>1050</v>
      </c>
      <c r="F429" s="220" t="s">
        <v>1051</v>
      </c>
      <c r="G429" s="221" t="s">
        <v>168</v>
      </c>
      <c r="H429" s="222">
        <v>50</v>
      </c>
      <c r="I429" s="223"/>
      <c r="J429" s="224">
        <f>ROUND(I429*H429,2)</f>
        <v>0</v>
      </c>
      <c r="K429" s="220" t="s">
        <v>156</v>
      </c>
      <c r="L429" s="44"/>
      <c r="M429" s="225" t="s">
        <v>1</v>
      </c>
      <c r="N429" s="226" t="s">
        <v>41</v>
      </c>
      <c r="O429" s="91"/>
      <c r="P429" s="227">
        <f>O429*H429</f>
        <v>0</v>
      </c>
      <c r="Q429" s="227">
        <v>9.0000000000000006E-05</v>
      </c>
      <c r="R429" s="227">
        <f>Q429*H429</f>
        <v>0.0045000000000000005</v>
      </c>
      <c r="S429" s="227">
        <v>0</v>
      </c>
      <c r="T429" s="228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229" t="s">
        <v>242</v>
      </c>
      <c r="AT429" s="229" t="s">
        <v>152</v>
      </c>
      <c r="AU429" s="229" t="s">
        <v>86</v>
      </c>
      <c r="AY429" s="17" t="s">
        <v>150</v>
      </c>
      <c r="BE429" s="230">
        <f>IF(N429="základní",J429,0)</f>
        <v>0</v>
      </c>
      <c r="BF429" s="230">
        <f>IF(N429="snížená",J429,0)</f>
        <v>0</v>
      </c>
      <c r="BG429" s="230">
        <f>IF(N429="zákl. přenesená",J429,0)</f>
        <v>0</v>
      </c>
      <c r="BH429" s="230">
        <f>IF(N429="sníž. přenesená",J429,0)</f>
        <v>0</v>
      </c>
      <c r="BI429" s="230">
        <f>IF(N429="nulová",J429,0)</f>
        <v>0</v>
      </c>
      <c r="BJ429" s="17" t="s">
        <v>84</v>
      </c>
      <c r="BK429" s="230">
        <f>ROUND(I429*H429,2)</f>
        <v>0</v>
      </c>
      <c r="BL429" s="17" t="s">
        <v>242</v>
      </c>
      <c r="BM429" s="229" t="s">
        <v>1052</v>
      </c>
    </row>
    <row r="430" s="13" customFormat="1">
      <c r="A430" s="13"/>
      <c r="B430" s="231"/>
      <c r="C430" s="232"/>
      <c r="D430" s="233" t="s">
        <v>159</v>
      </c>
      <c r="E430" s="234" t="s">
        <v>1</v>
      </c>
      <c r="F430" s="235" t="s">
        <v>448</v>
      </c>
      <c r="G430" s="232"/>
      <c r="H430" s="236">
        <v>50</v>
      </c>
      <c r="I430" s="237"/>
      <c r="J430" s="232"/>
      <c r="K430" s="232"/>
      <c r="L430" s="238"/>
      <c r="M430" s="239"/>
      <c r="N430" s="240"/>
      <c r="O430" s="240"/>
      <c r="P430" s="240"/>
      <c r="Q430" s="240"/>
      <c r="R430" s="240"/>
      <c r="S430" s="240"/>
      <c r="T430" s="241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2" t="s">
        <v>159</v>
      </c>
      <c r="AU430" s="242" t="s">
        <v>86</v>
      </c>
      <c r="AV430" s="13" t="s">
        <v>86</v>
      </c>
      <c r="AW430" s="13" t="s">
        <v>32</v>
      </c>
      <c r="AX430" s="13" t="s">
        <v>76</v>
      </c>
      <c r="AY430" s="242" t="s">
        <v>150</v>
      </c>
    </row>
    <row r="431" s="14" customFormat="1">
      <c r="A431" s="14"/>
      <c r="B431" s="243"/>
      <c r="C431" s="244"/>
      <c r="D431" s="233" t="s">
        <v>159</v>
      </c>
      <c r="E431" s="245" t="s">
        <v>1</v>
      </c>
      <c r="F431" s="246" t="s">
        <v>161</v>
      </c>
      <c r="G431" s="244"/>
      <c r="H431" s="247">
        <v>50</v>
      </c>
      <c r="I431" s="248"/>
      <c r="J431" s="244"/>
      <c r="K431" s="244"/>
      <c r="L431" s="249"/>
      <c r="M431" s="250"/>
      <c r="N431" s="251"/>
      <c r="O431" s="251"/>
      <c r="P431" s="251"/>
      <c r="Q431" s="251"/>
      <c r="R431" s="251"/>
      <c r="S431" s="251"/>
      <c r="T431" s="252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3" t="s">
        <v>159</v>
      </c>
      <c r="AU431" s="253" t="s">
        <v>86</v>
      </c>
      <c r="AV431" s="14" t="s">
        <v>157</v>
      </c>
      <c r="AW431" s="14" t="s">
        <v>32</v>
      </c>
      <c r="AX431" s="14" t="s">
        <v>84</v>
      </c>
      <c r="AY431" s="253" t="s">
        <v>150</v>
      </c>
    </row>
    <row r="432" s="2" customFormat="1" ht="16.5" customHeight="1">
      <c r="A432" s="38"/>
      <c r="B432" s="39"/>
      <c r="C432" s="218" t="s">
        <v>628</v>
      </c>
      <c r="D432" s="218" t="s">
        <v>152</v>
      </c>
      <c r="E432" s="219" t="s">
        <v>1053</v>
      </c>
      <c r="F432" s="220" t="s">
        <v>1054</v>
      </c>
      <c r="G432" s="221" t="s">
        <v>168</v>
      </c>
      <c r="H432" s="222">
        <v>20</v>
      </c>
      <c r="I432" s="223"/>
      <c r="J432" s="224">
        <f>ROUND(I432*H432,2)</f>
        <v>0</v>
      </c>
      <c r="K432" s="220" t="s">
        <v>156</v>
      </c>
      <c r="L432" s="44"/>
      <c r="M432" s="225" t="s">
        <v>1</v>
      </c>
      <c r="N432" s="226" t="s">
        <v>41</v>
      </c>
      <c r="O432" s="91"/>
      <c r="P432" s="227">
        <f>O432*H432</f>
        <v>0</v>
      </c>
      <c r="Q432" s="227">
        <v>0</v>
      </c>
      <c r="R432" s="227">
        <f>Q432*H432</f>
        <v>0</v>
      </c>
      <c r="S432" s="227">
        <v>0</v>
      </c>
      <c r="T432" s="228">
        <f>S432*H432</f>
        <v>0</v>
      </c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R432" s="229" t="s">
        <v>242</v>
      </c>
      <c r="AT432" s="229" t="s">
        <v>152</v>
      </c>
      <c r="AU432" s="229" t="s">
        <v>86</v>
      </c>
      <c r="AY432" s="17" t="s">
        <v>150</v>
      </c>
      <c r="BE432" s="230">
        <f>IF(N432="základní",J432,0)</f>
        <v>0</v>
      </c>
      <c r="BF432" s="230">
        <f>IF(N432="snížená",J432,0)</f>
        <v>0</v>
      </c>
      <c r="BG432" s="230">
        <f>IF(N432="zákl. přenesená",J432,0)</f>
        <v>0</v>
      </c>
      <c r="BH432" s="230">
        <f>IF(N432="sníž. přenesená",J432,0)</f>
        <v>0</v>
      </c>
      <c r="BI432" s="230">
        <f>IF(N432="nulová",J432,0)</f>
        <v>0</v>
      </c>
      <c r="BJ432" s="17" t="s">
        <v>84</v>
      </c>
      <c r="BK432" s="230">
        <f>ROUND(I432*H432,2)</f>
        <v>0</v>
      </c>
      <c r="BL432" s="17" t="s">
        <v>242</v>
      </c>
      <c r="BM432" s="229" t="s">
        <v>1055</v>
      </c>
    </row>
    <row r="433" s="13" customFormat="1">
      <c r="A433" s="13"/>
      <c r="B433" s="231"/>
      <c r="C433" s="232"/>
      <c r="D433" s="233" t="s">
        <v>159</v>
      </c>
      <c r="E433" s="234" t="s">
        <v>1</v>
      </c>
      <c r="F433" s="235" t="s">
        <v>260</v>
      </c>
      <c r="G433" s="232"/>
      <c r="H433" s="236">
        <v>20</v>
      </c>
      <c r="I433" s="237"/>
      <c r="J433" s="232"/>
      <c r="K433" s="232"/>
      <c r="L433" s="238"/>
      <c r="M433" s="239"/>
      <c r="N433" s="240"/>
      <c r="O433" s="240"/>
      <c r="P433" s="240"/>
      <c r="Q433" s="240"/>
      <c r="R433" s="240"/>
      <c r="S433" s="240"/>
      <c r="T433" s="241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2" t="s">
        <v>159</v>
      </c>
      <c r="AU433" s="242" t="s">
        <v>86</v>
      </c>
      <c r="AV433" s="13" t="s">
        <v>86</v>
      </c>
      <c r="AW433" s="13" t="s">
        <v>32</v>
      </c>
      <c r="AX433" s="13" t="s">
        <v>76</v>
      </c>
      <c r="AY433" s="242" t="s">
        <v>150</v>
      </c>
    </row>
    <row r="434" s="14" customFormat="1">
      <c r="A434" s="14"/>
      <c r="B434" s="243"/>
      <c r="C434" s="244"/>
      <c r="D434" s="233" t="s">
        <v>159</v>
      </c>
      <c r="E434" s="245" t="s">
        <v>1</v>
      </c>
      <c r="F434" s="246" t="s">
        <v>161</v>
      </c>
      <c r="G434" s="244"/>
      <c r="H434" s="247">
        <v>20</v>
      </c>
      <c r="I434" s="248"/>
      <c r="J434" s="244"/>
      <c r="K434" s="244"/>
      <c r="L434" s="249"/>
      <c r="M434" s="250"/>
      <c r="N434" s="251"/>
      <c r="O434" s="251"/>
      <c r="P434" s="251"/>
      <c r="Q434" s="251"/>
      <c r="R434" s="251"/>
      <c r="S434" s="251"/>
      <c r="T434" s="252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3" t="s">
        <v>159</v>
      </c>
      <c r="AU434" s="253" t="s">
        <v>86</v>
      </c>
      <c r="AV434" s="14" t="s">
        <v>157</v>
      </c>
      <c r="AW434" s="14" t="s">
        <v>32</v>
      </c>
      <c r="AX434" s="14" t="s">
        <v>84</v>
      </c>
      <c r="AY434" s="253" t="s">
        <v>150</v>
      </c>
    </row>
    <row r="435" s="2" customFormat="1" ht="16.5" customHeight="1">
      <c r="A435" s="38"/>
      <c r="B435" s="39"/>
      <c r="C435" s="218" t="s">
        <v>633</v>
      </c>
      <c r="D435" s="218" t="s">
        <v>152</v>
      </c>
      <c r="E435" s="219" t="s">
        <v>1056</v>
      </c>
      <c r="F435" s="220" t="s">
        <v>1057</v>
      </c>
      <c r="G435" s="221" t="s">
        <v>155</v>
      </c>
      <c r="H435" s="222">
        <v>43.552999999999997</v>
      </c>
      <c r="I435" s="223"/>
      <c r="J435" s="224">
        <f>ROUND(I435*H435,2)</f>
        <v>0</v>
      </c>
      <c r="K435" s="220" t="s">
        <v>156</v>
      </c>
      <c r="L435" s="44"/>
      <c r="M435" s="225" t="s">
        <v>1</v>
      </c>
      <c r="N435" s="226" t="s">
        <v>41</v>
      </c>
      <c r="O435" s="91"/>
      <c r="P435" s="227">
        <f>O435*H435</f>
        <v>0</v>
      </c>
      <c r="Q435" s="227">
        <v>5.0000000000000002E-05</v>
      </c>
      <c r="R435" s="227">
        <f>Q435*H435</f>
        <v>0.0021776500000000002</v>
      </c>
      <c r="S435" s="227">
        <v>0</v>
      </c>
      <c r="T435" s="228">
        <f>S435*H435</f>
        <v>0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229" t="s">
        <v>242</v>
      </c>
      <c r="AT435" s="229" t="s">
        <v>152</v>
      </c>
      <c r="AU435" s="229" t="s">
        <v>86</v>
      </c>
      <c r="AY435" s="17" t="s">
        <v>150</v>
      </c>
      <c r="BE435" s="230">
        <f>IF(N435="základní",J435,0)</f>
        <v>0</v>
      </c>
      <c r="BF435" s="230">
        <f>IF(N435="snížená",J435,0)</f>
        <v>0</v>
      </c>
      <c r="BG435" s="230">
        <f>IF(N435="zákl. přenesená",J435,0)</f>
        <v>0</v>
      </c>
      <c r="BH435" s="230">
        <f>IF(N435="sníž. přenesená",J435,0)</f>
        <v>0</v>
      </c>
      <c r="BI435" s="230">
        <f>IF(N435="nulová",J435,0)</f>
        <v>0</v>
      </c>
      <c r="BJ435" s="17" t="s">
        <v>84</v>
      </c>
      <c r="BK435" s="230">
        <f>ROUND(I435*H435,2)</f>
        <v>0</v>
      </c>
      <c r="BL435" s="17" t="s">
        <v>242</v>
      </c>
      <c r="BM435" s="229" t="s">
        <v>1058</v>
      </c>
    </row>
    <row r="436" s="13" customFormat="1">
      <c r="A436" s="13"/>
      <c r="B436" s="231"/>
      <c r="C436" s="232"/>
      <c r="D436" s="233" t="s">
        <v>159</v>
      </c>
      <c r="E436" s="234" t="s">
        <v>1</v>
      </c>
      <c r="F436" s="235" t="s">
        <v>1011</v>
      </c>
      <c r="G436" s="232"/>
      <c r="H436" s="236">
        <v>3.2400000000000002</v>
      </c>
      <c r="I436" s="237"/>
      <c r="J436" s="232"/>
      <c r="K436" s="232"/>
      <c r="L436" s="238"/>
      <c r="M436" s="239"/>
      <c r="N436" s="240"/>
      <c r="O436" s="240"/>
      <c r="P436" s="240"/>
      <c r="Q436" s="240"/>
      <c r="R436" s="240"/>
      <c r="S436" s="240"/>
      <c r="T436" s="241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2" t="s">
        <v>159</v>
      </c>
      <c r="AU436" s="242" t="s">
        <v>86</v>
      </c>
      <c r="AV436" s="13" t="s">
        <v>86</v>
      </c>
      <c r="AW436" s="13" t="s">
        <v>32</v>
      </c>
      <c r="AX436" s="13" t="s">
        <v>76</v>
      </c>
      <c r="AY436" s="242" t="s">
        <v>150</v>
      </c>
    </row>
    <row r="437" s="13" customFormat="1">
      <c r="A437" s="13"/>
      <c r="B437" s="231"/>
      <c r="C437" s="232"/>
      <c r="D437" s="233" t="s">
        <v>159</v>
      </c>
      <c r="E437" s="234" t="s">
        <v>1</v>
      </c>
      <c r="F437" s="235" t="s">
        <v>1012</v>
      </c>
      <c r="G437" s="232"/>
      <c r="H437" s="236">
        <v>15.113</v>
      </c>
      <c r="I437" s="237"/>
      <c r="J437" s="232"/>
      <c r="K437" s="232"/>
      <c r="L437" s="238"/>
      <c r="M437" s="239"/>
      <c r="N437" s="240"/>
      <c r="O437" s="240"/>
      <c r="P437" s="240"/>
      <c r="Q437" s="240"/>
      <c r="R437" s="240"/>
      <c r="S437" s="240"/>
      <c r="T437" s="241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2" t="s">
        <v>159</v>
      </c>
      <c r="AU437" s="242" t="s">
        <v>86</v>
      </c>
      <c r="AV437" s="13" t="s">
        <v>86</v>
      </c>
      <c r="AW437" s="13" t="s">
        <v>32</v>
      </c>
      <c r="AX437" s="13" t="s">
        <v>76</v>
      </c>
      <c r="AY437" s="242" t="s">
        <v>150</v>
      </c>
    </row>
    <row r="438" s="13" customFormat="1">
      <c r="A438" s="13"/>
      <c r="B438" s="231"/>
      <c r="C438" s="232"/>
      <c r="D438" s="233" t="s">
        <v>159</v>
      </c>
      <c r="E438" s="234" t="s">
        <v>1</v>
      </c>
      <c r="F438" s="235" t="s">
        <v>1059</v>
      </c>
      <c r="G438" s="232"/>
      <c r="H438" s="236">
        <v>13.5</v>
      </c>
      <c r="I438" s="237"/>
      <c r="J438" s="232"/>
      <c r="K438" s="232"/>
      <c r="L438" s="238"/>
      <c r="M438" s="239"/>
      <c r="N438" s="240"/>
      <c r="O438" s="240"/>
      <c r="P438" s="240"/>
      <c r="Q438" s="240"/>
      <c r="R438" s="240"/>
      <c r="S438" s="240"/>
      <c r="T438" s="241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2" t="s">
        <v>159</v>
      </c>
      <c r="AU438" s="242" t="s">
        <v>86</v>
      </c>
      <c r="AV438" s="13" t="s">
        <v>86</v>
      </c>
      <c r="AW438" s="13" t="s">
        <v>32</v>
      </c>
      <c r="AX438" s="13" t="s">
        <v>76</v>
      </c>
      <c r="AY438" s="242" t="s">
        <v>150</v>
      </c>
    </row>
    <row r="439" s="13" customFormat="1">
      <c r="A439" s="13"/>
      <c r="B439" s="231"/>
      <c r="C439" s="232"/>
      <c r="D439" s="233" t="s">
        <v>159</v>
      </c>
      <c r="E439" s="234" t="s">
        <v>1</v>
      </c>
      <c r="F439" s="235" t="s">
        <v>1060</v>
      </c>
      <c r="G439" s="232"/>
      <c r="H439" s="236">
        <v>11.699999999999999</v>
      </c>
      <c r="I439" s="237"/>
      <c r="J439" s="232"/>
      <c r="K439" s="232"/>
      <c r="L439" s="238"/>
      <c r="M439" s="239"/>
      <c r="N439" s="240"/>
      <c r="O439" s="240"/>
      <c r="P439" s="240"/>
      <c r="Q439" s="240"/>
      <c r="R439" s="240"/>
      <c r="S439" s="240"/>
      <c r="T439" s="241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2" t="s">
        <v>159</v>
      </c>
      <c r="AU439" s="242" t="s">
        <v>86</v>
      </c>
      <c r="AV439" s="13" t="s">
        <v>86</v>
      </c>
      <c r="AW439" s="13" t="s">
        <v>32</v>
      </c>
      <c r="AX439" s="13" t="s">
        <v>76</v>
      </c>
      <c r="AY439" s="242" t="s">
        <v>150</v>
      </c>
    </row>
    <row r="440" s="14" customFormat="1">
      <c r="A440" s="14"/>
      <c r="B440" s="243"/>
      <c r="C440" s="244"/>
      <c r="D440" s="233" t="s">
        <v>159</v>
      </c>
      <c r="E440" s="245" t="s">
        <v>1</v>
      </c>
      <c r="F440" s="246" t="s">
        <v>161</v>
      </c>
      <c r="G440" s="244"/>
      <c r="H440" s="247">
        <v>43.552999999999997</v>
      </c>
      <c r="I440" s="248"/>
      <c r="J440" s="244"/>
      <c r="K440" s="244"/>
      <c r="L440" s="249"/>
      <c r="M440" s="250"/>
      <c r="N440" s="251"/>
      <c r="O440" s="251"/>
      <c r="P440" s="251"/>
      <c r="Q440" s="251"/>
      <c r="R440" s="251"/>
      <c r="S440" s="251"/>
      <c r="T440" s="252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3" t="s">
        <v>159</v>
      </c>
      <c r="AU440" s="253" t="s">
        <v>86</v>
      </c>
      <c r="AV440" s="14" t="s">
        <v>157</v>
      </c>
      <c r="AW440" s="14" t="s">
        <v>32</v>
      </c>
      <c r="AX440" s="14" t="s">
        <v>84</v>
      </c>
      <c r="AY440" s="253" t="s">
        <v>150</v>
      </c>
    </row>
    <row r="441" s="2" customFormat="1" ht="16.5" customHeight="1">
      <c r="A441" s="38"/>
      <c r="B441" s="39"/>
      <c r="C441" s="218" t="s">
        <v>637</v>
      </c>
      <c r="D441" s="218" t="s">
        <v>152</v>
      </c>
      <c r="E441" s="219" t="s">
        <v>1061</v>
      </c>
      <c r="F441" s="220" t="s">
        <v>1062</v>
      </c>
      <c r="G441" s="221" t="s">
        <v>645</v>
      </c>
      <c r="H441" s="274"/>
      <c r="I441" s="223"/>
      <c r="J441" s="224">
        <f>ROUND(I441*H441,2)</f>
        <v>0</v>
      </c>
      <c r="K441" s="220" t="s">
        <v>156</v>
      </c>
      <c r="L441" s="44"/>
      <c r="M441" s="225" t="s">
        <v>1</v>
      </c>
      <c r="N441" s="226" t="s">
        <v>41</v>
      </c>
      <c r="O441" s="91"/>
      <c r="P441" s="227">
        <f>O441*H441</f>
        <v>0</v>
      </c>
      <c r="Q441" s="227">
        <v>0</v>
      </c>
      <c r="R441" s="227">
        <f>Q441*H441</f>
        <v>0</v>
      </c>
      <c r="S441" s="227">
        <v>0</v>
      </c>
      <c r="T441" s="228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229" t="s">
        <v>242</v>
      </c>
      <c r="AT441" s="229" t="s">
        <v>152</v>
      </c>
      <c r="AU441" s="229" t="s">
        <v>86</v>
      </c>
      <c r="AY441" s="17" t="s">
        <v>150</v>
      </c>
      <c r="BE441" s="230">
        <f>IF(N441="základní",J441,0)</f>
        <v>0</v>
      </c>
      <c r="BF441" s="230">
        <f>IF(N441="snížená",J441,0)</f>
        <v>0</v>
      </c>
      <c r="BG441" s="230">
        <f>IF(N441="zákl. přenesená",J441,0)</f>
        <v>0</v>
      </c>
      <c r="BH441" s="230">
        <f>IF(N441="sníž. přenesená",J441,0)</f>
        <v>0</v>
      </c>
      <c r="BI441" s="230">
        <f>IF(N441="nulová",J441,0)</f>
        <v>0</v>
      </c>
      <c r="BJ441" s="17" t="s">
        <v>84</v>
      </c>
      <c r="BK441" s="230">
        <f>ROUND(I441*H441,2)</f>
        <v>0</v>
      </c>
      <c r="BL441" s="17" t="s">
        <v>242</v>
      </c>
      <c r="BM441" s="229" t="s">
        <v>1063</v>
      </c>
    </row>
    <row r="442" s="12" customFormat="1" ht="22.8" customHeight="1">
      <c r="A442" s="12"/>
      <c r="B442" s="202"/>
      <c r="C442" s="203"/>
      <c r="D442" s="204" t="s">
        <v>75</v>
      </c>
      <c r="E442" s="216" t="s">
        <v>713</v>
      </c>
      <c r="F442" s="216" t="s">
        <v>714</v>
      </c>
      <c r="G442" s="203"/>
      <c r="H442" s="203"/>
      <c r="I442" s="206"/>
      <c r="J442" s="217">
        <f>BK442</f>
        <v>0</v>
      </c>
      <c r="K442" s="203"/>
      <c r="L442" s="208"/>
      <c r="M442" s="209"/>
      <c r="N442" s="210"/>
      <c r="O442" s="210"/>
      <c r="P442" s="211">
        <f>SUM(P443:P446)</f>
        <v>0</v>
      </c>
      <c r="Q442" s="210"/>
      <c r="R442" s="211">
        <f>SUM(R443:R446)</f>
        <v>0</v>
      </c>
      <c r="S442" s="210"/>
      <c r="T442" s="212">
        <f>SUM(T443:T446)</f>
        <v>0</v>
      </c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R442" s="213" t="s">
        <v>86</v>
      </c>
      <c r="AT442" s="214" t="s">
        <v>75</v>
      </c>
      <c r="AU442" s="214" t="s">
        <v>84</v>
      </c>
      <c r="AY442" s="213" t="s">
        <v>150</v>
      </c>
      <c r="BK442" s="215">
        <f>SUM(BK443:BK446)</f>
        <v>0</v>
      </c>
    </row>
    <row r="443" s="2" customFormat="1" ht="24.15" customHeight="1">
      <c r="A443" s="38"/>
      <c r="B443" s="39"/>
      <c r="C443" s="254" t="s">
        <v>642</v>
      </c>
      <c r="D443" s="254" t="s">
        <v>228</v>
      </c>
      <c r="E443" s="255" t="s">
        <v>1064</v>
      </c>
      <c r="F443" s="256" t="s">
        <v>1065</v>
      </c>
      <c r="G443" s="257" t="s">
        <v>155</v>
      </c>
      <c r="H443" s="258">
        <v>15.84</v>
      </c>
      <c r="I443" s="259"/>
      <c r="J443" s="260">
        <f>ROUND(I443*H443,2)</f>
        <v>0</v>
      </c>
      <c r="K443" s="256" t="s">
        <v>1</v>
      </c>
      <c r="L443" s="261"/>
      <c r="M443" s="262" t="s">
        <v>1</v>
      </c>
      <c r="N443" s="263" t="s">
        <v>41</v>
      </c>
      <c r="O443" s="91"/>
      <c r="P443" s="227">
        <f>O443*H443</f>
        <v>0</v>
      </c>
      <c r="Q443" s="227">
        <v>0</v>
      </c>
      <c r="R443" s="227">
        <f>Q443*H443</f>
        <v>0</v>
      </c>
      <c r="S443" s="227">
        <v>0</v>
      </c>
      <c r="T443" s="228">
        <f>S443*H443</f>
        <v>0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229" t="s">
        <v>319</v>
      </c>
      <c r="AT443" s="229" t="s">
        <v>228</v>
      </c>
      <c r="AU443" s="229" t="s">
        <v>86</v>
      </c>
      <c r="AY443" s="17" t="s">
        <v>150</v>
      </c>
      <c r="BE443" s="230">
        <f>IF(N443="základní",J443,0)</f>
        <v>0</v>
      </c>
      <c r="BF443" s="230">
        <f>IF(N443="snížená",J443,0)</f>
        <v>0</v>
      </c>
      <c r="BG443" s="230">
        <f>IF(N443="zákl. přenesená",J443,0)</f>
        <v>0</v>
      </c>
      <c r="BH443" s="230">
        <f>IF(N443="sníž. přenesená",J443,0)</f>
        <v>0</v>
      </c>
      <c r="BI443" s="230">
        <f>IF(N443="nulová",J443,0)</f>
        <v>0</v>
      </c>
      <c r="BJ443" s="17" t="s">
        <v>84</v>
      </c>
      <c r="BK443" s="230">
        <f>ROUND(I443*H443,2)</f>
        <v>0</v>
      </c>
      <c r="BL443" s="17" t="s">
        <v>242</v>
      </c>
      <c r="BM443" s="229" t="s">
        <v>1066</v>
      </c>
    </row>
    <row r="444" s="13" customFormat="1">
      <c r="A444" s="13"/>
      <c r="B444" s="231"/>
      <c r="C444" s="232"/>
      <c r="D444" s="233" t="s">
        <v>159</v>
      </c>
      <c r="E444" s="234" t="s">
        <v>1</v>
      </c>
      <c r="F444" s="235" t="s">
        <v>1067</v>
      </c>
      <c r="G444" s="232"/>
      <c r="H444" s="236">
        <v>15.84</v>
      </c>
      <c r="I444" s="237"/>
      <c r="J444" s="232"/>
      <c r="K444" s="232"/>
      <c r="L444" s="238"/>
      <c r="M444" s="239"/>
      <c r="N444" s="240"/>
      <c r="O444" s="240"/>
      <c r="P444" s="240"/>
      <c r="Q444" s="240"/>
      <c r="R444" s="240"/>
      <c r="S444" s="240"/>
      <c r="T444" s="241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2" t="s">
        <v>159</v>
      </c>
      <c r="AU444" s="242" t="s">
        <v>86</v>
      </c>
      <c r="AV444" s="13" t="s">
        <v>86</v>
      </c>
      <c r="AW444" s="13" t="s">
        <v>32</v>
      </c>
      <c r="AX444" s="13" t="s">
        <v>76</v>
      </c>
      <c r="AY444" s="242" t="s">
        <v>150</v>
      </c>
    </row>
    <row r="445" s="14" customFormat="1">
      <c r="A445" s="14"/>
      <c r="B445" s="243"/>
      <c r="C445" s="244"/>
      <c r="D445" s="233" t="s">
        <v>159</v>
      </c>
      <c r="E445" s="245" t="s">
        <v>1</v>
      </c>
      <c r="F445" s="246" t="s">
        <v>161</v>
      </c>
      <c r="G445" s="244"/>
      <c r="H445" s="247">
        <v>15.84</v>
      </c>
      <c r="I445" s="248"/>
      <c r="J445" s="244"/>
      <c r="K445" s="244"/>
      <c r="L445" s="249"/>
      <c r="M445" s="250"/>
      <c r="N445" s="251"/>
      <c r="O445" s="251"/>
      <c r="P445" s="251"/>
      <c r="Q445" s="251"/>
      <c r="R445" s="251"/>
      <c r="S445" s="251"/>
      <c r="T445" s="252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3" t="s">
        <v>159</v>
      </c>
      <c r="AU445" s="253" t="s">
        <v>86</v>
      </c>
      <c r="AV445" s="14" t="s">
        <v>157</v>
      </c>
      <c r="AW445" s="14" t="s">
        <v>32</v>
      </c>
      <c r="AX445" s="14" t="s">
        <v>84</v>
      </c>
      <c r="AY445" s="253" t="s">
        <v>150</v>
      </c>
    </row>
    <row r="446" s="2" customFormat="1" ht="16.5" customHeight="1">
      <c r="A446" s="38"/>
      <c r="B446" s="39"/>
      <c r="C446" s="218" t="s">
        <v>649</v>
      </c>
      <c r="D446" s="218" t="s">
        <v>152</v>
      </c>
      <c r="E446" s="219" t="s">
        <v>730</v>
      </c>
      <c r="F446" s="220" t="s">
        <v>731</v>
      </c>
      <c r="G446" s="221" t="s">
        <v>645</v>
      </c>
      <c r="H446" s="274"/>
      <c r="I446" s="223"/>
      <c r="J446" s="224">
        <f>ROUND(I446*H446,2)</f>
        <v>0</v>
      </c>
      <c r="K446" s="220" t="s">
        <v>156</v>
      </c>
      <c r="L446" s="44"/>
      <c r="M446" s="225" t="s">
        <v>1</v>
      </c>
      <c r="N446" s="226" t="s">
        <v>41</v>
      </c>
      <c r="O446" s="91"/>
      <c r="P446" s="227">
        <f>O446*H446</f>
        <v>0</v>
      </c>
      <c r="Q446" s="227">
        <v>0</v>
      </c>
      <c r="R446" s="227">
        <f>Q446*H446</f>
        <v>0</v>
      </c>
      <c r="S446" s="227">
        <v>0</v>
      </c>
      <c r="T446" s="228">
        <f>S446*H446</f>
        <v>0</v>
      </c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R446" s="229" t="s">
        <v>242</v>
      </c>
      <c r="AT446" s="229" t="s">
        <v>152</v>
      </c>
      <c r="AU446" s="229" t="s">
        <v>86</v>
      </c>
      <c r="AY446" s="17" t="s">
        <v>150</v>
      </c>
      <c r="BE446" s="230">
        <f>IF(N446="základní",J446,0)</f>
        <v>0</v>
      </c>
      <c r="BF446" s="230">
        <f>IF(N446="snížená",J446,0)</f>
        <v>0</v>
      </c>
      <c r="BG446" s="230">
        <f>IF(N446="zákl. přenesená",J446,0)</f>
        <v>0</v>
      </c>
      <c r="BH446" s="230">
        <f>IF(N446="sníž. přenesená",J446,0)</f>
        <v>0</v>
      </c>
      <c r="BI446" s="230">
        <f>IF(N446="nulová",J446,0)</f>
        <v>0</v>
      </c>
      <c r="BJ446" s="17" t="s">
        <v>84</v>
      </c>
      <c r="BK446" s="230">
        <f>ROUND(I446*H446,2)</f>
        <v>0</v>
      </c>
      <c r="BL446" s="17" t="s">
        <v>242</v>
      </c>
      <c r="BM446" s="229" t="s">
        <v>1068</v>
      </c>
    </row>
    <row r="447" s="12" customFormat="1" ht="22.8" customHeight="1">
      <c r="A447" s="12"/>
      <c r="B447" s="202"/>
      <c r="C447" s="203"/>
      <c r="D447" s="204" t="s">
        <v>75</v>
      </c>
      <c r="E447" s="216" t="s">
        <v>733</v>
      </c>
      <c r="F447" s="216" t="s">
        <v>734</v>
      </c>
      <c r="G447" s="203"/>
      <c r="H447" s="203"/>
      <c r="I447" s="206"/>
      <c r="J447" s="217">
        <f>BK447</f>
        <v>0</v>
      </c>
      <c r="K447" s="203"/>
      <c r="L447" s="208"/>
      <c r="M447" s="209"/>
      <c r="N447" s="210"/>
      <c r="O447" s="210"/>
      <c r="P447" s="211">
        <f>SUM(P448:P474)</f>
        <v>0</v>
      </c>
      <c r="Q447" s="210"/>
      <c r="R447" s="211">
        <f>SUM(R448:R474)</f>
        <v>0.00065370000000000001</v>
      </c>
      <c r="S447" s="210"/>
      <c r="T447" s="212">
        <f>SUM(T448:T474)</f>
        <v>0</v>
      </c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R447" s="213" t="s">
        <v>86</v>
      </c>
      <c r="AT447" s="214" t="s">
        <v>75</v>
      </c>
      <c r="AU447" s="214" t="s">
        <v>84</v>
      </c>
      <c r="AY447" s="213" t="s">
        <v>150</v>
      </c>
      <c r="BK447" s="215">
        <f>SUM(BK448:BK474)</f>
        <v>0</v>
      </c>
    </row>
    <row r="448" s="2" customFormat="1" ht="16.5" customHeight="1">
      <c r="A448" s="38"/>
      <c r="B448" s="39"/>
      <c r="C448" s="218" t="s">
        <v>653</v>
      </c>
      <c r="D448" s="218" t="s">
        <v>152</v>
      </c>
      <c r="E448" s="219" t="s">
        <v>1069</v>
      </c>
      <c r="F448" s="220" t="s">
        <v>1070</v>
      </c>
      <c r="G448" s="221" t="s">
        <v>155</v>
      </c>
      <c r="H448" s="222">
        <v>0.33000000000000002</v>
      </c>
      <c r="I448" s="223"/>
      <c r="J448" s="224">
        <f>ROUND(I448*H448,2)</f>
        <v>0</v>
      </c>
      <c r="K448" s="220" t="s">
        <v>156</v>
      </c>
      <c r="L448" s="44"/>
      <c r="M448" s="225" t="s">
        <v>1</v>
      </c>
      <c r="N448" s="226" t="s">
        <v>41</v>
      </c>
      <c r="O448" s="91"/>
      <c r="P448" s="227">
        <f>O448*H448</f>
        <v>0</v>
      </c>
      <c r="Q448" s="227">
        <v>2.0000000000000002E-05</v>
      </c>
      <c r="R448" s="227">
        <f>Q448*H448</f>
        <v>6.6000000000000012E-06</v>
      </c>
      <c r="S448" s="227">
        <v>0</v>
      </c>
      <c r="T448" s="228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29" t="s">
        <v>242</v>
      </c>
      <c r="AT448" s="229" t="s">
        <v>152</v>
      </c>
      <c r="AU448" s="229" t="s">
        <v>86</v>
      </c>
      <c r="AY448" s="17" t="s">
        <v>150</v>
      </c>
      <c r="BE448" s="230">
        <f>IF(N448="základní",J448,0)</f>
        <v>0</v>
      </c>
      <c r="BF448" s="230">
        <f>IF(N448="snížená",J448,0)</f>
        <v>0</v>
      </c>
      <c r="BG448" s="230">
        <f>IF(N448="zákl. přenesená",J448,0)</f>
        <v>0</v>
      </c>
      <c r="BH448" s="230">
        <f>IF(N448="sníž. přenesená",J448,0)</f>
        <v>0</v>
      </c>
      <c r="BI448" s="230">
        <f>IF(N448="nulová",J448,0)</f>
        <v>0</v>
      </c>
      <c r="BJ448" s="17" t="s">
        <v>84</v>
      </c>
      <c r="BK448" s="230">
        <f>ROUND(I448*H448,2)</f>
        <v>0</v>
      </c>
      <c r="BL448" s="17" t="s">
        <v>242</v>
      </c>
      <c r="BM448" s="229" t="s">
        <v>1071</v>
      </c>
    </row>
    <row r="449" s="13" customFormat="1">
      <c r="A449" s="13"/>
      <c r="B449" s="231"/>
      <c r="C449" s="232"/>
      <c r="D449" s="233" t="s">
        <v>159</v>
      </c>
      <c r="E449" s="234" t="s">
        <v>1</v>
      </c>
      <c r="F449" s="235" t="s">
        <v>1072</v>
      </c>
      <c r="G449" s="232"/>
      <c r="H449" s="236">
        <v>0.33000000000000002</v>
      </c>
      <c r="I449" s="237"/>
      <c r="J449" s="232"/>
      <c r="K449" s="232"/>
      <c r="L449" s="238"/>
      <c r="M449" s="239"/>
      <c r="N449" s="240"/>
      <c r="O449" s="240"/>
      <c r="P449" s="240"/>
      <c r="Q449" s="240"/>
      <c r="R449" s="240"/>
      <c r="S449" s="240"/>
      <c r="T449" s="241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2" t="s">
        <v>159</v>
      </c>
      <c r="AU449" s="242" t="s">
        <v>86</v>
      </c>
      <c r="AV449" s="13" t="s">
        <v>86</v>
      </c>
      <c r="AW449" s="13" t="s">
        <v>32</v>
      </c>
      <c r="AX449" s="13" t="s">
        <v>76</v>
      </c>
      <c r="AY449" s="242" t="s">
        <v>150</v>
      </c>
    </row>
    <row r="450" s="14" customFormat="1">
      <c r="A450" s="14"/>
      <c r="B450" s="243"/>
      <c r="C450" s="244"/>
      <c r="D450" s="233" t="s">
        <v>159</v>
      </c>
      <c r="E450" s="245" t="s">
        <v>1</v>
      </c>
      <c r="F450" s="246" t="s">
        <v>161</v>
      </c>
      <c r="G450" s="244"/>
      <c r="H450" s="247">
        <v>0.33000000000000002</v>
      </c>
      <c r="I450" s="248"/>
      <c r="J450" s="244"/>
      <c r="K450" s="244"/>
      <c r="L450" s="249"/>
      <c r="M450" s="250"/>
      <c r="N450" s="251"/>
      <c r="O450" s="251"/>
      <c r="P450" s="251"/>
      <c r="Q450" s="251"/>
      <c r="R450" s="251"/>
      <c r="S450" s="251"/>
      <c r="T450" s="252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3" t="s">
        <v>159</v>
      </c>
      <c r="AU450" s="253" t="s">
        <v>86</v>
      </c>
      <c r="AV450" s="14" t="s">
        <v>157</v>
      </c>
      <c r="AW450" s="14" t="s">
        <v>32</v>
      </c>
      <c r="AX450" s="14" t="s">
        <v>84</v>
      </c>
      <c r="AY450" s="253" t="s">
        <v>150</v>
      </c>
    </row>
    <row r="451" s="2" customFormat="1" ht="16.5" customHeight="1">
      <c r="A451" s="38"/>
      <c r="B451" s="39"/>
      <c r="C451" s="218" t="s">
        <v>658</v>
      </c>
      <c r="D451" s="218" t="s">
        <v>152</v>
      </c>
      <c r="E451" s="219" t="s">
        <v>1073</v>
      </c>
      <c r="F451" s="220" t="s">
        <v>1074</v>
      </c>
      <c r="G451" s="221" t="s">
        <v>155</v>
      </c>
      <c r="H451" s="222">
        <v>0.33000000000000002</v>
      </c>
      <c r="I451" s="223"/>
      <c r="J451" s="224">
        <f>ROUND(I451*H451,2)</f>
        <v>0</v>
      </c>
      <c r="K451" s="220" t="s">
        <v>156</v>
      </c>
      <c r="L451" s="44"/>
      <c r="M451" s="225" t="s">
        <v>1</v>
      </c>
      <c r="N451" s="226" t="s">
        <v>41</v>
      </c>
      <c r="O451" s="91"/>
      <c r="P451" s="227">
        <f>O451*H451</f>
        <v>0</v>
      </c>
      <c r="Q451" s="227">
        <v>0</v>
      </c>
      <c r="R451" s="227">
        <f>Q451*H451</f>
        <v>0</v>
      </c>
      <c r="S451" s="227">
        <v>0</v>
      </c>
      <c r="T451" s="228">
        <f>S451*H451</f>
        <v>0</v>
      </c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R451" s="229" t="s">
        <v>242</v>
      </c>
      <c r="AT451" s="229" t="s">
        <v>152</v>
      </c>
      <c r="AU451" s="229" t="s">
        <v>86</v>
      </c>
      <c r="AY451" s="17" t="s">
        <v>150</v>
      </c>
      <c r="BE451" s="230">
        <f>IF(N451="základní",J451,0)</f>
        <v>0</v>
      </c>
      <c r="BF451" s="230">
        <f>IF(N451="snížená",J451,0)</f>
        <v>0</v>
      </c>
      <c r="BG451" s="230">
        <f>IF(N451="zákl. přenesená",J451,0)</f>
        <v>0</v>
      </c>
      <c r="BH451" s="230">
        <f>IF(N451="sníž. přenesená",J451,0)</f>
        <v>0</v>
      </c>
      <c r="BI451" s="230">
        <f>IF(N451="nulová",J451,0)</f>
        <v>0</v>
      </c>
      <c r="BJ451" s="17" t="s">
        <v>84</v>
      </c>
      <c r="BK451" s="230">
        <f>ROUND(I451*H451,2)</f>
        <v>0</v>
      </c>
      <c r="BL451" s="17" t="s">
        <v>242</v>
      </c>
      <c r="BM451" s="229" t="s">
        <v>1075</v>
      </c>
    </row>
    <row r="452" s="13" customFormat="1">
      <c r="A452" s="13"/>
      <c r="B452" s="231"/>
      <c r="C452" s="232"/>
      <c r="D452" s="233" t="s">
        <v>159</v>
      </c>
      <c r="E452" s="234" t="s">
        <v>1</v>
      </c>
      <c r="F452" s="235" t="s">
        <v>1072</v>
      </c>
      <c r="G452" s="232"/>
      <c r="H452" s="236">
        <v>0.33000000000000002</v>
      </c>
      <c r="I452" s="237"/>
      <c r="J452" s="232"/>
      <c r="K452" s="232"/>
      <c r="L452" s="238"/>
      <c r="M452" s="239"/>
      <c r="N452" s="240"/>
      <c r="O452" s="240"/>
      <c r="P452" s="240"/>
      <c r="Q452" s="240"/>
      <c r="R452" s="240"/>
      <c r="S452" s="240"/>
      <c r="T452" s="241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2" t="s">
        <v>159</v>
      </c>
      <c r="AU452" s="242" t="s">
        <v>86</v>
      </c>
      <c r="AV452" s="13" t="s">
        <v>86</v>
      </c>
      <c r="AW452" s="13" t="s">
        <v>32</v>
      </c>
      <c r="AX452" s="13" t="s">
        <v>76</v>
      </c>
      <c r="AY452" s="242" t="s">
        <v>150</v>
      </c>
    </row>
    <row r="453" s="14" customFormat="1">
      <c r="A453" s="14"/>
      <c r="B453" s="243"/>
      <c r="C453" s="244"/>
      <c r="D453" s="233" t="s">
        <v>159</v>
      </c>
      <c r="E453" s="245" t="s">
        <v>1</v>
      </c>
      <c r="F453" s="246" t="s">
        <v>161</v>
      </c>
      <c r="G453" s="244"/>
      <c r="H453" s="247">
        <v>0.33000000000000002</v>
      </c>
      <c r="I453" s="248"/>
      <c r="J453" s="244"/>
      <c r="K453" s="244"/>
      <c r="L453" s="249"/>
      <c r="M453" s="250"/>
      <c r="N453" s="251"/>
      <c r="O453" s="251"/>
      <c r="P453" s="251"/>
      <c r="Q453" s="251"/>
      <c r="R453" s="251"/>
      <c r="S453" s="251"/>
      <c r="T453" s="252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53" t="s">
        <v>159</v>
      </c>
      <c r="AU453" s="253" t="s">
        <v>86</v>
      </c>
      <c r="AV453" s="14" t="s">
        <v>157</v>
      </c>
      <c r="AW453" s="14" t="s">
        <v>32</v>
      </c>
      <c r="AX453" s="14" t="s">
        <v>84</v>
      </c>
      <c r="AY453" s="253" t="s">
        <v>150</v>
      </c>
    </row>
    <row r="454" s="2" customFormat="1" ht="16.5" customHeight="1">
      <c r="A454" s="38"/>
      <c r="B454" s="39"/>
      <c r="C454" s="218" t="s">
        <v>660</v>
      </c>
      <c r="D454" s="218" t="s">
        <v>152</v>
      </c>
      <c r="E454" s="219" t="s">
        <v>1076</v>
      </c>
      <c r="F454" s="220" t="s">
        <v>1077</v>
      </c>
      <c r="G454" s="221" t="s">
        <v>155</v>
      </c>
      <c r="H454" s="222">
        <v>0.33000000000000002</v>
      </c>
      <c r="I454" s="223"/>
      <c r="J454" s="224">
        <f>ROUND(I454*H454,2)</f>
        <v>0</v>
      </c>
      <c r="K454" s="220" t="s">
        <v>156</v>
      </c>
      <c r="L454" s="44"/>
      <c r="M454" s="225" t="s">
        <v>1</v>
      </c>
      <c r="N454" s="226" t="s">
        <v>41</v>
      </c>
      <c r="O454" s="91"/>
      <c r="P454" s="227">
        <f>O454*H454</f>
        <v>0</v>
      </c>
      <c r="Q454" s="227">
        <v>0.00012999999999999999</v>
      </c>
      <c r="R454" s="227">
        <f>Q454*H454</f>
        <v>4.2899999999999999E-05</v>
      </c>
      <c r="S454" s="227">
        <v>0</v>
      </c>
      <c r="T454" s="228">
        <f>S454*H454</f>
        <v>0</v>
      </c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R454" s="229" t="s">
        <v>242</v>
      </c>
      <c r="AT454" s="229" t="s">
        <v>152</v>
      </c>
      <c r="AU454" s="229" t="s">
        <v>86</v>
      </c>
      <c r="AY454" s="17" t="s">
        <v>150</v>
      </c>
      <c r="BE454" s="230">
        <f>IF(N454="základní",J454,0)</f>
        <v>0</v>
      </c>
      <c r="BF454" s="230">
        <f>IF(N454="snížená",J454,0)</f>
        <v>0</v>
      </c>
      <c r="BG454" s="230">
        <f>IF(N454="zákl. přenesená",J454,0)</f>
        <v>0</v>
      </c>
      <c r="BH454" s="230">
        <f>IF(N454="sníž. přenesená",J454,0)</f>
        <v>0</v>
      </c>
      <c r="BI454" s="230">
        <f>IF(N454="nulová",J454,0)</f>
        <v>0</v>
      </c>
      <c r="BJ454" s="17" t="s">
        <v>84</v>
      </c>
      <c r="BK454" s="230">
        <f>ROUND(I454*H454,2)</f>
        <v>0</v>
      </c>
      <c r="BL454" s="17" t="s">
        <v>242</v>
      </c>
      <c r="BM454" s="229" t="s">
        <v>1078</v>
      </c>
    </row>
    <row r="455" s="13" customFormat="1">
      <c r="A455" s="13"/>
      <c r="B455" s="231"/>
      <c r="C455" s="232"/>
      <c r="D455" s="233" t="s">
        <v>159</v>
      </c>
      <c r="E455" s="234" t="s">
        <v>1</v>
      </c>
      <c r="F455" s="235" t="s">
        <v>1072</v>
      </c>
      <c r="G455" s="232"/>
      <c r="H455" s="236">
        <v>0.33000000000000002</v>
      </c>
      <c r="I455" s="237"/>
      <c r="J455" s="232"/>
      <c r="K455" s="232"/>
      <c r="L455" s="238"/>
      <c r="M455" s="239"/>
      <c r="N455" s="240"/>
      <c r="O455" s="240"/>
      <c r="P455" s="240"/>
      <c r="Q455" s="240"/>
      <c r="R455" s="240"/>
      <c r="S455" s="240"/>
      <c r="T455" s="241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2" t="s">
        <v>159</v>
      </c>
      <c r="AU455" s="242" t="s">
        <v>86</v>
      </c>
      <c r="AV455" s="13" t="s">
        <v>86</v>
      </c>
      <c r="AW455" s="13" t="s">
        <v>32</v>
      </c>
      <c r="AX455" s="13" t="s">
        <v>76</v>
      </c>
      <c r="AY455" s="242" t="s">
        <v>150</v>
      </c>
    </row>
    <row r="456" s="14" customFormat="1">
      <c r="A456" s="14"/>
      <c r="B456" s="243"/>
      <c r="C456" s="244"/>
      <c r="D456" s="233" t="s">
        <v>159</v>
      </c>
      <c r="E456" s="245" t="s">
        <v>1</v>
      </c>
      <c r="F456" s="246" t="s">
        <v>161</v>
      </c>
      <c r="G456" s="244"/>
      <c r="H456" s="247">
        <v>0.33000000000000002</v>
      </c>
      <c r="I456" s="248"/>
      <c r="J456" s="244"/>
      <c r="K456" s="244"/>
      <c r="L456" s="249"/>
      <c r="M456" s="250"/>
      <c r="N456" s="251"/>
      <c r="O456" s="251"/>
      <c r="P456" s="251"/>
      <c r="Q456" s="251"/>
      <c r="R456" s="251"/>
      <c r="S456" s="251"/>
      <c r="T456" s="252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3" t="s">
        <v>159</v>
      </c>
      <c r="AU456" s="253" t="s">
        <v>86</v>
      </c>
      <c r="AV456" s="14" t="s">
        <v>157</v>
      </c>
      <c r="AW456" s="14" t="s">
        <v>32</v>
      </c>
      <c r="AX456" s="14" t="s">
        <v>84</v>
      </c>
      <c r="AY456" s="253" t="s">
        <v>150</v>
      </c>
    </row>
    <row r="457" s="2" customFormat="1" ht="16.5" customHeight="1">
      <c r="A457" s="38"/>
      <c r="B457" s="39"/>
      <c r="C457" s="218" t="s">
        <v>665</v>
      </c>
      <c r="D457" s="218" t="s">
        <v>152</v>
      </c>
      <c r="E457" s="219" t="s">
        <v>1079</v>
      </c>
      <c r="F457" s="220" t="s">
        <v>1080</v>
      </c>
      <c r="G457" s="221" t="s">
        <v>155</v>
      </c>
      <c r="H457" s="222">
        <v>0.33000000000000002</v>
      </c>
      <c r="I457" s="223"/>
      <c r="J457" s="224">
        <f>ROUND(I457*H457,2)</f>
        <v>0</v>
      </c>
      <c r="K457" s="220" t="s">
        <v>156</v>
      </c>
      <c r="L457" s="44"/>
      <c r="M457" s="225" t="s">
        <v>1</v>
      </c>
      <c r="N457" s="226" t="s">
        <v>41</v>
      </c>
      <c r="O457" s="91"/>
      <c r="P457" s="227">
        <f>O457*H457</f>
        <v>0</v>
      </c>
      <c r="Q457" s="227">
        <v>0.00029</v>
      </c>
      <c r="R457" s="227">
        <f>Q457*H457</f>
        <v>9.5700000000000009E-05</v>
      </c>
      <c r="S457" s="227">
        <v>0</v>
      </c>
      <c r="T457" s="228">
        <f>S457*H457</f>
        <v>0</v>
      </c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R457" s="229" t="s">
        <v>242</v>
      </c>
      <c r="AT457" s="229" t="s">
        <v>152</v>
      </c>
      <c r="AU457" s="229" t="s">
        <v>86</v>
      </c>
      <c r="AY457" s="17" t="s">
        <v>150</v>
      </c>
      <c r="BE457" s="230">
        <f>IF(N457="základní",J457,0)</f>
        <v>0</v>
      </c>
      <c r="BF457" s="230">
        <f>IF(N457="snížená",J457,0)</f>
        <v>0</v>
      </c>
      <c r="BG457" s="230">
        <f>IF(N457="zákl. přenesená",J457,0)</f>
        <v>0</v>
      </c>
      <c r="BH457" s="230">
        <f>IF(N457="sníž. přenesená",J457,0)</f>
        <v>0</v>
      </c>
      <c r="BI457" s="230">
        <f>IF(N457="nulová",J457,0)</f>
        <v>0</v>
      </c>
      <c r="BJ457" s="17" t="s">
        <v>84</v>
      </c>
      <c r="BK457" s="230">
        <f>ROUND(I457*H457,2)</f>
        <v>0</v>
      </c>
      <c r="BL457" s="17" t="s">
        <v>242</v>
      </c>
      <c r="BM457" s="229" t="s">
        <v>1081</v>
      </c>
    </row>
    <row r="458" s="13" customFormat="1">
      <c r="A458" s="13"/>
      <c r="B458" s="231"/>
      <c r="C458" s="232"/>
      <c r="D458" s="233" t="s">
        <v>159</v>
      </c>
      <c r="E458" s="234" t="s">
        <v>1</v>
      </c>
      <c r="F458" s="235" t="s">
        <v>1072</v>
      </c>
      <c r="G458" s="232"/>
      <c r="H458" s="236">
        <v>0.33000000000000002</v>
      </c>
      <c r="I458" s="237"/>
      <c r="J458" s="232"/>
      <c r="K458" s="232"/>
      <c r="L458" s="238"/>
      <c r="M458" s="239"/>
      <c r="N458" s="240"/>
      <c r="O458" s="240"/>
      <c r="P458" s="240"/>
      <c r="Q458" s="240"/>
      <c r="R458" s="240"/>
      <c r="S458" s="240"/>
      <c r="T458" s="241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2" t="s">
        <v>159</v>
      </c>
      <c r="AU458" s="242" t="s">
        <v>86</v>
      </c>
      <c r="AV458" s="13" t="s">
        <v>86</v>
      </c>
      <c r="AW458" s="13" t="s">
        <v>32</v>
      </c>
      <c r="AX458" s="13" t="s">
        <v>76</v>
      </c>
      <c r="AY458" s="242" t="s">
        <v>150</v>
      </c>
    </row>
    <row r="459" s="14" customFormat="1">
      <c r="A459" s="14"/>
      <c r="B459" s="243"/>
      <c r="C459" s="244"/>
      <c r="D459" s="233" t="s">
        <v>159</v>
      </c>
      <c r="E459" s="245" t="s">
        <v>1</v>
      </c>
      <c r="F459" s="246" t="s">
        <v>161</v>
      </c>
      <c r="G459" s="244"/>
      <c r="H459" s="247">
        <v>0.33000000000000002</v>
      </c>
      <c r="I459" s="248"/>
      <c r="J459" s="244"/>
      <c r="K459" s="244"/>
      <c r="L459" s="249"/>
      <c r="M459" s="250"/>
      <c r="N459" s="251"/>
      <c r="O459" s="251"/>
      <c r="P459" s="251"/>
      <c r="Q459" s="251"/>
      <c r="R459" s="251"/>
      <c r="S459" s="251"/>
      <c r="T459" s="252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3" t="s">
        <v>159</v>
      </c>
      <c r="AU459" s="253" t="s">
        <v>86</v>
      </c>
      <c r="AV459" s="14" t="s">
        <v>157</v>
      </c>
      <c r="AW459" s="14" t="s">
        <v>32</v>
      </c>
      <c r="AX459" s="14" t="s">
        <v>84</v>
      </c>
      <c r="AY459" s="253" t="s">
        <v>150</v>
      </c>
    </row>
    <row r="460" s="2" customFormat="1" ht="16.5" customHeight="1">
      <c r="A460" s="38"/>
      <c r="B460" s="39"/>
      <c r="C460" s="218" t="s">
        <v>671</v>
      </c>
      <c r="D460" s="218" t="s">
        <v>152</v>
      </c>
      <c r="E460" s="219" t="s">
        <v>1082</v>
      </c>
      <c r="F460" s="220" t="s">
        <v>1083</v>
      </c>
      <c r="G460" s="221" t="s">
        <v>155</v>
      </c>
      <c r="H460" s="222">
        <v>1.1299999999999999</v>
      </c>
      <c r="I460" s="223"/>
      <c r="J460" s="224">
        <f>ROUND(I460*H460,2)</f>
        <v>0</v>
      </c>
      <c r="K460" s="220" t="s">
        <v>156</v>
      </c>
      <c r="L460" s="44"/>
      <c r="M460" s="225" t="s">
        <v>1</v>
      </c>
      <c r="N460" s="226" t="s">
        <v>41</v>
      </c>
      <c r="O460" s="91"/>
      <c r="P460" s="227">
        <f>O460*H460</f>
        <v>0</v>
      </c>
      <c r="Q460" s="227">
        <v>6.9999999999999994E-05</v>
      </c>
      <c r="R460" s="227">
        <f>Q460*H460</f>
        <v>7.9099999999999985E-05</v>
      </c>
      <c r="S460" s="227">
        <v>0</v>
      </c>
      <c r="T460" s="228">
        <f>S460*H460</f>
        <v>0</v>
      </c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R460" s="229" t="s">
        <v>242</v>
      </c>
      <c r="AT460" s="229" t="s">
        <v>152</v>
      </c>
      <c r="AU460" s="229" t="s">
        <v>86</v>
      </c>
      <c r="AY460" s="17" t="s">
        <v>150</v>
      </c>
      <c r="BE460" s="230">
        <f>IF(N460="základní",J460,0)</f>
        <v>0</v>
      </c>
      <c r="BF460" s="230">
        <f>IF(N460="snížená",J460,0)</f>
        <v>0</v>
      </c>
      <c r="BG460" s="230">
        <f>IF(N460="zákl. přenesená",J460,0)</f>
        <v>0</v>
      </c>
      <c r="BH460" s="230">
        <f>IF(N460="sníž. přenesená",J460,0)</f>
        <v>0</v>
      </c>
      <c r="BI460" s="230">
        <f>IF(N460="nulová",J460,0)</f>
        <v>0</v>
      </c>
      <c r="BJ460" s="17" t="s">
        <v>84</v>
      </c>
      <c r="BK460" s="230">
        <f>ROUND(I460*H460,2)</f>
        <v>0</v>
      </c>
      <c r="BL460" s="17" t="s">
        <v>242</v>
      </c>
      <c r="BM460" s="229" t="s">
        <v>1084</v>
      </c>
    </row>
    <row r="461" s="13" customFormat="1">
      <c r="A461" s="13"/>
      <c r="B461" s="231"/>
      <c r="C461" s="232"/>
      <c r="D461" s="233" t="s">
        <v>159</v>
      </c>
      <c r="E461" s="234" t="s">
        <v>1</v>
      </c>
      <c r="F461" s="235" t="s">
        <v>1085</v>
      </c>
      <c r="G461" s="232"/>
      <c r="H461" s="236">
        <v>1.1299999999999999</v>
      </c>
      <c r="I461" s="237"/>
      <c r="J461" s="232"/>
      <c r="K461" s="232"/>
      <c r="L461" s="238"/>
      <c r="M461" s="239"/>
      <c r="N461" s="240"/>
      <c r="O461" s="240"/>
      <c r="P461" s="240"/>
      <c r="Q461" s="240"/>
      <c r="R461" s="240"/>
      <c r="S461" s="240"/>
      <c r="T461" s="241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2" t="s">
        <v>159</v>
      </c>
      <c r="AU461" s="242" t="s">
        <v>86</v>
      </c>
      <c r="AV461" s="13" t="s">
        <v>86</v>
      </c>
      <c r="AW461" s="13" t="s">
        <v>32</v>
      </c>
      <c r="AX461" s="13" t="s">
        <v>76</v>
      </c>
      <c r="AY461" s="242" t="s">
        <v>150</v>
      </c>
    </row>
    <row r="462" s="14" customFormat="1">
      <c r="A462" s="14"/>
      <c r="B462" s="243"/>
      <c r="C462" s="244"/>
      <c r="D462" s="233" t="s">
        <v>159</v>
      </c>
      <c r="E462" s="245" t="s">
        <v>1</v>
      </c>
      <c r="F462" s="246" t="s">
        <v>161</v>
      </c>
      <c r="G462" s="244"/>
      <c r="H462" s="247">
        <v>1.1299999999999999</v>
      </c>
      <c r="I462" s="248"/>
      <c r="J462" s="244"/>
      <c r="K462" s="244"/>
      <c r="L462" s="249"/>
      <c r="M462" s="250"/>
      <c r="N462" s="251"/>
      <c r="O462" s="251"/>
      <c r="P462" s="251"/>
      <c r="Q462" s="251"/>
      <c r="R462" s="251"/>
      <c r="S462" s="251"/>
      <c r="T462" s="252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3" t="s">
        <v>159</v>
      </c>
      <c r="AU462" s="253" t="s">
        <v>86</v>
      </c>
      <c r="AV462" s="14" t="s">
        <v>157</v>
      </c>
      <c r="AW462" s="14" t="s">
        <v>32</v>
      </c>
      <c r="AX462" s="14" t="s">
        <v>84</v>
      </c>
      <c r="AY462" s="253" t="s">
        <v>150</v>
      </c>
    </row>
    <row r="463" s="2" customFormat="1" ht="16.5" customHeight="1">
      <c r="A463" s="38"/>
      <c r="B463" s="39"/>
      <c r="C463" s="218" t="s">
        <v>677</v>
      </c>
      <c r="D463" s="218" t="s">
        <v>152</v>
      </c>
      <c r="E463" s="219" t="s">
        <v>1086</v>
      </c>
      <c r="F463" s="220" t="s">
        <v>1087</v>
      </c>
      <c r="G463" s="221" t="s">
        <v>155</v>
      </c>
      <c r="H463" s="222">
        <v>1.1299999999999999</v>
      </c>
      <c r="I463" s="223"/>
      <c r="J463" s="224">
        <f>ROUND(I463*H463,2)</f>
        <v>0</v>
      </c>
      <c r="K463" s="220" t="s">
        <v>156</v>
      </c>
      <c r="L463" s="44"/>
      <c r="M463" s="225" t="s">
        <v>1</v>
      </c>
      <c r="N463" s="226" t="s">
        <v>41</v>
      </c>
      <c r="O463" s="91"/>
      <c r="P463" s="227">
        <f>O463*H463</f>
        <v>0</v>
      </c>
      <c r="Q463" s="227">
        <v>0</v>
      </c>
      <c r="R463" s="227">
        <f>Q463*H463</f>
        <v>0</v>
      </c>
      <c r="S463" s="227">
        <v>0</v>
      </c>
      <c r="T463" s="228">
        <f>S463*H463</f>
        <v>0</v>
      </c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R463" s="229" t="s">
        <v>242</v>
      </c>
      <c r="AT463" s="229" t="s">
        <v>152</v>
      </c>
      <c r="AU463" s="229" t="s">
        <v>86</v>
      </c>
      <c r="AY463" s="17" t="s">
        <v>150</v>
      </c>
      <c r="BE463" s="230">
        <f>IF(N463="základní",J463,0)</f>
        <v>0</v>
      </c>
      <c r="BF463" s="230">
        <f>IF(N463="snížená",J463,0)</f>
        <v>0</v>
      </c>
      <c r="BG463" s="230">
        <f>IF(N463="zákl. přenesená",J463,0)</f>
        <v>0</v>
      </c>
      <c r="BH463" s="230">
        <f>IF(N463="sníž. přenesená",J463,0)</f>
        <v>0</v>
      </c>
      <c r="BI463" s="230">
        <f>IF(N463="nulová",J463,0)</f>
        <v>0</v>
      </c>
      <c r="BJ463" s="17" t="s">
        <v>84</v>
      </c>
      <c r="BK463" s="230">
        <f>ROUND(I463*H463,2)</f>
        <v>0</v>
      </c>
      <c r="BL463" s="17" t="s">
        <v>242</v>
      </c>
      <c r="BM463" s="229" t="s">
        <v>1088</v>
      </c>
    </row>
    <row r="464" s="13" customFormat="1">
      <c r="A464" s="13"/>
      <c r="B464" s="231"/>
      <c r="C464" s="232"/>
      <c r="D464" s="233" t="s">
        <v>159</v>
      </c>
      <c r="E464" s="234" t="s">
        <v>1</v>
      </c>
      <c r="F464" s="235" t="s">
        <v>1085</v>
      </c>
      <c r="G464" s="232"/>
      <c r="H464" s="236">
        <v>1.1299999999999999</v>
      </c>
      <c r="I464" s="237"/>
      <c r="J464" s="232"/>
      <c r="K464" s="232"/>
      <c r="L464" s="238"/>
      <c r="M464" s="239"/>
      <c r="N464" s="240"/>
      <c r="O464" s="240"/>
      <c r="P464" s="240"/>
      <c r="Q464" s="240"/>
      <c r="R464" s="240"/>
      <c r="S464" s="240"/>
      <c r="T464" s="241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2" t="s">
        <v>159</v>
      </c>
      <c r="AU464" s="242" t="s">
        <v>86</v>
      </c>
      <c r="AV464" s="13" t="s">
        <v>86</v>
      </c>
      <c r="AW464" s="13" t="s">
        <v>32</v>
      </c>
      <c r="AX464" s="13" t="s">
        <v>76</v>
      </c>
      <c r="AY464" s="242" t="s">
        <v>150</v>
      </c>
    </row>
    <row r="465" s="14" customFormat="1">
      <c r="A465" s="14"/>
      <c r="B465" s="243"/>
      <c r="C465" s="244"/>
      <c r="D465" s="233" t="s">
        <v>159</v>
      </c>
      <c r="E465" s="245" t="s">
        <v>1</v>
      </c>
      <c r="F465" s="246" t="s">
        <v>161</v>
      </c>
      <c r="G465" s="244"/>
      <c r="H465" s="247">
        <v>1.1299999999999999</v>
      </c>
      <c r="I465" s="248"/>
      <c r="J465" s="244"/>
      <c r="K465" s="244"/>
      <c r="L465" s="249"/>
      <c r="M465" s="250"/>
      <c r="N465" s="251"/>
      <c r="O465" s="251"/>
      <c r="P465" s="251"/>
      <c r="Q465" s="251"/>
      <c r="R465" s="251"/>
      <c r="S465" s="251"/>
      <c r="T465" s="252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3" t="s">
        <v>159</v>
      </c>
      <c r="AU465" s="253" t="s">
        <v>86</v>
      </c>
      <c r="AV465" s="14" t="s">
        <v>157</v>
      </c>
      <c r="AW465" s="14" t="s">
        <v>32</v>
      </c>
      <c r="AX465" s="14" t="s">
        <v>84</v>
      </c>
      <c r="AY465" s="253" t="s">
        <v>150</v>
      </c>
    </row>
    <row r="466" s="2" customFormat="1" ht="16.5" customHeight="1">
      <c r="A466" s="38"/>
      <c r="B466" s="39"/>
      <c r="C466" s="218" t="s">
        <v>683</v>
      </c>
      <c r="D466" s="218" t="s">
        <v>152</v>
      </c>
      <c r="E466" s="219" t="s">
        <v>1089</v>
      </c>
      <c r="F466" s="220" t="s">
        <v>1090</v>
      </c>
      <c r="G466" s="221" t="s">
        <v>155</v>
      </c>
      <c r="H466" s="222">
        <v>1.1299999999999999</v>
      </c>
      <c r="I466" s="223"/>
      <c r="J466" s="224">
        <f>ROUND(I466*H466,2)</f>
        <v>0</v>
      </c>
      <c r="K466" s="220" t="s">
        <v>156</v>
      </c>
      <c r="L466" s="44"/>
      <c r="M466" s="225" t="s">
        <v>1</v>
      </c>
      <c r="N466" s="226" t="s">
        <v>41</v>
      </c>
      <c r="O466" s="91"/>
      <c r="P466" s="227">
        <f>O466*H466</f>
        <v>0</v>
      </c>
      <c r="Q466" s="227">
        <v>0.00013999999999999999</v>
      </c>
      <c r="R466" s="227">
        <f>Q466*H466</f>
        <v>0.00015819999999999997</v>
      </c>
      <c r="S466" s="227">
        <v>0</v>
      </c>
      <c r="T466" s="228">
        <f>S466*H466</f>
        <v>0</v>
      </c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R466" s="229" t="s">
        <v>242</v>
      </c>
      <c r="AT466" s="229" t="s">
        <v>152</v>
      </c>
      <c r="AU466" s="229" t="s">
        <v>86</v>
      </c>
      <c r="AY466" s="17" t="s">
        <v>150</v>
      </c>
      <c r="BE466" s="230">
        <f>IF(N466="základní",J466,0)</f>
        <v>0</v>
      </c>
      <c r="BF466" s="230">
        <f>IF(N466="snížená",J466,0)</f>
        <v>0</v>
      </c>
      <c r="BG466" s="230">
        <f>IF(N466="zákl. přenesená",J466,0)</f>
        <v>0</v>
      </c>
      <c r="BH466" s="230">
        <f>IF(N466="sníž. přenesená",J466,0)</f>
        <v>0</v>
      </c>
      <c r="BI466" s="230">
        <f>IF(N466="nulová",J466,0)</f>
        <v>0</v>
      </c>
      <c r="BJ466" s="17" t="s">
        <v>84</v>
      </c>
      <c r="BK466" s="230">
        <f>ROUND(I466*H466,2)</f>
        <v>0</v>
      </c>
      <c r="BL466" s="17" t="s">
        <v>242</v>
      </c>
      <c r="BM466" s="229" t="s">
        <v>1091</v>
      </c>
    </row>
    <row r="467" s="13" customFormat="1">
      <c r="A467" s="13"/>
      <c r="B467" s="231"/>
      <c r="C467" s="232"/>
      <c r="D467" s="233" t="s">
        <v>159</v>
      </c>
      <c r="E467" s="234" t="s">
        <v>1</v>
      </c>
      <c r="F467" s="235" t="s">
        <v>1085</v>
      </c>
      <c r="G467" s="232"/>
      <c r="H467" s="236">
        <v>1.1299999999999999</v>
      </c>
      <c r="I467" s="237"/>
      <c r="J467" s="232"/>
      <c r="K467" s="232"/>
      <c r="L467" s="238"/>
      <c r="M467" s="239"/>
      <c r="N467" s="240"/>
      <c r="O467" s="240"/>
      <c r="P467" s="240"/>
      <c r="Q467" s="240"/>
      <c r="R467" s="240"/>
      <c r="S467" s="240"/>
      <c r="T467" s="241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2" t="s">
        <v>159</v>
      </c>
      <c r="AU467" s="242" t="s">
        <v>86</v>
      </c>
      <c r="AV467" s="13" t="s">
        <v>86</v>
      </c>
      <c r="AW467" s="13" t="s">
        <v>32</v>
      </c>
      <c r="AX467" s="13" t="s">
        <v>76</v>
      </c>
      <c r="AY467" s="242" t="s">
        <v>150</v>
      </c>
    </row>
    <row r="468" s="14" customFormat="1">
      <c r="A468" s="14"/>
      <c r="B468" s="243"/>
      <c r="C468" s="244"/>
      <c r="D468" s="233" t="s">
        <v>159</v>
      </c>
      <c r="E468" s="245" t="s">
        <v>1</v>
      </c>
      <c r="F468" s="246" t="s">
        <v>161</v>
      </c>
      <c r="G468" s="244"/>
      <c r="H468" s="247">
        <v>1.1299999999999999</v>
      </c>
      <c r="I468" s="248"/>
      <c r="J468" s="244"/>
      <c r="K468" s="244"/>
      <c r="L468" s="249"/>
      <c r="M468" s="250"/>
      <c r="N468" s="251"/>
      <c r="O468" s="251"/>
      <c r="P468" s="251"/>
      <c r="Q468" s="251"/>
      <c r="R468" s="251"/>
      <c r="S468" s="251"/>
      <c r="T468" s="252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53" t="s">
        <v>159</v>
      </c>
      <c r="AU468" s="253" t="s">
        <v>86</v>
      </c>
      <c r="AV468" s="14" t="s">
        <v>157</v>
      </c>
      <c r="AW468" s="14" t="s">
        <v>32</v>
      </c>
      <c r="AX468" s="14" t="s">
        <v>84</v>
      </c>
      <c r="AY468" s="253" t="s">
        <v>150</v>
      </c>
    </row>
    <row r="469" s="2" customFormat="1" ht="16.5" customHeight="1">
      <c r="A469" s="38"/>
      <c r="B469" s="39"/>
      <c r="C469" s="218" t="s">
        <v>689</v>
      </c>
      <c r="D469" s="218" t="s">
        <v>152</v>
      </c>
      <c r="E469" s="219" t="s">
        <v>1092</v>
      </c>
      <c r="F469" s="220" t="s">
        <v>1093</v>
      </c>
      <c r="G469" s="221" t="s">
        <v>155</v>
      </c>
      <c r="H469" s="222">
        <v>1.1299999999999999</v>
      </c>
      <c r="I469" s="223"/>
      <c r="J469" s="224">
        <f>ROUND(I469*H469,2)</f>
        <v>0</v>
      </c>
      <c r="K469" s="220" t="s">
        <v>156</v>
      </c>
      <c r="L469" s="44"/>
      <c r="M469" s="225" t="s">
        <v>1</v>
      </c>
      <c r="N469" s="226" t="s">
        <v>41</v>
      </c>
      <c r="O469" s="91"/>
      <c r="P469" s="227">
        <f>O469*H469</f>
        <v>0</v>
      </c>
      <c r="Q469" s="227">
        <v>0.00012</v>
      </c>
      <c r="R469" s="227">
        <f>Q469*H469</f>
        <v>0.00013559999999999999</v>
      </c>
      <c r="S469" s="227">
        <v>0</v>
      </c>
      <c r="T469" s="228">
        <f>S469*H469</f>
        <v>0</v>
      </c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R469" s="229" t="s">
        <v>242</v>
      </c>
      <c r="AT469" s="229" t="s">
        <v>152</v>
      </c>
      <c r="AU469" s="229" t="s">
        <v>86</v>
      </c>
      <c r="AY469" s="17" t="s">
        <v>150</v>
      </c>
      <c r="BE469" s="230">
        <f>IF(N469="základní",J469,0)</f>
        <v>0</v>
      </c>
      <c r="BF469" s="230">
        <f>IF(N469="snížená",J469,0)</f>
        <v>0</v>
      </c>
      <c r="BG469" s="230">
        <f>IF(N469="zákl. přenesená",J469,0)</f>
        <v>0</v>
      </c>
      <c r="BH469" s="230">
        <f>IF(N469="sníž. přenesená",J469,0)</f>
        <v>0</v>
      </c>
      <c r="BI469" s="230">
        <f>IF(N469="nulová",J469,0)</f>
        <v>0</v>
      </c>
      <c r="BJ469" s="17" t="s">
        <v>84</v>
      </c>
      <c r="BK469" s="230">
        <f>ROUND(I469*H469,2)</f>
        <v>0</v>
      </c>
      <c r="BL469" s="17" t="s">
        <v>242</v>
      </c>
      <c r="BM469" s="229" t="s">
        <v>1094</v>
      </c>
    </row>
    <row r="470" s="13" customFormat="1">
      <c r="A470" s="13"/>
      <c r="B470" s="231"/>
      <c r="C470" s="232"/>
      <c r="D470" s="233" t="s">
        <v>159</v>
      </c>
      <c r="E470" s="234" t="s">
        <v>1</v>
      </c>
      <c r="F470" s="235" t="s">
        <v>1085</v>
      </c>
      <c r="G470" s="232"/>
      <c r="H470" s="236">
        <v>1.1299999999999999</v>
      </c>
      <c r="I470" s="237"/>
      <c r="J470" s="232"/>
      <c r="K470" s="232"/>
      <c r="L470" s="238"/>
      <c r="M470" s="239"/>
      <c r="N470" s="240"/>
      <c r="O470" s="240"/>
      <c r="P470" s="240"/>
      <c r="Q470" s="240"/>
      <c r="R470" s="240"/>
      <c r="S470" s="240"/>
      <c r="T470" s="241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2" t="s">
        <v>159</v>
      </c>
      <c r="AU470" s="242" t="s">
        <v>86</v>
      </c>
      <c r="AV470" s="13" t="s">
        <v>86</v>
      </c>
      <c r="AW470" s="13" t="s">
        <v>32</v>
      </c>
      <c r="AX470" s="13" t="s">
        <v>76</v>
      </c>
      <c r="AY470" s="242" t="s">
        <v>150</v>
      </c>
    </row>
    <row r="471" s="14" customFormat="1">
      <c r="A471" s="14"/>
      <c r="B471" s="243"/>
      <c r="C471" s="244"/>
      <c r="D471" s="233" t="s">
        <v>159</v>
      </c>
      <c r="E471" s="245" t="s">
        <v>1</v>
      </c>
      <c r="F471" s="246" t="s">
        <v>161</v>
      </c>
      <c r="G471" s="244"/>
      <c r="H471" s="247">
        <v>1.1299999999999999</v>
      </c>
      <c r="I471" s="248"/>
      <c r="J471" s="244"/>
      <c r="K471" s="244"/>
      <c r="L471" s="249"/>
      <c r="M471" s="250"/>
      <c r="N471" s="251"/>
      <c r="O471" s="251"/>
      <c r="P471" s="251"/>
      <c r="Q471" s="251"/>
      <c r="R471" s="251"/>
      <c r="S471" s="251"/>
      <c r="T471" s="252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53" t="s">
        <v>159</v>
      </c>
      <c r="AU471" s="253" t="s">
        <v>86</v>
      </c>
      <c r="AV471" s="14" t="s">
        <v>157</v>
      </c>
      <c r="AW471" s="14" t="s">
        <v>32</v>
      </c>
      <c r="AX471" s="14" t="s">
        <v>84</v>
      </c>
      <c r="AY471" s="253" t="s">
        <v>150</v>
      </c>
    </row>
    <row r="472" s="2" customFormat="1" ht="16.5" customHeight="1">
      <c r="A472" s="38"/>
      <c r="B472" s="39"/>
      <c r="C472" s="218" t="s">
        <v>693</v>
      </c>
      <c r="D472" s="218" t="s">
        <v>152</v>
      </c>
      <c r="E472" s="219" t="s">
        <v>1095</v>
      </c>
      <c r="F472" s="220" t="s">
        <v>1096</v>
      </c>
      <c r="G472" s="221" t="s">
        <v>155</v>
      </c>
      <c r="H472" s="222">
        <v>1.1299999999999999</v>
      </c>
      <c r="I472" s="223"/>
      <c r="J472" s="224">
        <f>ROUND(I472*H472,2)</f>
        <v>0</v>
      </c>
      <c r="K472" s="220" t="s">
        <v>156</v>
      </c>
      <c r="L472" s="44"/>
      <c r="M472" s="225" t="s">
        <v>1</v>
      </c>
      <c r="N472" s="226" t="s">
        <v>41</v>
      </c>
      <c r="O472" s="91"/>
      <c r="P472" s="227">
        <f>O472*H472</f>
        <v>0</v>
      </c>
      <c r="Q472" s="227">
        <v>0.00012</v>
      </c>
      <c r="R472" s="227">
        <f>Q472*H472</f>
        <v>0.00013559999999999999</v>
      </c>
      <c r="S472" s="227">
        <v>0</v>
      </c>
      <c r="T472" s="228">
        <f>S472*H472</f>
        <v>0</v>
      </c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R472" s="229" t="s">
        <v>242</v>
      </c>
      <c r="AT472" s="229" t="s">
        <v>152</v>
      </c>
      <c r="AU472" s="229" t="s">
        <v>86</v>
      </c>
      <c r="AY472" s="17" t="s">
        <v>150</v>
      </c>
      <c r="BE472" s="230">
        <f>IF(N472="základní",J472,0)</f>
        <v>0</v>
      </c>
      <c r="BF472" s="230">
        <f>IF(N472="snížená",J472,0)</f>
        <v>0</v>
      </c>
      <c r="BG472" s="230">
        <f>IF(N472="zákl. přenesená",J472,0)</f>
        <v>0</v>
      </c>
      <c r="BH472" s="230">
        <f>IF(N472="sníž. přenesená",J472,0)</f>
        <v>0</v>
      </c>
      <c r="BI472" s="230">
        <f>IF(N472="nulová",J472,0)</f>
        <v>0</v>
      </c>
      <c r="BJ472" s="17" t="s">
        <v>84</v>
      </c>
      <c r="BK472" s="230">
        <f>ROUND(I472*H472,2)</f>
        <v>0</v>
      </c>
      <c r="BL472" s="17" t="s">
        <v>242</v>
      </c>
      <c r="BM472" s="229" t="s">
        <v>1097</v>
      </c>
    </row>
    <row r="473" s="13" customFormat="1">
      <c r="A473" s="13"/>
      <c r="B473" s="231"/>
      <c r="C473" s="232"/>
      <c r="D473" s="233" t="s">
        <v>159</v>
      </c>
      <c r="E473" s="234" t="s">
        <v>1</v>
      </c>
      <c r="F473" s="235" t="s">
        <v>1085</v>
      </c>
      <c r="G473" s="232"/>
      <c r="H473" s="236">
        <v>1.1299999999999999</v>
      </c>
      <c r="I473" s="237"/>
      <c r="J473" s="232"/>
      <c r="K473" s="232"/>
      <c r="L473" s="238"/>
      <c r="M473" s="239"/>
      <c r="N473" s="240"/>
      <c r="O473" s="240"/>
      <c r="P473" s="240"/>
      <c r="Q473" s="240"/>
      <c r="R473" s="240"/>
      <c r="S473" s="240"/>
      <c r="T473" s="241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2" t="s">
        <v>159</v>
      </c>
      <c r="AU473" s="242" t="s">
        <v>86</v>
      </c>
      <c r="AV473" s="13" t="s">
        <v>86</v>
      </c>
      <c r="AW473" s="13" t="s">
        <v>32</v>
      </c>
      <c r="AX473" s="13" t="s">
        <v>76</v>
      </c>
      <c r="AY473" s="242" t="s">
        <v>150</v>
      </c>
    </row>
    <row r="474" s="14" customFormat="1">
      <c r="A474" s="14"/>
      <c r="B474" s="243"/>
      <c r="C474" s="244"/>
      <c r="D474" s="233" t="s">
        <v>159</v>
      </c>
      <c r="E474" s="245" t="s">
        <v>1</v>
      </c>
      <c r="F474" s="246" t="s">
        <v>161</v>
      </c>
      <c r="G474" s="244"/>
      <c r="H474" s="247">
        <v>1.1299999999999999</v>
      </c>
      <c r="I474" s="248"/>
      <c r="J474" s="244"/>
      <c r="K474" s="244"/>
      <c r="L474" s="249"/>
      <c r="M474" s="250"/>
      <c r="N474" s="251"/>
      <c r="O474" s="251"/>
      <c r="P474" s="251"/>
      <c r="Q474" s="251"/>
      <c r="R474" s="251"/>
      <c r="S474" s="251"/>
      <c r="T474" s="252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3" t="s">
        <v>159</v>
      </c>
      <c r="AU474" s="253" t="s">
        <v>86</v>
      </c>
      <c r="AV474" s="14" t="s">
        <v>157</v>
      </c>
      <c r="AW474" s="14" t="s">
        <v>32</v>
      </c>
      <c r="AX474" s="14" t="s">
        <v>84</v>
      </c>
      <c r="AY474" s="253" t="s">
        <v>150</v>
      </c>
    </row>
    <row r="475" s="12" customFormat="1" ht="22.8" customHeight="1">
      <c r="A475" s="12"/>
      <c r="B475" s="202"/>
      <c r="C475" s="203"/>
      <c r="D475" s="204" t="s">
        <v>75</v>
      </c>
      <c r="E475" s="216" t="s">
        <v>1098</v>
      </c>
      <c r="F475" s="216" t="s">
        <v>1099</v>
      </c>
      <c r="G475" s="203"/>
      <c r="H475" s="203"/>
      <c r="I475" s="206"/>
      <c r="J475" s="217">
        <f>BK475</f>
        <v>0</v>
      </c>
      <c r="K475" s="203"/>
      <c r="L475" s="208"/>
      <c r="M475" s="209"/>
      <c r="N475" s="210"/>
      <c r="O475" s="210"/>
      <c r="P475" s="211">
        <f>SUM(P476:P490)</f>
        <v>0</v>
      </c>
      <c r="Q475" s="210"/>
      <c r="R475" s="211">
        <f>SUM(R476:R490)</f>
        <v>0.096919350000000001</v>
      </c>
      <c r="S475" s="210"/>
      <c r="T475" s="212">
        <f>SUM(T476:T490)</f>
        <v>0</v>
      </c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R475" s="213" t="s">
        <v>86</v>
      </c>
      <c r="AT475" s="214" t="s">
        <v>75</v>
      </c>
      <c r="AU475" s="214" t="s">
        <v>84</v>
      </c>
      <c r="AY475" s="213" t="s">
        <v>150</v>
      </c>
      <c r="BK475" s="215">
        <f>SUM(BK476:BK490)</f>
        <v>0</v>
      </c>
    </row>
    <row r="476" s="2" customFormat="1" ht="16.5" customHeight="1">
      <c r="A476" s="38"/>
      <c r="B476" s="39"/>
      <c r="C476" s="218" t="s">
        <v>697</v>
      </c>
      <c r="D476" s="218" t="s">
        <v>152</v>
      </c>
      <c r="E476" s="219" t="s">
        <v>1100</v>
      </c>
      <c r="F476" s="220" t="s">
        <v>1101</v>
      </c>
      <c r="G476" s="221" t="s">
        <v>155</v>
      </c>
      <c r="H476" s="222">
        <v>64.185000000000002</v>
      </c>
      <c r="I476" s="223"/>
      <c r="J476" s="224">
        <f>ROUND(I476*H476,2)</f>
        <v>0</v>
      </c>
      <c r="K476" s="220" t="s">
        <v>156</v>
      </c>
      <c r="L476" s="44"/>
      <c r="M476" s="225" t="s">
        <v>1</v>
      </c>
      <c r="N476" s="226" t="s">
        <v>41</v>
      </c>
      <c r="O476" s="91"/>
      <c r="P476" s="227">
        <f>O476*H476</f>
        <v>0</v>
      </c>
      <c r="Q476" s="227">
        <v>0</v>
      </c>
      <c r="R476" s="227">
        <f>Q476*H476</f>
        <v>0</v>
      </c>
      <c r="S476" s="227">
        <v>0</v>
      </c>
      <c r="T476" s="228">
        <f>S476*H476</f>
        <v>0</v>
      </c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R476" s="229" t="s">
        <v>242</v>
      </c>
      <c r="AT476" s="229" t="s">
        <v>152</v>
      </c>
      <c r="AU476" s="229" t="s">
        <v>86</v>
      </c>
      <c r="AY476" s="17" t="s">
        <v>150</v>
      </c>
      <c r="BE476" s="230">
        <f>IF(N476="základní",J476,0)</f>
        <v>0</v>
      </c>
      <c r="BF476" s="230">
        <f>IF(N476="snížená",J476,0)</f>
        <v>0</v>
      </c>
      <c r="BG476" s="230">
        <f>IF(N476="zákl. přenesená",J476,0)</f>
        <v>0</v>
      </c>
      <c r="BH476" s="230">
        <f>IF(N476="sníž. přenesená",J476,0)</f>
        <v>0</v>
      </c>
      <c r="BI476" s="230">
        <f>IF(N476="nulová",J476,0)</f>
        <v>0</v>
      </c>
      <c r="BJ476" s="17" t="s">
        <v>84</v>
      </c>
      <c r="BK476" s="230">
        <f>ROUND(I476*H476,2)</f>
        <v>0</v>
      </c>
      <c r="BL476" s="17" t="s">
        <v>242</v>
      </c>
      <c r="BM476" s="229" t="s">
        <v>1102</v>
      </c>
    </row>
    <row r="477" s="13" customFormat="1">
      <c r="A477" s="13"/>
      <c r="B477" s="231"/>
      <c r="C477" s="232"/>
      <c r="D477" s="233" t="s">
        <v>159</v>
      </c>
      <c r="E477" s="234" t="s">
        <v>1</v>
      </c>
      <c r="F477" s="235" t="s">
        <v>1103</v>
      </c>
      <c r="G477" s="232"/>
      <c r="H477" s="236">
        <v>64.185000000000002</v>
      </c>
      <c r="I477" s="237"/>
      <c r="J477" s="232"/>
      <c r="K477" s="232"/>
      <c r="L477" s="238"/>
      <c r="M477" s="239"/>
      <c r="N477" s="240"/>
      <c r="O477" s="240"/>
      <c r="P477" s="240"/>
      <c r="Q477" s="240"/>
      <c r="R477" s="240"/>
      <c r="S477" s="240"/>
      <c r="T477" s="241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2" t="s">
        <v>159</v>
      </c>
      <c r="AU477" s="242" t="s">
        <v>86</v>
      </c>
      <c r="AV477" s="13" t="s">
        <v>86</v>
      </c>
      <c r="AW477" s="13" t="s">
        <v>32</v>
      </c>
      <c r="AX477" s="13" t="s">
        <v>76</v>
      </c>
      <c r="AY477" s="242" t="s">
        <v>150</v>
      </c>
    </row>
    <row r="478" s="14" customFormat="1">
      <c r="A478" s="14"/>
      <c r="B478" s="243"/>
      <c r="C478" s="244"/>
      <c r="D478" s="233" t="s">
        <v>159</v>
      </c>
      <c r="E478" s="245" t="s">
        <v>1</v>
      </c>
      <c r="F478" s="246" t="s">
        <v>161</v>
      </c>
      <c r="G478" s="244"/>
      <c r="H478" s="247">
        <v>64.185000000000002</v>
      </c>
      <c r="I478" s="248"/>
      <c r="J478" s="244"/>
      <c r="K478" s="244"/>
      <c r="L478" s="249"/>
      <c r="M478" s="250"/>
      <c r="N478" s="251"/>
      <c r="O478" s="251"/>
      <c r="P478" s="251"/>
      <c r="Q478" s="251"/>
      <c r="R478" s="251"/>
      <c r="S478" s="251"/>
      <c r="T478" s="252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53" t="s">
        <v>159</v>
      </c>
      <c r="AU478" s="253" t="s">
        <v>86</v>
      </c>
      <c r="AV478" s="14" t="s">
        <v>157</v>
      </c>
      <c r="AW478" s="14" t="s">
        <v>32</v>
      </c>
      <c r="AX478" s="14" t="s">
        <v>84</v>
      </c>
      <c r="AY478" s="253" t="s">
        <v>150</v>
      </c>
    </row>
    <row r="479" s="2" customFormat="1" ht="16.5" customHeight="1">
      <c r="A479" s="38"/>
      <c r="B479" s="39"/>
      <c r="C479" s="218" t="s">
        <v>701</v>
      </c>
      <c r="D479" s="218" t="s">
        <v>152</v>
      </c>
      <c r="E479" s="219" t="s">
        <v>1104</v>
      </c>
      <c r="F479" s="220" t="s">
        <v>1105</v>
      </c>
      <c r="G479" s="221" t="s">
        <v>155</v>
      </c>
      <c r="H479" s="222">
        <v>64.185000000000002</v>
      </c>
      <c r="I479" s="223"/>
      <c r="J479" s="224">
        <f>ROUND(I479*H479,2)</f>
        <v>0</v>
      </c>
      <c r="K479" s="220" t="s">
        <v>156</v>
      </c>
      <c r="L479" s="44"/>
      <c r="M479" s="225" t="s">
        <v>1</v>
      </c>
      <c r="N479" s="226" t="s">
        <v>41</v>
      </c>
      <c r="O479" s="91"/>
      <c r="P479" s="227">
        <f>O479*H479</f>
        <v>0</v>
      </c>
      <c r="Q479" s="227">
        <v>0.00016000000000000001</v>
      </c>
      <c r="R479" s="227">
        <f>Q479*H479</f>
        <v>0.010269600000000002</v>
      </c>
      <c r="S479" s="227">
        <v>0</v>
      </c>
      <c r="T479" s="228">
        <f>S479*H479</f>
        <v>0</v>
      </c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R479" s="229" t="s">
        <v>242</v>
      </c>
      <c r="AT479" s="229" t="s">
        <v>152</v>
      </c>
      <c r="AU479" s="229" t="s">
        <v>86</v>
      </c>
      <c r="AY479" s="17" t="s">
        <v>150</v>
      </c>
      <c r="BE479" s="230">
        <f>IF(N479="základní",J479,0)</f>
        <v>0</v>
      </c>
      <c r="BF479" s="230">
        <f>IF(N479="snížená",J479,0)</f>
        <v>0</v>
      </c>
      <c r="BG479" s="230">
        <f>IF(N479="zákl. přenesená",J479,0)</f>
        <v>0</v>
      </c>
      <c r="BH479" s="230">
        <f>IF(N479="sníž. přenesená",J479,0)</f>
        <v>0</v>
      </c>
      <c r="BI479" s="230">
        <f>IF(N479="nulová",J479,0)</f>
        <v>0</v>
      </c>
      <c r="BJ479" s="17" t="s">
        <v>84</v>
      </c>
      <c r="BK479" s="230">
        <f>ROUND(I479*H479,2)</f>
        <v>0</v>
      </c>
      <c r="BL479" s="17" t="s">
        <v>242</v>
      </c>
      <c r="BM479" s="229" t="s">
        <v>1106</v>
      </c>
    </row>
    <row r="480" s="13" customFormat="1">
      <c r="A480" s="13"/>
      <c r="B480" s="231"/>
      <c r="C480" s="232"/>
      <c r="D480" s="233" t="s">
        <v>159</v>
      </c>
      <c r="E480" s="234" t="s">
        <v>1</v>
      </c>
      <c r="F480" s="235" t="s">
        <v>1103</v>
      </c>
      <c r="G480" s="232"/>
      <c r="H480" s="236">
        <v>64.185000000000002</v>
      </c>
      <c r="I480" s="237"/>
      <c r="J480" s="232"/>
      <c r="K480" s="232"/>
      <c r="L480" s="238"/>
      <c r="M480" s="239"/>
      <c r="N480" s="240"/>
      <c r="O480" s="240"/>
      <c r="P480" s="240"/>
      <c r="Q480" s="240"/>
      <c r="R480" s="240"/>
      <c r="S480" s="240"/>
      <c r="T480" s="241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2" t="s">
        <v>159</v>
      </c>
      <c r="AU480" s="242" t="s">
        <v>86</v>
      </c>
      <c r="AV480" s="13" t="s">
        <v>86</v>
      </c>
      <c r="AW480" s="13" t="s">
        <v>32</v>
      </c>
      <c r="AX480" s="13" t="s">
        <v>76</v>
      </c>
      <c r="AY480" s="242" t="s">
        <v>150</v>
      </c>
    </row>
    <row r="481" s="14" customFormat="1">
      <c r="A481" s="14"/>
      <c r="B481" s="243"/>
      <c r="C481" s="244"/>
      <c r="D481" s="233" t="s">
        <v>159</v>
      </c>
      <c r="E481" s="245" t="s">
        <v>1</v>
      </c>
      <c r="F481" s="246" t="s">
        <v>161</v>
      </c>
      <c r="G481" s="244"/>
      <c r="H481" s="247">
        <v>64.185000000000002</v>
      </c>
      <c r="I481" s="248"/>
      <c r="J481" s="244"/>
      <c r="K481" s="244"/>
      <c r="L481" s="249"/>
      <c r="M481" s="250"/>
      <c r="N481" s="251"/>
      <c r="O481" s="251"/>
      <c r="P481" s="251"/>
      <c r="Q481" s="251"/>
      <c r="R481" s="251"/>
      <c r="S481" s="251"/>
      <c r="T481" s="252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53" t="s">
        <v>159</v>
      </c>
      <c r="AU481" s="253" t="s">
        <v>86</v>
      </c>
      <c r="AV481" s="14" t="s">
        <v>157</v>
      </c>
      <c r="AW481" s="14" t="s">
        <v>32</v>
      </c>
      <c r="AX481" s="14" t="s">
        <v>84</v>
      </c>
      <c r="AY481" s="253" t="s">
        <v>150</v>
      </c>
    </row>
    <row r="482" s="2" customFormat="1" ht="16.5" customHeight="1">
      <c r="A482" s="38"/>
      <c r="B482" s="39"/>
      <c r="C482" s="218" t="s">
        <v>178</v>
      </c>
      <c r="D482" s="218" t="s">
        <v>152</v>
      </c>
      <c r="E482" s="219" t="s">
        <v>1107</v>
      </c>
      <c r="F482" s="220" t="s">
        <v>1108</v>
      </c>
      <c r="G482" s="221" t="s">
        <v>155</v>
      </c>
      <c r="H482" s="222">
        <v>64.185000000000002</v>
      </c>
      <c r="I482" s="223"/>
      <c r="J482" s="224">
        <f>ROUND(I482*H482,2)</f>
        <v>0</v>
      </c>
      <c r="K482" s="220" t="s">
        <v>156</v>
      </c>
      <c r="L482" s="44"/>
      <c r="M482" s="225" t="s">
        <v>1</v>
      </c>
      <c r="N482" s="226" t="s">
        <v>41</v>
      </c>
      <c r="O482" s="91"/>
      <c r="P482" s="227">
        <f>O482*H482</f>
        <v>0</v>
      </c>
      <c r="Q482" s="227">
        <v>0.00054000000000000001</v>
      </c>
      <c r="R482" s="227">
        <f>Q482*H482</f>
        <v>0.0346599</v>
      </c>
      <c r="S482" s="227">
        <v>0</v>
      </c>
      <c r="T482" s="228">
        <f>S482*H482</f>
        <v>0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229" t="s">
        <v>242</v>
      </c>
      <c r="AT482" s="229" t="s">
        <v>152</v>
      </c>
      <c r="AU482" s="229" t="s">
        <v>86</v>
      </c>
      <c r="AY482" s="17" t="s">
        <v>150</v>
      </c>
      <c r="BE482" s="230">
        <f>IF(N482="základní",J482,0)</f>
        <v>0</v>
      </c>
      <c r="BF482" s="230">
        <f>IF(N482="snížená",J482,0)</f>
        <v>0</v>
      </c>
      <c r="BG482" s="230">
        <f>IF(N482="zákl. přenesená",J482,0)</f>
        <v>0</v>
      </c>
      <c r="BH482" s="230">
        <f>IF(N482="sníž. přenesená",J482,0)</f>
        <v>0</v>
      </c>
      <c r="BI482" s="230">
        <f>IF(N482="nulová",J482,0)</f>
        <v>0</v>
      </c>
      <c r="BJ482" s="17" t="s">
        <v>84</v>
      </c>
      <c r="BK482" s="230">
        <f>ROUND(I482*H482,2)</f>
        <v>0</v>
      </c>
      <c r="BL482" s="17" t="s">
        <v>242</v>
      </c>
      <c r="BM482" s="229" t="s">
        <v>1109</v>
      </c>
    </row>
    <row r="483" s="13" customFormat="1">
      <c r="A483" s="13"/>
      <c r="B483" s="231"/>
      <c r="C483" s="232"/>
      <c r="D483" s="233" t="s">
        <v>159</v>
      </c>
      <c r="E483" s="234" t="s">
        <v>1</v>
      </c>
      <c r="F483" s="235" t="s">
        <v>1103</v>
      </c>
      <c r="G483" s="232"/>
      <c r="H483" s="236">
        <v>64.185000000000002</v>
      </c>
      <c r="I483" s="237"/>
      <c r="J483" s="232"/>
      <c r="K483" s="232"/>
      <c r="L483" s="238"/>
      <c r="M483" s="239"/>
      <c r="N483" s="240"/>
      <c r="O483" s="240"/>
      <c r="P483" s="240"/>
      <c r="Q483" s="240"/>
      <c r="R483" s="240"/>
      <c r="S483" s="240"/>
      <c r="T483" s="241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2" t="s">
        <v>159</v>
      </c>
      <c r="AU483" s="242" t="s">
        <v>86</v>
      </c>
      <c r="AV483" s="13" t="s">
        <v>86</v>
      </c>
      <c r="AW483" s="13" t="s">
        <v>32</v>
      </c>
      <c r="AX483" s="13" t="s">
        <v>76</v>
      </c>
      <c r="AY483" s="242" t="s">
        <v>150</v>
      </c>
    </row>
    <row r="484" s="14" customFormat="1">
      <c r="A484" s="14"/>
      <c r="B484" s="243"/>
      <c r="C484" s="244"/>
      <c r="D484" s="233" t="s">
        <v>159</v>
      </c>
      <c r="E484" s="245" t="s">
        <v>1</v>
      </c>
      <c r="F484" s="246" t="s">
        <v>161</v>
      </c>
      <c r="G484" s="244"/>
      <c r="H484" s="247">
        <v>64.185000000000002</v>
      </c>
      <c r="I484" s="248"/>
      <c r="J484" s="244"/>
      <c r="K484" s="244"/>
      <c r="L484" s="249"/>
      <c r="M484" s="250"/>
      <c r="N484" s="251"/>
      <c r="O484" s="251"/>
      <c r="P484" s="251"/>
      <c r="Q484" s="251"/>
      <c r="R484" s="251"/>
      <c r="S484" s="251"/>
      <c r="T484" s="252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3" t="s">
        <v>159</v>
      </c>
      <c r="AU484" s="253" t="s">
        <v>86</v>
      </c>
      <c r="AV484" s="14" t="s">
        <v>157</v>
      </c>
      <c r="AW484" s="14" t="s">
        <v>32</v>
      </c>
      <c r="AX484" s="14" t="s">
        <v>84</v>
      </c>
      <c r="AY484" s="253" t="s">
        <v>150</v>
      </c>
    </row>
    <row r="485" s="2" customFormat="1" ht="16.5" customHeight="1">
      <c r="A485" s="38"/>
      <c r="B485" s="39"/>
      <c r="C485" s="218" t="s">
        <v>709</v>
      </c>
      <c r="D485" s="218" t="s">
        <v>152</v>
      </c>
      <c r="E485" s="219" t="s">
        <v>1110</v>
      </c>
      <c r="F485" s="220" t="s">
        <v>1111</v>
      </c>
      <c r="G485" s="221" t="s">
        <v>155</v>
      </c>
      <c r="H485" s="222">
        <v>64.185000000000002</v>
      </c>
      <c r="I485" s="223"/>
      <c r="J485" s="224">
        <f>ROUND(I485*H485,2)</f>
        <v>0</v>
      </c>
      <c r="K485" s="220" t="s">
        <v>156</v>
      </c>
      <c r="L485" s="44"/>
      <c r="M485" s="225" t="s">
        <v>1</v>
      </c>
      <c r="N485" s="226" t="s">
        <v>41</v>
      </c>
      <c r="O485" s="91"/>
      <c r="P485" s="227">
        <f>O485*H485</f>
        <v>0</v>
      </c>
      <c r="Q485" s="227">
        <v>0.00027</v>
      </c>
      <c r="R485" s="227">
        <f>Q485*H485</f>
        <v>0.01732995</v>
      </c>
      <c r="S485" s="227">
        <v>0</v>
      </c>
      <c r="T485" s="228">
        <f>S485*H485</f>
        <v>0</v>
      </c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R485" s="229" t="s">
        <v>242</v>
      </c>
      <c r="AT485" s="229" t="s">
        <v>152</v>
      </c>
      <c r="AU485" s="229" t="s">
        <v>86</v>
      </c>
      <c r="AY485" s="17" t="s">
        <v>150</v>
      </c>
      <c r="BE485" s="230">
        <f>IF(N485="základní",J485,0)</f>
        <v>0</v>
      </c>
      <c r="BF485" s="230">
        <f>IF(N485="snížená",J485,0)</f>
        <v>0</v>
      </c>
      <c r="BG485" s="230">
        <f>IF(N485="zákl. přenesená",J485,0)</f>
        <v>0</v>
      </c>
      <c r="BH485" s="230">
        <f>IF(N485="sníž. přenesená",J485,0)</f>
        <v>0</v>
      </c>
      <c r="BI485" s="230">
        <f>IF(N485="nulová",J485,0)</f>
        <v>0</v>
      </c>
      <c r="BJ485" s="17" t="s">
        <v>84</v>
      </c>
      <c r="BK485" s="230">
        <f>ROUND(I485*H485,2)</f>
        <v>0</v>
      </c>
      <c r="BL485" s="17" t="s">
        <v>242</v>
      </c>
      <c r="BM485" s="229" t="s">
        <v>1112</v>
      </c>
    </row>
    <row r="486" s="13" customFormat="1">
      <c r="A486" s="13"/>
      <c r="B486" s="231"/>
      <c r="C486" s="232"/>
      <c r="D486" s="233" t="s">
        <v>159</v>
      </c>
      <c r="E486" s="234" t="s">
        <v>1</v>
      </c>
      <c r="F486" s="235" t="s">
        <v>1103</v>
      </c>
      <c r="G486" s="232"/>
      <c r="H486" s="236">
        <v>64.185000000000002</v>
      </c>
      <c r="I486" s="237"/>
      <c r="J486" s="232"/>
      <c r="K486" s="232"/>
      <c r="L486" s="238"/>
      <c r="M486" s="239"/>
      <c r="N486" s="240"/>
      <c r="O486" s="240"/>
      <c r="P486" s="240"/>
      <c r="Q486" s="240"/>
      <c r="R486" s="240"/>
      <c r="S486" s="240"/>
      <c r="T486" s="241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2" t="s">
        <v>159</v>
      </c>
      <c r="AU486" s="242" t="s">
        <v>86</v>
      </c>
      <c r="AV486" s="13" t="s">
        <v>86</v>
      </c>
      <c r="AW486" s="13" t="s">
        <v>32</v>
      </c>
      <c r="AX486" s="13" t="s">
        <v>76</v>
      </c>
      <c r="AY486" s="242" t="s">
        <v>150</v>
      </c>
    </row>
    <row r="487" s="14" customFormat="1">
      <c r="A487" s="14"/>
      <c r="B487" s="243"/>
      <c r="C487" s="244"/>
      <c r="D487" s="233" t="s">
        <v>159</v>
      </c>
      <c r="E487" s="245" t="s">
        <v>1</v>
      </c>
      <c r="F487" s="246" t="s">
        <v>161</v>
      </c>
      <c r="G487" s="244"/>
      <c r="H487" s="247">
        <v>64.185000000000002</v>
      </c>
      <c r="I487" s="248"/>
      <c r="J487" s="244"/>
      <c r="K487" s="244"/>
      <c r="L487" s="249"/>
      <c r="M487" s="250"/>
      <c r="N487" s="251"/>
      <c r="O487" s="251"/>
      <c r="P487" s="251"/>
      <c r="Q487" s="251"/>
      <c r="R487" s="251"/>
      <c r="S487" s="251"/>
      <c r="T487" s="252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53" t="s">
        <v>159</v>
      </c>
      <c r="AU487" s="253" t="s">
        <v>86</v>
      </c>
      <c r="AV487" s="14" t="s">
        <v>157</v>
      </c>
      <c r="AW487" s="14" t="s">
        <v>32</v>
      </c>
      <c r="AX487" s="14" t="s">
        <v>84</v>
      </c>
      <c r="AY487" s="253" t="s">
        <v>150</v>
      </c>
    </row>
    <row r="488" s="2" customFormat="1" ht="16.5" customHeight="1">
      <c r="A488" s="38"/>
      <c r="B488" s="39"/>
      <c r="C488" s="218" t="s">
        <v>715</v>
      </c>
      <c r="D488" s="218" t="s">
        <v>152</v>
      </c>
      <c r="E488" s="219" t="s">
        <v>1113</v>
      </c>
      <c r="F488" s="220" t="s">
        <v>1114</v>
      </c>
      <c r="G488" s="221" t="s">
        <v>155</v>
      </c>
      <c r="H488" s="222">
        <v>64.185000000000002</v>
      </c>
      <c r="I488" s="223"/>
      <c r="J488" s="224">
        <f>ROUND(I488*H488,2)</f>
        <v>0</v>
      </c>
      <c r="K488" s="220" t="s">
        <v>156</v>
      </c>
      <c r="L488" s="44"/>
      <c r="M488" s="225" t="s">
        <v>1</v>
      </c>
      <c r="N488" s="226" t="s">
        <v>41</v>
      </c>
      <c r="O488" s="91"/>
      <c r="P488" s="227">
        <f>O488*H488</f>
        <v>0</v>
      </c>
      <c r="Q488" s="227">
        <v>0.00054000000000000001</v>
      </c>
      <c r="R488" s="227">
        <f>Q488*H488</f>
        <v>0.0346599</v>
      </c>
      <c r="S488" s="227">
        <v>0</v>
      </c>
      <c r="T488" s="228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229" t="s">
        <v>242</v>
      </c>
      <c r="AT488" s="229" t="s">
        <v>152</v>
      </c>
      <c r="AU488" s="229" t="s">
        <v>86</v>
      </c>
      <c r="AY488" s="17" t="s">
        <v>150</v>
      </c>
      <c r="BE488" s="230">
        <f>IF(N488="základní",J488,0)</f>
        <v>0</v>
      </c>
      <c r="BF488" s="230">
        <f>IF(N488="snížená",J488,0)</f>
        <v>0</v>
      </c>
      <c r="BG488" s="230">
        <f>IF(N488="zákl. přenesená",J488,0)</f>
        <v>0</v>
      </c>
      <c r="BH488" s="230">
        <f>IF(N488="sníž. přenesená",J488,0)</f>
        <v>0</v>
      </c>
      <c r="BI488" s="230">
        <f>IF(N488="nulová",J488,0)</f>
        <v>0</v>
      </c>
      <c r="BJ488" s="17" t="s">
        <v>84</v>
      </c>
      <c r="BK488" s="230">
        <f>ROUND(I488*H488,2)</f>
        <v>0</v>
      </c>
      <c r="BL488" s="17" t="s">
        <v>242</v>
      </c>
      <c r="BM488" s="229" t="s">
        <v>1115</v>
      </c>
    </row>
    <row r="489" s="13" customFormat="1">
      <c r="A489" s="13"/>
      <c r="B489" s="231"/>
      <c r="C489" s="232"/>
      <c r="D489" s="233" t="s">
        <v>159</v>
      </c>
      <c r="E489" s="234" t="s">
        <v>1</v>
      </c>
      <c r="F489" s="235" t="s">
        <v>1103</v>
      </c>
      <c r="G489" s="232"/>
      <c r="H489" s="236">
        <v>64.185000000000002</v>
      </c>
      <c r="I489" s="237"/>
      <c r="J489" s="232"/>
      <c r="K489" s="232"/>
      <c r="L489" s="238"/>
      <c r="M489" s="239"/>
      <c r="N489" s="240"/>
      <c r="O489" s="240"/>
      <c r="P489" s="240"/>
      <c r="Q489" s="240"/>
      <c r="R489" s="240"/>
      <c r="S489" s="240"/>
      <c r="T489" s="241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42" t="s">
        <v>159</v>
      </c>
      <c r="AU489" s="242" t="s">
        <v>86</v>
      </c>
      <c r="AV489" s="13" t="s">
        <v>86</v>
      </c>
      <c r="AW489" s="13" t="s">
        <v>32</v>
      </c>
      <c r="AX489" s="13" t="s">
        <v>76</v>
      </c>
      <c r="AY489" s="242" t="s">
        <v>150</v>
      </c>
    </row>
    <row r="490" s="14" customFormat="1">
      <c r="A490" s="14"/>
      <c r="B490" s="243"/>
      <c r="C490" s="244"/>
      <c r="D490" s="233" t="s">
        <v>159</v>
      </c>
      <c r="E490" s="245" t="s">
        <v>1</v>
      </c>
      <c r="F490" s="246" t="s">
        <v>161</v>
      </c>
      <c r="G490" s="244"/>
      <c r="H490" s="247">
        <v>64.185000000000002</v>
      </c>
      <c r="I490" s="248"/>
      <c r="J490" s="244"/>
      <c r="K490" s="244"/>
      <c r="L490" s="249"/>
      <c r="M490" s="275"/>
      <c r="N490" s="276"/>
      <c r="O490" s="276"/>
      <c r="P490" s="276"/>
      <c r="Q490" s="276"/>
      <c r="R490" s="276"/>
      <c r="S490" s="276"/>
      <c r="T490" s="277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53" t="s">
        <v>159</v>
      </c>
      <c r="AU490" s="253" t="s">
        <v>86</v>
      </c>
      <c r="AV490" s="14" t="s">
        <v>157</v>
      </c>
      <c r="AW490" s="14" t="s">
        <v>32</v>
      </c>
      <c r="AX490" s="14" t="s">
        <v>84</v>
      </c>
      <c r="AY490" s="253" t="s">
        <v>150</v>
      </c>
    </row>
    <row r="491" s="2" customFormat="1" ht="6.96" customHeight="1">
      <c r="A491" s="38"/>
      <c r="B491" s="66"/>
      <c r="C491" s="67"/>
      <c r="D491" s="67"/>
      <c r="E491" s="67"/>
      <c r="F491" s="67"/>
      <c r="G491" s="67"/>
      <c r="H491" s="67"/>
      <c r="I491" s="67"/>
      <c r="J491" s="67"/>
      <c r="K491" s="67"/>
      <c r="L491" s="44"/>
      <c r="M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</row>
  </sheetData>
  <sheetProtection sheet="1" autoFilter="0" formatColumns="0" formatRows="0" objects="1" scenarios="1" spinCount="100000" saltValue="j+C+vk91Z+ZzOgs8gRPUySOto5h/wMPZJNNJi+nkShoQx8UbBDTKVYjoQCukMpeyz07TQr4Frmeb+NyQRZmSCA==" hashValue="YgAkyeoGcMeh3rfyofVhGi7gQmME2JkzRDjVKflXLu9rRGm9j6YYV+NuKRA9P3pbMOH9sUFqhzAy1RWux1v3qw==" algorithmName="SHA-512" password="CC35"/>
  <autoFilter ref="C130:K490"/>
  <mergeCells count="9">
    <mergeCell ref="E7:H7"/>
    <mergeCell ref="E9:H9"/>
    <mergeCell ref="E18:H18"/>
    <mergeCell ref="E27:H27"/>
    <mergeCell ref="E85:H85"/>
    <mergeCell ref="E87:H87"/>
    <mergeCell ref="E121:H121"/>
    <mergeCell ref="E123:H12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111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Přístavba tréninkové haly k hotelu Panoráma Teplice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1116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13. 8. 2025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ROUND(J130,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ROUND((SUM(BE130:BE594)),  2)</f>
        <v>0</v>
      </c>
      <c r="G33" s="38"/>
      <c r="H33" s="38"/>
      <c r="I33" s="155">
        <v>0.20999999999999999</v>
      </c>
      <c r="J33" s="154">
        <f>ROUND(((SUM(BE130:BE594))*I33),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ROUND((SUM(BF130:BF594)),  2)</f>
        <v>0</v>
      </c>
      <c r="G34" s="38"/>
      <c r="H34" s="38"/>
      <c r="I34" s="155">
        <v>0.12</v>
      </c>
      <c r="J34" s="154">
        <f>ROUND(((SUM(BF130:BF594))*I34),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ROUND((SUM(BG130:BG594)),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ROUND((SUM(BH130:BH594)),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ROUND((SUM(BI130:BI594)),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Přístavba tréninkové haly k hotelu Panoráma Teplice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04 - RaM stávajícího technického zázemí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Teplice</v>
      </c>
      <c r="G89" s="40"/>
      <c r="H89" s="40"/>
      <c r="I89" s="32" t="s">
        <v>22</v>
      </c>
      <c r="J89" s="79" t="str">
        <f>IF(J12="","",J12)</f>
        <v>13. 8. 2025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Tepgastro s.r.o. Teplice</v>
      </c>
      <c r="G91" s="40"/>
      <c r="H91" s="40"/>
      <c r="I91" s="32" t="s">
        <v>30</v>
      </c>
      <c r="J91" s="36" t="str">
        <f>E21</f>
        <v>Ing. Milan Skoumal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115</v>
      </c>
      <c r="D94" s="176"/>
      <c r="E94" s="176"/>
      <c r="F94" s="176"/>
      <c r="G94" s="176"/>
      <c r="H94" s="176"/>
      <c r="I94" s="176"/>
      <c r="J94" s="177" t="s">
        <v>116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117</v>
      </c>
      <c r="D96" s="40"/>
      <c r="E96" s="40"/>
      <c r="F96" s="40"/>
      <c r="G96" s="40"/>
      <c r="H96" s="40"/>
      <c r="I96" s="40"/>
      <c r="J96" s="110">
        <f>J130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118</v>
      </c>
    </row>
    <row r="97" s="9" customFormat="1" ht="24.96" customHeight="1">
      <c r="A97" s="9"/>
      <c r="B97" s="179"/>
      <c r="C97" s="180"/>
      <c r="D97" s="181" t="s">
        <v>119</v>
      </c>
      <c r="E97" s="182"/>
      <c r="F97" s="182"/>
      <c r="G97" s="182"/>
      <c r="H97" s="182"/>
      <c r="I97" s="182"/>
      <c r="J97" s="183">
        <f>J131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122</v>
      </c>
      <c r="E98" s="188"/>
      <c r="F98" s="188"/>
      <c r="G98" s="188"/>
      <c r="H98" s="188"/>
      <c r="I98" s="188"/>
      <c r="J98" s="189">
        <f>J132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123</v>
      </c>
      <c r="E99" s="188"/>
      <c r="F99" s="188"/>
      <c r="G99" s="188"/>
      <c r="H99" s="188"/>
      <c r="I99" s="188"/>
      <c r="J99" s="189">
        <f>J157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125</v>
      </c>
      <c r="E100" s="188"/>
      <c r="F100" s="188"/>
      <c r="G100" s="188"/>
      <c r="H100" s="188"/>
      <c r="I100" s="188"/>
      <c r="J100" s="189">
        <f>J164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126</v>
      </c>
      <c r="E101" s="188"/>
      <c r="F101" s="188"/>
      <c r="G101" s="188"/>
      <c r="H101" s="188"/>
      <c r="I101" s="188"/>
      <c r="J101" s="189">
        <f>J196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1117</v>
      </c>
      <c r="E102" s="188"/>
      <c r="F102" s="188"/>
      <c r="G102" s="188"/>
      <c r="H102" s="188"/>
      <c r="I102" s="188"/>
      <c r="J102" s="189">
        <f>J243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9"/>
      <c r="C103" s="180"/>
      <c r="D103" s="181" t="s">
        <v>128</v>
      </c>
      <c r="E103" s="182"/>
      <c r="F103" s="182"/>
      <c r="G103" s="182"/>
      <c r="H103" s="182"/>
      <c r="I103" s="182"/>
      <c r="J103" s="183">
        <f>J249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5"/>
      <c r="C104" s="186"/>
      <c r="D104" s="187" t="s">
        <v>1118</v>
      </c>
      <c r="E104" s="188"/>
      <c r="F104" s="188"/>
      <c r="G104" s="188"/>
      <c r="H104" s="188"/>
      <c r="I104" s="188"/>
      <c r="J104" s="189">
        <f>J250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132</v>
      </c>
      <c r="E105" s="188"/>
      <c r="F105" s="188"/>
      <c r="G105" s="188"/>
      <c r="H105" s="188"/>
      <c r="I105" s="188"/>
      <c r="J105" s="189">
        <f>J318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781</v>
      </c>
      <c r="E106" s="188"/>
      <c r="F106" s="188"/>
      <c r="G106" s="188"/>
      <c r="H106" s="188"/>
      <c r="I106" s="188"/>
      <c r="J106" s="189">
        <f>J370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133</v>
      </c>
      <c r="E107" s="188"/>
      <c r="F107" s="188"/>
      <c r="G107" s="188"/>
      <c r="H107" s="188"/>
      <c r="I107" s="188"/>
      <c r="J107" s="189">
        <f>J434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1119</v>
      </c>
      <c r="E108" s="188"/>
      <c r="F108" s="188"/>
      <c r="G108" s="188"/>
      <c r="H108" s="188"/>
      <c r="I108" s="188"/>
      <c r="J108" s="189">
        <f>J445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134</v>
      </c>
      <c r="E109" s="188"/>
      <c r="F109" s="188"/>
      <c r="G109" s="188"/>
      <c r="H109" s="188"/>
      <c r="I109" s="188"/>
      <c r="J109" s="189">
        <f>J526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5"/>
      <c r="C110" s="186"/>
      <c r="D110" s="187" t="s">
        <v>1120</v>
      </c>
      <c r="E110" s="188"/>
      <c r="F110" s="188"/>
      <c r="G110" s="188"/>
      <c r="H110" s="188"/>
      <c r="I110" s="188"/>
      <c r="J110" s="189">
        <f>J573</f>
        <v>0</v>
      </c>
      <c r="K110" s="186"/>
      <c r="L110" s="19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66"/>
      <c r="C112" s="67"/>
      <c r="D112" s="67"/>
      <c r="E112" s="67"/>
      <c r="F112" s="67"/>
      <c r="G112" s="67"/>
      <c r="H112" s="67"/>
      <c r="I112" s="67"/>
      <c r="J112" s="67"/>
      <c r="K112" s="67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6" s="2" customFormat="1" ht="6.96" customHeight="1">
      <c r="A116" s="38"/>
      <c r="B116" s="68"/>
      <c r="C116" s="69"/>
      <c r="D116" s="69"/>
      <c r="E116" s="69"/>
      <c r="F116" s="69"/>
      <c r="G116" s="69"/>
      <c r="H116" s="69"/>
      <c r="I116" s="69"/>
      <c r="J116" s="69"/>
      <c r="K116" s="69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4.96" customHeight="1">
      <c r="A117" s="38"/>
      <c r="B117" s="39"/>
      <c r="C117" s="23" t="s">
        <v>135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16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174" t="str">
        <f>E7</f>
        <v>Přístavba tréninkové haly k hotelu Panoráma Teplice</v>
      </c>
      <c r="F120" s="32"/>
      <c r="G120" s="32"/>
      <c r="H120" s="32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112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6.5" customHeight="1">
      <c r="A122" s="38"/>
      <c r="B122" s="39"/>
      <c r="C122" s="40"/>
      <c r="D122" s="40"/>
      <c r="E122" s="76" t="str">
        <f>E9</f>
        <v>SO 04 - RaM stávajícího technického zázemí</v>
      </c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20</v>
      </c>
      <c r="D124" s="40"/>
      <c r="E124" s="40"/>
      <c r="F124" s="27" t="str">
        <f>F12</f>
        <v>Teplice</v>
      </c>
      <c r="G124" s="40"/>
      <c r="H124" s="40"/>
      <c r="I124" s="32" t="s">
        <v>22</v>
      </c>
      <c r="J124" s="79" t="str">
        <f>IF(J12="","",J12)</f>
        <v>13. 8. 2025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24</v>
      </c>
      <c r="D126" s="40"/>
      <c r="E126" s="40"/>
      <c r="F126" s="27" t="str">
        <f>E15</f>
        <v>Tepgastro s.r.o. Teplice</v>
      </c>
      <c r="G126" s="40"/>
      <c r="H126" s="40"/>
      <c r="I126" s="32" t="s">
        <v>30</v>
      </c>
      <c r="J126" s="36" t="str">
        <f>E21</f>
        <v>Ing. Milan Skoumal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5.15" customHeight="1">
      <c r="A127" s="38"/>
      <c r="B127" s="39"/>
      <c r="C127" s="32" t="s">
        <v>28</v>
      </c>
      <c r="D127" s="40"/>
      <c r="E127" s="40"/>
      <c r="F127" s="27" t="str">
        <f>IF(E18="","",E18)</f>
        <v>Vyplň údaj</v>
      </c>
      <c r="G127" s="40"/>
      <c r="H127" s="40"/>
      <c r="I127" s="32" t="s">
        <v>33</v>
      </c>
      <c r="J127" s="36" t="str">
        <f>E24</f>
        <v xml:space="preserve"> 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0.32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11" customFormat="1" ht="29.28" customHeight="1">
      <c r="A129" s="191"/>
      <c r="B129" s="192"/>
      <c r="C129" s="193" t="s">
        <v>136</v>
      </c>
      <c r="D129" s="194" t="s">
        <v>61</v>
      </c>
      <c r="E129" s="194" t="s">
        <v>57</v>
      </c>
      <c r="F129" s="194" t="s">
        <v>58</v>
      </c>
      <c r="G129" s="194" t="s">
        <v>137</v>
      </c>
      <c r="H129" s="194" t="s">
        <v>138</v>
      </c>
      <c r="I129" s="194" t="s">
        <v>139</v>
      </c>
      <c r="J129" s="194" t="s">
        <v>116</v>
      </c>
      <c r="K129" s="195" t="s">
        <v>140</v>
      </c>
      <c r="L129" s="196"/>
      <c r="M129" s="100" t="s">
        <v>1</v>
      </c>
      <c r="N129" s="101" t="s">
        <v>40</v>
      </c>
      <c r="O129" s="101" t="s">
        <v>141</v>
      </c>
      <c r="P129" s="101" t="s">
        <v>142</v>
      </c>
      <c r="Q129" s="101" t="s">
        <v>143</v>
      </c>
      <c r="R129" s="101" t="s">
        <v>144</v>
      </c>
      <c r="S129" s="101" t="s">
        <v>145</v>
      </c>
      <c r="T129" s="102" t="s">
        <v>146</v>
      </c>
      <c r="U129" s="191"/>
      <c r="V129" s="191"/>
      <c r="W129" s="191"/>
      <c r="X129" s="191"/>
      <c r="Y129" s="191"/>
      <c r="Z129" s="191"/>
      <c r="AA129" s="191"/>
      <c r="AB129" s="191"/>
      <c r="AC129" s="191"/>
      <c r="AD129" s="191"/>
      <c r="AE129" s="191"/>
    </row>
    <row r="130" s="2" customFormat="1" ht="22.8" customHeight="1">
      <c r="A130" s="38"/>
      <c r="B130" s="39"/>
      <c r="C130" s="107" t="s">
        <v>147</v>
      </c>
      <c r="D130" s="40"/>
      <c r="E130" s="40"/>
      <c r="F130" s="40"/>
      <c r="G130" s="40"/>
      <c r="H130" s="40"/>
      <c r="I130" s="40"/>
      <c r="J130" s="197">
        <f>BK130</f>
        <v>0</v>
      </c>
      <c r="K130" s="40"/>
      <c r="L130" s="44"/>
      <c r="M130" s="103"/>
      <c r="N130" s="198"/>
      <c r="O130" s="104"/>
      <c r="P130" s="199">
        <f>P131+P249</f>
        <v>0</v>
      </c>
      <c r="Q130" s="104"/>
      <c r="R130" s="199">
        <f>R131+R249</f>
        <v>12.07778575</v>
      </c>
      <c r="S130" s="104"/>
      <c r="T130" s="200">
        <f>T131+T249</f>
        <v>21.724581299999997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75</v>
      </c>
      <c r="AU130" s="17" t="s">
        <v>118</v>
      </c>
      <c r="BK130" s="201">
        <f>BK131+BK249</f>
        <v>0</v>
      </c>
    </row>
    <row r="131" s="12" customFormat="1" ht="25.92" customHeight="1">
      <c r="A131" s="12"/>
      <c r="B131" s="202"/>
      <c r="C131" s="203"/>
      <c r="D131" s="204" t="s">
        <v>75</v>
      </c>
      <c r="E131" s="205" t="s">
        <v>148</v>
      </c>
      <c r="F131" s="205" t="s">
        <v>149</v>
      </c>
      <c r="G131" s="203"/>
      <c r="H131" s="203"/>
      <c r="I131" s="206"/>
      <c r="J131" s="207">
        <f>BK131</f>
        <v>0</v>
      </c>
      <c r="K131" s="203"/>
      <c r="L131" s="208"/>
      <c r="M131" s="209"/>
      <c r="N131" s="210"/>
      <c r="O131" s="210"/>
      <c r="P131" s="211">
        <f>P132+P157+P164+P196+P243</f>
        <v>0</v>
      </c>
      <c r="Q131" s="210"/>
      <c r="R131" s="211">
        <f>R132+R157+R164+R196+R243</f>
        <v>2.8004926499999998</v>
      </c>
      <c r="S131" s="210"/>
      <c r="T131" s="212">
        <f>T132+T157+T164+T196+T243</f>
        <v>21.281303999999999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3" t="s">
        <v>84</v>
      </c>
      <c r="AT131" s="214" t="s">
        <v>75</v>
      </c>
      <c r="AU131" s="214" t="s">
        <v>76</v>
      </c>
      <c r="AY131" s="213" t="s">
        <v>150</v>
      </c>
      <c r="BK131" s="215">
        <f>BK132+BK157+BK164+BK196+BK243</f>
        <v>0</v>
      </c>
    </row>
    <row r="132" s="12" customFormat="1" ht="22.8" customHeight="1">
      <c r="A132" s="12"/>
      <c r="B132" s="202"/>
      <c r="C132" s="203"/>
      <c r="D132" s="204" t="s">
        <v>75</v>
      </c>
      <c r="E132" s="216" t="s">
        <v>165</v>
      </c>
      <c r="F132" s="216" t="s">
        <v>394</v>
      </c>
      <c r="G132" s="203"/>
      <c r="H132" s="203"/>
      <c r="I132" s="206"/>
      <c r="J132" s="217">
        <f>BK132</f>
        <v>0</v>
      </c>
      <c r="K132" s="203"/>
      <c r="L132" s="208"/>
      <c r="M132" s="209"/>
      <c r="N132" s="210"/>
      <c r="O132" s="210"/>
      <c r="P132" s="211">
        <f>SUM(P133:P156)</f>
        <v>0</v>
      </c>
      <c r="Q132" s="210"/>
      <c r="R132" s="211">
        <f>SUM(R133:R156)</f>
        <v>1.51461625</v>
      </c>
      <c r="S132" s="210"/>
      <c r="T132" s="212">
        <f>SUM(T133:T156)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3" t="s">
        <v>84</v>
      </c>
      <c r="AT132" s="214" t="s">
        <v>75</v>
      </c>
      <c r="AU132" s="214" t="s">
        <v>84</v>
      </c>
      <c r="AY132" s="213" t="s">
        <v>150</v>
      </c>
      <c r="BK132" s="215">
        <f>SUM(BK133:BK156)</f>
        <v>0</v>
      </c>
    </row>
    <row r="133" s="2" customFormat="1" ht="24.15" customHeight="1">
      <c r="A133" s="38"/>
      <c r="B133" s="39"/>
      <c r="C133" s="218" t="s">
        <v>84</v>
      </c>
      <c r="D133" s="218" t="s">
        <v>152</v>
      </c>
      <c r="E133" s="219" t="s">
        <v>1121</v>
      </c>
      <c r="F133" s="220" t="s">
        <v>1122</v>
      </c>
      <c r="G133" s="221" t="s">
        <v>155</v>
      </c>
      <c r="H133" s="222">
        <v>0.52500000000000002</v>
      </c>
      <c r="I133" s="223"/>
      <c r="J133" s="224">
        <f>ROUND(I133*H133,2)</f>
        <v>0</v>
      </c>
      <c r="K133" s="220" t="s">
        <v>156</v>
      </c>
      <c r="L133" s="44"/>
      <c r="M133" s="225" t="s">
        <v>1</v>
      </c>
      <c r="N133" s="226" t="s">
        <v>41</v>
      </c>
      <c r="O133" s="91"/>
      <c r="P133" s="227">
        <f>O133*H133</f>
        <v>0</v>
      </c>
      <c r="Q133" s="227">
        <v>0.27879999999999999</v>
      </c>
      <c r="R133" s="227">
        <f>Q133*H133</f>
        <v>0.14637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157</v>
      </c>
      <c r="AT133" s="229" t="s">
        <v>152</v>
      </c>
      <c r="AU133" s="229" t="s">
        <v>86</v>
      </c>
      <c r="AY133" s="17" t="s">
        <v>150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84</v>
      </c>
      <c r="BK133" s="230">
        <f>ROUND(I133*H133,2)</f>
        <v>0</v>
      </c>
      <c r="BL133" s="17" t="s">
        <v>157</v>
      </c>
      <c r="BM133" s="229" t="s">
        <v>1123</v>
      </c>
    </row>
    <row r="134" s="13" customFormat="1">
      <c r="A134" s="13"/>
      <c r="B134" s="231"/>
      <c r="C134" s="232"/>
      <c r="D134" s="233" t="s">
        <v>159</v>
      </c>
      <c r="E134" s="234" t="s">
        <v>1</v>
      </c>
      <c r="F134" s="235" t="s">
        <v>1124</v>
      </c>
      <c r="G134" s="232"/>
      <c r="H134" s="236">
        <v>0.52500000000000002</v>
      </c>
      <c r="I134" s="237"/>
      <c r="J134" s="232"/>
      <c r="K134" s="232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159</v>
      </c>
      <c r="AU134" s="242" t="s">
        <v>86</v>
      </c>
      <c r="AV134" s="13" t="s">
        <v>86</v>
      </c>
      <c r="AW134" s="13" t="s">
        <v>32</v>
      </c>
      <c r="AX134" s="13" t="s">
        <v>76</v>
      </c>
      <c r="AY134" s="242" t="s">
        <v>150</v>
      </c>
    </row>
    <row r="135" s="14" customFormat="1">
      <c r="A135" s="14"/>
      <c r="B135" s="243"/>
      <c r="C135" s="244"/>
      <c r="D135" s="233" t="s">
        <v>159</v>
      </c>
      <c r="E135" s="245" t="s">
        <v>1</v>
      </c>
      <c r="F135" s="246" t="s">
        <v>161</v>
      </c>
      <c r="G135" s="244"/>
      <c r="H135" s="247">
        <v>0.52500000000000002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159</v>
      </c>
      <c r="AU135" s="253" t="s">
        <v>86</v>
      </c>
      <c r="AV135" s="14" t="s">
        <v>157</v>
      </c>
      <c r="AW135" s="14" t="s">
        <v>32</v>
      </c>
      <c r="AX135" s="14" t="s">
        <v>84</v>
      </c>
      <c r="AY135" s="253" t="s">
        <v>150</v>
      </c>
    </row>
    <row r="136" s="2" customFormat="1" ht="24.15" customHeight="1">
      <c r="A136" s="38"/>
      <c r="B136" s="39"/>
      <c r="C136" s="218" t="s">
        <v>86</v>
      </c>
      <c r="D136" s="218" t="s">
        <v>152</v>
      </c>
      <c r="E136" s="219" t="s">
        <v>1125</v>
      </c>
      <c r="F136" s="220" t="s">
        <v>1126</v>
      </c>
      <c r="G136" s="221" t="s">
        <v>155</v>
      </c>
      <c r="H136" s="222">
        <v>2.0499999999999998</v>
      </c>
      <c r="I136" s="223"/>
      <c r="J136" s="224">
        <f>ROUND(I136*H136,2)</f>
        <v>0</v>
      </c>
      <c r="K136" s="220" t="s">
        <v>156</v>
      </c>
      <c r="L136" s="44"/>
      <c r="M136" s="225" t="s">
        <v>1</v>
      </c>
      <c r="N136" s="226" t="s">
        <v>41</v>
      </c>
      <c r="O136" s="91"/>
      <c r="P136" s="227">
        <f>O136*H136</f>
        <v>0</v>
      </c>
      <c r="Q136" s="227">
        <v>0.27379999999999999</v>
      </c>
      <c r="R136" s="227">
        <f>Q136*H136</f>
        <v>0.56128999999999996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157</v>
      </c>
      <c r="AT136" s="229" t="s">
        <v>152</v>
      </c>
      <c r="AU136" s="229" t="s">
        <v>86</v>
      </c>
      <c r="AY136" s="17" t="s">
        <v>150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84</v>
      </c>
      <c r="BK136" s="230">
        <f>ROUND(I136*H136,2)</f>
        <v>0</v>
      </c>
      <c r="BL136" s="17" t="s">
        <v>157</v>
      </c>
      <c r="BM136" s="229" t="s">
        <v>1127</v>
      </c>
    </row>
    <row r="137" s="13" customFormat="1">
      <c r="A137" s="13"/>
      <c r="B137" s="231"/>
      <c r="C137" s="232"/>
      <c r="D137" s="233" t="s">
        <v>159</v>
      </c>
      <c r="E137" s="234" t="s">
        <v>1</v>
      </c>
      <c r="F137" s="235" t="s">
        <v>1128</v>
      </c>
      <c r="G137" s="232"/>
      <c r="H137" s="236">
        <v>2.0499999999999998</v>
      </c>
      <c r="I137" s="237"/>
      <c r="J137" s="232"/>
      <c r="K137" s="232"/>
      <c r="L137" s="238"/>
      <c r="M137" s="239"/>
      <c r="N137" s="240"/>
      <c r="O137" s="240"/>
      <c r="P137" s="240"/>
      <c r="Q137" s="240"/>
      <c r="R137" s="240"/>
      <c r="S137" s="240"/>
      <c r="T137" s="24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2" t="s">
        <v>159</v>
      </c>
      <c r="AU137" s="242" t="s">
        <v>86</v>
      </c>
      <c r="AV137" s="13" t="s">
        <v>86</v>
      </c>
      <c r="AW137" s="13" t="s">
        <v>32</v>
      </c>
      <c r="AX137" s="13" t="s">
        <v>76</v>
      </c>
      <c r="AY137" s="242" t="s">
        <v>150</v>
      </c>
    </row>
    <row r="138" s="14" customFormat="1">
      <c r="A138" s="14"/>
      <c r="B138" s="243"/>
      <c r="C138" s="244"/>
      <c r="D138" s="233" t="s">
        <v>159</v>
      </c>
      <c r="E138" s="245" t="s">
        <v>1</v>
      </c>
      <c r="F138" s="246" t="s">
        <v>161</v>
      </c>
      <c r="G138" s="244"/>
      <c r="H138" s="247">
        <v>2.0499999999999998</v>
      </c>
      <c r="I138" s="248"/>
      <c r="J138" s="244"/>
      <c r="K138" s="244"/>
      <c r="L138" s="249"/>
      <c r="M138" s="250"/>
      <c r="N138" s="251"/>
      <c r="O138" s="251"/>
      <c r="P138" s="251"/>
      <c r="Q138" s="251"/>
      <c r="R138" s="251"/>
      <c r="S138" s="251"/>
      <c r="T138" s="25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3" t="s">
        <v>159</v>
      </c>
      <c r="AU138" s="253" t="s">
        <v>86</v>
      </c>
      <c r="AV138" s="14" t="s">
        <v>157</v>
      </c>
      <c r="AW138" s="14" t="s">
        <v>32</v>
      </c>
      <c r="AX138" s="14" t="s">
        <v>84</v>
      </c>
      <c r="AY138" s="253" t="s">
        <v>150</v>
      </c>
    </row>
    <row r="139" s="2" customFormat="1" ht="16.5" customHeight="1">
      <c r="A139" s="38"/>
      <c r="B139" s="39"/>
      <c r="C139" s="218" t="s">
        <v>165</v>
      </c>
      <c r="D139" s="218" t="s">
        <v>152</v>
      </c>
      <c r="E139" s="219" t="s">
        <v>1129</v>
      </c>
      <c r="F139" s="220" t="s">
        <v>1130</v>
      </c>
      <c r="G139" s="221" t="s">
        <v>191</v>
      </c>
      <c r="H139" s="222">
        <v>0.25</v>
      </c>
      <c r="I139" s="223"/>
      <c r="J139" s="224">
        <f>ROUND(I139*H139,2)</f>
        <v>0</v>
      </c>
      <c r="K139" s="220" t="s">
        <v>156</v>
      </c>
      <c r="L139" s="44"/>
      <c r="M139" s="225" t="s">
        <v>1</v>
      </c>
      <c r="N139" s="226" t="s">
        <v>41</v>
      </c>
      <c r="O139" s="91"/>
      <c r="P139" s="227">
        <f>O139*H139</f>
        <v>0</v>
      </c>
      <c r="Q139" s="227">
        <v>1.94302</v>
      </c>
      <c r="R139" s="227">
        <f>Q139*H139</f>
        <v>0.48575499999999999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157</v>
      </c>
      <c r="AT139" s="229" t="s">
        <v>152</v>
      </c>
      <c r="AU139" s="229" t="s">
        <v>86</v>
      </c>
      <c r="AY139" s="17" t="s">
        <v>150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84</v>
      </c>
      <c r="BK139" s="230">
        <f>ROUND(I139*H139,2)</f>
        <v>0</v>
      </c>
      <c r="BL139" s="17" t="s">
        <v>157</v>
      </c>
      <c r="BM139" s="229" t="s">
        <v>1131</v>
      </c>
    </row>
    <row r="140" s="13" customFormat="1">
      <c r="A140" s="13"/>
      <c r="B140" s="231"/>
      <c r="C140" s="232"/>
      <c r="D140" s="233" t="s">
        <v>159</v>
      </c>
      <c r="E140" s="234" t="s">
        <v>1</v>
      </c>
      <c r="F140" s="235" t="s">
        <v>1132</v>
      </c>
      <c r="G140" s="232"/>
      <c r="H140" s="236">
        <v>0.25</v>
      </c>
      <c r="I140" s="237"/>
      <c r="J140" s="232"/>
      <c r="K140" s="232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159</v>
      </c>
      <c r="AU140" s="242" t="s">
        <v>86</v>
      </c>
      <c r="AV140" s="13" t="s">
        <v>86</v>
      </c>
      <c r="AW140" s="13" t="s">
        <v>32</v>
      </c>
      <c r="AX140" s="13" t="s">
        <v>76</v>
      </c>
      <c r="AY140" s="242" t="s">
        <v>150</v>
      </c>
    </row>
    <row r="141" s="14" customFormat="1">
      <c r="A141" s="14"/>
      <c r="B141" s="243"/>
      <c r="C141" s="244"/>
      <c r="D141" s="233" t="s">
        <v>159</v>
      </c>
      <c r="E141" s="245" t="s">
        <v>1</v>
      </c>
      <c r="F141" s="246" t="s">
        <v>161</v>
      </c>
      <c r="G141" s="244"/>
      <c r="H141" s="247">
        <v>0.25</v>
      </c>
      <c r="I141" s="248"/>
      <c r="J141" s="244"/>
      <c r="K141" s="244"/>
      <c r="L141" s="249"/>
      <c r="M141" s="250"/>
      <c r="N141" s="251"/>
      <c r="O141" s="251"/>
      <c r="P141" s="251"/>
      <c r="Q141" s="251"/>
      <c r="R141" s="251"/>
      <c r="S141" s="251"/>
      <c r="T141" s="25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3" t="s">
        <v>159</v>
      </c>
      <c r="AU141" s="253" t="s">
        <v>86</v>
      </c>
      <c r="AV141" s="14" t="s">
        <v>157</v>
      </c>
      <c r="AW141" s="14" t="s">
        <v>32</v>
      </c>
      <c r="AX141" s="14" t="s">
        <v>84</v>
      </c>
      <c r="AY141" s="253" t="s">
        <v>150</v>
      </c>
    </row>
    <row r="142" s="2" customFormat="1" ht="16.5" customHeight="1">
      <c r="A142" s="38"/>
      <c r="B142" s="39"/>
      <c r="C142" s="218" t="s">
        <v>157</v>
      </c>
      <c r="D142" s="218" t="s">
        <v>152</v>
      </c>
      <c r="E142" s="219" t="s">
        <v>1133</v>
      </c>
      <c r="F142" s="220" t="s">
        <v>1134</v>
      </c>
      <c r="G142" s="221" t="s">
        <v>328</v>
      </c>
      <c r="H142" s="222">
        <v>0.082000000000000003</v>
      </c>
      <c r="I142" s="223"/>
      <c r="J142" s="224">
        <f>ROUND(I142*H142,2)</f>
        <v>0</v>
      </c>
      <c r="K142" s="220" t="s">
        <v>156</v>
      </c>
      <c r="L142" s="44"/>
      <c r="M142" s="225" t="s">
        <v>1</v>
      </c>
      <c r="N142" s="226" t="s">
        <v>41</v>
      </c>
      <c r="O142" s="91"/>
      <c r="P142" s="227">
        <f>O142*H142</f>
        <v>0</v>
      </c>
      <c r="Q142" s="227">
        <v>1.0900000000000001</v>
      </c>
      <c r="R142" s="227">
        <f>Q142*H142</f>
        <v>0.089380000000000015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157</v>
      </c>
      <c r="AT142" s="229" t="s">
        <v>152</v>
      </c>
      <c r="AU142" s="229" t="s">
        <v>86</v>
      </c>
      <c r="AY142" s="17" t="s">
        <v>150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84</v>
      </c>
      <c r="BK142" s="230">
        <f>ROUND(I142*H142,2)</f>
        <v>0</v>
      </c>
      <c r="BL142" s="17" t="s">
        <v>157</v>
      </c>
      <c r="BM142" s="229" t="s">
        <v>1135</v>
      </c>
    </row>
    <row r="143" s="13" customFormat="1">
      <c r="A143" s="13"/>
      <c r="B143" s="231"/>
      <c r="C143" s="232"/>
      <c r="D143" s="233" t="s">
        <v>159</v>
      </c>
      <c r="E143" s="234" t="s">
        <v>1</v>
      </c>
      <c r="F143" s="235" t="s">
        <v>1136</v>
      </c>
      <c r="G143" s="232"/>
      <c r="H143" s="236">
        <v>0.037999999999999999</v>
      </c>
      <c r="I143" s="237"/>
      <c r="J143" s="232"/>
      <c r="K143" s="232"/>
      <c r="L143" s="238"/>
      <c r="M143" s="239"/>
      <c r="N143" s="240"/>
      <c r="O143" s="240"/>
      <c r="P143" s="240"/>
      <c r="Q143" s="240"/>
      <c r="R143" s="240"/>
      <c r="S143" s="240"/>
      <c r="T143" s="24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159</v>
      </c>
      <c r="AU143" s="242" t="s">
        <v>86</v>
      </c>
      <c r="AV143" s="13" t="s">
        <v>86</v>
      </c>
      <c r="AW143" s="13" t="s">
        <v>32</v>
      </c>
      <c r="AX143" s="13" t="s">
        <v>76</v>
      </c>
      <c r="AY143" s="242" t="s">
        <v>150</v>
      </c>
    </row>
    <row r="144" s="13" customFormat="1">
      <c r="A144" s="13"/>
      <c r="B144" s="231"/>
      <c r="C144" s="232"/>
      <c r="D144" s="233" t="s">
        <v>159</v>
      </c>
      <c r="E144" s="234" t="s">
        <v>1</v>
      </c>
      <c r="F144" s="235" t="s">
        <v>1137</v>
      </c>
      <c r="G144" s="232"/>
      <c r="H144" s="236">
        <v>0.021999999999999999</v>
      </c>
      <c r="I144" s="237"/>
      <c r="J144" s="232"/>
      <c r="K144" s="232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159</v>
      </c>
      <c r="AU144" s="242" t="s">
        <v>86</v>
      </c>
      <c r="AV144" s="13" t="s">
        <v>86</v>
      </c>
      <c r="AW144" s="13" t="s">
        <v>32</v>
      </c>
      <c r="AX144" s="13" t="s">
        <v>76</v>
      </c>
      <c r="AY144" s="242" t="s">
        <v>150</v>
      </c>
    </row>
    <row r="145" s="13" customFormat="1">
      <c r="A145" s="13"/>
      <c r="B145" s="231"/>
      <c r="C145" s="232"/>
      <c r="D145" s="233" t="s">
        <v>159</v>
      </c>
      <c r="E145" s="234" t="s">
        <v>1</v>
      </c>
      <c r="F145" s="235" t="s">
        <v>1137</v>
      </c>
      <c r="G145" s="232"/>
      <c r="H145" s="236">
        <v>0.021999999999999999</v>
      </c>
      <c r="I145" s="237"/>
      <c r="J145" s="232"/>
      <c r="K145" s="232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159</v>
      </c>
      <c r="AU145" s="242" t="s">
        <v>86</v>
      </c>
      <c r="AV145" s="13" t="s">
        <v>86</v>
      </c>
      <c r="AW145" s="13" t="s">
        <v>32</v>
      </c>
      <c r="AX145" s="13" t="s">
        <v>76</v>
      </c>
      <c r="AY145" s="242" t="s">
        <v>150</v>
      </c>
    </row>
    <row r="146" s="14" customFormat="1">
      <c r="A146" s="14"/>
      <c r="B146" s="243"/>
      <c r="C146" s="244"/>
      <c r="D146" s="233" t="s">
        <v>159</v>
      </c>
      <c r="E146" s="245" t="s">
        <v>1</v>
      </c>
      <c r="F146" s="246" t="s">
        <v>161</v>
      </c>
      <c r="G146" s="244"/>
      <c r="H146" s="247">
        <v>0.082000000000000003</v>
      </c>
      <c r="I146" s="248"/>
      <c r="J146" s="244"/>
      <c r="K146" s="244"/>
      <c r="L146" s="249"/>
      <c r="M146" s="250"/>
      <c r="N146" s="251"/>
      <c r="O146" s="251"/>
      <c r="P146" s="251"/>
      <c r="Q146" s="251"/>
      <c r="R146" s="251"/>
      <c r="S146" s="251"/>
      <c r="T146" s="25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3" t="s">
        <v>159</v>
      </c>
      <c r="AU146" s="253" t="s">
        <v>86</v>
      </c>
      <c r="AV146" s="14" t="s">
        <v>157</v>
      </c>
      <c r="AW146" s="14" t="s">
        <v>32</v>
      </c>
      <c r="AX146" s="14" t="s">
        <v>84</v>
      </c>
      <c r="AY146" s="253" t="s">
        <v>150</v>
      </c>
    </row>
    <row r="147" s="2" customFormat="1" ht="16.5" customHeight="1">
      <c r="A147" s="38"/>
      <c r="B147" s="39"/>
      <c r="C147" s="218" t="s">
        <v>174</v>
      </c>
      <c r="D147" s="218" t="s">
        <v>152</v>
      </c>
      <c r="E147" s="219" t="s">
        <v>1138</v>
      </c>
      <c r="F147" s="220" t="s">
        <v>1139</v>
      </c>
      <c r="G147" s="221" t="s">
        <v>328</v>
      </c>
      <c r="H147" s="222">
        <v>0.13400000000000001</v>
      </c>
      <c r="I147" s="223"/>
      <c r="J147" s="224">
        <f>ROUND(I147*H147,2)</f>
        <v>0</v>
      </c>
      <c r="K147" s="220" t="s">
        <v>156</v>
      </c>
      <c r="L147" s="44"/>
      <c r="M147" s="225" t="s">
        <v>1</v>
      </c>
      <c r="N147" s="226" t="s">
        <v>41</v>
      </c>
      <c r="O147" s="91"/>
      <c r="P147" s="227">
        <f>O147*H147</f>
        <v>0</v>
      </c>
      <c r="Q147" s="227">
        <v>1.0900000000000001</v>
      </c>
      <c r="R147" s="227">
        <f>Q147*H147</f>
        <v>0.14606000000000002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157</v>
      </c>
      <c r="AT147" s="229" t="s">
        <v>152</v>
      </c>
      <c r="AU147" s="229" t="s">
        <v>86</v>
      </c>
      <c r="AY147" s="17" t="s">
        <v>150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84</v>
      </c>
      <c r="BK147" s="230">
        <f>ROUND(I147*H147,2)</f>
        <v>0</v>
      </c>
      <c r="BL147" s="17" t="s">
        <v>157</v>
      </c>
      <c r="BM147" s="229" t="s">
        <v>1140</v>
      </c>
    </row>
    <row r="148" s="13" customFormat="1">
      <c r="A148" s="13"/>
      <c r="B148" s="231"/>
      <c r="C148" s="232"/>
      <c r="D148" s="233" t="s">
        <v>159</v>
      </c>
      <c r="E148" s="234" t="s">
        <v>1</v>
      </c>
      <c r="F148" s="235" t="s">
        <v>1141</v>
      </c>
      <c r="G148" s="232"/>
      <c r="H148" s="236">
        <v>0.13400000000000001</v>
      </c>
      <c r="I148" s="237"/>
      <c r="J148" s="232"/>
      <c r="K148" s="232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159</v>
      </c>
      <c r="AU148" s="242" t="s">
        <v>86</v>
      </c>
      <c r="AV148" s="13" t="s">
        <v>86</v>
      </c>
      <c r="AW148" s="13" t="s">
        <v>32</v>
      </c>
      <c r="AX148" s="13" t="s">
        <v>76</v>
      </c>
      <c r="AY148" s="242" t="s">
        <v>150</v>
      </c>
    </row>
    <row r="149" s="14" customFormat="1">
      <c r="A149" s="14"/>
      <c r="B149" s="243"/>
      <c r="C149" s="244"/>
      <c r="D149" s="233" t="s">
        <v>159</v>
      </c>
      <c r="E149" s="245" t="s">
        <v>1</v>
      </c>
      <c r="F149" s="246" t="s">
        <v>161</v>
      </c>
      <c r="G149" s="244"/>
      <c r="H149" s="247">
        <v>0.13400000000000001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159</v>
      </c>
      <c r="AU149" s="253" t="s">
        <v>86</v>
      </c>
      <c r="AV149" s="14" t="s">
        <v>157</v>
      </c>
      <c r="AW149" s="14" t="s">
        <v>32</v>
      </c>
      <c r="AX149" s="14" t="s">
        <v>84</v>
      </c>
      <c r="AY149" s="253" t="s">
        <v>150</v>
      </c>
    </row>
    <row r="150" s="2" customFormat="1" ht="16.5" customHeight="1">
      <c r="A150" s="38"/>
      <c r="B150" s="39"/>
      <c r="C150" s="218" t="s">
        <v>179</v>
      </c>
      <c r="D150" s="218" t="s">
        <v>152</v>
      </c>
      <c r="E150" s="219" t="s">
        <v>1142</v>
      </c>
      <c r="F150" s="220" t="s">
        <v>1143</v>
      </c>
      <c r="G150" s="221" t="s">
        <v>155</v>
      </c>
      <c r="H150" s="222">
        <v>10.925000000000001</v>
      </c>
      <c r="I150" s="223"/>
      <c r="J150" s="224">
        <f>ROUND(I150*H150,2)</f>
        <v>0</v>
      </c>
      <c r="K150" s="220" t="s">
        <v>156</v>
      </c>
      <c r="L150" s="44"/>
      <c r="M150" s="225" t="s">
        <v>1</v>
      </c>
      <c r="N150" s="226" t="s">
        <v>41</v>
      </c>
      <c r="O150" s="91"/>
      <c r="P150" s="227">
        <f>O150*H150</f>
        <v>0</v>
      </c>
      <c r="Q150" s="227">
        <v>0.0078499999999999993</v>
      </c>
      <c r="R150" s="227">
        <f>Q150*H150</f>
        <v>0.085761249999999997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157</v>
      </c>
      <c r="AT150" s="229" t="s">
        <v>152</v>
      </c>
      <c r="AU150" s="229" t="s">
        <v>86</v>
      </c>
      <c r="AY150" s="17" t="s">
        <v>150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84</v>
      </c>
      <c r="BK150" s="230">
        <f>ROUND(I150*H150,2)</f>
        <v>0</v>
      </c>
      <c r="BL150" s="17" t="s">
        <v>157</v>
      </c>
      <c r="BM150" s="229" t="s">
        <v>1144</v>
      </c>
    </row>
    <row r="151" s="13" customFormat="1">
      <c r="A151" s="13"/>
      <c r="B151" s="231"/>
      <c r="C151" s="232"/>
      <c r="D151" s="233" t="s">
        <v>159</v>
      </c>
      <c r="E151" s="234" t="s">
        <v>1</v>
      </c>
      <c r="F151" s="235" t="s">
        <v>1145</v>
      </c>
      <c r="G151" s="232"/>
      <c r="H151" s="236">
        <v>5.5949999999999998</v>
      </c>
      <c r="I151" s="237"/>
      <c r="J151" s="232"/>
      <c r="K151" s="232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159</v>
      </c>
      <c r="AU151" s="242" t="s">
        <v>86</v>
      </c>
      <c r="AV151" s="13" t="s">
        <v>86</v>
      </c>
      <c r="AW151" s="13" t="s">
        <v>32</v>
      </c>
      <c r="AX151" s="13" t="s">
        <v>76</v>
      </c>
      <c r="AY151" s="242" t="s">
        <v>150</v>
      </c>
    </row>
    <row r="152" s="13" customFormat="1">
      <c r="A152" s="13"/>
      <c r="B152" s="231"/>
      <c r="C152" s="232"/>
      <c r="D152" s="233" t="s">
        <v>159</v>
      </c>
      <c r="E152" s="234" t="s">
        <v>1</v>
      </c>
      <c r="F152" s="235" t="s">
        <v>1146</v>
      </c>
      <c r="G152" s="232"/>
      <c r="H152" s="236">
        <v>2.21</v>
      </c>
      <c r="I152" s="237"/>
      <c r="J152" s="232"/>
      <c r="K152" s="232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159</v>
      </c>
      <c r="AU152" s="242" t="s">
        <v>86</v>
      </c>
      <c r="AV152" s="13" t="s">
        <v>86</v>
      </c>
      <c r="AW152" s="13" t="s">
        <v>32</v>
      </c>
      <c r="AX152" s="13" t="s">
        <v>76</v>
      </c>
      <c r="AY152" s="242" t="s">
        <v>150</v>
      </c>
    </row>
    <row r="153" s="13" customFormat="1">
      <c r="A153" s="13"/>
      <c r="B153" s="231"/>
      <c r="C153" s="232"/>
      <c r="D153" s="233" t="s">
        <v>159</v>
      </c>
      <c r="E153" s="234" t="s">
        <v>1</v>
      </c>
      <c r="F153" s="235" t="s">
        <v>1147</v>
      </c>
      <c r="G153" s="232"/>
      <c r="H153" s="236">
        <v>1.5600000000000001</v>
      </c>
      <c r="I153" s="237"/>
      <c r="J153" s="232"/>
      <c r="K153" s="232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159</v>
      </c>
      <c r="AU153" s="242" t="s">
        <v>86</v>
      </c>
      <c r="AV153" s="13" t="s">
        <v>86</v>
      </c>
      <c r="AW153" s="13" t="s">
        <v>32</v>
      </c>
      <c r="AX153" s="13" t="s">
        <v>76</v>
      </c>
      <c r="AY153" s="242" t="s">
        <v>150</v>
      </c>
    </row>
    <row r="154" s="13" customFormat="1">
      <c r="A154" s="13"/>
      <c r="B154" s="231"/>
      <c r="C154" s="232"/>
      <c r="D154" s="233" t="s">
        <v>159</v>
      </c>
      <c r="E154" s="234" t="s">
        <v>1</v>
      </c>
      <c r="F154" s="235" t="s">
        <v>1147</v>
      </c>
      <c r="G154" s="232"/>
      <c r="H154" s="236">
        <v>1.5600000000000001</v>
      </c>
      <c r="I154" s="237"/>
      <c r="J154" s="232"/>
      <c r="K154" s="232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159</v>
      </c>
      <c r="AU154" s="242" t="s">
        <v>86</v>
      </c>
      <c r="AV154" s="13" t="s">
        <v>86</v>
      </c>
      <c r="AW154" s="13" t="s">
        <v>32</v>
      </c>
      <c r="AX154" s="13" t="s">
        <v>76</v>
      </c>
      <c r="AY154" s="242" t="s">
        <v>150</v>
      </c>
    </row>
    <row r="155" s="14" customFormat="1">
      <c r="A155" s="14"/>
      <c r="B155" s="243"/>
      <c r="C155" s="244"/>
      <c r="D155" s="233" t="s">
        <v>159</v>
      </c>
      <c r="E155" s="245" t="s">
        <v>1</v>
      </c>
      <c r="F155" s="246" t="s">
        <v>161</v>
      </c>
      <c r="G155" s="244"/>
      <c r="H155" s="247">
        <v>10.925000000000001</v>
      </c>
      <c r="I155" s="248"/>
      <c r="J155" s="244"/>
      <c r="K155" s="244"/>
      <c r="L155" s="249"/>
      <c r="M155" s="250"/>
      <c r="N155" s="251"/>
      <c r="O155" s="251"/>
      <c r="P155" s="251"/>
      <c r="Q155" s="251"/>
      <c r="R155" s="251"/>
      <c r="S155" s="251"/>
      <c r="T155" s="25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3" t="s">
        <v>159</v>
      </c>
      <c r="AU155" s="253" t="s">
        <v>86</v>
      </c>
      <c r="AV155" s="14" t="s">
        <v>157</v>
      </c>
      <c r="AW155" s="14" t="s">
        <v>32</v>
      </c>
      <c r="AX155" s="14" t="s">
        <v>84</v>
      </c>
      <c r="AY155" s="253" t="s">
        <v>150</v>
      </c>
    </row>
    <row r="156" s="2" customFormat="1" ht="16.5" customHeight="1">
      <c r="A156" s="38"/>
      <c r="B156" s="39"/>
      <c r="C156" s="254" t="s">
        <v>183</v>
      </c>
      <c r="D156" s="254" t="s">
        <v>228</v>
      </c>
      <c r="E156" s="255" t="s">
        <v>1148</v>
      </c>
      <c r="F156" s="256" t="s">
        <v>1149</v>
      </c>
      <c r="G156" s="257" t="s">
        <v>392</v>
      </c>
      <c r="H156" s="258">
        <v>1</v>
      </c>
      <c r="I156" s="259"/>
      <c r="J156" s="260">
        <f>ROUND(I156*H156,2)</f>
        <v>0</v>
      </c>
      <c r="K156" s="256" t="s">
        <v>1</v>
      </c>
      <c r="L156" s="261"/>
      <c r="M156" s="262" t="s">
        <v>1</v>
      </c>
      <c r="N156" s="263" t="s">
        <v>41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188</v>
      </c>
      <c r="AT156" s="229" t="s">
        <v>228</v>
      </c>
      <c r="AU156" s="229" t="s">
        <v>86</v>
      </c>
      <c r="AY156" s="17" t="s">
        <v>150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84</v>
      </c>
      <c r="BK156" s="230">
        <f>ROUND(I156*H156,2)</f>
        <v>0</v>
      </c>
      <c r="BL156" s="17" t="s">
        <v>157</v>
      </c>
      <c r="BM156" s="229" t="s">
        <v>1150</v>
      </c>
    </row>
    <row r="157" s="12" customFormat="1" ht="22.8" customHeight="1">
      <c r="A157" s="12"/>
      <c r="B157" s="202"/>
      <c r="C157" s="203"/>
      <c r="D157" s="204" t="s">
        <v>75</v>
      </c>
      <c r="E157" s="216" t="s">
        <v>157</v>
      </c>
      <c r="F157" s="216" t="s">
        <v>462</v>
      </c>
      <c r="G157" s="203"/>
      <c r="H157" s="203"/>
      <c r="I157" s="206"/>
      <c r="J157" s="217">
        <f>BK157</f>
        <v>0</v>
      </c>
      <c r="K157" s="203"/>
      <c r="L157" s="208"/>
      <c r="M157" s="209"/>
      <c r="N157" s="210"/>
      <c r="O157" s="210"/>
      <c r="P157" s="211">
        <f>SUM(P158:P163)</f>
        <v>0</v>
      </c>
      <c r="Q157" s="210"/>
      <c r="R157" s="211">
        <f>SUM(R158:R163)</f>
        <v>0.62556</v>
      </c>
      <c r="S157" s="210"/>
      <c r="T157" s="212">
        <f>SUM(T158:T163)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3" t="s">
        <v>84</v>
      </c>
      <c r="AT157" s="214" t="s">
        <v>75</v>
      </c>
      <c r="AU157" s="214" t="s">
        <v>84</v>
      </c>
      <c r="AY157" s="213" t="s">
        <v>150</v>
      </c>
      <c r="BK157" s="215">
        <f>SUM(BK158:BK163)</f>
        <v>0</v>
      </c>
    </row>
    <row r="158" s="2" customFormat="1" ht="16.5" customHeight="1">
      <c r="A158" s="38"/>
      <c r="B158" s="39"/>
      <c r="C158" s="218" t="s">
        <v>188</v>
      </c>
      <c r="D158" s="218" t="s">
        <v>152</v>
      </c>
      <c r="E158" s="219" t="s">
        <v>1151</v>
      </c>
      <c r="F158" s="220" t="s">
        <v>1152</v>
      </c>
      <c r="G158" s="221" t="s">
        <v>884</v>
      </c>
      <c r="H158" s="222">
        <v>12</v>
      </c>
      <c r="I158" s="223"/>
      <c r="J158" s="224">
        <f>ROUND(I158*H158,2)</f>
        <v>0</v>
      </c>
      <c r="K158" s="220" t="s">
        <v>156</v>
      </c>
      <c r="L158" s="44"/>
      <c r="M158" s="225" t="s">
        <v>1</v>
      </c>
      <c r="N158" s="226" t="s">
        <v>41</v>
      </c>
      <c r="O158" s="91"/>
      <c r="P158" s="227">
        <f>O158*H158</f>
        <v>0</v>
      </c>
      <c r="Q158" s="227">
        <v>0.029929999999999998</v>
      </c>
      <c r="R158" s="227">
        <f>Q158*H158</f>
        <v>0.35915999999999998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157</v>
      </c>
      <c r="AT158" s="229" t="s">
        <v>152</v>
      </c>
      <c r="AU158" s="229" t="s">
        <v>86</v>
      </c>
      <c r="AY158" s="17" t="s">
        <v>150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84</v>
      </c>
      <c r="BK158" s="230">
        <f>ROUND(I158*H158,2)</f>
        <v>0</v>
      </c>
      <c r="BL158" s="17" t="s">
        <v>157</v>
      </c>
      <c r="BM158" s="229" t="s">
        <v>1153</v>
      </c>
    </row>
    <row r="159" s="13" customFormat="1">
      <c r="A159" s="13"/>
      <c r="B159" s="231"/>
      <c r="C159" s="232"/>
      <c r="D159" s="233" t="s">
        <v>159</v>
      </c>
      <c r="E159" s="234" t="s">
        <v>1</v>
      </c>
      <c r="F159" s="235" t="s">
        <v>8</v>
      </c>
      <c r="G159" s="232"/>
      <c r="H159" s="236">
        <v>12</v>
      </c>
      <c r="I159" s="237"/>
      <c r="J159" s="232"/>
      <c r="K159" s="232"/>
      <c r="L159" s="238"/>
      <c r="M159" s="239"/>
      <c r="N159" s="240"/>
      <c r="O159" s="240"/>
      <c r="P159" s="240"/>
      <c r="Q159" s="240"/>
      <c r="R159" s="240"/>
      <c r="S159" s="240"/>
      <c r="T159" s="24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2" t="s">
        <v>159</v>
      </c>
      <c r="AU159" s="242" t="s">
        <v>86</v>
      </c>
      <c r="AV159" s="13" t="s">
        <v>86</v>
      </c>
      <c r="AW159" s="13" t="s">
        <v>32</v>
      </c>
      <c r="AX159" s="13" t="s">
        <v>76</v>
      </c>
      <c r="AY159" s="242" t="s">
        <v>150</v>
      </c>
    </row>
    <row r="160" s="14" customFormat="1">
      <c r="A160" s="14"/>
      <c r="B160" s="243"/>
      <c r="C160" s="244"/>
      <c r="D160" s="233" t="s">
        <v>159</v>
      </c>
      <c r="E160" s="245" t="s">
        <v>1</v>
      </c>
      <c r="F160" s="246" t="s">
        <v>161</v>
      </c>
      <c r="G160" s="244"/>
      <c r="H160" s="247">
        <v>12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159</v>
      </c>
      <c r="AU160" s="253" t="s">
        <v>86</v>
      </c>
      <c r="AV160" s="14" t="s">
        <v>157</v>
      </c>
      <c r="AW160" s="14" t="s">
        <v>32</v>
      </c>
      <c r="AX160" s="14" t="s">
        <v>84</v>
      </c>
      <c r="AY160" s="253" t="s">
        <v>150</v>
      </c>
    </row>
    <row r="161" s="2" customFormat="1" ht="16.5" customHeight="1">
      <c r="A161" s="38"/>
      <c r="B161" s="39"/>
      <c r="C161" s="218" t="s">
        <v>194</v>
      </c>
      <c r="D161" s="218" t="s">
        <v>152</v>
      </c>
      <c r="E161" s="219" t="s">
        <v>1154</v>
      </c>
      <c r="F161" s="220" t="s">
        <v>1155</v>
      </c>
      <c r="G161" s="221" t="s">
        <v>884</v>
      </c>
      <c r="H161" s="222">
        <v>4</v>
      </c>
      <c r="I161" s="223"/>
      <c r="J161" s="224">
        <f>ROUND(I161*H161,2)</f>
        <v>0</v>
      </c>
      <c r="K161" s="220" t="s">
        <v>156</v>
      </c>
      <c r="L161" s="44"/>
      <c r="M161" s="225" t="s">
        <v>1</v>
      </c>
      <c r="N161" s="226" t="s">
        <v>41</v>
      </c>
      <c r="O161" s="91"/>
      <c r="P161" s="227">
        <f>O161*H161</f>
        <v>0</v>
      </c>
      <c r="Q161" s="227">
        <v>0.066600000000000006</v>
      </c>
      <c r="R161" s="227">
        <f>Q161*H161</f>
        <v>0.26640000000000003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157</v>
      </c>
      <c r="AT161" s="229" t="s">
        <v>152</v>
      </c>
      <c r="AU161" s="229" t="s">
        <v>86</v>
      </c>
      <c r="AY161" s="17" t="s">
        <v>150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84</v>
      </c>
      <c r="BK161" s="230">
        <f>ROUND(I161*H161,2)</f>
        <v>0</v>
      </c>
      <c r="BL161" s="17" t="s">
        <v>157</v>
      </c>
      <c r="BM161" s="229" t="s">
        <v>1156</v>
      </c>
    </row>
    <row r="162" s="13" customFormat="1">
      <c r="A162" s="13"/>
      <c r="B162" s="231"/>
      <c r="C162" s="232"/>
      <c r="D162" s="233" t="s">
        <v>159</v>
      </c>
      <c r="E162" s="234" t="s">
        <v>1</v>
      </c>
      <c r="F162" s="235" t="s">
        <v>157</v>
      </c>
      <c r="G162" s="232"/>
      <c r="H162" s="236">
        <v>4</v>
      </c>
      <c r="I162" s="237"/>
      <c r="J162" s="232"/>
      <c r="K162" s="232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159</v>
      </c>
      <c r="AU162" s="242" t="s">
        <v>86</v>
      </c>
      <c r="AV162" s="13" t="s">
        <v>86</v>
      </c>
      <c r="AW162" s="13" t="s">
        <v>32</v>
      </c>
      <c r="AX162" s="13" t="s">
        <v>76</v>
      </c>
      <c r="AY162" s="242" t="s">
        <v>150</v>
      </c>
    </row>
    <row r="163" s="14" customFormat="1">
      <c r="A163" s="14"/>
      <c r="B163" s="243"/>
      <c r="C163" s="244"/>
      <c r="D163" s="233" t="s">
        <v>159</v>
      </c>
      <c r="E163" s="245" t="s">
        <v>1</v>
      </c>
      <c r="F163" s="246" t="s">
        <v>161</v>
      </c>
      <c r="G163" s="244"/>
      <c r="H163" s="247">
        <v>4</v>
      </c>
      <c r="I163" s="248"/>
      <c r="J163" s="244"/>
      <c r="K163" s="244"/>
      <c r="L163" s="249"/>
      <c r="M163" s="250"/>
      <c r="N163" s="251"/>
      <c r="O163" s="251"/>
      <c r="P163" s="251"/>
      <c r="Q163" s="251"/>
      <c r="R163" s="251"/>
      <c r="S163" s="251"/>
      <c r="T163" s="25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3" t="s">
        <v>159</v>
      </c>
      <c r="AU163" s="253" t="s">
        <v>86</v>
      </c>
      <c r="AV163" s="14" t="s">
        <v>157</v>
      </c>
      <c r="AW163" s="14" t="s">
        <v>32</v>
      </c>
      <c r="AX163" s="14" t="s">
        <v>84</v>
      </c>
      <c r="AY163" s="253" t="s">
        <v>150</v>
      </c>
    </row>
    <row r="164" s="12" customFormat="1" ht="22.8" customHeight="1">
      <c r="A164" s="12"/>
      <c r="B164" s="202"/>
      <c r="C164" s="203"/>
      <c r="D164" s="204" t="s">
        <v>75</v>
      </c>
      <c r="E164" s="216" t="s">
        <v>179</v>
      </c>
      <c r="F164" s="216" t="s">
        <v>552</v>
      </c>
      <c r="G164" s="203"/>
      <c r="H164" s="203"/>
      <c r="I164" s="206"/>
      <c r="J164" s="217">
        <f>BK164</f>
        <v>0</v>
      </c>
      <c r="K164" s="203"/>
      <c r="L164" s="208"/>
      <c r="M164" s="209"/>
      <c r="N164" s="210"/>
      <c r="O164" s="210"/>
      <c r="P164" s="211">
        <f>SUM(P165:P195)</f>
        <v>0</v>
      </c>
      <c r="Q164" s="210"/>
      <c r="R164" s="211">
        <f>SUM(R165:R195)</f>
        <v>0.65647999999999995</v>
      </c>
      <c r="S164" s="210"/>
      <c r="T164" s="212">
        <f>SUM(T165:T195)</f>
        <v>0.00528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3" t="s">
        <v>84</v>
      </c>
      <c r="AT164" s="214" t="s">
        <v>75</v>
      </c>
      <c r="AU164" s="214" t="s">
        <v>84</v>
      </c>
      <c r="AY164" s="213" t="s">
        <v>150</v>
      </c>
      <c r="BK164" s="215">
        <f>SUM(BK165:BK195)</f>
        <v>0</v>
      </c>
    </row>
    <row r="165" s="2" customFormat="1" ht="16.5" customHeight="1">
      <c r="A165" s="38"/>
      <c r="B165" s="39"/>
      <c r="C165" s="218" t="s">
        <v>209</v>
      </c>
      <c r="D165" s="218" t="s">
        <v>152</v>
      </c>
      <c r="E165" s="219" t="s">
        <v>1157</v>
      </c>
      <c r="F165" s="220" t="s">
        <v>1158</v>
      </c>
      <c r="G165" s="221" t="s">
        <v>155</v>
      </c>
      <c r="H165" s="222">
        <v>88</v>
      </c>
      <c r="I165" s="223"/>
      <c r="J165" s="224">
        <f>ROUND(I165*H165,2)</f>
        <v>0</v>
      </c>
      <c r="K165" s="220" t="s">
        <v>156</v>
      </c>
      <c r="L165" s="44"/>
      <c r="M165" s="225" t="s">
        <v>1</v>
      </c>
      <c r="N165" s="226" t="s">
        <v>41</v>
      </c>
      <c r="O165" s="91"/>
      <c r="P165" s="227">
        <f>O165*H165</f>
        <v>0</v>
      </c>
      <c r="Q165" s="227">
        <v>9.0000000000000006E-05</v>
      </c>
      <c r="R165" s="227">
        <f>Q165*H165</f>
        <v>0.00792</v>
      </c>
      <c r="S165" s="227">
        <v>6.0000000000000002E-05</v>
      </c>
      <c r="T165" s="228">
        <f>S165*H165</f>
        <v>0.00528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157</v>
      </c>
      <c r="AT165" s="229" t="s">
        <v>152</v>
      </c>
      <c r="AU165" s="229" t="s">
        <v>86</v>
      </c>
      <c r="AY165" s="17" t="s">
        <v>150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84</v>
      </c>
      <c r="BK165" s="230">
        <f>ROUND(I165*H165,2)</f>
        <v>0</v>
      </c>
      <c r="BL165" s="17" t="s">
        <v>157</v>
      </c>
      <c r="BM165" s="229" t="s">
        <v>1159</v>
      </c>
    </row>
    <row r="166" s="13" customFormat="1">
      <c r="A166" s="13"/>
      <c r="B166" s="231"/>
      <c r="C166" s="232"/>
      <c r="D166" s="233" t="s">
        <v>159</v>
      </c>
      <c r="E166" s="234" t="s">
        <v>1</v>
      </c>
      <c r="F166" s="235" t="s">
        <v>649</v>
      </c>
      <c r="G166" s="232"/>
      <c r="H166" s="236">
        <v>88</v>
      </c>
      <c r="I166" s="237"/>
      <c r="J166" s="232"/>
      <c r="K166" s="232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159</v>
      </c>
      <c r="AU166" s="242" t="s">
        <v>86</v>
      </c>
      <c r="AV166" s="13" t="s">
        <v>86</v>
      </c>
      <c r="AW166" s="13" t="s">
        <v>32</v>
      </c>
      <c r="AX166" s="13" t="s">
        <v>76</v>
      </c>
      <c r="AY166" s="242" t="s">
        <v>150</v>
      </c>
    </row>
    <row r="167" s="14" customFormat="1">
      <c r="A167" s="14"/>
      <c r="B167" s="243"/>
      <c r="C167" s="244"/>
      <c r="D167" s="233" t="s">
        <v>159</v>
      </c>
      <c r="E167" s="245" t="s">
        <v>1</v>
      </c>
      <c r="F167" s="246" t="s">
        <v>161</v>
      </c>
      <c r="G167" s="244"/>
      <c r="H167" s="247">
        <v>88</v>
      </c>
      <c r="I167" s="248"/>
      <c r="J167" s="244"/>
      <c r="K167" s="244"/>
      <c r="L167" s="249"/>
      <c r="M167" s="250"/>
      <c r="N167" s="251"/>
      <c r="O167" s="251"/>
      <c r="P167" s="251"/>
      <c r="Q167" s="251"/>
      <c r="R167" s="251"/>
      <c r="S167" s="251"/>
      <c r="T167" s="25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3" t="s">
        <v>159</v>
      </c>
      <c r="AU167" s="253" t="s">
        <v>86</v>
      </c>
      <c r="AV167" s="14" t="s">
        <v>157</v>
      </c>
      <c r="AW167" s="14" t="s">
        <v>32</v>
      </c>
      <c r="AX167" s="14" t="s">
        <v>84</v>
      </c>
      <c r="AY167" s="253" t="s">
        <v>150</v>
      </c>
    </row>
    <row r="168" s="2" customFormat="1" ht="16.5" customHeight="1">
      <c r="A168" s="38"/>
      <c r="B168" s="39"/>
      <c r="C168" s="218" t="s">
        <v>216</v>
      </c>
      <c r="D168" s="218" t="s">
        <v>152</v>
      </c>
      <c r="E168" s="219" t="s">
        <v>874</v>
      </c>
      <c r="F168" s="220" t="s">
        <v>875</v>
      </c>
      <c r="G168" s="221" t="s">
        <v>168</v>
      </c>
      <c r="H168" s="222">
        <v>149.80000000000001</v>
      </c>
      <c r="I168" s="223"/>
      <c r="J168" s="224">
        <f>ROUND(I168*H168,2)</f>
        <v>0</v>
      </c>
      <c r="K168" s="220" t="s">
        <v>156</v>
      </c>
      <c r="L168" s="44"/>
      <c r="M168" s="225" t="s">
        <v>1</v>
      </c>
      <c r="N168" s="226" t="s">
        <v>41</v>
      </c>
      <c r="O168" s="91"/>
      <c r="P168" s="227">
        <f>O168*H168</f>
        <v>0</v>
      </c>
      <c r="Q168" s="227">
        <v>0.0015</v>
      </c>
      <c r="R168" s="227">
        <f>Q168*H168</f>
        <v>0.22470000000000001</v>
      </c>
      <c r="S168" s="227">
        <v>0</v>
      </c>
      <c r="T168" s="22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157</v>
      </c>
      <c r="AT168" s="229" t="s">
        <v>152</v>
      </c>
      <c r="AU168" s="229" t="s">
        <v>86</v>
      </c>
      <c r="AY168" s="17" t="s">
        <v>150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84</v>
      </c>
      <c r="BK168" s="230">
        <f>ROUND(I168*H168,2)</f>
        <v>0</v>
      </c>
      <c r="BL168" s="17" t="s">
        <v>157</v>
      </c>
      <c r="BM168" s="229" t="s">
        <v>1160</v>
      </c>
    </row>
    <row r="169" s="13" customFormat="1">
      <c r="A169" s="13"/>
      <c r="B169" s="231"/>
      <c r="C169" s="232"/>
      <c r="D169" s="233" t="s">
        <v>159</v>
      </c>
      <c r="E169" s="234" t="s">
        <v>1</v>
      </c>
      <c r="F169" s="235" t="s">
        <v>1161</v>
      </c>
      <c r="G169" s="232"/>
      <c r="H169" s="236">
        <v>12.4</v>
      </c>
      <c r="I169" s="237"/>
      <c r="J169" s="232"/>
      <c r="K169" s="232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159</v>
      </c>
      <c r="AU169" s="242" t="s">
        <v>86</v>
      </c>
      <c r="AV169" s="13" t="s">
        <v>86</v>
      </c>
      <c r="AW169" s="13" t="s">
        <v>32</v>
      </c>
      <c r="AX169" s="13" t="s">
        <v>76</v>
      </c>
      <c r="AY169" s="242" t="s">
        <v>150</v>
      </c>
    </row>
    <row r="170" s="13" customFormat="1">
      <c r="A170" s="13"/>
      <c r="B170" s="231"/>
      <c r="C170" s="232"/>
      <c r="D170" s="233" t="s">
        <v>159</v>
      </c>
      <c r="E170" s="234" t="s">
        <v>1</v>
      </c>
      <c r="F170" s="235" t="s">
        <v>1162</v>
      </c>
      <c r="G170" s="232"/>
      <c r="H170" s="236">
        <v>25.199999999999999</v>
      </c>
      <c r="I170" s="237"/>
      <c r="J170" s="232"/>
      <c r="K170" s="232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159</v>
      </c>
      <c r="AU170" s="242" t="s">
        <v>86</v>
      </c>
      <c r="AV170" s="13" t="s">
        <v>86</v>
      </c>
      <c r="AW170" s="13" t="s">
        <v>32</v>
      </c>
      <c r="AX170" s="13" t="s">
        <v>76</v>
      </c>
      <c r="AY170" s="242" t="s">
        <v>150</v>
      </c>
    </row>
    <row r="171" s="13" customFormat="1">
      <c r="A171" s="13"/>
      <c r="B171" s="231"/>
      <c r="C171" s="232"/>
      <c r="D171" s="233" t="s">
        <v>159</v>
      </c>
      <c r="E171" s="234" t="s">
        <v>1</v>
      </c>
      <c r="F171" s="235" t="s">
        <v>477</v>
      </c>
      <c r="G171" s="232"/>
      <c r="H171" s="236">
        <v>55</v>
      </c>
      <c r="I171" s="237"/>
      <c r="J171" s="232"/>
      <c r="K171" s="232"/>
      <c r="L171" s="238"/>
      <c r="M171" s="239"/>
      <c r="N171" s="240"/>
      <c r="O171" s="240"/>
      <c r="P171" s="240"/>
      <c r="Q171" s="240"/>
      <c r="R171" s="240"/>
      <c r="S171" s="240"/>
      <c r="T171" s="24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2" t="s">
        <v>159</v>
      </c>
      <c r="AU171" s="242" t="s">
        <v>86</v>
      </c>
      <c r="AV171" s="13" t="s">
        <v>86</v>
      </c>
      <c r="AW171" s="13" t="s">
        <v>32</v>
      </c>
      <c r="AX171" s="13" t="s">
        <v>76</v>
      </c>
      <c r="AY171" s="242" t="s">
        <v>150</v>
      </c>
    </row>
    <row r="172" s="13" customFormat="1">
      <c r="A172" s="13"/>
      <c r="B172" s="231"/>
      <c r="C172" s="232"/>
      <c r="D172" s="233" t="s">
        <v>159</v>
      </c>
      <c r="E172" s="234" t="s">
        <v>1</v>
      </c>
      <c r="F172" s="235" t="s">
        <v>1163</v>
      </c>
      <c r="G172" s="232"/>
      <c r="H172" s="236">
        <v>57.200000000000003</v>
      </c>
      <c r="I172" s="237"/>
      <c r="J172" s="232"/>
      <c r="K172" s="232"/>
      <c r="L172" s="238"/>
      <c r="M172" s="239"/>
      <c r="N172" s="240"/>
      <c r="O172" s="240"/>
      <c r="P172" s="240"/>
      <c r="Q172" s="240"/>
      <c r="R172" s="240"/>
      <c r="S172" s="240"/>
      <c r="T172" s="24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2" t="s">
        <v>159</v>
      </c>
      <c r="AU172" s="242" t="s">
        <v>86</v>
      </c>
      <c r="AV172" s="13" t="s">
        <v>86</v>
      </c>
      <c r="AW172" s="13" t="s">
        <v>32</v>
      </c>
      <c r="AX172" s="13" t="s">
        <v>76</v>
      </c>
      <c r="AY172" s="242" t="s">
        <v>150</v>
      </c>
    </row>
    <row r="173" s="14" customFormat="1">
      <c r="A173" s="14"/>
      <c r="B173" s="243"/>
      <c r="C173" s="244"/>
      <c r="D173" s="233" t="s">
        <v>159</v>
      </c>
      <c r="E173" s="245" t="s">
        <v>1</v>
      </c>
      <c r="F173" s="246" t="s">
        <v>161</v>
      </c>
      <c r="G173" s="244"/>
      <c r="H173" s="247">
        <v>149.80000000000001</v>
      </c>
      <c r="I173" s="248"/>
      <c r="J173" s="244"/>
      <c r="K173" s="244"/>
      <c r="L173" s="249"/>
      <c r="M173" s="250"/>
      <c r="N173" s="251"/>
      <c r="O173" s="251"/>
      <c r="P173" s="251"/>
      <c r="Q173" s="251"/>
      <c r="R173" s="251"/>
      <c r="S173" s="251"/>
      <c r="T173" s="25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3" t="s">
        <v>159</v>
      </c>
      <c r="AU173" s="253" t="s">
        <v>86</v>
      </c>
      <c r="AV173" s="14" t="s">
        <v>157</v>
      </c>
      <c r="AW173" s="14" t="s">
        <v>32</v>
      </c>
      <c r="AX173" s="14" t="s">
        <v>84</v>
      </c>
      <c r="AY173" s="253" t="s">
        <v>150</v>
      </c>
    </row>
    <row r="174" s="2" customFormat="1" ht="21.75" customHeight="1">
      <c r="A174" s="38"/>
      <c r="B174" s="39"/>
      <c r="C174" s="218" t="s">
        <v>8</v>
      </c>
      <c r="D174" s="218" t="s">
        <v>152</v>
      </c>
      <c r="E174" s="219" t="s">
        <v>1164</v>
      </c>
      <c r="F174" s="220" t="s">
        <v>1165</v>
      </c>
      <c r="G174" s="221" t="s">
        <v>884</v>
      </c>
      <c r="H174" s="222">
        <v>2</v>
      </c>
      <c r="I174" s="223"/>
      <c r="J174" s="224">
        <f>ROUND(I174*H174,2)</f>
        <v>0</v>
      </c>
      <c r="K174" s="220" t="s">
        <v>156</v>
      </c>
      <c r="L174" s="44"/>
      <c r="M174" s="225" t="s">
        <v>1</v>
      </c>
      <c r="N174" s="226" t="s">
        <v>41</v>
      </c>
      <c r="O174" s="91"/>
      <c r="P174" s="227">
        <f>O174*H174</f>
        <v>0</v>
      </c>
      <c r="Q174" s="227">
        <v>0.012409999999999999</v>
      </c>
      <c r="R174" s="227">
        <f>Q174*H174</f>
        <v>0.024819999999999998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157</v>
      </c>
      <c r="AT174" s="229" t="s">
        <v>152</v>
      </c>
      <c r="AU174" s="229" t="s">
        <v>86</v>
      </c>
      <c r="AY174" s="17" t="s">
        <v>150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84</v>
      </c>
      <c r="BK174" s="230">
        <f>ROUND(I174*H174,2)</f>
        <v>0</v>
      </c>
      <c r="BL174" s="17" t="s">
        <v>157</v>
      </c>
      <c r="BM174" s="229" t="s">
        <v>1166</v>
      </c>
    </row>
    <row r="175" s="13" customFormat="1">
      <c r="A175" s="13"/>
      <c r="B175" s="231"/>
      <c r="C175" s="232"/>
      <c r="D175" s="233" t="s">
        <v>159</v>
      </c>
      <c r="E175" s="234" t="s">
        <v>1</v>
      </c>
      <c r="F175" s="235" t="s">
        <v>86</v>
      </c>
      <c r="G175" s="232"/>
      <c r="H175" s="236">
        <v>2</v>
      </c>
      <c r="I175" s="237"/>
      <c r="J175" s="232"/>
      <c r="K175" s="232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159</v>
      </c>
      <c r="AU175" s="242" t="s">
        <v>86</v>
      </c>
      <c r="AV175" s="13" t="s">
        <v>86</v>
      </c>
      <c r="AW175" s="13" t="s">
        <v>32</v>
      </c>
      <c r="AX175" s="13" t="s">
        <v>76</v>
      </c>
      <c r="AY175" s="242" t="s">
        <v>150</v>
      </c>
    </row>
    <row r="176" s="14" customFormat="1">
      <c r="A176" s="14"/>
      <c r="B176" s="243"/>
      <c r="C176" s="244"/>
      <c r="D176" s="233" t="s">
        <v>159</v>
      </c>
      <c r="E176" s="245" t="s">
        <v>1</v>
      </c>
      <c r="F176" s="246" t="s">
        <v>161</v>
      </c>
      <c r="G176" s="244"/>
      <c r="H176" s="247">
        <v>2</v>
      </c>
      <c r="I176" s="248"/>
      <c r="J176" s="244"/>
      <c r="K176" s="244"/>
      <c r="L176" s="249"/>
      <c r="M176" s="250"/>
      <c r="N176" s="251"/>
      <c r="O176" s="251"/>
      <c r="P176" s="251"/>
      <c r="Q176" s="251"/>
      <c r="R176" s="251"/>
      <c r="S176" s="251"/>
      <c r="T176" s="25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3" t="s">
        <v>159</v>
      </c>
      <c r="AU176" s="253" t="s">
        <v>86</v>
      </c>
      <c r="AV176" s="14" t="s">
        <v>157</v>
      </c>
      <c r="AW176" s="14" t="s">
        <v>32</v>
      </c>
      <c r="AX176" s="14" t="s">
        <v>84</v>
      </c>
      <c r="AY176" s="253" t="s">
        <v>150</v>
      </c>
    </row>
    <row r="177" s="2" customFormat="1" ht="16.5" customHeight="1">
      <c r="A177" s="38"/>
      <c r="B177" s="39"/>
      <c r="C177" s="218" t="s">
        <v>227</v>
      </c>
      <c r="D177" s="218" t="s">
        <v>152</v>
      </c>
      <c r="E177" s="219" t="s">
        <v>1167</v>
      </c>
      <c r="F177" s="220" t="s">
        <v>1168</v>
      </c>
      <c r="G177" s="221" t="s">
        <v>155</v>
      </c>
      <c r="H177" s="222">
        <v>89</v>
      </c>
      <c r="I177" s="223"/>
      <c r="J177" s="224">
        <f>ROUND(I177*H177,2)</f>
        <v>0</v>
      </c>
      <c r="K177" s="220" t="s">
        <v>156</v>
      </c>
      <c r="L177" s="44"/>
      <c r="M177" s="225" t="s">
        <v>1</v>
      </c>
      <c r="N177" s="226" t="s">
        <v>41</v>
      </c>
      <c r="O177" s="91"/>
      <c r="P177" s="227">
        <f>O177*H177</f>
        <v>0</v>
      </c>
      <c r="Q177" s="227">
        <v>0.00022000000000000001</v>
      </c>
      <c r="R177" s="227">
        <f>Q177*H177</f>
        <v>0.01958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157</v>
      </c>
      <c r="AT177" s="229" t="s">
        <v>152</v>
      </c>
      <c r="AU177" s="229" t="s">
        <v>86</v>
      </c>
      <c r="AY177" s="17" t="s">
        <v>150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84</v>
      </c>
      <c r="BK177" s="230">
        <f>ROUND(I177*H177,2)</f>
        <v>0</v>
      </c>
      <c r="BL177" s="17" t="s">
        <v>157</v>
      </c>
      <c r="BM177" s="229" t="s">
        <v>1169</v>
      </c>
    </row>
    <row r="178" s="13" customFormat="1">
      <c r="A178" s="13"/>
      <c r="B178" s="231"/>
      <c r="C178" s="232"/>
      <c r="D178" s="233" t="s">
        <v>159</v>
      </c>
      <c r="E178" s="234" t="s">
        <v>1</v>
      </c>
      <c r="F178" s="235" t="s">
        <v>365</v>
      </c>
      <c r="G178" s="232"/>
      <c r="H178" s="236">
        <v>38</v>
      </c>
      <c r="I178" s="237"/>
      <c r="J178" s="232"/>
      <c r="K178" s="232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159</v>
      </c>
      <c r="AU178" s="242" t="s">
        <v>86</v>
      </c>
      <c r="AV178" s="13" t="s">
        <v>86</v>
      </c>
      <c r="AW178" s="13" t="s">
        <v>32</v>
      </c>
      <c r="AX178" s="13" t="s">
        <v>76</v>
      </c>
      <c r="AY178" s="242" t="s">
        <v>150</v>
      </c>
    </row>
    <row r="179" s="13" customFormat="1">
      <c r="A179" s="13"/>
      <c r="B179" s="231"/>
      <c r="C179" s="232"/>
      <c r="D179" s="233" t="s">
        <v>159</v>
      </c>
      <c r="E179" s="234" t="s">
        <v>1</v>
      </c>
      <c r="F179" s="235" t="s">
        <v>456</v>
      </c>
      <c r="G179" s="232"/>
      <c r="H179" s="236">
        <v>51</v>
      </c>
      <c r="I179" s="237"/>
      <c r="J179" s="232"/>
      <c r="K179" s="232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159</v>
      </c>
      <c r="AU179" s="242" t="s">
        <v>86</v>
      </c>
      <c r="AV179" s="13" t="s">
        <v>86</v>
      </c>
      <c r="AW179" s="13" t="s">
        <v>32</v>
      </c>
      <c r="AX179" s="13" t="s">
        <v>76</v>
      </c>
      <c r="AY179" s="242" t="s">
        <v>150</v>
      </c>
    </row>
    <row r="180" s="14" customFormat="1">
      <c r="A180" s="14"/>
      <c r="B180" s="243"/>
      <c r="C180" s="244"/>
      <c r="D180" s="233" t="s">
        <v>159</v>
      </c>
      <c r="E180" s="245" t="s">
        <v>1</v>
      </c>
      <c r="F180" s="246" t="s">
        <v>161</v>
      </c>
      <c r="G180" s="244"/>
      <c r="H180" s="247">
        <v>89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159</v>
      </c>
      <c r="AU180" s="253" t="s">
        <v>86</v>
      </c>
      <c r="AV180" s="14" t="s">
        <v>157</v>
      </c>
      <c r="AW180" s="14" t="s">
        <v>32</v>
      </c>
      <c r="AX180" s="14" t="s">
        <v>84</v>
      </c>
      <c r="AY180" s="253" t="s">
        <v>150</v>
      </c>
    </row>
    <row r="181" s="2" customFormat="1" ht="16.5" customHeight="1">
      <c r="A181" s="38"/>
      <c r="B181" s="39"/>
      <c r="C181" s="218" t="s">
        <v>233</v>
      </c>
      <c r="D181" s="218" t="s">
        <v>152</v>
      </c>
      <c r="E181" s="219" t="s">
        <v>1170</v>
      </c>
      <c r="F181" s="220" t="s">
        <v>1171</v>
      </c>
      <c r="G181" s="221" t="s">
        <v>884</v>
      </c>
      <c r="H181" s="222">
        <v>7</v>
      </c>
      <c r="I181" s="223"/>
      <c r="J181" s="224">
        <f>ROUND(I181*H181,2)</f>
        <v>0</v>
      </c>
      <c r="K181" s="220" t="s">
        <v>156</v>
      </c>
      <c r="L181" s="44"/>
      <c r="M181" s="225" t="s">
        <v>1</v>
      </c>
      <c r="N181" s="226" t="s">
        <v>41</v>
      </c>
      <c r="O181" s="91"/>
      <c r="P181" s="227">
        <f>O181*H181</f>
        <v>0</v>
      </c>
      <c r="Q181" s="227">
        <v>0.017770000000000001</v>
      </c>
      <c r="R181" s="227">
        <f>Q181*H181</f>
        <v>0.12439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157</v>
      </c>
      <c r="AT181" s="229" t="s">
        <v>152</v>
      </c>
      <c r="AU181" s="229" t="s">
        <v>86</v>
      </c>
      <c r="AY181" s="17" t="s">
        <v>150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84</v>
      </c>
      <c r="BK181" s="230">
        <f>ROUND(I181*H181,2)</f>
        <v>0</v>
      </c>
      <c r="BL181" s="17" t="s">
        <v>157</v>
      </c>
      <c r="BM181" s="229" t="s">
        <v>1172</v>
      </c>
    </row>
    <row r="182" s="13" customFormat="1">
      <c r="A182" s="13"/>
      <c r="B182" s="231"/>
      <c r="C182" s="232"/>
      <c r="D182" s="233" t="s">
        <v>159</v>
      </c>
      <c r="E182" s="234" t="s">
        <v>1</v>
      </c>
      <c r="F182" s="235" t="s">
        <v>174</v>
      </c>
      <c r="G182" s="232"/>
      <c r="H182" s="236">
        <v>5</v>
      </c>
      <c r="I182" s="237"/>
      <c r="J182" s="232"/>
      <c r="K182" s="232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159</v>
      </c>
      <c r="AU182" s="242" t="s">
        <v>86</v>
      </c>
      <c r="AV182" s="13" t="s">
        <v>86</v>
      </c>
      <c r="AW182" s="13" t="s">
        <v>32</v>
      </c>
      <c r="AX182" s="13" t="s">
        <v>76</v>
      </c>
      <c r="AY182" s="242" t="s">
        <v>150</v>
      </c>
    </row>
    <row r="183" s="13" customFormat="1">
      <c r="A183" s="13"/>
      <c r="B183" s="231"/>
      <c r="C183" s="232"/>
      <c r="D183" s="233" t="s">
        <v>159</v>
      </c>
      <c r="E183" s="234" t="s">
        <v>1</v>
      </c>
      <c r="F183" s="235" t="s">
        <v>86</v>
      </c>
      <c r="G183" s="232"/>
      <c r="H183" s="236">
        <v>2</v>
      </c>
      <c r="I183" s="237"/>
      <c r="J183" s="232"/>
      <c r="K183" s="232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159</v>
      </c>
      <c r="AU183" s="242" t="s">
        <v>86</v>
      </c>
      <c r="AV183" s="13" t="s">
        <v>86</v>
      </c>
      <c r="AW183" s="13" t="s">
        <v>32</v>
      </c>
      <c r="AX183" s="13" t="s">
        <v>76</v>
      </c>
      <c r="AY183" s="242" t="s">
        <v>150</v>
      </c>
    </row>
    <row r="184" s="14" customFormat="1">
      <c r="A184" s="14"/>
      <c r="B184" s="243"/>
      <c r="C184" s="244"/>
      <c r="D184" s="233" t="s">
        <v>159</v>
      </c>
      <c r="E184" s="245" t="s">
        <v>1</v>
      </c>
      <c r="F184" s="246" t="s">
        <v>161</v>
      </c>
      <c r="G184" s="244"/>
      <c r="H184" s="247">
        <v>7</v>
      </c>
      <c r="I184" s="248"/>
      <c r="J184" s="244"/>
      <c r="K184" s="244"/>
      <c r="L184" s="249"/>
      <c r="M184" s="250"/>
      <c r="N184" s="251"/>
      <c r="O184" s="251"/>
      <c r="P184" s="251"/>
      <c r="Q184" s="251"/>
      <c r="R184" s="251"/>
      <c r="S184" s="251"/>
      <c r="T184" s="25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3" t="s">
        <v>159</v>
      </c>
      <c r="AU184" s="253" t="s">
        <v>86</v>
      </c>
      <c r="AV184" s="14" t="s">
        <v>157</v>
      </c>
      <c r="AW184" s="14" t="s">
        <v>32</v>
      </c>
      <c r="AX184" s="14" t="s">
        <v>84</v>
      </c>
      <c r="AY184" s="253" t="s">
        <v>150</v>
      </c>
    </row>
    <row r="185" s="2" customFormat="1" ht="16.5" customHeight="1">
      <c r="A185" s="38"/>
      <c r="B185" s="39"/>
      <c r="C185" s="254" t="s">
        <v>238</v>
      </c>
      <c r="D185" s="254" t="s">
        <v>228</v>
      </c>
      <c r="E185" s="255" t="s">
        <v>1173</v>
      </c>
      <c r="F185" s="256" t="s">
        <v>1174</v>
      </c>
      <c r="G185" s="257" t="s">
        <v>884</v>
      </c>
      <c r="H185" s="258">
        <v>2</v>
      </c>
      <c r="I185" s="259"/>
      <c r="J185" s="260">
        <f>ROUND(I185*H185,2)</f>
        <v>0</v>
      </c>
      <c r="K185" s="256" t="s">
        <v>156</v>
      </c>
      <c r="L185" s="261"/>
      <c r="M185" s="262" t="s">
        <v>1</v>
      </c>
      <c r="N185" s="263" t="s">
        <v>41</v>
      </c>
      <c r="O185" s="91"/>
      <c r="P185" s="227">
        <f>O185*H185</f>
        <v>0</v>
      </c>
      <c r="Q185" s="227">
        <v>0.01521</v>
      </c>
      <c r="R185" s="227">
        <f>Q185*H185</f>
        <v>0.030419999999999999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188</v>
      </c>
      <c r="AT185" s="229" t="s">
        <v>228</v>
      </c>
      <c r="AU185" s="229" t="s">
        <v>86</v>
      </c>
      <c r="AY185" s="17" t="s">
        <v>150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84</v>
      </c>
      <c r="BK185" s="230">
        <f>ROUND(I185*H185,2)</f>
        <v>0</v>
      </c>
      <c r="BL185" s="17" t="s">
        <v>157</v>
      </c>
      <c r="BM185" s="229" t="s">
        <v>1175</v>
      </c>
    </row>
    <row r="186" s="13" customFormat="1">
      <c r="A186" s="13"/>
      <c r="B186" s="231"/>
      <c r="C186" s="232"/>
      <c r="D186" s="233" t="s">
        <v>159</v>
      </c>
      <c r="E186" s="234" t="s">
        <v>1</v>
      </c>
      <c r="F186" s="235" t="s">
        <v>86</v>
      </c>
      <c r="G186" s="232"/>
      <c r="H186" s="236">
        <v>2</v>
      </c>
      <c r="I186" s="237"/>
      <c r="J186" s="232"/>
      <c r="K186" s="232"/>
      <c r="L186" s="238"/>
      <c r="M186" s="239"/>
      <c r="N186" s="240"/>
      <c r="O186" s="240"/>
      <c r="P186" s="240"/>
      <c r="Q186" s="240"/>
      <c r="R186" s="240"/>
      <c r="S186" s="240"/>
      <c r="T186" s="24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2" t="s">
        <v>159</v>
      </c>
      <c r="AU186" s="242" t="s">
        <v>86</v>
      </c>
      <c r="AV186" s="13" t="s">
        <v>86</v>
      </c>
      <c r="AW186" s="13" t="s">
        <v>32</v>
      </c>
      <c r="AX186" s="13" t="s">
        <v>76</v>
      </c>
      <c r="AY186" s="242" t="s">
        <v>150</v>
      </c>
    </row>
    <row r="187" s="14" customFormat="1">
      <c r="A187" s="14"/>
      <c r="B187" s="243"/>
      <c r="C187" s="244"/>
      <c r="D187" s="233" t="s">
        <v>159</v>
      </c>
      <c r="E187" s="245" t="s">
        <v>1</v>
      </c>
      <c r="F187" s="246" t="s">
        <v>161</v>
      </c>
      <c r="G187" s="244"/>
      <c r="H187" s="247">
        <v>2</v>
      </c>
      <c r="I187" s="248"/>
      <c r="J187" s="244"/>
      <c r="K187" s="244"/>
      <c r="L187" s="249"/>
      <c r="M187" s="250"/>
      <c r="N187" s="251"/>
      <c r="O187" s="251"/>
      <c r="P187" s="251"/>
      <c r="Q187" s="251"/>
      <c r="R187" s="251"/>
      <c r="S187" s="251"/>
      <c r="T187" s="25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3" t="s">
        <v>159</v>
      </c>
      <c r="AU187" s="253" t="s">
        <v>86</v>
      </c>
      <c r="AV187" s="14" t="s">
        <v>157</v>
      </c>
      <c r="AW187" s="14" t="s">
        <v>32</v>
      </c>
      <c r="AX187" s="14" t="s">
        <v>84</v>
      </c>
      <c r="AY187" s="253" t="s">
        <v>150</v>
      </c>
    </row>
    <row r="188" s="2" customFormat="1" ht="16.5" customHeight="1">
      <c r="A188" s="38"/>
      <c r="B188" s="39"/>
      <c r="C188" s="254" t="s">
        <v>242</v>
      </c>
      <c r="D188" s="254" t="s">
        <v>228</v>
      </c>
      <c r="E188" s="255" t="s">
        <v>1176</v>
      </c>
      <c r="F188" s="256" t="s">
        <v>1177</v>
      </c>
      <c r="G188" s="257" t="s">
        <v>884</v>
      </c>
      <c r="H188" s="258">
        <v>5</v>
      </c>
      <c r="I188" s="259"/>
      <c r="J188" s="260">
        <f>ROUND(I188*H188,2)</f>
        <v>0</v>
      </c>
      <c r="K188" s="256" t="s">
        <v>156</v>
      </c>
      <c r="L188" s="261"/>
      <c r="M188" s="262" t="s">
        <v>1</v>
      </c>
      <c r="N188" s="263" t="s">
        <v>41</v>
      </c>
      <c r="O188" s="91"/>
      <c r="P188" s="227">
        <f>O188*H188</f>
        <v>0</v>
      </c>
      <c r="Q188" s="227">
        <v>0.01553</v>
      </c>
      <c r="R188" s="227">
        <f>Q188*H188</f>
        <v>0.077649999999999997</v>
      </c>
      <c r="S188" s="227">
        <v>0</v>
      </c>
      <c r="T188" s="22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9" t="s">
        <v>188</v>
      </c>
      <c r="AT188" s="229" t="s">
        <v>228</v>
      </c>
      <c r="AU188" s="229" t="s">
        <v>86</v>
      </c>
      <c r="AY188" s="17" t="s">
        <v>150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7" t="s">
        <v>84</v>
      </c>
      <c r="BK188" s="230">
        <f>ROUND(I188*H188,2)</f>
        <v>0</v>
      </c>
      <c r="BL188" s="17" t="s">
        <v>157</v>
      </c>
      <c r="BM188" s="229" t="s">
        <v>1178</v>
      </c>
    </row>
    <row r="189" s="13" customFormat="1">
      <c r="A189" s="13"/>
      <c r="B189" s="231"/>
      <c r="C189" s="232"/>
      <c r="D189" s="233" t="s">
        <v>159</v>
      </c>
      <c r="E189" s="234" t="s">
        <v>1</v>
      </c>
      <c r="F189" s="235" t="s">
        <v>174</v>
      </c>
      <c r="G189" s="232"/>
      <c r="H189" s="236">
        <v>5</v>
      </c>
      <c r="I189" s="237"/>
      <c r="J189" s="232"/>
      <c r="K189" s="232"/>
      <c r="L189" s="238"/>
      <c r="M189" s="239"/>
      <c r="N189" s="240"/>
      <c r="O189" s="240"/>
      <c r="P189" s="240"/>
      <c r="Q189" s="240"/>
      <c r="R189" s="240"/>
      <c r="S189" s="240"/>
      <c r="T189" s="24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2" t="s">
        <v>159</v>
      </c>
      <c r="AU189" s="242" t="s">
        <v>86</v>
      </c>
      <c r="AV189" s="13" t="s">
        <v>86</v>
      </c>
      <c r="AW189" s="13" t="s">
        <v>32</v>
      </c>
      <c r="AX189" s="13" t="s">
        <v>76</v>
      </c>
      <c r="AY189" s="242" t="s">
        <v>150</v>
      </c>
    </row>
    <row r="190" s="14" customFormat="1">
      <c r="A190" s="14"/>
      <c r="B190" s="243"/>
      <c r="C190" s="244"/>
      <c r="D190" s="233" t="s">
        <v>159</v>
      </c>
      <c r="E190" s="245" t="s">
        <v>1</v>
      </c>
      <c r="F190" s="246" t="s">
        <v>161</v>
      </c>
      <c r="G190" s="244"/>
      <c r="H190" s="247">
        <v>5</v>
      </c>
      <c r="I190" s="248"/>
      <c r="J190" s="244"/>
      <c r="K190" s="244"/>
      <c r="L190" s="249"/>
      <c r="M190" s="250"/>
      <c r="N190" s="251"/>
      <c r="O190" s="251"/>
      <c r="P190" s="251"/>
      <c r="Q190" s="251"/>
      <c r="R190" s="251"/>
      <c r="S190" s="251"/>
      <c r="T190" s="25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3" t="s">
        <v>159</v>
      </c>
      <c r="AU190" s="253" t="s">
        <v>86</v>
      </c>
      <c r="AV190" s="14" t="s">
        <v>157</v>
      </c>
      <c r="AW190" s="14" t="s">
        <v>32</v>
      </c>
      <c r="AX190" s="14" t="s">
        <v>84</v>
      </c>
      <c r="AY190" s="253" t="s">
        <v>150</v>
      </c>
    </row>
    <row r="191" s="2" customFormat="1" ht="16.5" customHeight="1">
      <c r="A191" s="38"/>
      <c r="B191" s="39"/>
      <c r="C191" s="218" t="s">
        <v>246</v>
      </c>
      <c r="D191" s="218" t="s">
        <v>152</v>
      </c>
      <c r="E191" s="219" t="s">
        <v>882</v>
      </c>
      <c r="F191" s="220" t="s">
        <v>883</v>
      </c>
      <c r="G191" s="221" t="s">
        <v>884</v>
      </c>
      <c r="H191" s="222">
        <v>2</v>
      </c>
      <c r="I191" s="223"/>
      <c r="J191" s="224">
        <f>ROUND(I191*H191,2)</f>
        <v>0</v>
      </c>
      <c r="K191" s="220" t="s">
        <v>156</v>
      </c>
      <c r="L191" s="44"/>
      <c r="M191" s="225" t="s">
        <v>1</v>
      </c>
      <c r="N191" s="226" t="s">
        <v>41</v>
      </c>
      <c r="O191" s="91"/>
      <c r="P191" s="227">
        <f>O191*H191</f>
        <v>0</v>
      </c>
      <c r="Q191" s="227">
        <v>0.035319999999999997</v>
      </c>
      <c r="R191" s="227">
        <f>Q191*H191</f>
        <v>0.070639999999999994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157</v>
      </c>
      <c r="AT191" s="229" t="s">
        <v>152</v>
      </c>
      <c r="AU191" s="229" t="s">
        <v>86</v>
      </c>
      <c r="AY191" s="17" t="s">
        <v>150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84</v>
      </c>
      <c r="BK191" s="230">
        <f>ROUND(I191*H191,2)</f>
        <v>0</v>
      </c>
      <c r="BL191" s="17" t="s">
        <v>157</v>
      </c>
      <c r="BM191" s="229" t="s">
        <v>1179</v>
      </c>
    </row>
    <row r="192" s="13" customFormat="1">
      <c r="A192" s="13"/>
      <c r="B192" s="231"/>
      <c r="C192" s="232"/>
      <c r="D192" s="233" t="s">
        <v>159</v>
      </c>
      <c r="E192" s="234" t="s">
        <v>1</v>
      </c>
      <c r="F192" s="235" t="s">
        <v>86</v>
      </c>
      <c r="G192" s="232"/>
      <c r="H192" s="236">
        <v>2</v>
      </c>
      <c r="I192" s="237"/>
      <c r="J192" s="232"/>
      <c r="K192" s="232"/>
      <c r="L192" s="238"/>
      <c r="M192" s="239"/>
      <c r="N192" s="240"/>
      <c r="O192" s="240"/>
      <c r="P192" s="240"/>
      <c r="Q192" s="240"/>
      <c r="R192" s="240"/>
      <c r="S192" s="240"/>
      <c r="T192" s="24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2" t="s">
        <v>159</v>
      </c>
      <c r="AU192" s="242" t="s">
        <v>86</v>
      </c>
      <c r="AV192" s="13" t="s">
        <v>86</v>
      </c>
      <c r="AW192" s="13" t="s">
        <v>32</v>
      </c>
      <c r="AX192" s="13" t="s">
        <v>76</v>
      </c>
      <c r="AY192" s="242" t="s">
        <v>150</v>
      </c>
    </row>
    <row r="193" s="14" customFormat="1">
      <c r="A193" s="14"/>
      <c r="B193" s="243"/>
      <c r="C193" s="244"/>
      <c r="D193" s="233" t="s">
        <v>159</v>
      </c>
      <c r="E193" s="245" t="s">
        <v>1</v>
      </c>
      <c r="F193" s="246" t="s">
        <v>161</v>
      </c>
      <c r="G193" s="244"/>
      <c r="H193" s="247">
        <v>2</v>
      </c>
      <c r="I193" s="248"/>
      <c r="J193" s="244"/>
      <c r="K193" s="244"/>
      <c r="L193" s="249"/>
      <c r="M193" s="250"/>
      <c r="N193" s="251"/>
      <c r="O193" s="251"/>
      <c r="P193" s="251"/>
      <c r="Q193" s="251"/>
      <c r="R193" s="251"/>
      <c r="S193" s="251"/>
      <c r="T193" s="25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3" t="s">
        <v>159</v>
      </c>
      <c r="AU193" s="253" t="s">
        <v>86</v>
      </c>
      <c r="AV193" s="14" t="s">
        <v>157</v>
      </c>
      <c r="AW193" s="14" t="s">
        <v>32</v>
      </c>
      <c r="AX193" s="14" t="s">
        <v>84</v>
      </c>
      <c r="AY193" s="253" t="s">
        <v>150</v>
      </c>
    </row>
    <row r="194" s="2" customFormat="1" ht="16.5" customHeight="1">
      <c r="A194" s="38"/>
      <c r="B194" s="39"/>
      <c r="C194" s="254" t="s">
        <v>250</v>
      </c>
      <c r="D194" s="254" t="s">
        <v>228</v>
      </c>
      <c r="E194" s="255" t="s">
        <v>1180</v>
      </c>
      <c r="F194" s="256" t="s">
        <v>1181</v>
      </c>
      <c r="G194" s="257" t="s">
        <v>884</v>
      </c>
      <c r="H194" s="258">
        <v>2</v>
      </c>
      <c r="I194" s="259"/>
      <c r="J194" s="260">
        <f>ROUND(I194*H194,2)</f>
        <v>0</v>
      </c>
      <c r="K194" s="256" t="s">
        <v>156</v>
      </c>
      <c r="L194" s="261"/>
      <c r="M194" s="262" t="s">
        <v>1</v>
      </c>
      <c r="N194" s="263" t="s">
        <v>41</v>
      </c>
      <c r="O194" s="91"/>
      <c r="P194" s="227">
        <f>O194*H194</f>
        <v>0</v>
      </c>
      <c r="Q194" s="227">
        <v>0.018679999999999999</v>
      </c>
      <c r="R194" s="227">
        <f>Q194*H194</f>
        <v>0.037359999999999997</v>
      </c>
      <c r="S194" s="227">
        <v>0</v>
      </c>
      <c r="T194" s="22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9" t="s">
        <v>188</v>
      </c>
      <c r="AT194" s="229" t="s">
        <v>228</v>
      </c>
      <c r="AU194" s="229" t="s">
        <v>86</v>
      </c>
      <c r="AY194" s="17" t="s">
        <v>150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7" t="s">
        <v>84</v>
      </c>
      <c r="BK194" s="230">
        <f>ROUND(I194*H194,2)</f>
        <v>0</v>
      </c>
      <c r="BL194" s="17" t="s">
        <v>157</v>
      </c>
      <c r="BM194" s="229" t="s">
        <v>1182</v>
      </c>
    </row>
    <row r="195" s="2" customFormat="1" ht="16.5" customHeight="1">
      <c r="A195" s="38"/>
      <c r="B195" s="39"/>
      <c r="C195" s="254" t="s">
        <v>255</v>
      </c>
      <c r="D195" s="254" t="s">
        <v>228</v>
      </c>
      <c r="E195" s="255" t="s">
        <v>886</v>
      </c>
      <c r="F195" s="256" t="s">
        <v>887</v>
      </c>
      <c r="G195" s="257" t="s">
        <v>884</v>
      </c>
      <c r="H195" s="258">
        <v>2</v>
      </c>
      <c r="I195" s="259"/>
      <c r="J195" s="260">
        <f>ROUND(I195*H195,2)</f>
        <v>0</v>
      </c>
      <c r="K195" s="256" t="s">
        <v>156</v>
      </c>
      <c r="L195" s="261"/>
      <c r="M195" s="262" t="s">
        <v>1</v>
      </c>
      <c r="N195" s="263" t="s">
        <v>41</v>
      </c>
      <c r="O195" s="91"/>
      <c r="P195" s="227">
        <f>O195*H195</f>
        <v>0</v>
      </c>
      <c r="Q195" s="227">
        <v>0.0195</v>
      </c>
      <c r="R195" s="227">
        <f>Q195*H195</f>
        <v>0.039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188</v>
      </c>
      <c r="AT195" s="229" t="s">
        <v>228</v>
      </c>
      <c r="AU195" s="229" t="s">
        <v>86</v>
      </c>
      <c r="AY195" s="17" t="s">
        <v>150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84</v>
      </c>
      <c r="BK195" s="230">
        <f>ROUND(I195*H195,2)</f>
        <v>0</v>
      </c>
      <c r="BL195" s="17" t="s">
        <v>157</v>
      </c>
      <c r="BM195" s="229" t="s">
        <v>1183</v>
      </c>
    </row>
    <row r="196" s="12" customFormat="1" ht="22.8" customHeight="1">
      <c r="A196" s="12"/>
      <c r="B196" s="202"/>
      <c r="C196" s="203"/>
      <c r="D196" s="204" t="s">
        <v>75</v>
      </c>
      <c r="E196" s="216" t="s">
        <v>194</v>
      </c>
      <c r="F196" s="216" t="s">
        <v>590</v>
      </c>
      <c r="G196" s="203"/>
      <c r="H196" s="203"/>
      <c r="I196" s="206"/>
      <c r="J196" s="217">
        <f>BK196</f>
        <v>0</v>
      </c>
      <c r="K196" s="203"/>
      <c r="L196" s="208"/>
      <c r="M196" s="209"/>
      <c r="N196" s="210"/>
      <c r="O196" s="210"/>
      <c r="P196" s="211">
        <f>SUM(P197:P242)</f>
        <v>0</v>
      </c>
      <c r="Q196" s="210"/>
      <c r="R196" s="211">
        <f>SUM(R197:R242)</f>
        <v>0.0038364000000000002</v>
      </c>
      <c r="S196" s="210"/>
      <c r="T196" s="212">
        <f>SUM(T197:T242)</f>
        <v>21.276024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3" t="s">
        <v>84</v>
      </c>
      <c r="AT196" s="214" t="s">
        <v>75</v>
      </c>
      <c r="AU196" s="214" t="s">
        <v>84</v>
      </c>
      <c r="AY196" s="213" t="s">
        <v>150</v>
      </c>
      <c r="BK196" s="215">
        <f>SUM(BK197:BK242)</f>
        <v>0</v>
      </c>
    </row>
    <row r="197" s="2" customFormat="1" ht="21.75" customHeight="1">
      <c r="A197" s="38"/>
      <c r="B197" s="39"/>
      <c r="C197" s="218" t="s">
        <v>260</v>
      </c>
      <c r="D197" s="218" t="s">
        <v>152</v>
      </c>
      <c r="E197" s="219" t="s">
        <v>605</v>
      </c>
      <c r="F197" s="220" t="s">
        <v>606</v>
      </c>
      <c r="G197" s="221" t="s">
        <v>155</v>
      </c>
      <c r="H197" s="222">
        <v>95.909999999999997</v>
      </c>
      <c r="I197" s="223"/>
      <c r="J197" s="224">
        <f>ROUND(I197*H197,2)</f>
        <v>0</v>
      </c>
      <c r="K197" s="220" t="s">
        <v>156</v>
      </c>
      <c r="L197" s="44"/>
      <c r="M197" s="225" t="s">
        <v>1</v>
      </c>
      <c r="N197" s="226" t="s">
        <v>41</v>
      </c>
      <c r="O197" s="91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157</v>
      </c>
      <c r="AT197" s="229" t="s">
        <v>152</v>
      </c>
      <c r="AU197" s="229" t="s">
        <v>86</v>
      </c>
      <c r="AY197" s="17" t="s">
        <v>150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84</v>
      </c>
      <c r="BK197" s="230">
        <f>ROUND(I197*H197,2)</f>
        <v>0</v>
      </c>
      <c r="BL197" s="17" t="s">
        <v>157</v>
      </c>
      <c r="BM197" s="229" t="s">
        <v>1184</v>
      </c>
    </row>
    <row r="198" s="13" customFormat="1">
      <c r="A198" s="13"/>
      <c r="B198" s="231"/>
      <c r="C198" s="232"/>
      <c r="D198" s="233" t="s">
        <v>159</v>
      </c>
      <c r="E198" s="234" t="s">
        <v>1</v>
      </c>
      <c r="F198" s="235" t="s">
        <v>1185</v>
      </c>
      <c r="G198" s="232"/>
      <c r="H198" s="236">
        <v>57.710000000000001</v>
      </c>
      <c r="I198" s="237"/>
      <c r="J198" s="232"/>
      <c r="K198" s="232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159</v>
      </c>
      <c r="AU198" s="242" t="s">
        <v>86</v>
      </c>
      <c r="AV198" s="13" t="s">
        <v>86</v>
      </c>
      <c r="AW198" s="13" t="s">
        <v>32</v>
      </c>
      <c r="AX198" s="13" t="s">
        <v>76</v>
      </c>
      <c r="AY198" s="242" t="s">
        <v>150</v>
      </c>
    </row>
    <row r="199" s="13" customFormat="1">
      <c r="A199" s="13"/>
      <c r="B199" s="231"/>
      <c r="C199" s="232"/>
      <c r="D199" s="233" t="s">
        <v>159</v>
      </c>
      <c r="E199" s="234" t="s">
        <v>1</v>
      </c>
      <c r="F199" s="235" t="s">
        <v>1186</v>
      </c>
      <c r="G199" s="232"/>
      <c r="H199" s="236">
        <v>4.7000000000000002</v>
      </c>
      <c r="I199" s="237"/>
      <c r="J199" s="232"/>
      <c r="K199" s="232"/>
      <c r="L199" s="238"/>
      <c r="M199" s="239"/>
      <c r="N199" s="240"/>
      <c r="O199" s="240"/>
      <c r="P199" s="240"/>
      <c r="Q199" s="240"/>
      <c r="R199" s="240"/>
      <c r="S199" s="240"/>
      <c r="T199" s="24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2" t="s">
        <v>159</v>
      </c>
      <c r="AU199" s="242" t="s">
        <v>86</v>
      </c>
      <c r="AV199" s="13" t="s">
        <v>86</v>
      </c>
      <c r="AW199" s="13" t="s">
        <v>32</v>
      </c>
      <c r="AX199" s="13" t="s">
        <v>76</v>
      </c>
      <c r="AY199" s="242" t="s">
        <v>150</v>
      </c>
    </row>
    <row r="200" s="13" customFormat="1">
      <c r="A200" s="13"/>
      <c r="B200" s="231"/>
      <c r="C200" s="232"/>
      <c r="D200" s="233" t="s">
        <v>159</v>
      </c>
      <c r="E200" s="234" t="s">
        <v>1</v>
      </c>
      <c r="F200" s="235" t="s">
        <v>1187</v>
      </c>
      <c r="G200" s="232"/>
      <c r="H200" s="236">
        <v>9.8000000000000007</v>
      </c>
      <c r="I200" s="237"/>
      <c r="J200" s="232"/>
      <c r="K200" s="232"/>
      <c r="L200" s="238"/>
      <c r="M200" s="239"/>
      <c r="N200" s="240"/>
      <c r="O200" s="240"/>
      <c r="P200" s="240"/>
      <c r="Q200" s="240"/>
      <c r="R200" s="240"/>
      <c r="S200" s="240"/>
      <c r="T200" s="24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2" t="s">
        <v>159</v>
      </c>
      <c r="AU200" s="242" t="s">
        <v>86</v>
      </c>
      <c r="AV200" s="13" t="s">
        <v>86</v>
      </c>
      <c r="AW200" s="13" t="s">
        <v>32</v>
      </c>
      <c r="AX200" s="13" t="s">
        <v>76</v>
      </c>
      <c r="AY200" s="242" t="s">
        <v>150</v>
      </c>
    </row>
    <row r="201" s="13" customFormat="1">
      <c r="A201" s="13"/>
      <c r="B201" s="231"/>
      <c r="C201" s="232"/>
      <c r="D201" s="233" t="s">
        <v>159</v>
      </c>
      <c r="E201" s="234" t="s">
        <v>1</v>
      </c>
      <c r="F201" s="235" t="s">
        <v>1188</v>
      </c>
      <c r="G201" s="232"/>
      <c r="H201" s="236">
        <v>7.5999999999999996</v>
      </c>
      <c r="I201" s="237"/>
      <c r="J201" s="232"/>
      <c r="K201" s="232"/>
      <c r="L201" s="238"/>
      <c r="M201" s="239"/>
      <c r="N201" s="240"/>
      <c r="O201" s="240"/>
      <c r="P201" s="240"/>
      <c r="Q201" s="240"/>
      <c r="R201" s="240"/>
      <c r="S201" s="240"/>
      <c r="T201" s="24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2" t="s">
        <v>159</v>
      </c>
      <c r="AU201" s="242" t="s">
        <v>86</v>
      </c>
      <c r="AV201" s="13" t="s">
        <v>86</v>
      </c>
      <c r="AW201" s="13" t="s">
        <v>32</v>
      </c>
      <c r="AX201" s="13" t="s">
        <v>76</v>
      </c>
      <c r="AY201" s="242" t="s">
        <v>150</v>
      </c>
    </row>
    <row r="202" s="13" customFormat="1">
      <c r="A202" s="13"/>
      <c r="B202" s="231"/>
      <c r="C202" s="232"/>
      <c r="D202" s="233" t="s">
        <v>159</v>
      </c>
      <c r="E202" s="234" t="s">
        <v>1</v>
      </c>
      <c r="F202" s="235" t="s">
        <v>1189</v>
      </c>
      <c r="G202" s="232"/>
      <c r="H202" s="236">
        <v>9.5999999999999996</v>
      </c>
      <c r="I202" s="237"/>
      <c r="J202" s="232"/>
      <c r="K202" s="232"/>
      <c r="L202" s="238"/>
      <c r="M202" s="239"/>
      <c r="N202" s="240"/>
      <c r="O202" s="240"/>
      <c r="P202" s="240"/>
      <c r="Q202" s="240"/>
      <c r="R202" s="240"/>
      <c r="S202" s="240"/>
      <c r="T202" s="24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2" t="s">
        <v>159</v>
      </c>
      <c r="AU202" s="242" t="s">
        <v>86</v>
      </c>
      <c r="AV202" s="13" t="s">
        <v>86</v>
      </c>
      <c r="AW202" s="13" t="s">
        <v>32</v>
      </c>
      <c r="AX202" s="13" t="s">
        <v>76</v>
      </c>
      <c r="AY202" s="242" t="s">
        <v>150</v>
      </c>
    </row>
    <row r="203" s="13" customFormat="1">
      <c r="A203" s="13"/>
      <c r="B203" s="231"/>
      <c r="C203" s="232"/>
      <c r="D203" s="233" t="s">
        <v>159</v>
      </c>
      <c r="E203" s="234" t="s">
        <v>1</v>
      </c>
      <c r="F203" s="235" t="s">
        <v>1190</v>
      </c>
      <c r="G203" s="232"/>
      <c r="H203" s="236">
        <v>6.5</v>
      </c>
      <c r="I203" s="237"/>
      <c r="J203" s="232"/>
      <c r="K203" s="232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159</v>
      </c>
      <c r="AU203" s="242" t="s">
        <v>86</v>
      </c>
      <c r="AV203" s="13" t="s">
        <v>86</v>
      </c>
      <c r="AW203" s="13" t="s">
        <v>32</v>
      </c>
      <c r="AX203" s="13" t="s">
        <v>76</v>
      </c>
      <c r="AY203" s="242" t="s">
        <v>150</v>
      </c>
    </row>
    <row r="204" s="14" customFormat="1">
      <c r="A204" s="14"/>
      <c r="B204" s="243"/>
      <c r="C204" s="244"/>
      <c r="D204" s="233" t="s">
        <v>159</v>
      </c>
      <c r="E204" s="245" t="s">
        <v>1</v>
      </c>
      <c r="F204" s="246" t="s">
        <v>161</v>
      </c>
      <c r="G204" s="244"/>
      <c r="H204" s="247">
        <v>95.909999999999997</v>
      </c>
      <c r="I204" s="248"/>
      <c r="J204" s="244"/>
      <c r="K204" s="244"/>
      <c r="L204" s="249"/>
      <c r="M204" s="250"/>
      <c r="N204" s="251"/>
      <c r="O204" s="251"/>
      <c r="P204" s="251"/>
      <c r="Q204" s="251"/>
      <c r="R204" s="251"/>
      <c r="S204" s="251"/>
      <c r="T204" s="25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3" t="s">
        <v>159</v>
      </c>
      <c r="AU204" s="253" t="s">
        <v>86</v>
      </c>
      <c r="AV204" s="14" t="s">
        <v>157</v>
      </c>
      <c r="AW204" s="14" t="s">
        <v>32</v>
      </c>
      <c r="AX204" s="14" t="s">
        <v>84</v>
      </c>
      <c r="AY204" s="253" t="s">
        <v>150</v>
      </c>
    </row>
    <row r="205" s="2" customFormat="1" ht="16.5" customHeight="1">
      <c r="A205" s="38"/>
      <c r="B205" s="39"/>
      <c r="C205" s="218" t="s">
        <v>7</v>
      </c>
      <c r="D205" s="218" t="s">
        <v>152</v>
      </c>
      <c r="E205" s="219" t="s">
        <v>610</v>
      </c>
      <c r="F205" s="220" t="s">
        <v>611</v>
      </c>
      <c r="G205" s="221" t="s">
        <v>155</v>
      </c>
      <c r="H205" s="222">
        <v>95.909999999999997</v>
      </c>
      <c r="I205" s="223"/>
      <c r="J205" s="224">
        <f>ROUND(I205*H205,2)</f>
        <v>0</v>
      </c>
      <c r="K205" s="220" t="s">
        <v>156</v>
      </c>
      <c r="L205" s="44"/>
      <c r="M205" s="225" t="s">
        <v>1</v>
      </c>
      <c r="N205" s="226" t="s">
        <v>41</v>
      </c>
      <c r="O205" s="91"/>
      <c r="P205" s="227">
        <f>O205*H205</f>
        <v>0</v>
      </c>
      <c r="Q205" s="227">
        <v>4.0000000000000003E-05</v>
      </c>
      <c r="R205" s="227">
        <f>Q205*H205</f>
        <v>0.0038364000000000002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157</v>
      </c>
      <c r="AT205" s="229" t="s">
        <v>152</v>
      </c>
      <c r="AU205" s="229" t="s">
        <v>86</v>
      </c>
      <c r="AY205" s="17" t="s">
        <v>150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84</v>
      </c>
      <c r="BK205" s="230">
        <f>ROUND(I205*H205,2)</f>
        <v>0</v>
      </c>
      <c r="BL205" s="17" t="s">
        <v>157</v>
      </c>
      <c r="BM205" s="229" t="s">
        <v>1191</v>
      </c>
    </row>
    <row r="206" s="13" customFormat="1">
      <c r="A206" s="13"/>
      <c r="B206" s="231"/>
      <c r="C206" s="232"/>
      <c r="D206" s="233" t="s">
        <v>159</v>
      </c>
      <c r="E206" s="234" t="s">
        <v>1</v>
      </c>
      <c r="F206" s="235" t="s">
        <v>1185</v>
      </c>
      <c r="G206" s="232"/>
      <c r="H206" s="236">
        <v>57.710000000000001</v>
      </c>
      <c r="I206" s="237"/>
      <c r="J206" s="232"/>
      <c r="K206" s="232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159</v>
      </c>
      <c r="AU206" s="242" t="s">
        <v>86</v>
      </c>
      <c r="AV206" s="13" t="s">
        <v>86</v>
      </c>
      <c r="AW206" s="13" t="s">
        <v>32</v>
      </c>
      <c r="AX206" s="13" t="s">
        <v>76</v>
      </c>
      <c r="AY206" s="242" t="s">
        <v>150</v>
      </c>
    </row>
    <row r="207" s="13" customFormat="1">
      <c r="A207" s="13"/>
      <c r="B207" s="231"/>
      <c r="C207" s="232"/>
      <c r="D207" s="233" t="s">
        <v>159</v>
      </c>
      <c r="E207" s="234" t="s">
        <v>1</v>
      </c>
      <c r="F207" s="235" t="s">
        <v>1186</v>
      </c>
      <c r="G207" s="232"/>
      <c r="H207" s="236">
        <v>4.7000000000000002</v>
      </c>
      <c r="I207" s="237"/>
      <c r="J207" s="232"/>
      <c r="K207" s="232"/>
      <c r="L207" s="238"/>
      <c r="M207" s="239"/>
      <c r="N207" s="240"/>
      <c r="O207" s="240"/>
      <c r="P207" s="240"/>
      <c r="Q207" s="240"/>
      <c r="R207" s="240"/>
      <c r="S207" s="240"/>
      <c r="T207" s="24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2" t="s">
        <v>159</v>
      </c>
      <c r="AU207" s="242" t="s">
        <v>86</v>
      </c>
      <c r="AV207" s="13" t="s">
        <v>86</v>
      </c>
      <c r="AW207" s="13" t="s">
        <v>32</v>
      </c>
      <c r="AX207" s="13" t="s">
        <v>76</v>
      </c>
      <c r="AY207" s="242" t="s">
        <v>150</v>
      </c>
    </row>
    <row r="208" s="13" customFormat="1">
      <c r="A208" s="13"/>
      <c r="B208" s="231"/>
      <c r="C208" s="232"/>
      <c r="D208" s="233" t="s">
        <v>159</v>
      </c>
      <c r="E208" s="234" t="s">
        <v>1</v>
      </c>
      <c r="F208" s="235" t="s">
        <v>1187</v>
      </c>
      <c r="G208" s="232"/>
      <c r="H208" s="236">
        <v>9.8000000000000007</v>
      </c>
      <c r="I208" s="237"/>
      <c r="J208" s="232"/>
      <c r="K208" s="232"/>
      <c r="L208" s="238"/>
      <c r="M208" s="239"/>
      <c r="N208" s="240"/>
      <c r="O208" s="240"/>
      <c r="P208" s="240"/>
      <c r="Q208" s="240"/>
      <c r="R208" s="240"/>
      <c r="S208" s="240"/>
      <c r="T208" s="24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2" t="s">
        <v>159</v>
      </c>
      <c r="AU208" s="242" t="s">
        <v>86</v>
      </c>
      <c r="AV208" s="13" t="s">
        <v>86</v>
      </c>
      <c r="AW208" s="13" t="s">
        <v>32</v>
      </c>
      <c r="AX208" s="13" t="s">
        <v>76</v>
      </c>
      <c r="AY208" s="242" t="s">
        <v>150</v>
      </c>
    </row>
    <row r="209" s="13" customFormat="1">
      <c r="A209" s="13"/>
      <c r="B209" s="231"/>
      <c r="C209" s="232"/>
      <c r="D209" s="233" t="s">
        <v>159</v>
      </c>
      <c r="E209" s="234" t="s">
        <v>1</v>
      </c>
      <c r="F209" s="235" t="s">
        <v>1188</v>
      </c>
      <c r="G209" s="232"/>
      <c r="H209" s="236">
        <v>7.5999999999999996</v>
      </c>
      <c r="I209" s="237"/>
      <c r="J209" s="232"/>
      <c r="K209" s="232"/>
      <c r="L209" s="238"/>
      <c r="M209" s="239"/>
      <c r="N209" s="240"/>
      <c r="O209" s="240"/>
      <c r="P209" s="240"/>
      <c r="Q209" s="240"/>
      <c r="R209" s="240"/>
      <c r="S209" s="240"/>
      <c r="T209" s="24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2" t="s">
        <v>159</v>
      </c>
      <c r="AU209" s="242" t="s">
        <v>86</v>
      </c>
      <c r="AV209" s="13" t="s">
        <v>86</v>
      </c>
      <c r="AW209" s="13" t="s">
        <v>32</v>
      </c>
      <c r="AX209" s="13" t="s">
        <v>76</v>
      </c>
      <c r="AY209" s="242" t="s">
        <v>150</v>
      </c>
    </row>
    <row r="210" s="13" customFormat="1">
      <c r="A210" s="13"/>
      <c r="B210" s="231"/>
      <c r="C210" s="232"/>
      <c r="D210" s="233" t="s">
        <v>159</v>
      </c>
      <c r="E210" s="234" t="s">
        <v>1</v>
      </c>
      <c r="F210" s="235" t="s">
        <v>1189</v>
      </c>
      <c r="G210" s="232"/>
      <c r="H210" s="236">
        <v>9.5999999999999996</v>
      </c>
      <c r="I210" s="237"/>
      <c r="J210" s="232"/>
      <c r="K210" s="232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159</v>
      </c>
      <c r="AU210" s="242" t="s">
        <v>86</v>
      </c>
      <c r="AV210" s="13" t="s">
        <v>86</v>
      </c>
      <c r="AW210" s="13" t="s">
        <v>32</v>
      </c>
      <c r="AX210" s="13" t="s">
        <v>76</v>
      </c>
      <c r="AY210" s="242" t="s">
        <v>150</v>
      </c>
    </row>
    <row r="211" s="13" customFormat="1">
      <c r="A211" s="13"/>
      <c r="B211" s="231"/>
      <c r="C211" s="232"/>
      <c r="D211" s="233" t="s">
        <v>159</v>
      </c>
      <c r="E211" s="234" t="s">
        <v>1</v>
      </c>
      <c r="F211" s="235" t="s">
        <v>1190</v>
      </c>
      <c r="G211" s="232"/>
      <c r="H211" s="236">
        <v>6.5</v>
      </c>
      <c r="I211" s="237"/>
      <c r="J211" s="232"/>
      <c r="K211" s="232"/>
      <c r="L211" s="238"/>
      <c r="M211" s="239"/>
      <c r="N211" s="240"/>
      <c r="O211" s="240"/>
      <c r="P211" s="240"/>
      <c r="Q211" s="240"/>
      <c r="R211" s="240"/>
      <c r="S211" s="240"/>
      <c r="T211" s="24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2" t="s">
        <v>159</v>
      </c>
      <c r="AU211" s="242" t="s">
        <v>86</v>
      </c>
      <c r="AV211" s="13" t="s">
        <v>86</v>
      </c>
      <c r="AW211" s="13" t="s">
        <v>32</v>
      </c>
      <c r="AX211" s="13" t="s">
        <v>76</v>
      </c>
      <c r="AY211" s="242" t="s">
        <v>150</v>
      </c>
    </row>
    <row r="212" s="14" customFormat="1">
      <c r="A212" s="14"/>
      <c r="B212" s="243"/>
      <c r="C212" s="244"/>
      <c r="D212" s="233" t="s">
        <v>159</v>
      </c>
      <c r="E212" s="245" t="s">
        <v>1</v>
      </c>
      <c r="F212" s="246" t="s">
        <v>161</v>
      </c>
      <c r="G212" s="244"/>
      <c r="H212" s="247">
        <v>95.909999999999997</v>
      </c>
      <c r="I212" s="248"/>
      <c r="J212" s="244"/>
      <c r="K212" s="244"/>
      <c r="L212" s="249"/>
      <c r="M212" s="250"/>
      <c r="N212" s="251"/>
      <c r="O212" s="251"/>
      <c r="P212" s="251"/>
      <c r="Q212" s="251"/>
      <c r="R212" s="251"/>
      <c r="S212" s="251"/>
      <c r="T212" s="25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3" t="s">
        <v>159</v>
      </c>
      <c r="AU212" s="253" t="s">
        <v>86</v>
      </c>
      <c r="AV212" s="14" t="s">
        <v>157</v>
      </c>
      <c r="AW212" s="14" t="s">
        <v>32</v>
      </c>
      <c r="AX212" s="14" t="s">
        <v>84</v>
      </c>
      <c r="AY212" s="253" t="s">
        <v>150</v>
      </c>
    </row>
    <row r="213" s="2" customFormat="1" ht="16.5" customHeight="1">
      <c r="A213" s="38"/>
      <c r="B213" s="39"/>
      <c r="C213" s="218" t="s">
        <v>269</v>
      </c>
      <c r="D213" s="218" t="s">
        <v>152</v>
      </c>
      <c r="E213" s="219" t="s">
        <v>1192</v>
      </c>
      <c r="F213" s="220" t="s">
        <v>1193</v>
      </c>
      <c r="G213" s="221" t="s">
        <v>155</v>
      </c>
      <c r="H213" s="222">
        <v>22.399999999999999</v>
      </c>
      <c r="I213" s="223"/>
      <c r="J213" s="224">
        <f>ROUND(I213*H213,2)</f>
        <v>0</v>
      </c>
      <c r="K213" s="220" t="s">
        <v>156</v>
      </c>
      <c r="L213" s="44"/>
      <c r="M213" s="225" t="s">
        <v>1</v>
      </c>
      <c r="N213" s="226" t="s">
        <v>41</v>
      </c>
      <c r="O213" s="91"/>
      <c r="P213" s="227">
        <f>O213*H213</f>
        <v>0</v>
      </c>
      <c r="Q213" s="227">
        <v>0</v>
      </c>
      <c r="R213" s="227">
        <f>Q213*H213</f>
        <v>0</v>
      </c>
      <c r="S213" s="227">
        <v>0.308</v>
      </c>
      <c r="T213" s="228">
        <f>S213*H213</f>
        <v>6.8991999999999996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157</v>
      </c>
      <c r="AT213" s="229" t="s">
        <v>152</v>
      </c>
      <c r="AU213" s="229" t="s">
        <v>86</v>
      </c>
      <c r="AY213" s="17" t="s">
        <v>150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84</v>
      </c>
      <c r="BK213" s="230">
        <f>ROUND(I213*H213,2)</f>
        <v>0</v>
      </c>
      <c r="BL213" s="17" t="s">
        <v>157</v>
      </c>
      <c r="BM213" s="229" t="s">
        <v>1194</v>
      </c>
    </row>
    <row r="214" s="13" customFormat="1">
      <c r="A214" s="13"/>
      <c r="B214" s="231"/>
      <c r="C214" s="232"/>
      <c r="D214" s="233" t="s">
        <v>159</v>
      </c>
      <c r="E214" s="234" t="s">
        <v>1</v>
      </c>
      <c r="F214" s="235" t="s">
        <v>1195</v>
      </c>
      <c r="G214" s="232"/>
      <c r="H214" s="236">
        <v>22.399999999999999</v>
      </c>
      <c r="I214" s="237"/>
      <c r="J214" s="232"/>
      <c r="K214" s="232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159</v>
      </c>
      <c r="AU214" s="242" t="s">
        <v>86</v>
      </c>
      <c r="AV214" s="13" t="s">
        <v>86</v>
      </c>
      <c r="AW214" s="13" t="s">
        <v>32</v>
      </c>
      <c r="AX214" s="13" t="s">
        <v>76</v>
      </c>
      <c r="AY214" s="242" t="s">
        <v>150</v>
      </c>
    </row>
    <row r="215" s="14" customFormat="1">
      <c r="A215" s="14"/>
      <c r="B215" s="243"/>
      <c r="C215" s="244"/>
      <c r="D215" s="233" t="s">
        <v>159</v>
      </c>
      <c r="E215" s="245" t="s">
        <v>1</v>
      </c>
      <c r="F215" s="246" t="s">
        <v>161</v>
      </c>
      <c r="G215" s="244"/>
      <c r="H215" s="247">
        <v>22.399999999999999</v>
      </c>
      <c r="I215" s="248"/>
      <c r="J215" s="244"/>
      <c r="K215" s="244"/>
      <c r="L215" s="249"/>
      <c r="M215" s="250"/>
      <c r="N215" s="251"/>
      <c r="O215" s="251"/>
      <c r="P215" s="251"/>
      <c r="Q215" s="251"/>
      <c r="R215" s="251"/>
      <c r="S215" s="251"/>
      <c r="T215" s="25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3" t="s">
        <v>159</v>
      </c>
      <c r="AU215" s="253" t="s">
        <v>86</v>
      </c>
      <c r="AV215" s="14" t="s">
        <v>157</v>
      </c>
      <c r="AW215" s="14" t="s">
        <v>32</v>
      </c>
      <c r="AX215" s="14" t="s">
        <v>84</v>
      </c>
      <c r="AY215" s="253" t="s">
        <v>150</v>
      </c>
    </row>
    <row r="216" s="2" customFormat="1" ht="16.5" customHeight="1">
      <c r="A216" s="38"/>
      <c r="B216" s="39"/>
      <c r="C216" s="218" t="s">
        <v>274</v>
      </c>
      <c r="D216" s="218" t="s">
        <v>152</v>
      </c>
      <c r="E216" s="219" t="s">
        <v>1196</v>
      </c>
      <c r="F216" s="220" t="s">
        <v>1197</v>
      </c>
      <c r="G216" s="221" t="s">
        <v>155</v>
      </c>
      <c r="H216" s="222">
        <v>89</v>
      </c>
      <c r="I216" s="223"/>
      <c r="J216" s="224">
        <f>ROUND(I216*H216,2)</f>
        <v>0</v>
      </c>
      <c r="K216" s="220" t="s">
        <v>156</v>
      </c>
      <c r="L216" s="44"/>
      <c r="M216" s="225" t="s">
        <v>1</v>
      </c>
      <c r="N216" s="226" t="s">
        <v>41</v>
      </c>
      <c r="O216" s="91"/>
      <c r="P216" s="227">
        <f>O216*H216</f>
        <v>0</v>
      </c>
      <c r="Q216" s="227">
        <v>0</v>
      </c>
      <c r="R216" s="227">
        <f>Q216*H216</f>
        <v>0</v>
      </c>
      <c r="S216" s="227">
        <v>0.089999999999999997</v>
      </c>
      <c r="T216" s="228">
        <f>S216*H216</f>
        <v>8.0099999999999998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9" t="s">
        <v>157</v>
      </c>
      <c r="AT216" s="229" t="s">
        <v>152</v>
      </c>
      <c r="AU216" s="229" t="s">
        <v>86</v>
      </c>
      <c r="AY216" s="17" t="s">
        <v>150</v>
      </c>
      <c r="BE216" s="230">
        <f>IF(N216="základní",J216,0)</f>
        <v>0</v>
      </c>
      <c r="BF216" s="230">
        <f>IF(N216="snížená",J216,0)</f>
        <v>0</v>
      </c>
      <c r="BG216" s="230">
        <f>IF(N216="zákl. přenesená",J216,0)</f>
        <v>0</v>
      </c>
      <c r="BH216" s="230">
        <f>IF(N216="sníž. přenesená",J216,0)</f>
        <v>0</v>
      </c>
      <c r="BI216" s="230">
        <f>IF(N216="nulová",J216,0)</f>
        <v>0</v>
      </c>
      <c r="BJ216" s="17" t="s">
        <v>84</v>
      </c>
      <c r="BK216" s="230">
        <f>ROUND(I216*H216,2)</f>
        <v>0</v>
      </c>
      <c r="BL216" s="17" t="s">
        <v>157</v>
      </c>
      <c r="BM216" s="229" t="s">
        <v>1198</v>
      </c>
    </row>
    <row r="217" s="13" customFormat="1">
      <c r="A217" s="13"/>
      <c r="B217" s="231"/>
      <c r="C217" s="232"/>
      <c r="D217" s="233" t="s">
        <v>159</v>
      </c>
      <c r="E217" s="234" t="s">
        <v>1</v>
      </c>
      <c r="F217" s="235" t="s">
        <v>365</v>
      </c>
      <c r="G217" s="232"/>
      <c r="H217" s="236">
        <v>38</v>
      </c>
      <c r="I217" s="237"/>
      <c r="J217" s="232"/>
      <c r="K217" s="232"/>
      <c r="L217" s="238"/>
      <c r="M217" s="239"/>
      <c r="N217" s="240"/>
      <c r="O217" s="240"/>
      <c r="P217" s="240"/>
      <c r="Q217" s="240"/>
      <c r="R217" s="240"/>
      <c r="S217" s="240"/>
      <c r="T217" s="24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2" t="s">
        <v>159</v>
      </c>
      <c r="AU217" s="242" t="s">
        <v>86</v>
      </c>
      <c r="AV217" s="13" t="s">
        <v>86</v>
      </c>
      <c r="AW217" s="13" t="s">
        <v>32</v>
      </c>
      <c r="AX217" s="13" t="s">
        <v>76</v>
      </c>
      <c r="AY217" s="242" t="s">
        <v>150</v>
      </c>
    </row>
    <row r="218" s="13" customFormat="1">
      <c r="A218" s="13"/>
      <c r="B218" s="231"/>
      <c r="C218" s="232"/>
      <c r="D218" s="233" t="s">
        <v>159</v>
      </c>
      <c r="E218" s="234" t="s">
        <v>1</v>
      </c>
      <c r="F218" s="235" t="s">
        <v>456</v>
      </c>
      <c r="G218" s="232"/>
      <c r="H218" s="236">
        <v>51</v>
      </c>
      <c r="I218" s="237"/>
      <c r="J218" s="232"/>
      <c r="K218" s="232"/>
      <c r="L218" s="238"/>
      <c r="M218" s="239"/>
      <c r="N218" s="240"/>
      <c r="O218" s="240"/>
      <c r="P218" s="240"/>
      <c r="Q218" s="240"/>
      <c r="R218" s="240"/>
      <c r="S218" s="240"/>
      <c r="T218" s="24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2" t="s">
        <v>159</v>
      </c>
      <c r="AU218" s="242" t="s">
        <v>86</v>
      </c>
      <c r="AV218" s="13" t="s">
        <v>86</v>
      </c>
      <c r="AW218" s="13" t="s">
        <v>32</v>
      </c>
      <c r="AX218" s="13" t="s">
        <v>76</v>
      </c>
      <c r="AY218" s="242" t="s">
        <v>150</v>
      </c>
    </row>
    <row r="219" s="14" customFormat="1">
      <c r="A219" s="14"/>
      <c r="B219" s="243"/>
      <c r="C219" s="244"/>
      <c r="D219" s="233" t="s">
        <v>159</v>
      </c>
      <c r="E219" s="245" t="s">
        <v>1</v>
      </c>
      <c r="F219" s="246" t="s">
        <v>161</v>
      </c>
      <c r="G219" s="244"/>
      <c r="H219" s="247">
        <v>89</v>
      </c>
      <c r="I219" s="248"/>
      <c r="J219" s="244"/>
      <c r="K219" s="244"/>
      <c r="L219" s="249"/>
      <c r="M219" s="250"/>
      <c r="N219" s="251"/>
      <c r="O219" s="251"/>
      <c r="P219" s="251"/>
      <c r="Q219" s="251"/>
      <c r="R219" s="251"/>
      <c r="S219" s="251"/>
      <c r="T219" s="25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3" t="s">
        <v>159</v>
      </c>
      <c r="AU219" s="253" t="s">
        <v>86</v>
      </c>
      <c r="AV219" s="14" t="s">
        <v>157</v>
      </c>
      <c r="AW219" s="14" t="s">
        <v>32</v>
      </c>
      <c r="AX219" s="14" t="s">
        <v>84</v>
      </c>
      <c r="AY219" s="253" t="s">
        <v>150</v>
      </c>
    </row>
    <row r="220" s="2" customFormat="1" ht="16.5" customHeight="1">
      <c r="A220" s="38"/>
      <c r="B220" s="39"/>
      <c r="C220" s="218" t="s">
        <v>278</v>
      </c>
      <c r="D220" s="218" t="s">
        <v>152</v>
      </c>
      <c r="E220" s="219" t="s">
        <v>1199</v>
      </c>
      <c r="F220" s="220" t="s">
        <v>1200</v>
      </c>
      <c r="G220" s="221" t="s">
        <v>155</v>
      </c>
      <c r="H220" s="222">
        <v>2.5</v>
      </c>
      <c r="I220" s="223"/>
      <c r="J220" s="224">
        <f>ROUND(I220*H220,2)</f>
        <v>0</v>
      </c>
      <c r="K220" s="220" t="s">
        <v>156</v>
      </c>
      <c r="L220" s="44"/>
      <c r="M220" s="225" t="s">
        <v>1</v>
      </c>
      <c r="N220" s="226" t="s">
        <v>41</v>
      </c>
      <c r="O220" s="91"/>
      <c r="P220" s="227">
        <f>O220*H220</f>
        <v>0</v>
      </c>
      <c r="Q220" s="227">
        <v>0</v>
      </c>
      <c r="R220" s="227">
        <f>Q220*H220</f>
        <v>0</v>
      </c>
      <c r="S220" s="227">
        <v>0.055</v>
      </c>
      <c r="T220" s="228">
        <f>S220*H220</f>
        <v>0.13750000000000001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9" t="s">
        <v>157</v>
      </c>
      <c r="AT220" s="229" t="s">
        <v>152</v>
      </c>
      <c r="AU220" s="229" t="s">
        <v>86</v>
      </c>
      <c r="AY220" s="17" t="s">
        <v>150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7" t="s">
        <v>84</v>
      </c>
      <c r="BK220" s="230">
        <f>ROUND(I220*H220,2)</f>
        <v>0</v>
      </c>
      <c r="BL220" s="17" t="s">
        <v>157</v>
      </c>
      <c r="BM220" s="229" t="s">
        <v>1201</v>
      </c>
    </row>
    <row r="221" s="13" customFormat="1">
      <c r="A221" s="13"/>
      <c r="B221" s="231"/>
      <c r="C221" s="232"/>
      <c r="D221" s="233" t="s">
        <v>159</v>
      </c>
      <c r="E221" s="234" t="s">
        <v>1</v>
      </c>
      <c r="F221" s="235" t="s">
        <v>595</v>
      </c>
      <c r="G221" s="232"/>
      <c r="H221" s="236">
        <v>2.5</v>
      </c>
      <c r="I221" s="237"/>
      <c r="J221" s="232"/>
      <c r="K221" s="232"/>
      <c r="L221" s="238"/>
      <c r="M221" s="239"/>
      <c r="N221" s="240"/>
      <c r="O221" s="240"/>
      <c r="P221" s="240"/>
      <c r="Q221" s="240"/>
      <c r="R221" s="240"/>
      <c r="S221" s="240"/>
      <c r="T221" s="24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2" t="s">
        <v>159</v>
      </c>
      <c r="AU221" s="242" t="s">
        <v>86</v>
      </c>
      <c r="AV221" s="13" t="s">
        <v>86</v>
      </c>
      <c r="AW221" s="13" t="s">
        <v>32</v>
      </c>
      <c r="AX221" s="13" t="s">
        <v>76</v>
      </c>
      <c r="AY221" s="242" t="s">
        <v>150</v>
      </c>
    </row>
    <row r="222" s="14" customFormat="1">
      <c r="A222" s="14"/>
      <c r="B222" s="243"/>
      <c r="C222" s="244"/>
      <c r="D222" s="233" t="s">
        <v>159</v>
      </c>
      <c r="E222" s="245" t="s">
        <v>1</v>
      </c>
      <c r="F222" s="246" t="s">
        <v>161</v>
      </c>
      <c r="G222" s="244"/>
      <c r="H222" s="247">
        <v>2.5</v>
      </c>
      <c r="I222" s="248"/>
      <c r="J222" s="244"/>
      <c r="K222" s="244"/>
      <c r="L222" s="249"/>
      <c r="M222" s="250"/>
      <c r="N222" s="251"/>
      <c r="O222" s="251"/>
      <c r="P222" s="251"/>
      <c r="Q222" s="251"/>
      <c r="R222" s="251"/>
      <c r="S222" s="251"/>
      <c r="T222" s="25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3" t="s">
        <v>159</v>
      </c>
      <c r="AU222" s="253" t="s">
        <v>86</v>
      </c>
      <c r="AV222" s="14" t="s">
        <v>157</v>
      </c>
      <c r="AW222" s="14" t="s">
        <v>32</v>
      </c>
      <c r="AX222" s="14" t="s">
        <v>84</v>
      </c>
      <c r="AY222" s="253" t="s">
        <v>150</v>
      </c>
    </row>
    <row r="223" s="2" customFormat="1" ht="16.5" customHeight="1">
      <c r="A223" s="38"/>
      <c r="B223" s="39"/>
      <c r="C223" s="218" t="s">
        <v>282</v>
      </c>
      <c r="D223" s="218" t="s">
        <v>152</v>
      </c>
      <c r="E223" s="219" t="s">
        <v>1202</v>
      </c>
      <c r="F223" s="220" t="s">
        <v>1203</v>
      </c>
      <c r="G223" s="221" t="s">
        <v>155</v>
      </c>
      <c r="H223" s="222">
        <v>1.7729999999999999</v>
      </c>
      <c r="I223" s="223"/>
      <c r="J223" s="224">
        <f>ROUND(I223*H223,2)</f>
        <v>0</v>
      </c>
      <c r="K223" s="220" t="s">
        <v>156</v>
      </c>
      <c r="L223" s="44"/>
      <c r="M223" s="225" t="s">
        <v>1</v>
      </c>
      <c r="N223" s="226" t="s">
        <v>41</v>
      </c>
      <c r="O223" s="91"/>
      <c r="P223" s="227">
        <f>O223*H223</f>
        <v>0</v>
      </c>
      <c r="Q223" s="227">
        <v>0</v>
      </c>
      <c r="R223" s="227">
        <f>Q223*H223</f>
        <v>0</v>
      </c>
      <c r="S223" s="227">
        <v>0.075999999999999998</v>
      </c>
      <c r="T223" s="228">
        <f>S223*H223</f>
        <v>0.13474799999999998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9" t="s">
        <v>157</v>
      </c>
      <c r="AT223" s="229" t="s">
        <v>152</v>
      </c>
      <c r="AU223" s="229" t="s">
        <v>86</v>
      </c>
      <c r="AY223" s="17" t="s">
        <v>150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7" t="s">
        <v>84</v>
      </c>
      <c r="BK223" s="230">
        <f>ROUND(I223*H223,2)</f>
        <v>0</v>
      </c>
      <c r="BL223" s="17" t="s">
        <v>157</v>
      </c>
      <c r="BM223" s="229" t="s">
        <v>1204</v>
      </c>
    </row>
    <row r="224" s="13" customFormat="1">
      <c r="A224" s="13"/>
      <c r="B224" s="231"/>
      <c r="C224" s="232"/>
      <c r="D224" s="233" t="s">
        <v>159</v>
      </c>
      <c r="E224" s="234" t="s">
        <v>1</v>
      </c>
      <c r="F224" s="235" t="s">
        <v>1205</v>
      </c>
      <c r="G224" s="232"/>
      <c r="H224" s="236">
        <v>1.7729999999999999</v>
      </c>
      <c r="I224" s="237"/>
      <c r="J224" s="232"/>
      <c r="K224" s="232"/>
      <c r="L224" s="238"/>
      <c r="M224" s="239"/>
      <c r="N224" s="240"/>
      <c r="O224" s="240"/>
      <c r="P224" s="240"/>
      <c r="Q224" s="240"/>
      <c r="R224" s="240"/>
      <c r="S224" s="240"/>
      <c r="T224" s="24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2" t="s">
        <v>159</v>
      </c>
      <c r="AU224" s="242" t="s">
        <v>86</v>
      </c>
      <c r="AV224" s="13" t="s">
        <v>86</v>
      </c>
      <c r="AW224" s="13" t="s">
        <v>32</v>
      </c>
      <c r="AX224" s="13" t="s">
        <v>76</v>
      </c>
      <c r="AY224" s="242" t="s">
        <v>150</v>
      </c>
    </row>
    <row r="225" s="14" customFormat="1">
      <c r="A225" s="14"/>
      <c r="B225" s="243"/>
      <c r="C225" s="244"/>
      <c r="D225" s="233" t="s">
        <v>159</v>
      </c>
      <c r="E225" s="245" t="s">
        <v>1</v>
      </c>
      <c r="F225" s="246" t="s">
        <v>161</v>
      </c>
      <c r="G225" s="244"/>
      <c r="H225" s="247">
        <v>1.7729999999999999</v>
      </c>
      <c r="I225" s="248"/>
      <c r="J225" s="244"/>
      <c r="K225" s="244"/>
      <c r="L225" s="249"/>
      <c r="M225" s="250"/>
      <c r="N225" s="251"/>
      <c r="O225" s="251"/>
      <c r="P225" s="251"/>
      <c r="Q225" s="251"/>
      <c r="R225" s="251"/>
      <c r="S225" s="251"/>
      <c r="T225" s="25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3" t="s">
        <v>159</v>
      </c>
      <c r="AU225" s="253" t="s">
        <v>86</v>
      </c>
      <c r="AV225" s="14" t="s">
        <v>157</v>
      </c>
      <c r="AW225" s="14" t="s">
        <v>32</v>
      </c>
      <c r="AX225" s="14" t="s">
        <v>84</v>
      </c>
      <c r="AY225" s="253" t="s">
        <v>150</v>
      </c>
    </row>
    <row r="226" s="2" customFormat="1" ht="16.5" customHeight="1">
      <c r="A226" s="38"/>
      <c r="B226" s="39"/>
      <c r="C226" s="218" t="s">
        <v>286</v>
      </c>
      <c r="D226" s="218" t="s">
        <v>152</v>
      </c>
      <c r="E226" s="219" t="s">
        <v>1206</v>
      </c>
      <c r="F226" s="220" t="s">
        <v>1207</v>
      </c>
      <c r="G226" s="221" t="s">
        <v>155</v>
      </c>
      <c r="H226" s="222">
        <v>3.1520000000000001</v>
      </c>
      <c r="I226" s="223"/>
      <c r="J226" s="224">
        <f>ROUND(I226*H226,2)</f>
        <v>0</v>
      </c>
      <c r="K226" s="220" t="s">
        <v>156</v>
      </c>
      <c r="L226" s="44"/>
      <c r="M226" s="225" t="s">
        <v>1</v>
      </c>
      <c r="N226" s="226" t="s">
        <v>41</v>
      </c>
      <c r="O226" s="91"/>
      <c r="P226" s="227">
        <f>O226*H226</f>
        <v>0</v>
      </c>
      <c r="Q226" s="227">
        <v>0</v>
      </c>
      <c r="R226" s="227">
        <f>Q226*H226</f>
        <v>0</v>
      </c>
      <c r="S226" s="227">
        <v>0.063</v>
      </c>
      <c r="T226" s="228">
        <f>S226*H226</f>
        <v>0.198576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9" t="s">
        <v>157</v>
      </c>
      <c r="AT226" s="229" t="s">
        <v>152</v>
      </c>
      <c r="AU226" s="229" t="s">
        <v>86</v>
      </c>
      <c r="AY226" s="17" t="s">
        <v>150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7" t="s">
        <v>84</v>
      </c>
      <c r="BK226" s="230">
        <f>ROUND(I226*H226,2)</f>
        <v>0</v>
      </c>
      <c r="BL226" s="17" t="s">
        <v>157</v>
      </c>
      <c r="BM226" s="229" t="s">
        <v>1208</v>
      </c>
    </row>
    <row r="227" s="13" customFormat="1">
      <c r="A227" s="13"/>
      <c r="B227" s="231"/>
      <c r="C227" s="232"/>
      <c r="D227" s="233" t="s">
        <v>159</v>
      </c>
      <c r="E227" s="234" t="s">
        <v>1</v>
      </c>
      <c r="F227" s="235" t="s">
        <v>1209</v>
      </c>
      <c r="G227" s="232"/>
      <c r="H227" s="236">
        <v>3.1520000000000001</v>
      </c>
      <c r="I227" s="237"/>
      <c r="J227" s="232"/>
      <c r="K227" s="232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159</v>
      </c>
      <c r="AU227" s="242" t="s">
        <v>86</v>
      </c>
      <c r="AV227" s="13" t="s">
        <v>86</v>
      </c>
      <c r="AW227" s="13" t="s">
        <v>32</v>
      </c>
      <c r="AX227" s="13" t="s">
        <v>76</v>
      </c>
      <c r="AY227" s="242" t="s">
        <v>150</v>
      </c>
    </row>
    <row r="228" s="14" customFormat="1">
      <c r="A228" s="14"/>
      <c r="B228" s="243"/>
      <c r="C228" s="244"/>
      <c r="D228" s="233" t="s">
        <v>159</v>
      </c>
      <c r="E228" s="245" t="s">
        <v>1</v>
      </c>
      <c r="F228" s="246" t="s">
        <v>161</v>
      </c>
      <c r="G228" s="244"/>
      <c r="H228" s="247">
        <v>3.1520000000000001</v>
      </c>
      <c r="I228" s="248"/>
      <c r="J228" s="244"/>
      <c r="K228" s="244"/>
      <c r="L228" s="249"/>
      <c r="M228" s="250"/>
      <c r="N228" s="251"/>
      <c r="O228" s="251"/>
      <c r="P228" s="251"/>
      <c r="Q228" s="251"/>
      <c r="R228" s="251"/>
      <c r="S228" s="251"/>
      <c r="T228" s="25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3" t="s">
        <v>159</v>
      </c>
      <c r="AU228" s="253" t="s">
        <v>86</v>
      </c>
      <c r="AV228" s="14" t="s">
        <v>157</v>
      </c>
      <c r="AW228" s="14" t="s">
        <v>32</v>
      </c>
      <c r="AX228" s="14" t="s">
        <v>84</v>
      </c>
      <c r="AY228" s="253" t="s">
        <v>150</v>
      </c>
    </row>
    <row r="229" s="2" customFormat="1" ht="16.5" customHeight="1">
      <c r="A229" s="38"/>
      <c r="B229" s="39"/>
      <c r="C229" s="218" t="s">
        <v>290</v>
      </c>
      <c r="D229" s="218" t="s">
        <v>152</v>
      </c>
      <c r="E229" s="219" t="s">
        <v>1210</v>
      </c>
      <c r="F229" s="220" t="s">
        <v>1211</v>
      </c>
      <c r="G229" s="221" t="s">
        <v>191</v>
      </c>
      <c r="H229" s="222">
        <v>0.53200000000000003</v>
      </c>
      <c r="I229" s="223"/>
      <c r="J229" s="224">
        <f>ROUND(I229*H229,2)</f>
        <v>0</v>
      </c>
      <c r="K229" s="220" t="s">
        <v>156</v>
      </c>
      <c r="L229" s="44"/>
      <c r="M229" s="225" t="s">
        <v>1</v>
      </c>
      <c r="N229" s="226" t="s">
        <v>41</v>
      </c>
      <c r="O229" s="91"/>
      <c r="P229" s="227">
        <f>O229*H229</f>
        <v>0</v>
      </c>
      <c r="Q229" s="227">
        <v>0</v>
      </c>
      <c r="R229" s="227">
        <f>Q229*H229</f>
        <v>0</v>
      </c>
      <c r="S229" s="227">
        <v>1.8</v>
      </c>
      <c r="T229" s="228">
        <f>S229*H229</f>
        <v>0.95760000000000012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9" t="s">
        <v>157</v>
      </c>
      <c r="AT229" s="229" t="s">
        <v>152</v>
      </c>
      <c r="AU229" s="229" t="s">
        <v>86</v>
      </c>
      <c r="AY229" s="17" t="s">
        <v>150</v>
      </c>
      <c r="BE229" s="230">
        <f>IF(N229="základní",J229,0)</f>
        <v>0</v>
      </c>
      <c r="BF229" s="230">
        <f>IF(N229="snížená",J229,0)</f>
        <v>0</v>
      </c>
      <c r="BG229" s="230">
        <f>IF(N229="zákl. přenesená",J229,0)</f>
        <v>0</v>
      </c>
      <c r="BH229" s="230">
        <f>IF(N229="sníž. přenesená",J229,0)</f>
        <v>0</v>
      </c>
      <c r="BI229" s="230">
        <f>IF(N229="nulová",J229,0)</f>
        <v>0</v>
      </c>
      <c r="BJ229" s="17" t="s">
        <v>84</v>
      </c>
      <c r="BK229" s="230">
        <f>ROUND(I229*H229,2)</f>
        <v>0</v>
      </c>
      <c r="BL229" s="17" t="s">
        <v>157</v>
      </c>
      <c r="BM229" s="229" t="s">
        <v>1212</v>
      </c>
    </row>
    <row r="230" s="13" customFormat="1">
      <c r="A230" s="13"/>
      <c r="B230" s="231"/>
      <c r="C230" s="232"/>
      <c r="D230" s="233" t="s">
        <v>159</v>
      </c>
      <c r="E230" s="234" t="s">
        <v>1</v>
      </c>
      <c r="F230" s="235" t="s">
        <v>1213</v>
      </c>
      <c r="G230" s="232"/>
      <c r="H230" s="236">
        <v>0.53200000000000003</v>
      </c>
      <c r="I230" s="237"/>
      <c r="J230" s="232"/>
      <c r="K230" s="232"/>
      <c r="L230" s="238"/>
      <c r="M230" s="239"/>
      <c r="N230" s="240"/>
      <c r="O230" s="240"/>
      <c r="P230" s="240"/>
      <c r="Q230" s="240"/>
      <c r="R230" s="240"/>
      <c r="S230" s="240"/>
      <c r="T230" s="24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2" t="s">
        <v>159</v>
      </c>
      <c r="AU230" s="242" t="s">
        <v>86</v>
      </c>
      <c r="AV230" s="13" t="s">
        <v>86</v>
      </c>
      <c r="AW230" s="13" t="s">
        <v>32</v>
      </c>
      <c r="AX230" s="13" t="s">
        <v>76</v>
      </c>
      <c r="AY230" s="242" t="s">
        <v>150</v>
      </c>
    </row>
    <row r="231" s="14" customFormat="1">
      <c r="A231" s="14"/>
      <c r="B231" s="243"/>
      <c r="C231" s="244"/>
      <c r="D231" s="233" t="s">
        <v>159</v>
      </c>
      <c r="E231" s="245" t="s">
        <v>1</v>
      </c>
      <c r="F231" s="246" t="s">
        <v>161</v>
      </c>
      <c r="G231" s="244"/>
      <c r="H231" s="247">
        <v>0.53200000000000003</v>
      </c>
      <c r="I231" s="248"/>
      <c r="J231" s="244"/>
      <c r="K231" s="244"/>
      <c r="L231" s="249"/>
      <c r="M231" s="250"/>
      <c r="N231" s="251"/>
      <c r="O231" s="251"/>
      <c r="P231" s="251"/>
      <c r="Q231" s="251"/>
      <c r="R231" s="251"/>
      <c r="S231" s="251"/>
      <c r="T231" s="252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3" t="s">
        <v>159</v>
      </c>
      <c r="AU231" s="253" t="s">
        <v>86</v>
      </c>
      <c r="AV231" s="14" t="s">
        <v>157</v>
      </c>
      <c r="AW231" s="14" t="s">
        <v>32</v>
      </c>
      <c r="AX231" s="14" t="s">
        <v>84</v>
      </c>
      <c r="AY231" s="253" t="s">
        <v>150</v>
      </c>
    </row>
    <row r="232" s="2" customFormat="1" ht="16.5" customHeight="1">
      <c r="A232" s="38"/>
      <c r="B232" s="39"/>
      <c r="C232" s="218" t="s">
        <v>296</v>
      </c>
      <c r="D232" s="218" t="s">
        <v>152</v>
      </c>
      <c r="E232" s="219" t="s">
        <v>1214</v>
      </c>
      <c r="F232" s="220" t="s">
        <v>1215</v>
      </c>
      <c r="G232" s="221" t="s">
        <v>191</v>
      </c>
      <c r="H232" s="222">
        <v>1.2709999999999999</v>
      </c>
      <c r="I232" s="223"/>
      <c r="J232" s="224">
        <f>ROUND(I232*H232,2)</f>
        <v>0</v>
      </c>
      <c r="K232" s="220" t="s">
        <v>156</v>
      </c>
      <c r="L232" s="44"/>
      <c r="M232" s="225" t="s">
        <v>1</v>
      </c>
      <c r="N232" s="226" t="s">
        <v>41</v>
      </c>
      <c r="O232" s="91"/>
      <c r="P232" s="227">
        <f>O232*H232</f>
        <v>0</v>
      </c>
      <c r="Q232" s="227">
        <v>0</v>
      </c>
      <c r="R232" s="227">
        <f>Q232*H232</f>
        <v>0</v>
      </c>
      <c r="S232" s="227">
        <v>1.8</v>
      </c>
      <c r="T232" s="228">
        <f>S232*H232</f>
        <v>2.2877999999999998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9" t="s">
        <v>157</v>
      </c>
      <c r="AT232" s="229" t="s">
        <v>152</v>
      </c>
      <c r="AU232" s="229" t="s">
        <v>86</v>
      </c>
      <c r="AY232" s="17" t="s">
        <v>150</v>
      </c>
      <c r="BE232" s="230">
        <f>IF(N232="základní",J232,0)</f>
        <v>0</v>
      </c>
      <c r="BF232" s="230">
        <f>IF(N232="snížená",J232,0)</f>
        <v>0</v>
      </c>
      <c r="BG232" s="230">
        <f>IF(N232="zákl. přenesená",J232,0)</f>
        <v>0</v>
      </c>
      <c r="BH232" s="230">
        <f>IF(N232="sníž. přenesená",J232,0)</f>
        <v>0</v>
      </c>
      <c r="BI232" s="230">
        <f>IF(N232="nulová",J232,0)</f>
        <v>0</v>
      </c>
      <c r="BJ232" s="17" t="s">
        <v>84</v>
      </c>
      <c r="BK232" s="230">
        <f>ROUND(I232*H232,2)</f>
        <v>0</v>
      </c>
      <c r="BL232" s="17" t="s">
        <v>157</v>
      </c>
      <c r="BM232" s="229" t="s">
        <v>1216</v>
      </c>
    </row>
    <row r="233" s="13" customFormat="1">
      <c r="A233" s="13"/>
      <c r="B233" s="231"/>
      <c r="C233" s="232"/>
      <c r="D233" s="233" t="s">
        <v>159</v>
      </c>
      <c r="E233" s="234" t="s">
        <v>1</v>
      </c>
      <c r="F233" s="235" t="s">
        <v>1217</v>
      </c>
      <c r="G233" s="232"/>
      <c r="H233" s="236">
        <v>0.65600000000000003</v>
      </c>
      <c r="I233" s="237"/>
      <c r="J233" s="232"/>
      <c r="K233" s="232"/>
      <c r="L233" s="238"/>
      <c r="M233" s="239"/>
      <c r="N233" s="240"/>
      <c r="O233" s="240"/>
      <c r="P233" s="240"/>
      <c r="Q233" s="240"/>
      <c r="R233" s="240"/>
      <c r="S233" s="240"/>
      <c r="T233" s="24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2" t="s">
        <v>159</v>
      </c>
      <c r="AU233" s="242" t="s">
        <v>86</v>
      </c>
      <c r="AV233" s="13" t="s">
        <v>86</v>
      </c>
      <c r="AW233" s="13" t="s">
        <v>32</v>
      </c>
      <c r="AX233" s="13" t="s">
        <v>76</v>
      </c>
      <c r="AY233" s="242" t="s">
        <v>150</v>
      </c>
    </row>
    <row r="234" s="13" customFormat="1">
      <c r="A234" s="13"/>
      <c r="B234" s="231"/>
      <c r="C234" s="232"/>
      <c r="D234" s="233" t="s">
        <v>159</v>
      </c>
      <c r="E234" s="234" t="s">
        <v>1</v>
      </c>
      <c r="F234" s="235" t="s">
        <v>1218</v>
      </c>
      <c r="G234" s="232"/>
      <c r="H234" s="236">
        <v>0.61499999999999999</v>
      </c>
      <c r="I234" s="237"/>
      <c r="J234" s="232"/>
      <c r="K234" s="232"/>
      <c r="L234" s="238"/>
      <c r="M234" s="239"/>
      <c r="N234" s="240"/>
      <c r="O234" s="240"/>
      <c r="P234" s="240"/>
      <c r="Q234" s="240"/>
      <c r="R234" s="240"/>
      <c r="S234" s="240"/>
      <c r="T234" s="24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2" t="s">
        <v>159</v>
      </c>
      <c r="AU234" s="242" t="s">
        <v>86</v>
      </c>
      <c r="AV234" s="13" t="s">
        <v>86</v>
      </c>
      <c r="AW234" s="13" t="s">
        <v>32</v>
      </c>
      <c r="AX234" s="13" t="s">
        <v>76</v>
      </c>
      <c r="AY234" s="242" t="s">
        <v>150</v>
      </c>
    </row>
    <row r="235" s="14" customFormat="1">
      <c r="A235" s="14"/>
      <c r="B235" s="243"/>
      <c r="C235" s="244"/>
      <c r="D235" s="233" t="s">
        <v>159</v>
      </c>
      <c r="E235" s="245" t="s">
        <v>1</v>
      </c>
      <c r="F235" s="246" t="s">
        <v>161</v>
      </c>
      <c r="G235" s="244"/>
      <c r="H235" s="247">
        <v>1.2709999999999999</v>
      </c>
      <c r="I235" s="248"/>
      <c r="J235" s="244"/>
      <c r="K235" s="244"/>
      <c r="L235" s="249"/>
      <c r="M235" s="250"/>
      <c r="N235" s="251"/>
      <c r="O235" s="251"/>
      <c r="P235" s="251"/>
      <c r="Q235" s="251"/>
      <c r="R235" s="251"/>
      <c r="S235" s="251"/>
      <c r="T235" s="25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3" t="s">
        <v>159</v>
      </c>
      <c r="AU235" s="253" t="s">
        <v>86</v>
      </c>
      <c r="AV235" s="14" t="s">
        <v>157</v>
      </c>
      <c r="AW235" s="14" t="s">
        <v>32</v>
      </c>
      <c r="AX235" s="14" t="s">
        <v>84</v>
      </c>
      <c r="AY235" s="253" t="s">
        <v>150</v>
      </c>
    </row>
    <row r="236" s="2" customFormat="1" ht="16.5" customHeight="1">
      <c r="A236" s="38"/>
      <c r="B236" s="39"/>
      <c r="C236" s="218" t="s">
        <v>302</v>
      </c>
      <c r="D236" s="218" t="s">
        <v>152</v>
      </c>
      <c r="E236" s="219" t="s">
        <v>1219</v>
      </c>
      <c r="F236" s="220" t="s">
        <v>1220</v>
      </c>
      <c r="G236" s="221" t="s">
        <v>191</v>
      </c>
      <c r="H236" s="222">
        <v>1.1970000000000001</v>
      </c>
      <c r="I236" s="223"/>
      <c r="J236" s="224">
        <f>ROUND(I236*H236,2)</f>
        <v>0</v>
      </c>
      <c r="K236" s="220" t="s">
        <v>156</v>
      </c>
      <c r="L236" s="44"/>
      <c r="M236" s="225" t="s">
        <v>1</v>
      </c>
      <c r="N236" s="226" t="s">
        <v>41</v>
      </c>
      <c r="O236" s="91"/>
      <c r="P236" s="227">
        <f>O236*H236</f>
        <v>0</v>
      </c>
      <c r="Q236" s="227">
        <v>0</v>
      </c>
      <c r="R236" s="227">
        <f>Q236*H236</f>
        <v>0</v>
      </c>
      <c r="S236" s="227">
        <v>1.8</v>
      </c>
      <c r="T236" s="228">
        <f>S236*H236</f>
        <v>2.1546000000000003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9" t="s">
        <v>157</v>
      </c>
      <c r="AT236" s="229" t="s">
        <v>152</v>
      </c>
      <c r="AU236" s="229" t="s">
        <v>86</v>
      </c>
      <c r="AY236" s="17" t="s">
        <v>150</v>
      </c>
      <c r="BE236" s="230">
        <f>IF(N236="základní",J236,0)</f>
        <v>0</v>
      </c>
      <c r="BF236" s="230">
        <f>IF(N236="snížená",J236,0)</f>
        <v>0</v>
      </c>
      <c r="BG236" s="230">
        <f>IF(N236="zákl. přenesená",J236,0)</f>
        <v>0</v>
      </c>
      <c r="BH236" s="230">
        <f>IF(N236="sníž. přenesená",J236,0)</f>
        <v>0</v>
      </c>
      <c r="BI236" s="230">
        <f>IF(N236="nulová",J236,0)</f>
        <v>0</v>
      </c>
      <c r="BJ236" s="17" t="s">
        <v>84</v>
      </c>
      <c r="BK236" s="230">
        <f>ROUND(I236*H236,2)</f>
        <v>0</v>
      </c>
      <c r="BL236" s="17" t="s">
        <v>157</v>
      </c>
      <c r="BM236" s="229" t="s">
        <v>1221</v>
      </c>
    </row>
    <row r="237" s="13" customFormat="1">
      <c r="A237" s="13"/>
      <c r="B237" s="231"/>
      <c r="C237" s="232"/>
      <c r="D237" s="233" t="s">
        <v>159</v>
      </c>
      <c r="E237" s="234" t="s">
        <v>1</v>
      </c>
      <c r="F237" s="235" t="s">
        <v>1222</v>
      </c>
      <c r="G237" s="232"/>
      <c r="H237" s="236">
        <v>1.1970000000000001</v>
      </c>
      <c r="I237" s="237"/>
      <c r="J237" s="232"/>
      <c r="K237" s="232"/>
      <c r="L237" s="238"/>
      <c r="M237" s="239"/>
      <c r="N237" s="240"/>
      <c r="O237" s="240"/>
      <c r="P237" s="240"/>
      <c r="Q237" s="240"/>
      <c r="R237" s="240"/>
      <c r="S237" s="240"/>
      <c r="T237" s="24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2" t="s">
        <v>159</v>
      </c>
      <c r="AU237" s="242" t="s">
        <v>86</v>
      </c>
      <c r="AV237" s="13" t="s">
        <v>86</v>
      </c>
      <c r="AW237" s="13" t="s">
        <v>32</v>
      </c>
      <c r="AX237" s="13" t="s">
        <v>76</v>
      </c>
      <c r="AY237" s="242" t="s">
        <v>150</v>
      </c>
    </row>
    <row r="238" s="14" customFormat="1">
      <c r="A238" s="14"/>
      <c r="B238" s="243"/>
      <c r="C238" s="244"/>
      <c r="D238" s="233" t="s">
        <v>159</v>
      </c>
      <c r="E238" s="245" t="s">
        <v>1</v>
      </c>
      <c r="F238" s="246" t="s">
        <v>161</v>
      </c>
      <c r="G238" s="244"/>
      <c r="H238" s="247">
        <v>1.1970000000000001</v>
      </c>
      <c r="I238" s="248"/>
      <c r="J238" s="244"/>
      <c r="K238" s="244"/>
      <c r="L238" s="249"/>
      <c r="M238" s="250"/>
      <c r="N238" s="251"/>
      <c r="O238" s="251"/>
      <c r="P238" s="251"/>
      <c r="Q238" s="251"/>
      <c r="R238" s="251"/>
      <c r="S238" s="251"/>
      <c r="T238" s="25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3" t="s">
        <v>159</v>
      </c>
      <c r="AU238" s="253" t="s">
        <v>86</v>
      </c>
      <c r="AV238" s="14" t="s">
        <v>157</v>
      </c>
      <c r="AW238" s="14" t="s">
        <v>32</v>
      </c>
      <c r="AX238" s="14" t="s">
        <v>84</v>
      </c>
      <c r="AY238" s="253" t="s">
        <v>150</v>
      </c>
    </row>
    <row r="239" s="2" customFormat="1" ht="16.5" customHeight="1">
      <c r="A239" s="38"/>
      <c r="B239" s="39"/>
      <c r="C239" s="218" t="s">
        <v>307</v>
      </c>
      <c r="D239" s="218" t="s">
        <v>152</v>
      </c>
      <c r="E239" s="219" t="s">
        <v>1223</v>
      </c>
      <c r="F239" s="220" t="s">
        <v>1224</v>
      </c>
      <c r="G239" s="221" t="s">
        <v>884</v>
      </c>
      <c r="H239" s="222">
        <v>16</v>
      </c>
      <c r="I239" s="223"/>
      <c r="J239" s="224">
        <f>ROUND(I239*H239,2)</f>
        <v>0</v>
      </c>
      <c r="K239" s="220" t="s">
        <v>156</v>
      </c>
      <c r="L239" s="44"/>
      <c r="M239" s="225" t="s">
        <v>1</v>
      </c>
      <c r="N239" s="226" t="s">
        <v>41</v>
      </c>
      <c r="O239" s="91"/>
      <c r="P239" s="227">
        <f>O239*H239</f>
        <v>0</v>
      </c>
      <c r="Q239" s="227">
        <v>0</v>
      </c>
      <c r="R239" s="227">
        <f>Q239*H239</f>
        <v>0</v>
      </c>
      <c r="S239" s="227">
        <v>0.031</v>
      </c>
      <c r="T239" s="228">
        <f>S239*H239</f>
        <v>0.496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157</v>
      </c>
      <c r="AT239" s="229" t="s">
        <v>152</v>
      </c>
      <c r="AU239" s="229" t="s">
        <v>86</v>
      </c>
      <c r="AY239" s="17" t="s">
        <v>150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84</v>
      </c>
      <c r="BK239" s="230">
        <f>ROUND(I239*H239,2)</f>
        <v>0</v>
      </c>
      <c r="BL239" s="17" t="s">
        <v>157</v>
      </c>
      <c r="BM239" s="229" t="s">
        <v>1225</v>
      </c>
    </row>
    <row r="240" s="13" customFormat="1">
      <c r="A240" s="13"/>
      <c r="B240" s="231"/>
      <c r="C240" s="232"/>
      <c r="D240" s="233" t="s">
        <v>159</v>
      </c>
      <c r="E240" s="234" t="s">
        <v>1</v>
      </c>
      <c r="F240" s="235" t="s">
        <v>242</v>
      </c>
      <c r="G240" s="232"/>
      <c r="H240" s="236">
        <v>16</v>
      </c>
      <c r="I240" s="237"/>
      <c r="J240" s="232"/>
      <c r="K240" s="232"/>
      <c r="L240" s="238"/>
      <c r="M240" s="239"/>
      <c r="N240" s="240"/>
      <c r="O240" s="240"/>
      <c r="P240" s="240"/>
      <c r="Q240" s="240"/>
      <c r="R240" s="240"/>
      <c r="S240" s="240"/>
      <c r="T240" s="24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2" t="s">
        <v>159</v>
      </c>
      <c r="AU240" s="242" t="s">
        <v>86</v>
      </c>
      <c r="AV240" s="13" t="s">
        <v>86</v>
      </c>
      <c r="AW240" s="13" t="s">
        <v>32</v>
      </c>
      <c r="AX240" s="13" t="s">
        <v>76</v>
      </c>
      <c r="AY240" s="242" t="s">
        <v>150</v>
      </c>
    </row>
    <row r="241" s="14" customFormat="1">
      <c r="A241" s="14"/>
      <c r="B241" s="243"/>
      <c r="C241" s="244"/>
      <c r="D241" s="233" t="s">
        <v>159</v>
      </c>
      <c r="E241" s="245" t="s">
        <v>1</v>
      </c>
      <c r="F241" s="246" t="s">
        <v>161</v>
      </c>
      <c r="G241" s="244"/>
      <c r="H241" s="247">
        <v>16</v>
      </c>
      <c r="I241" s="248"/>
      <c r="J241" s="244"/>
      <c r="K241" s="244"/>
      <c r="L241" s="249"/>
      <c r="M241" s="250"/>
      <c r="N241" s="251"/>
      <c r="O241" s="251"/>
      <c r="P241" s="251"/>
      <c r="Q241" s="251"/>
      <c r="R241" s="251"/>
      <c r="S241" s="251"/>
      <c r="T241" s="252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3" t="s">
        <v>159</v>
      </c>
      <c r="AU241" s="253" t="s">
        <v>86</v>
      </c>
      <c r="AV241" s="14" t="s">
        <v>157</v>
      </c>
      <c r="AW241" s="14" t="s">
        <v>32</v>
      </c>
      <c r="AX241" s="14" t="s">
        <v>84</v>
      </c>
      <c r="AY241" s="253" t="s">
        <v>150</v>
      </c>
    </row>
    <row r="242" s="2" customFormat="1" ht="16.5" customHeight="1">
      <c r="A242" s="38"/>
      <c r="B242" s="39"/>
      <c r="C242" s="254" t="s">
        <v>313</v>
      </c>
      <c r="D242" s="254" t="s">
        <v>228</v>
      </c>
      <c r="E242" s="255" t="s">
        <v>1226</v>
      </c>
      <c r="F242" s="256" t="s">
        <v>1227</v>
      </c>
      <c r="G242" s="257" t="s">
        <v>392</v>
      </c>
      <c r="H242" s="258">
        <v>1</v>
      </c>
      <c r="I242" s="259"/>
      <c r="J242" s="260">
        <f>ROUND(I242*H242,2)</f>
        <v>0</v>
      </c>
      <c r="K242" s="256" t="s">
        <v>1</v>
      </c>
      <c r="L242" s="261"/>
      <c r="M242" s="262" t="s">
        <v>1</v>
      </c>
      <c r="N242" s="263" t="s">
        <v>41</v>
      </c>
      <c r="O242" s="91"/>
      <c r="P242" s="227">
        <f>O242*H242</f>
        <v>0</v>
      </c>
      <c r="Q242" s="227">
        <v>0</v>
      </c>
      <c r="R242" s="227">
        <f>Q242*H242</f>
        <v>0</v>
      </c>
      <c r="S242" s="227">
        <v>0</v>
      </c>
      <c r="T242" s="228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9" t="s">
        <v>188</v>
      </c>
      <c r="AT242" s="229" t="s">
        <v>228</v>
      </c>
      <c r="AU242" s="229" t="s">
        <v>86</v>
      </c>
      <c r="AY242" s="17" t="s">
        <v>150</v>
      </c>
      <c r="BE242" s="230">
        <f>IF(N242="základní",J242,0)</f>
        <v>0</v>
      </c>
      <c r="BF242" s="230">
        <f>IF(N242="snížená",J242,0)</f>
        <v>0</v>
      </c>
      <c r="BG242" s="230">
        <f>IF(N242="zákl. přenesená",J242,0)</f>
        <v>0</v>
      </c>
      <c r="BH242" s="230">
        <f>IF(N242="sníž. přenesená",J242,0)</f>
        <v>0</v>
      </c>
      <c r="BI242" s="230">
        <f>IF(N242="nulová",J242,0)</f>
        <v>0</v>
      </c>
      <c r="BJ242" s="17" t="s">
        <v>84</v>
      </c>
      <c r="BK242" s="230">
        <f>ROUND(I242*H242,2)</f>
        <v>0</v>
      </c>
      <c r="BL242" s="17" t="s">
        <v>157</v>
      </c>
      <c r="BM242" s="229" t="s">
        <v>1228</v>
      </c>
    </row>
    <row r="243" s="12" customFormat="1" ht="22.8" customHeight="1">
      <c r="A243" s="12"/>
      <c r="B243" s="202"/>
      <c r="C243" s="203"/>
      <c r="D243" s="204" t="s">
        <v>75</v>
      </c>
      <c r="E243" s="216" t="s">
        <v>1229</v>
      </c>
      <c r="F243" s="216" t="s">
        <v>1230</v>
      </c>
      <c r="G243" s="203"/>
      <c r="H243" s="203"/>
      <c r="I243" s="206"/>
      <c r="J243" s="217">
        <f>BK243</f>
        <v>0</v>
      </c>
      <c r="K243" s="203"/>
      <c r="L243" s="208"/>
      <c r="M243" s="209"/>
      <c r="N243" s="210"/>
      <c r="O243" s="210"/>
      <c r="P243" s="211">
        <f>SUM(P244:P248)</f>
        <v>0</v>
      </c>
      <c r="Q243" s="210"/>
      <c r="R243" s="211">
        <f>SUM(R244:R248)</f>
        <v>0</v>
      </c>
      <c r="S243" s="210"/>
      <c r="T243" s="212">
        <f>SUM(T244:T248)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13" t="s">
        <v>84</v>
      </c>
      <c r="AT243" s="214" t="s">
        <v>75</v>
      </c>
      <c r="AU243" s="214" t="s">
        <v>84</v>
      </c>
      <c r="AY243" s="213" t="s">
        <v>150</v>
      </c>
      <c r="BK243" s="215">
        <f>SUM(BK244:BK248)</f>
        <v>0</v>
      </c>
    </row>
    <row r="244" s="2" customFormat="1" ht="16.5" customHeight="1">
      <c r="A244" s="38"/>
      <c r="B244" s="39"/>
      <c r="C244" s="218" t="s">
        <v>319</v>
      </c>
      <c r="D244" s="218" t="s">
        <v>152</v>
      </c>
      <c r="E244" s="219" t="s">
        <v>1231</v>
      </c>
      <c r="F244" s="220" t="s">
        <v>1232</v>
      </c>
      <c r="G244" s="221" t="s">
        <v>328</v>
      </c>
      <c r="H244" s="222">
        <v>21.725000000000001</v>
      </c>
      <c r="I244" s="223"/>
      <c r="J244" s="224">
        <f>ROUND(I244*H244,2)</f>
        <v>0</v>
      </c>
      <c r="K244" s="220" t="s">
        <v>156</v>
      </c>
      <c r="L244" s="44"/>
      <c r="M244" s="225" t="s">
        <v>1</v>
      </c>
      <c r="N244" s="226" t="s">
        <v>41</v>
      </c>
      <c r="O244" s="91"/>
      <c r="P244" s="227">
        <f>O244*H244</f>
        <v>0</v>
      </c>
      <c r="Q244" s="227">
        <v>0</v>
      </c>
      <c r="R244" s="227">
        <f>Q244*H244</f>
        <v>0</v>
      </c>
      <c r="S244" s="227">
        <v>0</v>
      </c>
      <c r="T244" s="228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9" t="s">
        <v>157</v>
      </c>
      <c r="AT244" s="229" t="s">
        <v>152</v>
      </c>
      <c r="AU244" s="229" t="s">
        <v>86</v>
      </c>
      <c r="AY244" s="17" t="s">
        <v>150</v>
      </c>
      <c r="BE244" s="230">
        <f>IF(N244="základní",J244,0)</f>
        <v>0</v>
      </c>
      <c r="BF244" s="230">
        <f>IF(N244="snížená",J244,0)</f>
        <v>0</v>
      </c>
      <c r="BG244" s="230">
        <f>IF(N244="zákl. přenesená",J244,0)</f>
        <v>0</v>
      </c>
      <c r="BH244" s="230">
        <f>IF(N244="sníž. přenesená",J244,0)</f>
        <v>0</v>
      </c>
      <c r="BI244" s="230">
        <f>IF(N244="nulová",J244,0)</f>
        <v>0</v>
      </c>
      <c r="BJ244" s="17" t="s">
        <v>84</v>
      </c>
      <c r="BK244" s="230">
        <f>ROUND(I244*H244,2)</f>
        <v>0</v>
      </c>
      <c r="BL244" s="17" t="s">
        <v>157</v>
      </c>
      <c r="BM244" s="229" t="s">
        <v>1233</v>
      </c>
    </row>
    <row r="245" s="2" customFormat="1" ht="16.5" customHeight="1">
      <c r="A245" s="38"/>
      <c r="B245" s="39"/>
      <c r="C245" s="218" t="s">
        <v>323</v>
      </c>
      <c r="D245" s="218" t="s">
        <v>152</v>
      </c>
      <c r="E245" s="219" t="s">
        <v>1234</v>
      </c>
      <c r="F245" s="220" t="s">
        <v>1235</v>
      </c>
      <c r="G245" s="221" t="s">
        <v>328</v>
      </c>
      <c r="H245" s="222">
        <v>21.725000000000001</v>
      </c>
      <c r="I245" s="223"/>
      <c r="J245" s="224">
        <f>ROUND(I245*H245,2)</f>
        <v>0</v>
      </c>
      <c r="K245" s="220" t="s">
        <v>156</v>
      </c>
      <c r="L245" s="44"/>
      <c r="M245" s="225" t="s">
        <v>1</v>
      </c>
      <c r="N245" s="226" t="s">
        <v>41</v>
      </c>
      <c r="O245" s="91"/>
      <c r="P245" s="227">
        <f>O245*H245</f>
        <v>0</v>
      </c>
      <c r="Q245" s="227">
        <v>0</v>
      </c>
      <c r="R245" s="227">
        <f>Q245*H245</f>
        <v>0</v>
      </c>
      <c r="S245" s="227">
        <v>0</v>
      </c>
      <c r="T245" s="228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9" t="s">
        <v>157</v>
      </c>
      <c r="AT245" s="229" t="s">
        <v>152</v>
      </c>
      <c r="AU245" s="229" t="s">
        <v>86</v>
      </c>
      <c r="AY245" s="17" t="s">
        <v>150</v>
      </c>
      <c r="BE245" s="230">
        <f>IF(N245="základní",J245,0)</f>
        <v>0</v>
      </c>
      <c r="BF245" s="230">
        <f>IF(N245="snížená",J245,0)</f>
        <v>0</v>
      </c>
      <c r="BG245" s="230">
        <f>IF(N245="zákl. přenesená",J245,0)</f>
        <v>0</v>
      </c>
      <c r="BH245" s="230">
        <f>IF(N245="sníž. přenesená",J245,0)</f>
        <v>0</v>
      </c>
      <c r="BI245" s="230">
        <f>IF(N245="nulová",J245,0)</f>
        <v>0</v>
      </c>
      <c r="BJ245" s="17" t="s">
        <v>84</v>
      </c>
      <c r="BK245" s="230">
        <f>ROUND(I245*H245,2)</f>
        <v>0</v>
      </c>
      <c r="BL245" s="17" t="s">
        <v>157</v>
      </c>
      <c r="BM245" s="229" t="s">
        <v>1236</v>
      </c>
    </row>
    <row r="246" s="2" customFormat="1" ht="16.5" customHeight="1">
      <c r="A246" s="38"/>
      <c r="B246" s="39"/>
      <c r="C246" s="218" t="s">
        <v>325</v>
      </c>
      <c r="D246" s="218" t="s">
        <v>152</v>
      </c>
      <c r="E246" s="219" t="s">
        <v>1237</v>
      </c>
      <c r="F246" s="220" t="s">
        <v>1238</v>
      </c>
      <c r="G246" s="221" t="s">
        <v>328</v>
      </c>
      <c r="H246" s="222">
        <v>108.625</v>
      </c>
      <c r="I246" s="223"/>
      <c r="J246" s="224">
        <f>ROUND(I246*H246,2)</f>
        <v>0</v>
      </c>
      <c r="K246" s="220" t="s">
        <v>156</v>
      </c>
      <c r="L246" s="44"/>
      <c r="M246" s="225" t="s">
        <v>1</v>
      </c>
      <c r="N246" s="226" t="s">
        <v>41</v>
      </c>
      <c r="O246" s="91"/>
      <c r="P246" s="227">
        <f>O246*H246</f>
        <v>0</v>
      </c>
      <c r="Q246" s="227">
        <v>0</v>
      </c>
      <c r="R246" s="227">
        <f>Q246*H246</f>
        <v>0</v>
      </c>
      <c r="S246" s="227">
        <v>0</v>
      </c>
      <c r="T246" s="228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9" t="s">
        <v>157</v>
      </c>
      <c r="AT246" s="229" t="s">
        <v>152</v>
      </c>
      <c r="AU246" s="229" t="s">
        <v>86</v>
      </c>
      <c r="AY246" s="17" t="s">
        <v>150</v>
      </c>
      <c r="BE246" s="230">
        <f>IF(N246="základní",J246,0)</f>
        <v>0</v>
      </c>
      <c r="BF246" s="230">
        <f>IF(N246="snížená",J246,0)</f>
        <v>0</v>
      </c>
      <c r="BG246" s="230">
        <f>IF(N246="zákl. přenesená",J246,0)</f>
        <v>0</v>
      </c>
      <c r="BH246" s="230">
        <f>IF(N246="sníž. přenesená",J246,0)</f>
        <v>0</v>
      </c>
      <c r="BI246" s="230">
        <f>IF(N246="nulová",J246,0)</f>
        <v>0</v>
      </c>
      <c r="BJ246" s="17" t="s">
        <v>84</v>
      </c>
      <c r="BK246" s="230">
        <f>ROUND(I246*H246,2)</f>
        <v>0</v>
      </c>
      <c r="BL246" s="17" t="s">
        <v>157</v>
      </c>
      <c r="BM246" s="229" t="s">
        <v>1239</v>
      </c>
    </row>
    <row r="247" s="13" customFormat="1">
      <c r="A247" s="13"/>
      <c r="B247" s="231"/>
      <c r="C247" s="232"/>
      <c r="D247" s="233" t="s">
        <v>159</v>
      </c>
      <c r="E247" s="232"/>
      <c r="F247" s="235" t="s">
        <v>1240</v>
      </c>
      <c r="G247" s="232"/>
      <c r="H247" s="236">
        <v>108.625</v>
      </c>
      <c r="I247" s="237"/>
      <c r="J247" s="232"/>
      <c r="K247" s="232"/>
      <c r="L247" s="238"/>
      <c r="M247" s="239"/>
      <c r="N247" s="240"/>
      <c r="O247" s="240"/>
      <c r="P247" s="240"/>
      <c r="Q247" s="240"/>
      <c r="R247" s="240"/>
      <c r="S247" s="240"/>
      <c r="T247" s="24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2" t="s">
        <v>159</v>
      </c>
      <c r="AU247" s="242" t="s">
        <v>86</v>
      </c>
      <c r="AV247" s="13" t="s">
        <v>86</v>
      </c>
      <c r="AW247" s="13" t="s">
        <v>4</v>
      </c>
      <c r="AX247" s="13" t="s">
        <v>84</v>
      </c>
      <c r="AY247" s="242" t="s">
        <v>150</v>
      </c>
    </row>
    <row r="248" s="2" customFormat="1" ht="21.75" customHeight="1">
      <c r="A248" s="38"/>
      <c r="B248" s="39"/>
      <c r="C248" s="218" t="s">
        <v>331</v>
      </c>
      <c r="D248" s="218" t="s">
        <v>152</v>
      </c>
      <c r="E248" s="219" t="s">
        <v>1241</v>
      </c>
      <c r="F248" s="220" t="s">
        <v>1242</v>
      </c>
      <c r="G248" s="221" t="s">
        <v>328</v>
      </c>
      <c r="H248" s="222">
        <v>21.715</v>
      </c>
      <c r="I248" s="223"/>
      <c r="J248" s="224">
        <f>ROUND(I248*H248,2)</f>
        <v>0</v>
      </c>
      <c r="K248" s="220" t="s">
        <v>156</v>
      </c>
      <c r="L248" s="44"/>
      <c r="M248" s="225" t="s">
        <v>1</v>
      </c>
      <c r="N248" s="226" t="s">
        <v>41</v>
      </c>
      <c r="O248" s="91"/>
      <c r="P248" s="227">
        <f>O248*H248</f>
        <v>0</v>
      </c>
      <c r="Q248" s="227">
        <v>0</v>
      </c>
      <c r="R248" s="227">
        <f>Q248*H248</f>
        <v>0</v>
      </c>
      <c r="S248" s="227">
        <v>0</v>
      </c>
      <c r="T248" s="228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9" t="s">
        <v>157</v>
      </c>
      <c r="AT248" s="229" t="s">
        <v>152</v>
      </c>
      <c r="AU248" s="229" t="s">
        <v>86</v>
      </c>
      <c r="AY248" s="17" t="s">
        <v>150</v>
      </c>
      <c r="BE248" s="230">
        <f>IF(N248="základní",J248,0)</f>
        <v>0</v>
      </c>
      <c r="BF248" s="230">
        <f>IF(N248="snížená",J248,0)</f>
        <v>0</v>
      </c>
      <c r="BG248" s="230">
        <f>IF(N248="zákl. přenesená",J248,0)</f>
        <v>0</v>
      </c>
      <c r="BH248" s="230">
        <f>IF(N248="sníž. přenesená",J248,0)</f>
        <v>0</v>
      </c>
      <c r="BI248" s="230">
        <f>IF(N248="nulová",J248,0)</f>
        <v>0</v>
      </c>
      <c r="BJ248" s="17" t="s">
        <v>84</v>
      </c>
      <c r="BK248" s="230">
        <f>ROUND(I248*H248,2)</f>
        <v>0</v>
      </c>
      <c r="BL248" s="17" t="s">
        <v>157</v>
      </c>
      <c r="BM248" s="229" t="s">
        <v>1243</v>
      </c>
    </row>
    <row r="249" s="12" customFormat="1" ht="25.92" customHeight="1">
      <c r="A249" s="12"/>
      <c r="B249" s="202"/>
      <c r="C249" s="203"/>
      <c r="D249" s="204" t="s">
        <v>75</v>
      </c>
      <c r="E249" s="205" t="s">
        <v>619</v>
      </c>
      <c r="F249" s="205" t="s">
        <v>620</v>
      </c>
      <c r="G249" s="203"/>
      <c r="H249" s="203"/>
      <c r="I249" s="206"/>
      <c r="J249" s="207">
        <f>BK249</f>
        <v>0</v>
      </c>
      <c r="K249" s="203"/>
      <c r="L249" s="208"/>
      <c r="M249" s="209"/>
      <c r="N249" s="210"/>
      <c r="O249" s="210"/>
      <c r="P249" s="211">
        <f>P250+P318+P370+P434+P445+P526+P573</f>
        <v>0</v>
      </c>
      <c r="Q249" s="210"/>
      <c r="R249" s="211">
        <f>R250+R318+R370+R434+R445+R526+R573</f>
        <v>9.2772930999999996</v>
      </c>
      <c r="S249" s="210"/>
      <c r="T249" s="212">
        <f>T250+T318+T370+T434+T445+T526+T573</f>
        <v>0.44327730000000004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13" t="s">
        <v>86</v>
      </c>
      <c r="AT249" s="214" t="s">
        <v>75</v>
      </c>
      <c r="AU249" s="214" t="s">
        <v>76</v>
      </c>
      <c r="AY249" s="213" t="s">
        <v>150</v>
      </c>
      <c r="BK249" s="215">
        <f>BK250+BK318+BK370+BK434+BK445+BK526+BK573</f>
        <v>0</v>
      </c>
    </row>
    <row r="250" s="12" customFormat="1" ht="22.8" customHeight="1">
      <c r="A250" s="12"/>
      <c r="B250" s="202"/>
      <c r="C250" s="203"/>
      <c r="D250" s="204" t="s">
        <v>75</v>
      </c>
      <c r="E250" s="216" t="s">
        <v>1244</v>
      </c>
      <c r="F250" s="216" t="s">
        <v>1245</v>
      </c>
      <c r="G250" s="203"/>
      <c r="H250" s="203"/>
      <c r="I250" s="206"/>
      <c r="J250" s="217">
        <f>BK250</f>
        <v>0</v>
      </c>
      <c r="K250" s="203"/>
      <c r="L250" s="208"/>
      <c r="M250" s="209"/>
      <c r="N250" s="210"/>
      <c r="O250" s="210"/>
      <c r="P250" s="211">
        <f>SUM(P251:P317)</f>
        <v>0</v>
      </c>
      <c r="Q250" s="210"/>
      <c r="R250" s="211">
        <f>SUM(R251:R317)</f>
        <v>2.3342479600000003</v>
      </c>
      <c r="S250" s="210"/>
      <c r="T250" s="212">
        <f>SUM(T251:T317)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13" t="s">
        <v>86</v>
      </c>
      <c r="AT250" s="214" t="s">
        <v>75</v>
      </c>
      <c r="AU250" s="214" t="s">
        <v>84</v>
      </c>
      <c r="AY250" s="213" t="s">
        <v>150</v>
      </c>
      <c r="BK250" s="215">
        <f>SUM(BK251:BK317)</f>
        <v>0</v>
      </c>
    </row>
    <row r="251" s="2" customFormat="1" ht="16.5" customHeight="1">
      <c r="A251" s="38"/>
      <c r="B251" s="39"/>
      <c r="C251" s="218" t="s">
        <v>335</v>
      </c>
      <c r="D251" s="218" t="s">
        <v>152</v>
      </c>
      <c r="E251" s="219" t="s">
        <v>1246</v>
      </c>
      <c r="F251" s="220" t="s">
        <v>1247</v>
      </c>
      <c r="G251" s="221" t="s">
        <v>155</v>
      </c>
      <c r="H251" s="222">
        <v>53.5</v>
      </c>
      <c r="I251" s="223"/>
      <c r="J251" s="224">
        <f>ROUND(I251*H251,2)</f>
        <v>0</v>
      </c>
      <c r="K251" s="220" t="s">
        <v>156</v>
      </c>
      <c r="L251" s="44"/>
      <c r="M251" s="225" t="s">
        <v>1</v>
      </c>
      <c r="N251" s="226" t="s">
        <v>41</v>
      </c>
      <c r="O251" s="91"/>
      <c r="P251" s="227">
        <f>O251*H251</f>
        <v>0</v>
      </c>
      <c r="Q251" s="227">
        <v>0.028660000000000001</v>
      </c>
      <c r="R251" s="227">
        <f>Q251*H251</f>
        <v>1.5333100000000002</v>
      </c>
      <c r="S251" s="227">
        <v>0</v>
      </c>
      <c r="T251" s="228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9" t="s">
        <v>242</v>
      </c>
      <c r="AT251" s="229" t="s">
        <v>152</v>
      </c>
      <c r="AU251" s="229" t="s">
        <v>86</v>
      </c>
      <c r="AY251" s="17" t="s">
        <v>150</v>
      </c>
      <c r="BE251" s="230">
        <f>IF(N251="základní",J251,0)</f>
        <v>0</v>
      </c>
      <c r="BF251" s="230">
        <f>IF(N251="snížená",J251,0)</f>
        <v>0</v>
      </c>
      <c r="BG251" s="230">
        <f>IF(N251="zákl. přenesená",J251,0)</f>
        <v>0</v>
      </c>
      <c r="BH251" s="230">
        <f>IF(N251="sníž. přenesená",J251,0)</f>
        <v>0</v>
      </c>
      <c r="BI251" s="230">
        <f>IF(N251="nulová",J251,0)</f>
        <v>0</v>
      </c>
      <c r="BJ251" s="17" t="s">
        <v>84</v>
      </c>
      <c r="BK251" s="230">
        <f>ROUND(I251*H251,2)</f>
        <v>0</v>
      </c>
      <c r="BL251" s="17" t="s">
        <v>242</v>
      </c>
      <c r="BM251" s="229" t="s">
        <v>1248</v>
      </c>
    </row>
    <row r="252" s="13" customFormat="1">
      <c r="A252" s="13"/>
      <c r="B252" s="231"/>
      <c r="C252" s="232"/>
      <c r="D252" s="233" t="s">
        <v>159</v>
      </c>
      <c r="E252" s="234" t="s">
        <v>1</v>
      </c>
      <c r="F252" s="235" t="s">
        <v>1249</v>
      </c>
      <c r="G252" s="232"/>
      <c r="H252" s="236">
        <v>12.25</v>
      </c>
      <c r="I252" s="237"/>
      <c r="J252" s="232"/>
      <c r="K252" s="232"/>
      <c r="L252" s="238"/>
      <c r="M252" s="239"/>
      <c r="N252" s="240"/>
      <c r="O252" s="240"/>
      <c r="P252" s="240"/>
      <c r="Q252" s="240"/>
      <c r="R252" s="240"/>
      <c r="S252" s="240"/>
      <c r="T252" s="24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2" t="s">
        <v>159</v>
      </c>
      <c r="AU252" s="242" t="s">
        <v>86</v>
      </c>
      <c r="AV252" s="13" t="s">
        <v>86</v>
      </c>
      <c r="AW252" s="13" t="s">
        <v>32</v>
      </c>
      <c r="AX252" s="13" t="s">
        <v>76</v>
      </c>
      <c r="AY252" s="242" t="s">
        <v>150</v>
      </c>
    </row>
    <row r="253" s="13" customFormat="1">
      <c r="A253" s="13"/>
      <c r="B253" s="231"/>
      <c r="C253" s="232"/>
      <c r="D253" s="233" t="s">
        <v>159</v>
      </c>
      <c r="E253" s="234" t="s">
        <v>1</v>
      </c>
      <c r="F253" s="235" t="s">
        <v>1250</v>
      </c>
      <c r="G253" s="232"/>
      <c r="H253" s="236">
        <v>9.5</v>
      </c>
      <c r="I253" s="237"/>
      <c r="J253" s="232"/>
      <c r="K253" s="232"/>
      <c r="L253" s="238"/>
      <c r="M253" s="239"/>
      <c r="N253" s="240"/>
      <c r="O253" s="240"/>
      <c r="P253" s="240"/>
      <c r="Q253" s="240"/>
      <c r="R253" s="240"/>
      <c r="S253" s="240"/>
      <c r="T253" s="241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2" t="s">
        <v>159</v>
      </c>
      <c r="AU253" s="242" t="s">
        <v>86</v>
      </c>
      <c r="AV253" s="13" t="s">
        <v>86</v>
      </c>
      <c r="AW253" s="13" t="s">
        <v>32</v>
      </c>
      <c r="AX253" s="13" t="s">
        <v>76</v>
      </c>
      <c r="AY253" s="242" t="s">
        <v>150</v>
      </c>
    </row>
    <row r="254" s="13" customFormat="1">
      <c r="A254" s="13"/>
      <c r="B254" s="231"/>
      <c r="C254" s="232"/>
      <c r="D254" s="233" t="s">
        <v>159</v>
      </c>
      <c r="E254" s="234" t="s">
        <v>1</v>
      </c>
      <c r="F254" s="235" t="s">
        <v>1251</v>
      </c>
      <c r="G254" s="232"/>
      <c r="H254" s="236">
        <v>17.75</v>
      </c>
      <c r="I254" s="237"/>
      <c r="J254" s="232"/>
      <c r="K254" s="232"/>
      <c r="L254" s="238"/>
      <c r="M254" s="239"/>
      <c r="N254" s="240"/>
      <c r="O254" s="240"/>
      <c r="P254" s="240"/>
      <c r="Q254" s="240"/>
      <c r="R254" s="240"/>
      <c r="S254" s="240"/>
      <c r="T254" s="24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2" t="s">
        <v>159</v>
      </c>
      <c r="AU254" s="242" t="s">
        <v>86</v>
      </c>
      <c r="AV254" s="13" t="s">
        <v>86</v>
      </c>
      <c r="AW254" s="13" t="s">
        <v>32</v>
      </c>
      <c r="AX254" s="13" t="s">
        <v>76</v>
      </c>
      <c r="AY254" s="242" t="s">
        <v>150</v>
      </c>
    </row>
    <row r="255" s="13" customFormat="1">
      <c r="A255" s="13"/>
      <c r="B255" s="231"/>
      <c r="C255" s="232"/>
      <c r="D255" s="233" t="s">
        <v>159</v>
      </c>
      <c r="E255" s="234" t="s">
        <v>1</v>
      </c>
      <c r="F255" s="235" t="s">
        <v>1252</v>
      </c>
      <c r="G255" s="232"/>
      <c r="H255" s="236">
        <v>14</v>
      </c>
      <c r="I255" s="237"/>
      <c r="J255" s="232"/>
      <c r="K255" s="232"/>
      <c r="L255" s="238"/>
      <c r="M255" s="239"/>
      <c r="N255" s="240"/>
      <c r="O255" s="240"/>
      <c r="P255" s="240"/>
      <c r="Q255" s="240"/>
      <c r="R255" s="240"/>
      <c r="S255" s="240"/>
      <c r="T255" s="241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2" t="s">
        <v>159</v>
      </c>
      <c r="AU255" s="242" t="s">
        <v>86</v>
      </c>
      <c r="AV255" s="13" t="s">
        <v>86</v>
      </c>
      <c r="AW255" s="13" t="s">
        <v>32</v>
      </c>
      <c r="AX255" s="13" t="s">
        <v>76</v>
      </c>
      <c r="AY255" s="242" t="s">
        <v>150</v>
      </c>
    </row>
    <row r="256" s="14" customFormat="1">
      <c r="A256" s="14"/>
      <c r="B256" s="243"/>
      <c r="C256" s="244"/>
      <c r="D256" s="233" t="s">
        <v>159</v>
      </c>
      <c r="E256" s="245" t="s">
        <v>1</v>
      </c>
      <c r="F256" s="246" t="s">
        <v>161</v>
      </c>
      <c r="G256" s="244"/>
      <c r="H256" s="247">
        <v>53.5</v>
      </c>
      <c r="I256" s="248"/>
      <c r="J256" s="244"/>
      <c r="K256" s="244"/>
      <c r="L256" s="249"/>
      <c r="M256" s="250"/>
      <c r="N256" s="251"/>
      <c r="O256" s="251"/>
      <c r="P256" s="251"/>
      <c r="Q256" s="251"/>
      <c r="R256" s="251"/>
      <c r="S256" s="251"/>
      <c r="T256" s="252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3" t="s">
        <v>159</v>
      </c>
      <c r="AU256" s="253" t="s">
        <v>86</v>
      </c>
      <c r="AV256" s="14" t="s">
        <v>157</v>
      </c>
      <c r="AW256" s="14" t="s">
        <v>32</v>
      </c>
      <c r="AX256" s="14" t="s">
        <v>84</v>
      </c>
      <c r="AY256" s="253" t="s">
        <v>150</v>
      </c>
    </row>
    <row r="257" s="2" customFormat="1" ht="16.5" customHeight="1">
      <c r="A257" s="38"/>
      <c r="B257" s="39"/>
      <c r="C257" s="218" t="s">
        <v>350</v>
      </c>
      <c r="D257" s="218" t="s">
        <v>152</v>
      </c>
      <c r="E257" s="219" t="s">
        <v>1253</v>
      </c>
      <c r="F257" s="220" t="s">
        <v>1254</v>
      </c>
      <c r="G257" s="221" t="s">
        <v>155</v>
      </c>
      <c r="H257" s="222">
        <v>53.5</v>
      </c>
      <c r="I257" s="223"/>
      <c r="J257" s="224">
        <f>ROUND(I257*H257,2)</f>
        <v>0</v>
      </c>
      <c r="K257" s="220" t="s">
        <v>156</v>
      </c>
      <c r="L257" s="44"/>
      <c r="M257" s="225" t="s">
        <v>1</v>
      </c>
      <c r="N257" s="226" t="s">
        <v>41</v>
      </c>
      <c r="O257" s="91"/>
      <c r="P257" s="227">
        <f>O257*H257</f>
        <v>0</v>
      </c>
      <c r="Q257" s="227">
        <v>0.00020000000000000001</v>
      </c>
      <c r="R257" s="227">
        <f>Q257*H257</f>
        <v>0.010700000000000001</v>
      </c>
      <c r="S257" s="227">
        <v>0</v>
      </c>
      <c r="T257" s="228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9" t="s">
        <v>242</v>
      </c>
      <c r="AT257" s="229" t="s">
        <v>152</v>
      </c>
      <c r="AU257" s="229" t="s">
        <v>86</v>
      </c>
      <c r="AY257" s="17" t="s">
        <v>150</v>
      </c>
      <c r="BE257" s="230">
        <f>IF(N257="základní",J257,0)</f>
        <v>0</v>
      </c>
      <c r="BF257" s="230">
        <f>IF(N257="snížená",J257,0)</f>
        <v>0</v>
      </c>
      <c r="BG257" s="230">
        <f>IF(N257="zákl. přenesená",J257,0)</f>
        <v>0</v>
      </c>
      <c r="BH257" s="230">
        <f>IF(N257="sníž. přenesená",J257,0)</f>
        <v>0</v>
      </c>
      <c r="BI257" s="230">
        <f>IF(N257="nulová",J257,0)</f>
        <v>0</v>
      </c>
      <c r="BJ257" s="17" t="s">
        <v>84</v>
      </c>
      <c r="BK257" s="230">
        <f>ROUND(I257*H257,2)</f>
        <v>0</v>
      </c>
      <c r="BL257" s="17" t="s">
        <v>242</v>
      </c>
      <c r="BM257" s="229" t="s">
        <v>1255</v>
      </c>
    </row>
    <row r="258" s="13" customFormat="1">
      <c r="A258" s="13"/>
      <c r="B258" s="231"/>
      <c r="C258" s="232"/>
      <c r="D258" s="233" t="s">
        <v>159</v>
      </c>
      <c r="E258" s="234" t="s">
        <v>1</v>
      </c>
      <c r="F258" s="235" t="s">
        <v>1249</v>
      </c>
      <c r="G258" s="232"/>
      <c r="H258" s="236">
        <v>12.25</v>
      </c>
      <c r="I258" s="237"/>
      <c r="J258" s="232"/>
      <c r="K258" s="232"/>
      <c r="L258" s="238"/>
      <c r="M258" s="239"/>
      <c r="N258" s="240"/>
      <c r="O258" s="240"/>
      <c r="P258" s="240"/>
      <c r="Q258" s="240"/>
      <c r="R258" s="240"/>
      <c r="S258" s="240"/>
      <c r="T258" s="24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2" t="s">
        <v>159</v>
      </c>
      <c r="AU258" s="242" t="s">
        <v>86</v>
      </c>
      <c r="AV258" s="13" t="s">
        <v>86</v>
      </c>
      <c r="AW258" s="13" t="s">
        <v>32</v>
      </c>
      <c r="AX258" s="13" t="s">
        <v>76</v>
      </c>
      <c r="AY258" s="242" t="s">
        <v>150</v>
      </c>
    </row>
    <row r="259" s="13" customFormat="1">
      <c r="A259" s="13"/>
      <c r="B259" s="231"/>
      <c r="C259" s="232"/>
      <c r="D259" s="233" t="s">
        <v>159</v>
      </c>
      <c r="E259" s="234" t="s">
        <v>1</v>
      </c>
      <c r="F259" s="235" t="s">
        <v>1250</v>
      </c>
      <c r="G259" s="232"/>
      <c r="H259" s="236">
        <v>9.5</v>
      </c>
      <c r="I259" s="237"/>
      <c r="J259" s="232"/>
      <c r="K259" s="232"/>
      <c r="L259" s="238"/>
      <c r="M259" s="239"/>
      <c r="N259" s="240"/>
      <c r="O259" s="240"/>
      <c r="P259" s="240"/>
      <c r="Q259" s="240"/>
      <c r="R259" s="240"/>
      <c r="S259" s="240"/>
      <c r="T259" s="241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2" t="s">
        <v>159</v>
      </c>
      <c r="AU259" s="242" t="s">
        <v>86</v>
      </c>
      <c r="AV259" s="13" t="s">
        <v>86</v>
      </c>
      <c r="AW259" s="13" t="s">
        <v>32</v>
      </c>
      <c r="AX259" s="13" t="s">
        <v>76</v>
      </c>
      <c r="AY259" s="242" t="s">
        <v>150</v>
      </c>
    </row>
    <row r="260" s="13" customFormat="1">
      <c r="A260" s="13"/>
      <c r="B260" s="231"/>
      <c r="C260" s="232"/>
      <c r="D260" s="233" t="s">
        <v>159</v>
      </c>
      <c r="E260" s="234" t="s">
        <v>1</v>
      </c>
      <c r="F260" s="235" t="s">
        <v>1251</v>
      </c>
      <c r="G260" s="232"/>
      <c r="H260" s="236">
        <v>17.75</v>
      </c>
      <c r="I260" s="237"/>
      <c r="J260" s="232"/>
      <c r="K260" s="232"/>
      <c r="L260" s="238"/>
      <c r="M260" s="239"/>
      <c r="N260" s="240"/>
      <c r="O260" s="240"/>
      <c r="P260" s="240"/>
      <c r="Q260" s="240"/>
      <c r="R260" s="240"/>
      <c r="S260" s="240"/>
      <c r="T260" s="24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2" t="s">
        <v>159</v>
      </c>
      <c r="AU260" s="242" t="s">
        <v>86</v>
      </c>
      <c r="AV260" s="13" t="s">
        <v>86</v>
      </c>
      <c r="AW260" s="13" t="s">
        <v>32</v>
      </c>
      <c r="AX260" s="13" t="s">
        <v>76</v>
      </c>
      <c r="AY260" s="242" t="s">
        <v>150</v>
      </c>
    </row>
    <row r="261" s="13" customFormat="1">
      <c r="A261" s="13"/>
      <c r="B261" s="231"/>
      <c r="C261" s="232"/>
      <c r="D261" s="233" t="s">
        <v>159</v>
      </c>
      <c r="E261" s="234" t="s">
        <v>1</v>
      </c>
      <c r="F261" s="235" t="s">
        <v>1252</v>
      </c>
      <c r="G261" s="232"/>
      <c r="H261" s="236">
        <v>14</v>
      </c>
      <c r="I261" s="237"/>
      <c r="J261" s="232"/>
      <c r="K261" s="232"/>
      <c r="L261" s="238"/>
      <c r="M261" s="239"/>
      <c r="N261" s="240"/>
      <c r="O261" s="240"/>
      <c r="P261" s="240"/>
      <c r="Q261" s="240"/>
      <c r="R261" s="240"/>
      <c r="S261" s="240"/>
      <c r="T261" s="241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2" t="s">
        <v>159</v>
      </c>
      <c r="AU261" s="242" t="s">
        <v>86</v>
      </c>
      <c r="AV261" s="13" t="s">
        <v>86</v>
      </c>
      <c r="AW261" s="13" t="s">
        <v>32</v>
      </c>
      <c r="AX261" s="13" t="s">
        <v>76</v>
      </c>
      <c r="AY261" s="242" t="s">
        <v>150</v>
      </c>
    </row>
    <row r="262" s="14" customFormat="1">
      <c r="A262" s="14"/>
      <c r="B262" s="243"/>
      <c r="C262" s="244"/>
      <c r="D262" s="233" t="s">
        <v>159</v>
      </c>
      <c r="E262" s="245" t="s">
        <v>1</v>
      </c>
      <c r="F262" s="246" t="s">
        <v>161</v>
      </c>
      <c r="G262" s="244"/>
      <c r="H262" s="247">
        <v>53.5</v>
      </c>
      <c r="I262" s="248"/>
      <c r="J262" s="244"/>
      <c r="K262" s="244"/>
      <c r="L262" s="249"/>
      <c r="M262" s="250"/>
      <c r="N262" s="251"/>
      <c r="O262" s="251"/>
      <c r="P262" s="251"/>
      <c r="Q262" s="251"/>
      <c r="R262" s="251"/>
      <c r="S262" s="251"/>
      <c r="T262" s="252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3" t="s">
        <v>159</v>
      </c>
      <c r="AU262" s="253" t="s">
        <v>86</v>
      </c>
      <c r="AV262" s="14" t="s">
        <v>157</v>
      </c>
      <c r="AW262" s="14" t="s">
        <v>32</v>
      </c>
      <c r="AX262" s="14" t="s">
        <v>84</v>
      </c>
      <c r="AY262" s="253" t="s">
        <v>150</v>
      </c>
    </row>
    <row r="263" s="2" customFormat="1" ht="16.5" customHeight="1">
      <c r="A263" s="38"/>
      <c r="B263" s="39"/>
      <c r="C263" s="218" t="s">
        <v>365</v>
      </c>
      <c r="D263" s="218" t="s">
        <v>152</v>
      </c>
      <c r="E263" s="219" t="s">
        <v>1256</v>
      </c>
      <c r="F263" s="220" t="s">
        <v>1257</v>
      </c>
      <c r="G263" s="221" t="s">
        <v>168</v>
      </c>
      <c r="H263" s="222">
        <v>34</v>
      </c>
      <c r="I263" s="223"/>
      <c r="J263" s="224">
        <f>ROUND(I263*H263,2)</f>
        <v>0</v>
      </c>
      <c r="K263" s="220" t="s">
        <v>156</v>
      </c>
      <c r="L263" s="44"/>
      <c r="M263" s="225" t="s">
        <v>1</v>
      </c>
      <c r="N263" s="226" t="s">
        <v>41</v>
      </c>
      <c r="O263" s="91"/>
      <c r="P263" s="227">
        <f>O263*H263</f>
        <v>0</v>
      </c>
      <c r="Q263" s="227">
        <v>0.00017000000000000001</v>
      </c>
      <c r="R263" s="227">
        <f>Q263*H263</f>
        <v>0.0057800000000000004</v>
      </c>
      <c r="S263" s="227">
        <v>0</v>
      </c>
      <c r="T263" s="228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9" t="s">
        <v>242</v>
      </c>
      <c r="AT263" s="229" t="s">
        <v>152</v>
      </c>
      <c r="AU263" s="229" t="s">
        <v>86</v>
      </c>
      <c r="AY263" s="17" t="s">
        <v>150</v>
      </c>
      <c r="BE263" s="230">
        <f>IF(N263="základní",J263,0)</f>
        <v>0</v>
      </c>
      <c r="BF263" s="230">
        <f>IF(N263="snížená",J263,0)</f>
        <v>0</v>
      </c>
      <c r="BG263" s="230">
        <f>IF(N263="zákl. přenesená",J263,0)</f>
        <v>0</v>
      </c>
      <c r="BH263" s="230">
        <f>IF(N263="sníž. přenesená",J263,0)</f>
        <v>0</v>
      </c>
      <c r="BI263" s="230">
        <f>IF(N263="nulová",J263,0)</f>
        <v>0</v>
      </c>
      <c r="BJ263" s="17" t="s">
        <v>84</v>
      </c>
      <c r="BK263" s="230">
        <f>ROUND(I263*H263,2)</f>
        <v>0</v>
      </c>
      <c r="BL263" s="17" t="s">
        <v>242</v>
      </c>
      <c r="BM263" s="229" t="s">
        <v>1258</v>
      </c>
    </row>
    <row r="264" s="13" customFormat="1">
      <c r="A264" s="13"/>
      <c r="B264" s="231"/>
      <c r="C264" s="232"/>
      <c r="D264" s="233" t="s">
        <v>159</v>
      </c>
      <c r="E264" s="234" t="s">
        <v>1</v>
      </c>
      <c r="F264" s="235" t="s">
        <v>325</v>
      </c>
      <c r="G264" s="232"/>
      <c r="H264" s="236">
        <v>34</v>
      </c>
      <c r="I264" s="237"/>
      <c r="J264" s="232"/>
      <c r="K264" s="232"/>
      <c r="L264" s="238"/>
      <c r="M264" s="239"/>
      <c r="N264" s="240"/>
      <c r="O264" s="240"/>
      <c r="P264" s="240"/>
      <c r="Q264" s="240"/>
      <c r="R264" s="240"/>
      <c r="S264" s="240"/>
      <c r="T264" s="241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2" t="s">
        <v>159</v>
      </c>
      <c r="AU264" s="242" t="s">
        <v>86</v>
      </c>
      <c r="AV264" s="13" t="s">
        <v>86</v>
      </c>
      <c r="AW264" s="13" t="s">
        <v>32</v>
      </c>
      <c r="AX264" s="13" t="s">
        <v>76</v>
      </c>
      <c r="AY264" s="242" t="s">
        <v>150</v>
      </c>
    </row>
    <row r="265" s="14" customFormat="1">
      <c r="A265" s="14"/>
      <c r="B265" s="243"/>
      <c r="C265" s="244"/>
      <c r="D265" s="233" t="s">
        <v>159</v>
      </c>
      <c r="E265" s="245" t="s">
        <v>1</v>
      </c>
      <c r="F265" s="246" t="s">
        <v>161</v>
      </c>
      <c r="G265" s="244"/>
      <c r="H265" s="247">
        <v>34</v>
      </c>
      <c r="I265" s="248"/>
      <c r="J265" s="244"/>
      <c r="K265" s="244"/>
      <c r="L265" s="249"/>
      <c r="M265" s="250"/>
      <c r="N265" s="251"/>
      <c r="O265" s="251"/>
      <c r="P265" s="251"/>
      <c r="Q265" s="251"/>
      <c r="R265" s="251"/>
      <c r="S265" s="251"/>
      <c r="T265" s="252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3" t="s">
        <v>159</v>
      </c>
      <c r="AU265" s="253" t="s">
        <v>86</v>
      </c>
      <c r="AV265" s="14" t="s">
        <v>157</v>
      </c>
      <c r="AW265" s="14" t="s">
        <v>32</v>
      </c>
      <c r="AX265" s="14" t="s">
        <v>84</v>
      </c>
      <c r="AY265" s="253" t="s">
        <v>150</v>
      </c>
    </row>
    <row r="266" s="2" customFormat="1" ht="16.5" customHeight="1">
      <c r="A266" s="38"/>
      <c r="B266" s="39"/>
      <c r="C266" s="218" t="s">
        <v>369</v>
      </c>
      <c r="D266" s="218" t="s">
        <v>152</v>
      </c>
      <c r="E266" s="219" t="s">
        <v>1259</v>
      </c>
      <c r="F266" s="220" t="s">
        <v>1260</v>
      </c>
      <c r="G266" s="221" t="s">
        <v>155</v>
      </c>
      <c r="H266" s="222">
        <v>53.5</v>
      </c>
      <c r="I266" s="223"/>
      <c r="J266" s="224">
        <f>ROUND(I266*H266,2)</f>
        <v>0</v>
      </c>
      <c r="K266" s="220" t="s">
        <v>156</v>
      </c>
      <c r="L266" s="44"/>
      <c r="M266" s="225" t="s">
        <v>1</v>
      </c>
      <c r="N266" s="226" t="s">
        <v>41</v>
      </c>
      <c r="O266" s="91"/>
      <c r="P266" s="227">
        <f>O266*H266</f>
        <v>0</v>
      </c>
      <c r="Q266" s="227">
        <v>0</v>
      </c>
      <c r="R266" s="227">
        <f>Q266*H266</f>
        <v>0</v>
      </c>
      <c r="S266" s="227">
        <v>0</v>
      </c>
      <c r="T266" s="228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9" t="s">
        <v>242</v>
      </c>
      <c r="AT266" s="229" t="s">
        <v>152</v>
      </c>
      <c r="AU266" s="229" t="s">
        <v>86</v>
      </c>
      <c r="AY266" s="17" t="s">
        <v>150</v>
      </c>
      <c r="BE266" s="230">
        <f>IF(N266="základní",J266,0)</f>
        <v>0</v>
      </c>
      <c r="BF266" s="230">
        <f>IF(N266="snížená",J266,0)</f>
        <v>0</v>
      </c>
      <c r="BG266" s="230">
        <f>IF(N266="zákl. přenesená",J266,0)</f>
        <v>0</v>
      </c>
      <c r="BH266" s="230">
        <f>IF(N266="sníž. přenesená",J266,0)</f>
        <v>0</v>
      </c>
      <c r="BI266" s="230">
        <f>IF(N266="nulová",J266,0)</f>
        <v>0</v>
      </c>
      <c r="BJ266" s="17" t="s">
        <v>84</v>
      </c>
      <c r="BK266" s="230">
        <f>ROUND(I266*H266,2)</f>
        <v>0</v>
      </c>
      <c r="BL266" s="17" t="s">
        <v>242</v>
      </c>
      <c r="BM266" s="229" t="s">
        <v>1261</v>
      </c>
    </row>
    <row r="267" s="13" customFormat="1">
      <c r="A267" s="13"/>
      <c r="B267" s="231"/>
      <c r="C267" s="232"/>
      <c r="D267" s="233" t="s">
        <v>159</v>
      </c>
      <c r="E267" s="234" t="s">
        <v>1</v>
      </c>
      <c r="F267" s="235" t="s">
        <v>1249</v>
      </c>
      <c r="G267" s="232"/>
      <c r="H267" s="236">
        <v>12.25</v>
      </c>
      <c r="I267" s="237"/>
      <c r="J267" s="232"/>
      <c r="K267" s="232"/>
      <c r="L267" s="238"/>
      <c r="M267" s="239"/>
      <c r="N267" s="240"/>
      <c r="O267" s="240"/>
      <c r="P267" s="240"/>
      <c r="Q267" s="240"/>
      <c r="R267" s="240"/>
      <c r="S267" s="240"/>
      <c r="T267" s="24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2" t="s">
        <v>159</v>
      </c>
      <c r="AU267" s="242" t="s">
        <v>86</v>
      </c>
      <c r="AV267" s="13" t="s">
        <v>86</v>
      </c>
      <c r="AW267" s="13" t="s">
        <v>32</v>
      </c>
      <c r="AX267" s="13" t="s">
        <v>76</v>
      </c>
      <c r="AY267" s="242" t="s">
        <v>150</v>
      </c>
    </row>
    <row r="268" s="13" customFormat="1">
      <c r="A268" s="13"/>
      <c r="B268" s="231"/>
      <c r="C268" s="232"/>
      <c r="D268" s="233" t="s">
        <v>159</v>
      </c>
      <c r="E268" s="234" t="s">
        <v>1</v>
      </c>
      <c r="F268" s="235" t="s">
        <v>1250</v>
      </c>
      <c r="G268" s="232"/>
      <c r="H268" s="236">
        <v>9.5</v>
      </c>
      <c r="I268" s="237"/>
      <c r="J268" s="232"/>
      <c r="K268" s="232"/>
      <c r="L268" s="238"/>
      <c r="M268" s="239"/>
      <c r="N268" s="240"/>
      <c r="O268" s="240"/>
      <c r="P268" s="240"/>
      <c r="Q268" s="240"/>
      <c r="R268" s="240"/>
      <c r="S268" s="240"/>
      <c r="T268" s="24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2" t="s">
        <v>159</v>
      </c>
      <c r="AU268" s="242" t="s">
        <v>86</v>
      </c>
      <c r="AV268" s="13" t="s">
        <v>86</v>
      </c>
      <c r="AW268" s="13" t="s">
        <v>32</v>
      </c>
      <c r="AX268" s="13" t="s">
        <v>76</v>
      </c>
      <c r="AY268" s="242" t="s">
        <v>150</v>
      </c>
    </row>
    <row r="269" s="13" customFormat="1">
      <c r="A269" s="13"/>
      <c r="B269" s="231"/>
      <c r="C269" s="232"/>
      <c r="D269" s="233" t="s">
        <v>159</v>
      </c>
      <c r="E269" s="234" t="s">
        <v>1</v>
      </c>
      <c r="F269" s="235" t="s">
        <v>1251</v>
      </c>
      <c r="G269" s="232"/>
      <c r="H269" s="236">
        <v>17.75</v>
      </c>
      <c r="I269" s="237"/>
      <c r="J269" s="232"/>
      <c r="K269" s="232"/>
      <c r="L269" s="238"/>
      <c r="M269" s="239"/>
      <c r="N269" s="240"/>
      <c r="O269" s="240"/>
      <c r="P269" s="240"/>
      <c r="Q269" s="240"/>
      <c r="R269" s="240"/>
      <c r="S269" s="240"/>
      <c r="T269" s="241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2" t="s">
        <v>159</v>
      </c>
      <c r="AU269" s="242" t="s">
        <v>86</v>
      </c>
      <c r="AV269" s="13" t="s">
        <v>86</v>
      </c>
      <c r="AW269" s="13" t="s">
        <v>32</v>
      </c>
      <c r="AX269" s="13" t="s">
        <v>76</v>
      </c>
      <c r="AY269" s="242" t="s">
        <v>150</v>
      </c>
    </row>
    <row r="270" s="13" customFormat="1">
      <c r="A270" s="13"/>
      <c r="B270" s="231"/>
      <c r="C270" s="232"/>
      <c r="D270" s="233" t="s">
        <v>159</v>
      </c>
      <c r="E270" s="234" t="s">
        <v>1</v>
      </c>
      <c r="F270" s="235" t="s">
        <v>1252</v>
      </c>
      <c r="G270" s="232"/>
      <c r="H270" s="236">
        <v>14</v>
      </c>
      <c r="I270" s="237"/>
      <c r="J270" s="232"/>
      <c r="K270" s="232"/>
      <c r="L270" s="238"/>
      <c r="M270" s="239"/>
      <c r="N270" s="240"/>
      <c r="O270" s="240"/>
      <c r="P270" s="240"/>
      <c r="Q270" s="240"/>
      <c r="R270" s="240"/>
      <c r="S270" s="240"/>
      <c r="T270" s="24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2" t="s">
        <v>159</v>
      </c>
      <c r="AU270" s="242" t="s">
        <v>86</v>
      </c>
      <c r="AV270" s="13" t="s">
        <v>86</v>
      </c>
      <c r="AW270" s="13" t="s">
        <v>32</v>
      </c>
      <c r="AX270" s="13" t="s">
        <v>76</v>
      </c>
      <c r="AY270" s="242" t="s">
        <v>150</v>
      </c>
    </row>
    <row r="271" s="14" customFormat="1">
      <c r="A271" s="14"/>
      <c r="B271" s="243"/>
      <c r="C271" s="244"/>
      <c r="D271" s="233" t="s">
        <v>159</v>
      </c>
      <c r="E271" s="245" t="s">
        <v>1</v>
      </c>
      <c r="F271" s="246" t="s">
        <v>161</v>
      </c>
      <c r="G271" s="244"/>
      <c r="H271" s="247">
        <v>53.5</v>
      </c>
      <c r="I271" s="248"/>
      <c r="J271" s="244"/>
      <c r="K271" s="244"/>
      <c r="L271" s="249"/>
      <c r="M271" s="250"/>
      <c r="N271" s="251"/>
      <c r="O271" s="251"/>
      <c r="P271" s="251"/>
      <c r="Q271" s="251"/>
      <c r="R271" s="251"/>
      <c r="S271" s="251"/>
      <c r="T271" s="252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3" t="s">
        <v>159</v>
      </c>
      <c r="AU271" s="253" t="s">
        <v>86</v>
      </c>
      <c r="AV271" s="14" t="s">
        <v>157</v>
      </c>
      <c r="AW271" s="14" t="s">
        <v>32</v>
      </c>
      <c r="AX271" s="14" t="s">
        <v>84</v>
      </c>
      <c r="AY271" s="253" t="s">
        <v>150</v>
      </c>
    </row>
    <row r="272" s="2" customFormat="1" ht="16.5" customHeight="1">
      <c r="A272" s="38"/>
      <c r="B272" s="39"/>
      <c r="C272" s="254" t="s">
        <v>377</v>
      </c>
      <c r="D272" s="254" t="s">
        <v>228</v>
      </c>
      <c r="E272" s="255" t="s">
        <v>1262</v>
      </c>
      <c r="F272" s="256" t="s">
        <v>1263</v>
      </c>
      <c r="G272" s="257" t="s">
        <v>155</v>
      </c>
      <c r="H272" s="258">
        <v>60.106999999999999</v>
      </c>
      <c r="I272" s="259"/>
      <c r="J272" s="260">
        <f>ROUND(I272*H272,2)</f>
        <v>0</v>
      </c>
      <c r="K272" s="256" t="s">
        <v>156</v>
      </c>
      <c r="L272" s="261"/>
      <c r="M272" s="262" t="s">
        <v>1</v>
      </c>
      <c r="N272" s="263" t="s">
        <v>41</v>
      </c>
      <c r="O272" s="91"/>
      <c r="P272" s="227">
        <f>O272*H272</f>
        <v>0</v>
      </c>
      <c r="Q272" s="227">
        <v>0.00013999999999999999</v>
      </c>
      <c r="R272" s="227">
        <f>Q272*H272</f>
        <v>0.008414979999999999</v>
      </c>
      <c r="S272" s="227">
        <v>0</v>
      </c>
      <c r="T272" s="228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9" t="s">
        <v>319</v>
      </c>
      <c r="AT272" s="229" t="s">
        <v>228</v>
      </c>
      <c r="AU272" s="229" t="s">
        <v>86</v>
      </c>
      <c r="AY272" s="17" t="s">
        <v>150</v>
      </c>
      <c r="BE272" s="230">
        <f>IF(N272="základní",J272,0)</f>
        <v>0</v>
      </c>
      <c r="BF272" s="230">
        <f>IF(N272="snížená",J272,0)</f>
        <v>0</v>
      </c>
      <c r="BG272" s="230">
        <f>IF(N272="zákl. přenesená",J272,0)</f>
        <v>0</v>
      </c>
      <c r="BH272" s="230">
        <f>IF(N272="sníž. přenesená",J272,0)</f>
        <v>0</v>
      </c>
      <c r="BI272" s="230">
        <f>IF(N272="nulová",J272,0)</f>
        <v>0</v>
      </c>
      <c r="BJ272" s="17" t="s">
        <v>84</v>
      </c>
      <c r="BK272" s="230">
        <f>ROUND(I272*H272,2)</f>
        <v>0</v>
      </c>
      <c r="BL272" s="17" t="s">
        <v>242</v>
      </c>
      <c r="BM272" s="229" t="s">
        <v>1264</v>
      </c>
    </row>
    <row r="273" s="13" customFormat="1">
      <c r="A273" s="13"/>
      <c r="B273" s="231"/>
      <c r="C273" s="232"/>
      <c r="D273" s="233" t="s">
        <v>159</v>
      </c>
      <c r="E273" s="232"/>
      <c r="F273" s="235" t="s">
        <v>1265</v>
      </c>
      <c r="G273" s="232"/>
      <c r="H273" s="236">
        <v>60.106999999999999</v>
      </c>
      <c r="I273" s="237"/>
      <c r="J273" s="232"/>
      <c r="K273" s="232"/>
      <c r="L273" s="238"/>
      <c r="M273" s="239"/>
      <c r="N273" s="240"/>
      <c r="O273" s="240"/>
      <c r="P273" s="240"/>
      <c r="Q273" s="240"/>
      <c r="R273" s="240"/>
      <c r="S273" s="240"/>
      <c r="T273" s="24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2" t="s">
        <v>159</v>
      </c>
      <c r="AU273" s="242" t="s">
        <v>86</v>
      </c>
      <c r="AV273" s="13" t="s">
        <v>86</v>
      </c>
      <c r="AW273" s="13" t="s">
        <v>4</v>
      </c>
      <c r="AX273" s="13" t="s">
        <v>84</v>
      </c>
      <c r="AY273" s="242" t="s">
        <v>150</v>
      </c>
    </row>
    <row r="274" s="2" customFormat="1" ht="16.5" customHeight="1">
      <c r="A274" s="38"/>
      <c r="B274" s="39"/>
      <c r="C274" s="218" t="s">
        <v>385</v>
      </c>
      <c r="D274" s="218" t="s">
        <v>152</v>
      </c>
      <c r="E274" s="219" t="s">
        <v>1266</v>
      </c>
      <c r="F274" s="220" t="s">
        <v>1267</v>
      </c>
      <c r="G274" s="221" t="s">
        <v>155</v>
      </c>
      <c r="H274" s="222">
        <v>53.5</v>
      </c>
      <c r="I274" s="223"/>
      <c r="J274" s="224">
        <f>ROUND(I274*H274,2)</f>
        <v>0</v>
      </c>
      <c r="K274" s="220" t="s">
        <v>156</v>
      </c>
      <c r="L274" s="44"/>
      <c r="M274" s="225" t="s">
        <v>1</v>
      </c>
      <c r="N274" s="226" t="s">
        <v>41</v>
      </c>
      <c r="O274" s="91"/>
      <c r="P274" s="227">
        <f>O274*H274</f>
        <v>0</v>
      </c>
      <c r="Q274" s="227">
        <v>0.0032000000000000002</v>
      </c>
      <c r="R274" s="227">
        <f>Q274*H274</f>
        <v>0.17120000000000002</v>
      </c>
      <c r="S274" s="227">
        <v>0</v>
      </c>
      <c r="T274" s="228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9" t="s">
        <v>242</v>
      </c>
      <c r="AT274" s="229" t="s">
        <v>152</v>
      </c>
      <c r="AU274" s="229" t="s">
        <v>86</v>
      </c>
      <c r="AY274" s="17" t="s">
        <v>150</v>
      </c>
      <c r="BE274" s="230">
        <f>IF(N274="základní",J274,0)</f>
        <v>0</v>
      </c>
      <c r="BF274" s="230">
        <f>IF(N274="snížená",J274,0)</f>
        <v>0</v>
      </c>
      <c r="BG274" s="230">
        <f>IF(N274="zákl. přenesená",J274,0)</f>
        <v>0</v>
      </c>
      <c r="BH274" s="230">
        <f>IF(N274="sníž. přenesená",J274,0)</f>
        <v>0</v>
      </c>
      <c r="BI274" s="230">
        <f>IF(N274="nulová",J274,0)</f>
        <v>0</v>
      </c>
      <c r="BJ274" s="17" t="s">
        <v>84</v>
      </c>
      <c r="BK274" s="230">
        <f>ROUND(I274*H274,2)</f>
        <v>0</v>
      </c>
      <c r="BL274" s="17" t="s">
        <v>242</v>
      </c>
      <c r="BM274" s="229" t="s">
        <v>1268</v>
      </c>
    </row>
    <row r="275" s="13" customFormat="1">
      <c r="A275" s="13"/>
      <c r="B275" s="231"/>
      <c r="C275" s="232"/>
      <c r="D275" s="233" t="s">
        <v>159</v>
      </c>
      <c r="E275" s="234" t="s">
        <v>1</v>
      </c>
      <c r="F275" s="235" t="s">
        <v>1249</v>
      </c>
      <c r="G275" s="232"/>
      <c r="H275" s="236">
        <v>12.25</v>
      </c>
      <c r="I275" s="237"/>
      <c r="J275" s="232"/>
      <c r="K275" s="232"/>
      <c r="L275" s="238"/>
      <c r="M275" s="239"/>
      <c r="N275" s="240"/>
      <c r="O275" s="240"/>
      <c r="P275" s="240"/>
      <c r="Q275" s="240"/>
      <c r="R275" s="240"/>
      <c r="S275" s="240"/>
      <c r="T275" s="241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2" t="s">
        <v>159</v>
      </c>
      <c r="AU275" s="242" t="s">
        <v>86</v>
      </c>
      <c r="AV275" s="13" t="s">
        <v>86</v>
      </c>
      <c r="AW275" s="13" t="s">
        <v>32</v>
      </c>
      <c r="AX275" s="13" t="s">
        <v>76</v>
      </c>
      <c r="AY275" s="242" t="s">
        <v>150</v>
      </c>
    </row>
    <row r="276" s="13" customFormat="1">
      <c r="A276" s="13"/>
      <c r="B276" s="231"/>
      <c r="C276" s="232"/>
      <c r="D276" s="233" t="s">
        <v>159</v>
      </c>
      <c r="E276" s="234" t="s">
        <v>1</v>
      </c>
      <c r="F276" s="235" t="s">
        <v>1250</v>
      </c>
      <c r="G276" s="232"/>
      <c r="H276" s="236">
        <v>9.5</v>
      </c>
      <c r="I276" s="237"/>
      <c r="J276" s="232"/>
      <c r="K276" s="232"/>
      <c r="L276" s="238"/>
      <c r="M276" s="239"/>
      <c r="N276" s="240"/>
      <c r="O276" s="240"/>
      <c r="P276" s="240"/>
      <c r="Q276" s="240"/>
      <c r="R276" s="240"/>
      <c r="S276" s="240"/>
      <c r="T276" s="24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2" t="s">
        <v>159</v>
      </c>
      <c r="AU276" s="242" t="s">
        <v>86</v>
      </c>
      <c r="AV276" s="13" t="s">
        <v>86</v>
      </c>
      <c r="AW276" s="13" t="s">
        <v>32</v>
      </c>
      <c r="AX276" s="13" t="s">
        <v>76</v>
      </c>
      <c r="AY276" s="242" t="s">
        <v>150</v>
      </c>
    </row>
    <row r="277" s="13" customFormat="1">
      <c r="A277" s="13"/>
      <c r="B277" s="231"/>
      <c r="C277" s="232"/>
      <c r="D277" s="233" t="s">
        <v>159</v>
      </c>
      <c r="E277" s="234" t="s">
        <v>1</v>
      </c>
      <c r="F277" s="235" t="s">
        <v>1251</v>
      </c>
      <c r="G277" s="232"/>
      <c r="H277" s="236">
        <v>17.75</v>
      </c>
      <c r="I277" s="237"/>
      <c r="J277" s="232"/>
      <c r="K277" s="232"/>
      <c r="L277" s="238"/>
      <c r="M277" s="239"/>
      <c r="N277" s="240"/>
      <c r="O277" s="240"/>
      <c r="P277" s="240"/>
      <c r="Q277" s="240"/>
      <c r="R277" s="240"/>
      <c r="S277" s="240"/>
      <c r="T277" s="24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2" t="s">
        <v>159</v>
      </c>
      <c r="AU277" s="242" t="s">
        <v>86</v>
      </c>
      <c r="AV277" s="13" t="s">
        <v>86</v>
      </c>
      <c r="AW277" s="13" t="s">
        <v>32</v>
      </c>
      <c r="AX277" s="13" t="s">
        <v>76</v>
      </c>
      <c r="AY277" s="242" t="s">
        <v>150</v>
      </c>
    </row>
    <row r="278" s="13" customFormat="1">
      <c r="A278" s="13"/>
      <c r="B278" s="231"/>
      <c r="C278" s="232"/>
      <c r="D278" s="233" t="s">
        <v>159</v>
      </c>
      <c r="E278" s="234" t="s">
        <v>1</v>
      </c>
      <c r="F278" s="235" t="s">
        <v>1252</v>
      </c>
      <c r="G278" s="232"/>
      <c r="H278" s="236">
        <v>14</v>
      </c>
      <c r="I278" s="237"/>
      <c r="J278" s="232"/>
      <c r="K278" s="232"/>
      <c r="L278" s="238"/>
      <c r="M278" s="239"/>
      <c r="N278" s="240"/>
      <c r="O278" s="240"/>
      <c r="P278" s="240"/>
      <c r="Q278" s="240"/>
      <c r="R278" s="240"/>
      <c r="S278" s="240"/>
      <c r="T278" s="24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2" t="s">
        <v>159</v>
      </c>
      <c r="AU278" s="242" t="s">
        <v>86</v>
      </c>
      <c r="AV278" s="13" t="s">
        <v>86</v>
      </c>
      <c r="AW278" s="13" t="s">
        <v>32</v>
      </c>
      <c r="AX278" s="13" t="s">
        <v>76</v>
      </c>
      <c r="AY278" s="242" t="s">
        <v>150</v>
      </c>
    </row>
    <row r="279" s="14" customFormat="1">
      <c r="A279" s="14"/>
      <c r="B279" s="243"/>
      <c r="C279" s="244"/>
      <c r="D279" s="233" t="s">
        <v>159</v>
      </c>
      <c r="E279" s="245" t="s">
        <v>1</v>
      </c>
      <c r="F279" s="246" t="s">
        <v>161</v>
      </c>
      <c r="G279" s="244"/>
      <c r="H279" s="247">
        <v>53.5</v>
      </c>
      <c r="I279" s="248"/>
      <c r="J279" s="244"/>
      <c r="K279" s="244"/>
      <c r="L279" s="249"/>
      <c r="M279" s="250"/>
      <c r="N279" s="251"/>
      <c r="O279" s="251"/>
      <c r="P279" s="251"/>
      <c r="Q279" s="251"/>
      <c r="R279" s="251"/>
      <c r="S279" s="251"/>
      <c r="T279" s="252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3" t="s">
        <v>159</v>
      </c>
      <c r="AU279" s="253" t="s">
        <v>86</v>
      </c>
      <c r="AV279" s="14" t="s">
        <v>157</v>
      </c>
      <c r="AW279" s="14" t="s">
        <v>32</v>
      </c>
      <c r="AX279" s="14" t="s">
        <v>84</v>
      </c>
      <c r="AY279" s="253" t="s">
        <v>150</v>
      </c>
    </row>
    <row r="280" s="2" customFormat="1" ht="16.5" customHeight="1">
      <c r="A280" s="38"/>
      <c r="B280" s="39"/>
      <c r="C280" s="218" t="s">
        <v>389</v>
      </c>
      <c r="D280" s="218" t="s">
        <v>152</v>
      </c>
      <c r="E280" s="219" t="s">
        <v>1269</v>
      </c>
      <c r="F280" s="220" t="s">
        <v>1270</v>
      </c>
      <c r="G280" s="221" t="s">
        <v>155</v>
      </c>
      <c r="H280" s="222">
        <v>38.200000000000003</v>
      </c>
      <c r="I280" s="223"/>
      <c r="J280" s="224">
        <f>ROUND(I280*H280,2)</f>
        <v>0</v>
      </c>
      <c r="K280" s="220" t="s">
        <v>156</v>
      </c>
      <c r="L280" s="44"/>
      <c r="M280" s="225" t="s">
        <v>1</v>
      </c>
      <c r="N280" s="226" t="s">
        <v>41</v>
      </c>
      <c r="O280" s="91"/>
      <c r="P280" s="227">
        <f>O280*H280</f>
        <v>0</v>
      </c>
      <c r="Q280" s="227">
        <v>0.013860000000000001</v>
      </c>
      <c r="R280" s="227">
        <f>Q280*H280</f>
        <v>0.52945200000000003</v>
      </c>
      <c r="S280" s="227">
        <v>0</v>
      </c>
      <c r="T280" s="228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29" t="s">
        <v>242</v>
      </c>
      <c r="AT280" s="229" t="s">
        <v>152</v>
      </c>
      <c r="AU280" s="229" t="s">
        <v>86</v>
      </c>
      <c r="AY280" s="17" t="s">
        <v>150</v>
      </c>
      <c r="BE280" s="230">
        <f>IF(N280="základní",J280,0)</f>
        <v>0</v>
      </c>
      <c r="BF280" s="230">
        <f>IF(N280="snížená",J280,0)</f>
        <v>0</v>
      </c>
      <c r="BG280" s="230">
        <f>IF(N280="zákl. přenesená",J280,0)</f>
        <v>0</v>
      </c>
      <c r="BH280" s="230">
        <f>IF(N280="sníž. přenesená",J280,0)</f>
        <v>0</v>
      </c>
      <c r="BI280" s="230">
        <f>IF(N280="nulová",J280,0)</f>
        <v>0</v>
      </c>
      <c r="BJ280" s="17" t="s">
        <v>84</v>
      </c>
      <c r="BK280" s="230">
        <f>ROUND(I280*H280,2)</f>
        <v>0</v>
      </c>
      <c r="BL280" s="17" t="s">
        <v>242</v>
      </c>
      <c r="BM280" s="229" t="s">
        <v>1271</v>
      </c>
    </row>
    <row r="281" s="13" customFormat="1">
      <c r="A281" s="13"/>
      <c r="B281" s="231"/>
      <c r="C281" s="232"/>
      <c r="D281" s="233" t="s">
        <v>159</v>
      </c>
      <c r="E281" s="234" t="s">
        <v>1</v>
      </c>
      <c r="F281" s="235" t="s">
        <v>1186</v>
      </c>
      <c r="G281" s="232"/>
      <c r="H281" s="236">
        <v>4.7000000000000002</v>
      </c>
      <c r="I281" s="237"/>
      <c r="J281" s="232"/>
      <c r="K281" s="232"/>
      <c r="L281" s="238"/>
      <c r="M281" s="239"/>
      <c r="N281" s="240"/>
      <c r="O281" s="240"/>
      <c r="P281" s="240"/>
      <c r="Q281" s="240"/>
      <c r="R281" s="240"/>
      <c r="S281" s="240"/>
      <c r="T281" s="241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2" t="s">
        <v>159</v>
      </c>
      <c r="AU281" s="242" t="s">
        <v>86</v>
      </c>
      <c r="AV281" s="13" t="s">
        <v>86</v>
      </c>
      <c r="AW281" s="13" t="s">
        <v>32</v>
      </c>
      <c r="AX281" s="13" t="s">
        <v>76</v>
      </c>
      <c r="AY281" s="242" t="s">
        <v>150</v>
      </c>
    </row>
    <row r="282" s="13" customFormat="1">
      <c r="A282" s="13"/>
      <c r="B282" s="231"/>
      <c r="C282" s="232"/>
      <c r="D282" s="233" t="s">
        <v>159</v>
      </c>
      <c r="E282" s="234" t="s">
        <v>1</v>
      </c>
      <c r="F282" s="235" t="s">
        <v>1187</v>
      </c>
      <c r="G282" s="232"/>
      <c r="H282" s="236">
        <v>9.8000000000000007</v>
      </c>
      <c r="I282" s="237"/>
      <c r="J282" s="232"/>
      <c r="K282" s="232"/>
      <c r="L282" s="238"/>
      <c r="M282" s="239"/>
      <c r="N282" s="240"/>
      <c r="O282" s="240"/>
      <c r="P282" s="240"/>
      <c r="Q282" s="240"/>
      <c r="R282" s="240"/>
      <c r="S282" s="240"/>
      <c r="T282" s="24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2" t="s">
        <v>159</v>
      </c>
      <c r="AU282" s="242" t="s">
        <v>86</v>
      </c>
      <c r="AV282" s="13" t="s">
        <v>86</v>
      </c>
      <c r="AW282" s="13" t="s">
        <v>32</v>
      </c>
      <c r="AX282" s="13" t="s">
        <v>76</v>
      </c>
      <c r="AY282" s="242" t="s">
        <v>150</v>
      </c>
    </row>
    <row r="283" s="13" customFormat="1">
      <c r="A283" s="13"/>
      <c r="B283" s="231"/>
      <c r="C283" s="232"/>
      <c r="D283" s="233" t="s">
        <v>159</v>
      </c>
      <c r="E283" s="234" t="s">
        <v>1</v>
      </c>
      <c r="F283" s="235" t="s">
        <v>1188</v>
      </c>
      <c r="G283" s="232"/>
      <c r="H283" s="236">
        <v>7.5999999999999996</v>
      </c>
      <c r="I283" s="237"/>
      <c r="J283" s="232"/>
      <c r="K283" s="232"/>
      <c r="L283" s="238"/>
      <c r="M283" s="239"/>
      <c r="N283" s="240"/>
      <c r="O283" s="240"/>
      <c r="P283" s="240"/>
      <c r="Q283" s="240"/>
      <c r="R283" s="240"/>
      <c r="S283" s="240"/>
      <c r="T283" s="24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2" t="s">
        <v>159</v>
      </c>
      <c r="AU283" s="242" t="s">
        <v>86</v>
      </c>
      <c r="AV283" s="13" t="s">
        <v>86</v>
      </c>
      <c r="AW283" s="13" t="s">
        <v>32</v>
      </c>
      <c r="AX283" s="13" t="s">
        <v>76</v>
      </c>
      <c r="AY283" s="242" t="s">
        <v>150</v>
      </c>
    </row>
    <row r="284" s="13" customFormat="1">
      <c r="A284" s="13"/>
      <c r="B284" s="231"/>
      <c r="C284" s="232"/>
      <c r="D284" s="233" t="s">
        <v>159</v>
      </c>
      <c r="E284" s="234" t="s">
        <v>1</v>
      </c>
      <c r="F284" s="235" t="s">
        <v>1189</v>
      </c>
      <c r="G284" s="232"/>
      <c r="H284" s="236">
        <v>9.5999999999999996</v>
      </c>
      <c r="I284" s="237"/>
      <c r="J284" s="232"/>
      <c r="K284" s="232"/>
      <c r="L284" s="238"/>
      <c r="M284" s="239"/>
      <c r="N284" s="240"/>
      <c r="O284" s="240"/>
      <c r="P284" s="240"/>
      <c r="Q284" s="240"/>
      <c r="R284" s="240"/>
      <c r="S284" s="240"/>
      <c r="T284" s="24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2" t="s">
        <v>159</v>
      </c>
      <c r="AU284" s="242" t="s">
        <v>86</v>
      </c>
      <c r="AV284" s="13" t="s">
        <v>86</v>
      </c>
      <c r="AW284" s="13" t="s">
        <v>32</v>
      </c>
      <c r="AX284" s="13" t="s">
        <v>76</v>
      </c>
      <c r="AY284" s="242" t="s">
        <v>150</v>
      </c>
    </row>
    <row r="285" s="13" customFormat="1">
      <c r="A285" s="13"/>
      <c r="B285" s="231"/>
      <c r="C285" s="232"/>
      <c r="D285" s="233" t="s">
        <v>159</v>
      </c>
      <c r="E285" s="234" t="s">
        <v>1</v>
      </c>
      <c r="F285" s="235" t="s">
        <v>1190</v>
      </c>
      <c r="G285" s="232"/>
      <c r="H285" s="236">
        <v>6.5</v>
      </c>
      <c r="I285" s="237"/>
      <c r="J285" s="232"/>
      <c r="K285" s="232"/>
      <c r="L285" s="238"/>
      <c r="M285" s="239"/>
      <c r="N285" s="240"/>
      <c r="O285" s="240"/>
      <c r="P285" s="240"/>
      <c r="Q285" s="240"/>
      <c r="R285" s="240"/>
      <c r="S285" s="240"/>
      <c r="T285" s="241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2" t="s">
        <v>159</v>
      </c>
      <c r="AU285" s="242" t="s">
        <v>86</v>
      </c>
      <c r="AV285" s="13" t="s">
        <v>86</v>
      </c>
      <c r="AW285" s="13" t="s">
        <v>32</v>
      </c>
      <c r="AX285" s="13" t="s">
        <v>76</v>
      </c>
      <c r="AY285" s="242" t="s">
        <v>150</v>
      </c>
    </row>
    <row r="286" s="14" customFormat="1">
      <c r="A286" s="14"/>
      <c r="B286" s="243"/>
      <c r="C286" s="244"/>
      <c r="D286" s="233" t="s">
        <v>159</v>
      </c>
      <c r="E286" s="245" t="s">
        <v>1</v>
      </c>
      <c r="F286" s="246" t="s">
        <v>161</v>
      </c>
      <c r="G286" s="244"/>
      <c r="H286" s="247">
        <v>38.200000000000003</v>
      </c>
      <c r="I286" s="248"/>
      <c r="J286" s="244"/>
      <c r="K286" s="244"/>
      <c r="L286" s="249"/>
      <c r="M286" s="250"/>
      <c r="N286" s="251"/>
      <c r="O286" s="251"/>
      <c r="P286" s="251"/>
      <c r="Q286" s="251"/>
      <c r="R286" s="251"/>
      <c r="S286" s="251"/>
      <c r="T286" s="252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3" t="s">
        <v>159</v>
      </c>
      <c r="AU286" s="253" t="s">
        <v>86</v>
      </c>
      <c r="AV286" s="14" t="s">
        <v>157</v>
      </c>
      <c r="AW286" s="14" t="s">
        <v>32</v>
      </c>
      <c r="AX286" s="14" t="s">
        <v>84</v>
      </c>
      <c r="AY286" s="253" t="s">
        <v>150</v>
      </c>
    </row>
    <row r="287" s="2" customFormat="1" ht="16.5" customHeight="1">
      <c r="A287" s="38"/>
      <c r="B287" s="39"/>
      <c r="C287" s="218" t="s">
        <v>395</v>
      </c>
      <c r="D287" s="218" t="s">
        <v>152</v>
      </c>
      <c r="E287" s="219" t="s">
        <v>1272</v>
      </c>
      <c r="F287" s="220" t="s">
        <v>1273</v>
      </c>
      <c r="G287" s="221" t="s">
        <v>155</v>
      </c>
      <c r="H287" s="222">
        <v>38.200000000000003</v>
      </c>
      <c r="I287" s="223"/>
      <c r="J287" s="224">
        <f>ROUND(I287*H287,2)</f>
        <v>0</v>
      </c>
      <c r="K287" s="220" t="s">
        <v>156</v>
      </c>
      <c r="L287" s="44"/>
      <c r="M287" s="225" t="s">
        <v>1</v>
      </c>
      <c r="N287" s="226" t="s">
        <v>41</v>
      </c>
      <c r="O287" s="91"/>
      <c r="P287" s="227">
        <f>O287*H287</f>
        <v>0</v>
      </c>
      <c r="Q287" s="227">
        <v>0.00010000000000000001</v>
      </c>
      <c r="R287" s="227">
        <f>Q287*H287</f>
        <v>0.0038200000000000005</v>
      </c>
      <c r="S287" s="227">
        <v>0</v>
      </c>
      <c r="T287" s="228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29" t="s">
        <v>242</v>
      </c>
      <c r="AT287" s="229" t="s">
        <v>152</v>
      </c>
      <c r="AU287" s="229" t="s">
        <v>86</v>
      </c>
      <c r="AY287" s="17" t="s">
        <v>150</v>
      </c>
      <c r="BE287" s="230">
        <f>IF(N287="základní",J287,0)</f>
        <v>0</v>
      </c>
      <c r="BF287" s="230">
        <f>IF(N287="snížená",J287,0)</f>
        <v>0</v>
      </c>
      <c r="BG287" s="230">
        <f>IF(N287="zákl. přenesená",J287,0)</f>
        <v>0</v>
      </c>
      <c r="BH287" s="230">
        <f>IF(N287="sníž. přenesená",J287,0)</f>
        <v>0</v>
      </c>
      <c r="BI287" s="230">
        <f>IF(N287="nulová",J287,0)</f>
        <v>0</v>
      </c>
      <c r="BJ287" s="17" t="s">
        <v>84</v>
      </c>
      <c r="BK287" s="230">
        <f>ROUND(I287*H287,2)</f>
        <v>0</v>
      </c>
      <c r="BL287" s="17" t="s">
        <v>242</v>
      </c>
      <c r="BM287" s="229" t="s">
        <v>1274</v>
      </c>
    </row>
    <row r="288" s="13" customFormat="1">
      <c r="A288" s="13"/>
      <c r="B288" s="231"/>
      <c r="C288" s="232"/>
      <c r="D288" s="233" t="s">
        <v>159</v>
      </c>
      <c r="E288" s="234" t="s">
        <v>1</v>
      </c>
      <c r="F288" s="235" t="s">
        <v>1186</v>
      </c>
      <c r="G288" s="232"/>
      <c r="H288" s="236">
        <v>4.7000000000000002</v>
      </c>
      <c r="I288" s="237"/>
      <c r="J288" s="232"/>
      <c r="K288" s="232"/>
      <c r="L288" s="238"/>
      <c r="M288" s="239"/>
      <c r="N288" s="240"/>
      <c r="O288" s="240"/>
      <c r="P288" s="240"/>
      <c r="Q288" s="240"/>
      <c r="R288" s="240"/>
      <c r="S288" s="240"/>
      <c r="T288" s="24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2" t="s">
        <v>159</v>
      </c>
      <c r="AU288" s="242" t="s">
        <v>86</v>
      </c>
      <c r="AV288" s="13" t="s">
        <v>86</v>
      </c>
      <c r="AW288" s="13" t="s">
        <v>32</v>
      </c>
      <c r="AX288" s="13" t="s">
        <v>76</v>
      </c>
      <c r="AY288" s="242" t="s">
        <v>150</v>
      </c>
    </row>
    <row r="289" s="13" customFormat="1">
      <c r="A289" s="13"/>
      <c r="B289" s="231"/>
      <c r="C289" s="232"/>
      <c r="D289" s="233" t="s">
        <v>159</v>
      </c>
      <c r="E289" s="234" t="s">
        <v>1</v>
      </c>
      <c r="F289" s="235" t="s">
        <v>1187</v>
      </c>
      <c r="G289" s="232"/>
      <c r="H289" s="236">
        <v>9.8000000000000007</v>
      </c>
      <c r="I289" s="237"/>
      <c r="J289" s="232"/>
      <c r="K289" s="232"/>
      <c r="L289" s="238"/>
      <c r="M289" s="239"/>
      <c r="N289" s="240"/>
      <c r="O289" s="240"/>
      <c r="P289" s="240"/>
      <c r="Q289" s="240"/>
      <c r="R289" s="240"/>
      <c r="S289" s="240"/>
      <c r="T289" s="241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2" t="s">
        <v>159</v>
      </c>
      <c r="AU289" s="242" t="s">
        <v>86</v>
      </c>
      <c r="AV289" s="13" t="s">
        <v>86</v>
      </c>
      <c r="AW289" s="13" t="s">
        <v>32</v>
      </c>
      <c r="AX289" s="13" t="s">
        <v>76</v>
      </c>
      <c r="AY289" s="242" t="s">
        <v>150</v>
      </c>
    </row>
    <row r="290" s="13" customFormat="1">
      <c r="A290" s="13"/>
      <c r="B290" s="231"/>
      <c r="C290" s="232"/>
      <c r="D290" s="233" t="s">
        <v>159</v>
      </c>
      <c r="E290" s="234" t="s">
        <v>1</v>
      </c>
      <c r="F290" s="235" t="s">
        <v>1188</v>
      </c>
      <c r="G290" s="232"/>
      <c r="H290" s="236">
        <v>7.5999999999999996</v>
      </c>
      <c r="I290" s="237"/>
      <c r="J290" s="232"/>
      <c r="K290" s="232"/>
      <c r="L290" s="238"/>
      <c r="M290" s="239"/>
      <c r="N290" s="240"/>
      <c r="O290" s="240"/>
      <c r="P290" s="240"/>
      <c r="Q290" s="240"/>
      <c r="R290" s="240"/>
      <c r="S290" s="240"/>
      <c r="T290" s="24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2" t="s">
        <v>159</v>
      </c>
      <c r="AU290" s="242" t="s">
        <v>86</v>
      </c>
      <c r="AV290" s="13" t="s">
        <v>86</v>
      </c>
      <c r="AW290" s="13" t="s">
        <v>32</v>
      </c>
      <c r="AX290" s="13" t="s">
        <v>76</v>
      </c>
      <c r="AY290" s="242" t="s">
        <v>150</v>
      </c>
    </row>
    <row r="291" s="13" customFormat="1">
      <c r="A291" s="13"/>
      <c r="B291" s="231"/>
      <c r="C291" s="232"/>
      <c r="D291" s="233" t="s">
        <v>159</v>
      </c>
      <c r="E291" s="234" t="s">
        <v>1</v>
      </c>
      <c r="F291" s="235" t="s">
        <v>1189</v>
      </c>
      <c r="G291" s="232"/>
      <c r="H291" s="236">
        <v>9.5999999999999996</v>
      </c>
      <c r="I291" s="237"/>
      <c r="J291" s="232"/>
      <c r="K291" s="232"/>
      <c r="L291" s="238"/>
      <c r="M291" s="239"/>
      <c r="N291" s="240"/>
      <c r="O291" s="240"/>
      <c r="P291" s="240"/>
      <c r="Q291" s="240"/>
      <c r="R291" s="240"/>
      <c r="S291" s="240"/>
      <c r="T291" s="241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2" t="s">
        <v>159</v>
      </c>
      <c r="AU291" s="242" t="s">
        <v>86</v>
      </c>
      <c r="AV291" s="13" t="s">
        <v>86</v>
      </c>
      <c r="AW291" s="13" t="s">
        <v>32</v>
      </c>
      <c r="AX291" s="13" t="s">
        <v>76</v>
      </c>
      <c r="AY291" s="242" t="s">
        <v>150</v>
      </c>
    </row>
    <row r="292" s="13" customFormat="1">
      <c r="A292" s="13"/>
      <c r="B292" s="231"/>
      <c r="C292" s="232"/>
      <c r="D292" s="233" t="s">
        <v>159</v>
      </c>
      <c r="E292" s="234" t="s">
        <v>1</v>
      </c>
      <c r="F292" s="235" t="s">
        <v>1190</v>
      </c>
      <c r="G292" s="232"/>
      <c r="H292" s="236">
        <v>6.5</v>
      </c>
      <c r="I292" s="237"/>
      <c r="J292" s="232"/>
      <c r="K292" s="232"/>
      <c r="L292" s="238"/>
      <c r="M292" s="239"/>
      <c r="N292" s="240"/>
      <c r="O292" s="240"/>
      <c r="P292" s="240"/>
      <c r="Q292" s="240"/>
      <c r="R292" s="240"/>
      <c r="S292" s="240"/>
      <c r="T292" s="241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2" t="s">
        <v>159</v>
      </c>
      <c r="AU292" s="242" t="s">
        <v>86</v>
      </c>
      <c r="AV292" s="13" t="s">
        <v>86</v>
      </c>
      <c r="AW292" s="13" t="s">
        <v>32</v>
      </c>
      <c r="AX292" s="13" t="s">
        <v>76</v>
      </c>
      <c r="AY292" s="242" t="s">
        <v>150</v>
      </c>
    </row>
    <row r="293" s="14" customFormat="1">
      <c r="A293" s="14"/>
      <c r="B293" s="243"/>
      <c r="C293" s="244"/>
      <c r="D293" s="233" t="s">
        <v>159</v>
      </c>
      <c r="E293" s="245" t="s">
        <v>1</v>
      </c>
      <c r="F293" s="246" t="s">
        <v>161</v>
      </c>
      <c r="G293" s="244"/>
      <c r="H293" s="247">
        <v>38.200000000000003</v>
      </c>
      <c r="I293" s="248"/>
      <c r="J293" s="244"/>
      <c r="K293" s="244"/>
      <c r="L293" s="249"/>
      <c r="M293" s="250"/>
      <c r="N293" s="251"/>
      <c r="O293" s="251"/>
      <c r="P293" s="251"/>
      <c r="Q293" s="251"/>
      <c r="R293" s="251"/>
      <c r="S293" s="251"/>
      <c r="T293" s="252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3" t="s">
        <v>159</v>
      </c>
      <c r="AU293" s="253" t="s">
        <v>86</v>
      </c>
      <c r="AV293" s="14" t="s">
        <v>157</v>
      </c>
      <c r="AW293" s="14" t="s">
        <v>32</v>
      </c>
      <c r="AX293" s="14" t="s">
        <v>84</v>
      </c>
      <c r="AY293" s="253" t="s">
        <v>150</v>
      </c>
    </row>
    <row r="294" s="2" customFormat="1" ht="16.5" customHeight="1">
      <c r="A294" s="38"/>
      <c r="B294" s="39"/>
      <c r="C294" s="218" t="s">
        <v>405</v>
      </c>
      <c r="D294" s="218" t="s">
        <v>152</v>
      </c>
      <c r="E294" s="219" t="s">
        <v>1275</v>
      </c>
      <c r="F294" s="220" t="s">
        <v>1276</v>
      </c>
      <c r="G294" s="221" t="s">
        <v>155</v>
      </c>
      <c r="H294" s="222">
        <v>38.200000000000003</v>
      </c>
      <c r="I294" s="223"/>
      <c r="J294" s="224">
        <f>ROUND(I294*H294,2)</f>
        <v>0</v>
      </c>
      <c r="K294" s="220" t="s">
        <v>156</v>
      </c>
      <c r="L294" s="44"/>
      <c r="M294" s="225" t="s">
        <v>1</v>
      </c>
      <c r="N294" s="226" t="s">
        <v>41</v>
      </c>
      <c r="O294" s="91"/>
      <c r="P294" s="227">
        <f>O294*H294</f>
        <v>0</v>
      </c>
      <c r="Q294" s="227">
        <v>0</v>
      </c>
      <c r="R294" s="227">
        <f>Q294*H294</f>
        <v>0</v>
      </c>
      <c r="S294" s="227">
        <v>0</v>
      </c>
      <c r="T294" s="228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29" t="s">
        <v>242</v>
      </c>
      <c r="AT294" s="229" t="s">
        <v>152</v>
      </c>
      <c r="AU294" s="229" t="s">
        <v>86</v>
      </c>
      <c r="AY294" s="17" t="s">
        <v>150</v>
      </c>
      <c r="BE294" s="230">
        <f>IF(N294="základní",J294,0)</f>
        <v>0</v>
      </c>
      <c r="BF294" s="230">
        <f>IF(N294="snížená",J294,0)</f>
        <v>0</v>
      </c>
      <c r="BG294" s="230">
        <f>IF(N294="zákl. přenesená",J294,0)</f>
        <v>0</v>
      </c>
      <c r="BH294" s="230">
        <f>IF(N294="sníž. přenesená",J294,0)</f>
        <v>0</v>
      </c>
      <c r="BI294" s="230">
        <f>IF(N294="nulová",J294,0)</f>
        <v>0</v>
      </c>
      <c r="BJ294" s="17" t="s">
        <v>84</v>
      </c>
      <c r="BK294" s="230">
        <f>ROUND(I294*H294,2)</f>
        <v>0</v>
      </c>
      <c r="BL294" s="17" t="s">
        <v>242</v>
      </c>
      <c r="BM294" s="229" t="s">
        <v>1277</v>
      </c>
    </row>
    <row r="295" s="13" customFormat="1">
      <c r="A295" s="13"/>
      <c r="B295" s="231"/>
      <c r="C295" s="232"/>
      <c r="D295" s="233" t="s">
        <v>159</v>
      </c>
      <c r="E295" s="234" t="s">
        <v>1</v>
      </c>
      <c r="F295" s="235" t="s">
        <v>1186</v>
      </c>
      <c r="G295" s="232"/>
      <c r="H295" s="236">
        <v>4.7000000000000002</v>
      </c>
      <c r="I295" s="237"/>
      <c r="J295" s="232"/>
      <c r="K295" s="232"/>
      <c r="L295" s="238"/>
      <c r="M295" s="239"/>
      <c r="N295" s="240"/>
      <c r="O295" s="240"/>
      <c r="P295" s="240"/>
      <c r="Q295" s="240"/>
      <c r="R295" s="240"/>
      <c r="S295" s="240"/>
      <c r="T295" s="241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2" t="s">
        <v>159</v>
      </c>
      <c r="AU295" s="242" t="s">
        <v>86</v>
      </c>
      <c r="AV295" s="13" t="s">
        <v>86</v>
      </c>
      <c r="AW295" s="13" t="s">
        <v>32</v>
      </c>
      <c r="AX295" s="13" t="s">
        <v>76</v>
      </c>
      <c r="AY295" s="242" t="s">
        <v>150</v>
      </c>
    </row>
    <row r="296" s="13" customFormat="1">
      <c r="A296" s="13"/>
      <c r="B296" s="231"/>
      <c r="C296" s="232"/>
      <c r="D296" s="233" t="s">
        <v>159</v>
      </c>
      <c r="E296" s="234" t="s">
        <v>1</v>
      </c>
      <c r="F296" s="235" t="s">
        <v>1187</v>
      </c>
      <c r="G296" s="232"/>
      <c r="H296" s="236">
        <v>9.8000000000000007</v>
      </c>
      <c r="I296" s="237"/>
      <c r="J296" s="232"/>
      <c r="K296" s="232"/>
      <c r="L296" s="238"/>
      <c r="M296" s="239"/>
      <c r="N296" s="240"/>
      <c r="O296" s="240"/>
      <c r="P296" s="240"/>
      <c r="Q296" s="240"/>
      <c r="R296" s="240"/>
      <c r="S296" s="240"/>
      <c r="T296" s="241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2" t="s">
        <v>159</v>
      </c>
      <c r="AU296" s="242" t="s">
        <v>86</v>
      </c>
      <c r="AV296" s="13" t="s">
        <v>86</v>
      </c>
      <c r="AW296" s="13" t="s">
        <v>32</v>
      </c>
      <c r="AX296" s="13" t="s">
        <v>76</v>
      </c>
      <c r="AY296" s="242" t="s">
        <v>150</v>
      </c>
    </row>
    <row r="297" s="13" customFormat="1">
      <c r="A297" s="13"/>
      <c r="B297" s="231"/>
      <c r="C297" s="232"/>
      <c r="D297" s="233" t="s">
        <v>159</v>
      </c>
      <c r="E297" s="234" t="s">
        <v>1</v>
      </c>
      <c r="F297" s="235" t="s">
        <v>1188</v>
      </c>
      <c r="G297" s="232"/>
      <c r="H297" s="236">
        <v>7.5999999999999996</v>
      </c>
      <c r="I297" s="237"/>
      <c r="J297" s="232"/>
      <c r="K297" s="232"/>
      <c r="L297" s="238"/>
      <c r="M297" s="239"/>
      <c r="N297" s="240"/>
      <c r="O297" s="240"/>
      <c r="P297" s="240"/>
      <c r="Q297" s="240"/>
      <c r="R297" s="240"/>
      <c r="S297" s="240"/>
      <c r="T297" s="241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2" t="s">
        <v>159</v>
      </c>
      <c r="AU297" s="242" t="s">
        <v>86</v>
      </c>
      <c r="AV297" s="13" t="s">
        <v>86</v>
      </c>
      <c r="AW297" s="13" t="s">
        <v>32</v>
      </c>
      <c r="AX297" s="13" t="s">
        <v>76</v>
      </c>
      <c r="AY297" s="242" t="s">
        <v>150</v>
      </c>
    </row>
    <row r="298" s="13" customFormat="1">
      <c r="A298" s="13"/>
      <c r="B298" s="231"/>
      <c r="C298" s="232"/>
      <c r="D298" s="233" t="s">
        <v>159</v>
      </c>
      <c r="E298" s="234" t="s">
        <v>1</v>
      </c>
      <c r="F298" s="235" t="s">
        <v>1189</v>
      </c>
      <c r="G298" s="232"/>
      <c r="H298" s="236">
        <v>9.5999999999999996</v>
      </c>
      <c r="I298" s="237"/>
      <c r="J298" s="232"/>
      <c r="K298" s="232"/>
      <c r="L298" s="238"/>
      <c r="M298" s="239"/>
      <c r="N298" s="240"/>
      <c r="O298" s="240"/>
      <c r="P298" s="240"/>
      <c r="Q298" s="240"/>
      <c r="R298" s="240"/>
      <c r="S298" s="240"/>
      <c r="T298" s="241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2" t="s">
        <v>159</v>
      </c>
      <c r="AU298" s="242" t="s">
        <v>86</v>
      </c>
      <c r="AV298" s="13" t="s">
        <v>86</v>
      </c>
      <c r="AW298" s="13" t="s">
        <v>32</v>
      </c>
      <c r="AX298" s="13" t="s">
        <v>76</v>
      </c>
      <c r="AY298" s="242" t="s">
        <v>150</v>
      </c>
    </row>
    <row r="299" s="13" customFormat="1">
      <c r="A299" s="13"/>
      <c r="B299" s="231"/>
      <c r="C299" s="232"/>
      <c r="D299" s="233" t="s">
        <v>159</v>
      </c>
      <c r="E299" s="234" t="s">
        <v>1</v>
      </c>
      <c r="F299" s="235" t="s">
        <v>1190</v>
      </c>
      <c r="G299" s="232"/>
      <c r="H299" s="236">
        <v>6.5</v>
      </c>
      <c r="I299" s="237"/>
      <c r="J299" s="232"/>
      <c r="K299" s="232"/>
      <c r="L299" s="238"/>
      <c r="M299" s="239"/>
      <c r="N299" s="240"/>
      <c r="O299" s="240"/>
      <c r="P299" s="240"/>
      <c r="Q299" s="240"/>
      <c r="R299" s="240"/>
      <c r="S299" s="240"/>
      <c r="T299" s="24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2" t="s">
        <v>159</v>
      </c>
      <c r="AU299" s="242" t="s">
        <v>86</v>
      </c>
      <c r="AV299" s="13" t="s">
        <v>86</v>
      </c>
      <c r="AW299" s="13" t="s">
        <v>32</v>
      </c>
      <c r="AX299" s="13" t="s">
        <v>76</v>
      </c>
      <c r="AY299" s="242" t="s">
        <v>150</v>
      </c>
    </row>
    <row r="300" s="14" customFormat="1">
      <c r="A300" s="14"/>
      <c r="B300" s="243"/>
      <c r="C300" s="244"/>
      <c r="D300" s="233" t="s">
        <v>159</v>
      </c>
      <c r="E300" s="245" t="s">
        <v>1</v>
      </c>
      <c r="F300" s="246" t="s">
        <v>161</v>
      </c>
      <c r="G300" s="244"/>
      <c r="H300" s="247">
        <v>38.200000000000003</v>
      </c>
      <c r="I300" s="248"/>
      <c r="J300" s="244"/>
      <c r="K300" s="244"/>
      <c r="L300" s="249"/>
      <c r="M300" s="250"/>
      <c r="N300" s="251"/>
      <c r="O300" s="251"/>
      <c r="P300" s="251"/>
      <c r="Q300" s="251"/>
      <c r="R300" s="251"/>
      <c r="S300" s="251"/>
      <c r="T300" s="252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3" t="s">
        <v>159</v>
      </c>
      <c r="AU300" s="253" t="s">
        <v>86</v>
      </c>
      <c r="AV300" s="14" t="s">
        <v>157</v>
      </c>
      <c r="AW300" s="14" t="s">
        <v>32</v>
      </c>
      <c r="AX300" s="14" t="s">
        <v>84</v>
      </c>
      <c r="AY300" s="253" t="s">
        <v>150</v>
      </c>
    </row>
    <row r="301" s="2" customFormat="1" ht="16.5" customHeight="1">
      <c r="A301" s="38"/>
      <c r="B301" s="39"/>
      <c r="C301" s="254" t="s">
        <v>412</v>
      </c>
      <c r="D301" s="254" t="s">
        <v>228</v>
      </c>
      <c r="E301" s="255" t="s">
        <v>1278</v>
      </c>
      <c r="F301" s="256" t="s">
        <v>1279</v>
      </c>
      <c r="G301" s="257" t="s">
        <v>155</v>
      </c>
      <c r="H301" s="258">
        <v>42.917999999999999</v>
      </c>
      <c r="I301" s="259"/>
      <c r="J301" s="260">
        <f>ROUND(I301*H301,2)</f>
        <v>0</v>
      </c>
      <c r="K301" s="256" t="s">
        <v>156</v>
      </c>
      <c r="L301" s="261"/>
      <c r="M301" s="262" t="s">
        <v>1</v>
      </c>
      <c r="N301" s="263" t="s">
        <v>41</v>
      </c>
      <c r="O301" s="91"/>
      <c r="P301" s="227">
        <f>O301*H301</f>
        <v>0</v>
      </c>
      <c r="Q301" s="227">
        <v>0.00011</v>
      </c>
      <c r="R301" s="227">
        <f>Q301*H301</f>
        <v>0.0047209800000000005</v>
      </c>
      <c r="S301" s="227">
        <v>0</v>
      </c>
      <c r="T301" s="228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9" t="s">
        <v>319</v>
      </c>
      <c r="AT301" s="229" t="s">
        <v>228</v>
      </c>
      <c r="AU301" s="229" t="s">
        <v>86</v>
      </c>
      <c r="AY301" s="17" t="s">
        <v>150</v>
      </c>
      <c r="BE301" s="230">
        <f>IF(N301="základní",J301,0)</f>
        <v>0</v>
      </c>
      <c r="BF301" s="230">
        <f>IF(N301="snížená",J301,0)</f>
        <v>0</v>
      </c>
      <c r="BG301" s="230">
        <f>IF(N301="zákl. přenesená",J301,0)</f>
        <v>0</v>
      </c>
      <c r="BH301" s="230">
        <f>IF(N301="sníž. přenesená",J301,0)</f>
        <v>0</v>
      </c>
      <c r="BI301" s="230">
        <f>IF(N301="nulová",J301,0)</f>
        <v>0</v>
      </c>
      <c r="BJ301" s="17" t="s">
        <v>84</v>
      </c>
      <c r="BK301" s="230">
        <f>ROUND(I301*H301,2)</f>
        <v>0</v>
      </c>
      <c r="BL301" s="17" t="s">
        <v>242</v>
      </c>
      <c r="BM301" s="229" t="s">
        <v>1280</v>
      </c>
    </row>
    <row r="302" s="13" customFormat="1">
      <c r="A302" s="13"/>
      <c r="B302" s="231"/>
      <c r="C302" s="232"/>
      <c r="D302" s="233" t="s">
        <v>159</v>
      </c>
      <c r="E302" s="232"/>
      <c r="F302" s="235" t="s">
        <v>1281</v>
      </c>
      <c r="G302" s="232"/>
      <c r="H302" s="236">
        <v>42.917999999999999</v>
      </c>
      <c r="I302" s="237"/>
      <c r="J302" s="232"/>
      <c r="K302" s="232"/>
      <c r="L302" s="238"/>
      <c r="M302" s="239"/>
      <c r="N302" s="240"/>
      <c r="O302" s="240"/>
      <c r="P302" s="240"/>
      <c r="Q302" s="240"/>
      <c r="R302" s="240"/>
      <c r="S302" s="240"/>
      <c r="T302" s="241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2" t="s">
        <v>159</v>
      </c>
      <c r="AU302" s="242" t="s">
        <v>86</v>
      </c>
      <c r="AV302" s="13" t="s">
        <v>86</v>
      </c>
      <c r="AW302" s="13" t="s">
        <v>4</v>
      </c>
      <c r="AX302" s="13" t="s">
        <v>84</v>
      </c>
      <c r="AY302" s="242" t="s">
        <v>150</v>
      </c>
    </row>
    <row r="303" s="2" customFormat="1" ht="16.5" customHeight="1">
      <c r="A303" s="38"/>
      <c r="B303" s="39"/>
      <c r="C303" s="218" t="s">
        <v>422</v>
      </c>
      <c r="D303" s="218" t="s">
        <v>152</v>
      </c>
      <c r="E303" s="219" t="s">
        <v>1282</v>
      </c>
      <c r="F303" s="220" t="s">
        <v>1283</v>
      </c>
      <c r="G303" s="221" t="s">
        <v>155</v>
      </c>
      <c r="H303" s="222">
        <v>38.200000000000003</v>
      </c>
      <c r="I303" s="223"/>
      <c r="J303" s="224">
        <f>ROUND(I303*H303,2)</f>
        <v>0</v>
      </c>
      <c r="K303" s="220" t="s">
        <v>156</v>
      </c>
      <c r="L303" s="44"/>
      <c r="M303" s="225" t="s">
        <v>1</v>
      </c>
      <c r="N303" s="226" t="s">
        <v>41</v>
      </c>
      <c r="O303" s="91"/>
      <c r="P303" s="227">
        <f>O303*H303</f>
        <v>0</v>
      </c>
      <c r="Q303" s="227">
        <v>0.00014999999999999999</v>
      </c>
      <c r="R303" s="227">
        <f>Q303*H303</f>
        <v>0.0057299999999999999</v>
      </c>
      <c r="S303" s="227">
        <v>0</v>
      </c>
      <c r="T303" s="228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9" t="s">
        <v>242</v>
      </c>
      <c r="AT303" s="229" t="s">
        <v>152</v>
      </c>
      <c r="AU303" s="229" t="s">
        <v>86</v>
      </c>
      <c r="AY303" s="17" t="s">
        <v>150</v>
      </c>
      <c r="BE303" s="230">
        <f>IF(N303="základní",J303,0)</f>
        <v>0</v>
      </c>
      <c r="BF303" s="230">
        <f>IF(N303="snížená",J303,0)</f>
        <v>0</v>
      </c>
      <c r="BG303" s="230">
        <f>IF(N303="zákl. přenesená",J303,0)</f>
        <v>0</v>
      </c>
      <c r="BH303" s="230">
        <f>IF(N303="sníž. přenesená",J303,0)</f>
        <v>0</v>
      </c>
      <c r="BI303" s="230">
        <f>IF(N303="nulová",J303,0)</f>
        <v>0</v>
      </c>
      <c r="BJ303" s="17" t="s">
        <v>84</v>
      </c>
      <c r="BK303" s="230">
        <f>ROUND(I303*H303,2)</f>
        <v>0</v>
      </c>
      <c r="BL303" s="17" t="s">
        <v>242</v>
      </c>
      <c r="BM303" s="229" t="s">
        <v>1284</v>
      </c>
    </row>
    <row r="304" s="13" customFormat="1">
      <c r="A304" s="13"/>
      <c r="B304" s="231"/>
      <c r="C304" s="232"/>
      <c r="D304" s="233" t="s">
        <v>159</v>
      </c>
      <c r="E304" s="234" t="s">
        <v>1</v>
      </c>
      <c r="F304" s="235" t="s">
        <v>1186</v>
      </c>
      <c r="G304" s="232"/>
      <c r="H304" s="236">
        <v>4.7000000000000002</v>
      </c>
      <c r="I304" s="237"/>
      <c r="J304" s="232"/>
      <c r="K304" s="232"/>
      <c r="L304" s="238"/>
      <c r="M304" s="239"/>
      <c r="N304" s="240"/>
      <c r="O304" s="240"/>
      <c r="P304" s="240"/>
      <c r="Q304" s="240"/>
      <c r="R304" s="240"/>
      <c r="S304" s="240"/>
      <c r="T304" s="24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2" t="s">
        <v>159</v>
      </c>
      <c r="AU304" s="242" t="s">
        <v>86</v>
      </c>
      <c r="AV304" s="13" t="s">
        <v>86</v>
      </c>
      <c r="AW304" s="13" t="s">
        <v>32</v>
      </c>
      <c r="AX304" s="13" t="s">
        <v>76</v>
      </c>
      <c r="AY304" s="242" t="s">
        <v>150</v>
      </c>
    </row>
    <row r="305" s="13" customFormat="1">
      <c r="A305" s="13"/>
      <c r="B305" s="231"/>
      <c r="C305" s="232"/>
      <c r="D305" s="233" t="s">
        <v>159</v>
      </c>
      <c r="E305" s="234" t="s">
        <v>1</v>
      </c>
      <c r="F305" s="235" t="s">
        <v>1187</v>
      </c>
      <c r="G305" s="232"/>
      <c r="H305" s="236">
        <v>9.8000000000000007</v>
      </c>
      <c r="I305" s="237"/>
      <c r="J305" s="232"/>
      <c r="K305" s="232"/>
      <c r="L305" s="238"/>
      <c r="M305" s="239"/>
      <c r="N305" s="240"/>
      <c r="O305" s="240"/>
      <c r="P305" s="240"/>
      <c r="Q305" s="240"/>
      <c r="R305" s="240"/>
      <c r="S305" s="240"/>
      <c r="T305" s="24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2" t="s">
        <v>159</v>
      </c>
      <c r="AU305" s="242" t="s">
        <v>86</v>
      </c>
      <c r="AV305" s="13" t="s">
        <v>86</v>
      </c>
      <c r="AW305" s="13" t="s">
        <v>32</v>
      </c>
      <c r="AX305" s="13" t="s">
        <v>76</v>
      </c>
      <c r="AY305" s="242" t="s">
        <v>150</v>
      </c>
    </row>
    <row r="306" s="13" customFormat="1">
      <c r="A306" s="13"/>
      <c r="B306" s="231"/>
      <c r="C306" s="232"/>
      <c r="D306" s="233" t="s">
        <v>159</v>
      </c>
      <c r="E306" s="234" t="s">
        <v>1</v>
      </c>
      <c r="F306" s="235" t="s">
        <v>1188</v>
      </c>
      <c r="G306" s="232"/>
      <c r="H306" s="236">
        <v>7.5999999999999996</v>
      </c>
      <c r="I306" s="237"/>
      <c r="J306" s="232"/>
      <c r="K306" s="232"/>
      <c r="L306" s="238"/>
      <c r="M306" s="239"/>
      <c r="N306" s="240"/>
      <c r="O306" s="240"/>
      <c r="P306" s="240"/>
      <c r="Q306" s="240"/>
      <c r="R306" s="240"/>
      <c r="S306" s="240"/>
      <c r="T306" s="241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2" t="s">
        <v>159</v>
      </c>
      <c r="AU306" s="242" t="s">
        <v>86</v>
      </c>
      <c r="AV306" s="13" t="s">
        <v>86</v>
      </c>
      <c r="AW306" s="13" t="s">
        <v>32</v>
      </c>
      <c r="AX306" s="13" t="s">
        <v>76</v>
      </c>
      <c r="AY306" s="242" t="s">
        <v>150</v>
      </c>
    </row>
    <row r="307" s="13" customFormat="1">
      <c r="A307" s="13"/>
      <c r="B307" s="231"/>
      <c r="C307" s="232"/>
      <c r="D307" s="233" t="s">
        <v>159</v>
      </c>
      <c r="E307" s="234" t="s">
        <v>1</v>
      </c>
      <c r="F307" s="235" t="s">
        <v>1189</v>
      </c>
      <c r="G307" s="232"/>
      <c r="H307" s="236">
        <v>9.5999999999999996</v>
      </c>
      <c r="I307" s="237"/>
      <c r="J307" s="232"/>
      <c r="K307" s="232"/>
      <c r="L307" s="238"/>
      <c r="M307" s="239"/>
      <c r="N307" s="240"/>
      <c r="O307" s="240"/>
      <c r="P307" s="240"/>
      <c r="Q307" s="240"/>
      <c r="R307" s="240"/>
      <c r="S307" s="240"/>
      <c r="T307" s="24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2" t="s">
        <v>159</v>
      </c>
      <c r="AU307" s="242" t="s">
        <v>86</v>
      </c>
      <c r="AV307" s="13" t="s">
        <v>86</v>
      </c>
      <c r="AW307" s="13" t="s">
        <v>32</v>
      </c>
      <c r="AX307" s="13" t="s">
        <v>76</v>
      </c>
      <c r="AY307" s="242" t="s">
        <v>150</v>
      </c>
    </row>
    <row r="308" s="13" customFormat="1">
      <c r="A308" s="13"/>
      <c r="B308" s="231"/>
      <c r="C308" s="232"/>
      <c r="D308" s="233" t="s">
        <v>159</v>
      </c>
      <c r="E308" s="234" t="s">
        <v>1</v>
      </c>
      <c r="F308" s="235" t="s">
        <v>1190</v>
      </c>
      <c r="G308" s="232"/>
      <c r="H308" s="236">
        <v>6.5</v>
      </c>
      <c r="I308" s="237"/>
      <c r="J308" s="232"/>
      <c r="K308" s="232"/>
      <c r="L308" s="238"/>
      <c r="M308" s="239"/>
      <c r="N308" s="240"/>
      <c r="O308" s="240"/>
      <c r="P308" s="240"/>
      <c r="Q308" s="240"/>
      <c r="R308" s="240"/>
      <c r="S308" s="240"/>
      <c r="T308" s="241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2" t="s">
        <v>159</v>
      </c>
      <c r="AU308" s="242" t="s">
        <v>86</v>
      </c>
      <c r="AV308" s="13" t="s">
        <v>86</v>
      </c>
      <c r="AW308" s="13" t="s">
        <v>32</v>
      </c>
      <c r="AX308" s="13" t="s">
        <v>76</v>
      </c>
      <c r="AY308" s="242" t="s">
        <v>150</v>
      </c>
    </row>
    <row r="309" s="14" customFormat="1">
      <c r="A309" s="14"/>
      <c r="B309" s="243"/>
      <c r="C309" s="244"/>
      <c r="D309" s="233" t="s">
        <v>159</v>
      </c>
      <c r="E309" s="245" t="s">
        <v>1</v>
      </c>
      <c r="F309" s="246" t="s">
        <v>161</v>
      </c>
      <c r="G309" s="244"/>
      <c r="H309" s="247">
        <v>38.200000000000003</v>
      </c>
      <c r="I309" s="248"/>
      <c r="J309" s="244"/>
      <c r="K309" s="244"/>
      <c r="L309" s="249"/>
      <c r="M309" s="250"/>
      <c r="N309" s="251"/>
      <c r="O309" s="251"/>
      <c r="P309" s="251"/>
      <c r="Q309" s="251"/>
      <c r="R309" s="251"/>
      <c r="S309" s="251"/>
      <c r="T309" s="252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3" t="s">
        <v>159</v>
      </c>
      <c r="AU309" s="253" t="s">
        <v>86</v>
      </c>
      <c r="AV309" s="14" t="s">
        <v>157</v>
      </c>
      <c r="AW309" s="14" t="s">
        <v>32</v>
      </c>
      <c r="AX309" s="14" t="s">
        <v>84</v>
      </c>
      <c r="AY309" s="253" t="s">
        <v>150</v>
      </c>
    </row>
    <row r="310" s="2" customFormat="1" ht="16.5" customHeight="1">
      <c r="A310" s="38"/>
      <c r="B310" s="39"/>
      <c r="C310" s="218" t="s">
        <v>432</v>
      </c>
      <c r="D310" s="218" t="s">
        <v>152</v>
      </c>
      <c r="E310" s="219" t="s">
        <v>1285</v>
      </c>
      <c r="F310" s="220" t="s">
        <v>1286</v>
      </c>
      <c r="G310" s="221" t="s">
        <v>155</v>
      </c>
      <c r="H310" s="222">
        <v>38.200000000000003</v>
      </c>
      <c r="I310" s="223"/>
      <c r="J310" s="224">
        <f>ROUND(I310*H310,2)</f>
        <v>0</v>
      </c>
      <c r="K310" s="220" t="s">
        <v>156</v>
      </c>
      <c r="L310" s="44"/>
      <c r="M310" s="225" t="s">
        <v>1</v>
      </c>
      <c r="N310" s="226" t="s">
        <v>41</v>
      </c>
      <c r="O310" s="91"/>
      <c r="P310" s="227">
        <f>O310*H310</f>
        <v>0</v>
      </c>
      <c r="Q310" s="227">
        <v>0.0016000000000000001</v>
      </c>
      <c r="R310" s="227">
        <f>Q310*H310</f>
        <v>0.061120000000000008</v>
      </c>
      <c r="S310" s="227">
        <v>0</v>
      </c>
      <c r="T310" s="228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9" t="s">
        <v>242</v>
      </c>
      <c r="AT310" s="229" t="s">
        <v>152</v>
      </c>
      <c r="AU310" s="229" t="s">
        <v>86</v>
      </c>
      <c r="AY310" s="17" t="s">
        <v>150</v>
      </c>
      <c r="BE310" s="230">
        <f>IF(N310="základní",J310,0)</f>
        <v>0</v>
      </c>
      <c r="BF310" s="230">
        <f>IF(N310="snížená",J310,0)</f>
        <v>0</v>
      </c>
      <c r="BG310" s="230">
        <f>IF(N310="zákl. přenesená",J310,0)</f>
        <v>0</v>
      </c>
      <c r="BH310" s="230">
        <f>IF(N310="sníž. přenesená",J310,0)</f>
        <v>0</v>
      </c>
      <c r="BI310" s="230">
        <f>IF(N310="nulová",J310,0)</f>
        <v>0</v>
      </c>
      <c r="BJ310" s="17" t="s">
        <v>84</v>
      </c>
      <c r="BK310" s="230">
        <f>ROUND(I310*H310,2)</f>
        <v>0</v>
      </c>
      <c r="BL310" s="17" t="s">
        <v>242</v>
      </c>
      <c r="BM310" s="229" t="s">
        <v>1287</v>
      </c>
    </row>
    <row r="311" s="13" customFormat="1">
      <c r="A311" s="13"/>
      <c r="B311" s="231"/>
      <c r="C311" s="232"/>
      <c r="D311" s="233" t="s">
        <v>159</v>
      </c>
      <c r="E311" s="234" t="s">
        <v>1</v>
      </c>
      <c r="F311" s="235" t="s">
        <v>1186</v>
      </c>
      <c r="G311" s="232"/>
      <c r="H311" s="236">
        <v>4.7000000000000002</v>
      </c>
      <c r="I311" s="237"/>
      <c r="J311" s="232"/>
      <c r="K311" s="232"/>
      <c r="L311" s="238"/>
      <c r="M311" s="239"/>
      <c r="N311" s="240"/>
      <c r="O311" s="240"/>
      <c r="P311" s="240"/>
      <c r="Q311" s="240"/>
      <c r="R311" s="240"/>
      <c r="S311" s="240"/>
      <c r="T311" s="241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2" t="s">
        <v>159</v>
      </c>
      <c r="AU311" s="242" t="s">
        <v>86</v>
      </c>
      <c r="AV311" s="13" t="s">
        <v>86</v>
      </c>
      <c r="AW311" s="13" t="s">
        <v>32</v>
      </c>
      <c r="AX311" s="13" t="s">
        <v>76</v>
      </c>
      <c r="AY311" s="242" t="s">
        <v>150</v>
      </c>
    </row>
    <row r="312" s="13" customFormat="1">
      <c r="A312" s="13"/>
      <c r="B312" s="231"/>
      <c r="C312" s="232"/>
      <c r="D312" s="233" t="s">
        <v>159</v>
      </c>
      <c r="E312" s="234" t="s">
        <v>1</v>
      </c>
      <c r="F312" s="235" t="s">
        <v>1187</v>
      </c>
      <c r="G312" s="232"/>
      <c r="H312" s="236">
        <v>9.8000000000000007</v>
      </c>
      <c r="I312" s="237"/>
      <c r="J312" s="232"/>
      <c r="K312" s="232"/>
      <c r="L312" s="238"/>
      <c r="M312" s="239"/>
      <c r="N312" s="240"/>
      <c r="O312" s="240"/>
      <c r="P312" s="240"/>
      <c r="Q312" s="240"/>
      <c r="R312" s="240"/>
      <c r="S312" s="240"/>
      <c r="T312" s="24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2" t="s">
        <v>159</v>
      </c>
      <c r="AU312" s="242" t="s">
        <v>86</v>
      </c>
      <c r="AV312" s="13" t="s">
        <v>86</v>
      </c>
      <c r="AW312" s="13" t="s">
        <v>32</v>
      </c>
      <c r="AX312" s="13" t="s">
        <v>76</v>
      </c>
      <c r="AY312" s="242" t="s">
        <v>150</v>
      </c>
    </row>
    <row r="313" s="13" customFormat="1">
      <c r="A313" s="13"/>
      <c r="B313" s="231"/>
      <c r="C313" s="232"/>
      <c r="D313" s="233" t="s">
        <v>159</v>
      </c>
      <c r="E313" s="234" t="s">
        <v>1</v>
      </c>
      <c r="F313" s="235" t="s">
        <v>1188</v>
      </c>
      <c r="G313" s="232"/>
      <c r="H313" s="236">
        <v>7.5999999999999996</v>
      </c>
      <c r="I313" s="237"/>
      <c r="J313" s="232"/>
      <c r="K313" s="232"/>
      <c r="L313" s="238"/>
      <c r="M313" s="239"/>
      <c r="N313" s="240"/>
      <c r="O313" s="240"/>
      <c r="P313" s="240"/>
      <c r="Q313" s="240"/>
      <c r="R313" s="240"/>
      <c r="S313" s="240"/>
      <c r="T313" s="24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2" t="s">
        <v>159</v>
      </c>
      <c r="AU313" s="242" t="s">
        <v>86</v>
      </c>
      <c r="AV313" s="13" t="s">
        <v>86</v>
      </c>
      <c r="AW313" s="13" t="s">
        <v>32</v>
      </c>
      <c r="AX313" s="13" t="s">
        <v>76</v>
      </c>
      <c r="AY313" s="242" t="s">
        <v>150</v>
      </c>
    </row>
    <row r="314" s="13" customFormat="1">
      <c r="A314" s="13"/>
      <c r="B314" s="231"/>
      <c r="C314" s="232"/>
      <c r="D314" s="233" t="s">
        <v>159</v>
      </c>
      <c r="E314" s="234" t="s">
        <v>1</v>
      </c>
      <c r="F314" s="235" t="s">
        <v>1189</v>
      </c>
      <c r="G314" s="232"/>
      <c r="H314" s="236">
        <v>9.5999999999999996</v>
      </c>
      <c r="I314" s="237"/>
      <c r="J314" s="232"/>
      <c r="K314" s="232"/>
      <c r="L314" s="238"/>
      <c r="M314" s="239"/>
      <c r="N314" s="240"/>
      <c r="O314" s="240"/>
      <c r="P314" s="240"/>
      <c r="Q314" s="240"/>
      <c r="R314" s="240"/>
      <c r="S314" s="240"/>
      <c r="T314" s="241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2" t="s">
        <v>159</v>
      </c>
      <c r="AU314" s="242" t="s">
        <v>86</v>
      </c>
      <c r="AV314" s="13" t="s">
        <v>86</v>
      </c>
      <c r="AW314" s="13" t="s">
        <v>32</v>
      </c>
      <c r="AX314" s="13" t="s">
        <v>76</v>
      </c>
      <c r="AY314" s="242" t="s">
        <v>150</v>
      </c>
    </row>
    <row r="315" s="13" customFormat="1">
      <c r="A315" s="13"/>
      <c r="B315" s="231"/>
      <c r="C315" s="232"/>
      <c r="D315" s="233" t="s">
        <v>159</v>
      </c>
      <c r="E315" s="234" t="s">
        <v>1</v>
      </c>
      <c r="F315" s="235" t="s">
        <v>1190</v>
      </c>
      <c r="G315" s="232"/>
      <c r="H315" s="236">
        <v>6.5</v>
      </c>
      <c r="I315" s="237"/>
      <c r="J315" s="232"/>
      <c r="K315" s="232"/>
      <c r="L315" s="238"/>
      <c r="M315" s="239"/>
      <c r="N315" s="240"/>
      <c r="O315" s="240"/>
      <c r="P315" s="240"/>
      <c r="Q315" s="240"/>
      <c r="R315" s="240"/>
      <c r="S315" s="240"/>
      <c r="T315" s="241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2" t="s">
        <v>159</v>
      </c>
      <c r="AU315" s="242" t="s">
        <v>86</v>
      </c>
      <c r="AV315" s="13" t="s">
        <v>86</v>
      </c>
      <c r="AW315" s="13" t="s">
        <v>32</v>
      </c>
      <c r="AX315" s="13" t="s">
        <v>76</v>
      </c>
      <c r="AY315" s="242" t="s">
        <v>150</v>
      </c>
    </row>
    <row r="316" s="14" customFormat="1">
      <c r="A316" s="14"/>
      <c r="B316" s="243"/>
      <c r="C316" s="244"/>
      <c r="D316" s="233" t="s">
        <v>159</v>
      </c>
      <c r="E316" s="245" t="s">
        <v>1</v>
      </c>
      <c r="F316" s="246" t="s">
        <v>161</v>
      </c>
      <c r="G316" s="244"/>
      <c r="H316" s="247">
        <v>38.200000000000003</v>
      </c>
      <c r="I316" s="248"/>
      <c r="J316" s="244"/>
      <c r="K316" s="244"/>
      <c r="L316" s="249"/>
      <c r="M316" s="250"/>
      <c r="N316" s="251"/>
      <c r="O316" s="251"/>
      <c r="P316" s="251"/>
      <c r="Q316" s="251"/>
      <c r="R316" s="251"/>
      <c r="S316" s="251"/>
      <c r="T316" s="252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3" t="s">
        <v>159</v>
      </c>
      <c r="AU316" s="253" t="s">
        <v>86</v>
      </c>
      <c r="AV316" s="14" t="s">
        <v>157</v>
      </c>
      <c r="AW316" s="14" t="s">
        <v>32</v>
      </c>
      <c r="AX316" s="14" t="s">
        <v>84</v>
      </c>
      <c r="AY316" s="253" t="s">
        <v>150</v>
      </c>
    </row>
    <row r="317" s="2" customFormat="1" ht="16.5" customHeight="1">
      <c r="A317" s="38"/>
      <c r="B317" s="39"/>
      <c r="C317" s="218" t="s">
        <v>436</v>
      </c>
      <c r="D317" s="218" t="s">
        <v>152</v>
      </c>
      <c r="E317" s="219" t="s">
        <v>1288</v>
      </c>
      <c r="F317" s="220" t="s">
        <v>1289</v>
      </c>
      <c r="G317" s="221" t="s">
        <v>645</v>
      </c>
      <c r="H317" s="274"/>
      <c r="I317" s="223"/>
      <c r="J317" s="224">
        <f>ROUND(I317*H317,2)</f>
        <v>0</v>
      </c>
      <c r="K317" s="220" t="s">
        <v>156</v>
      </c>
      <c r="L317" s="44"/>
      <c r="M317" s="225" t="s">
        <v>1</v>
      </c>
      <c r="N317" s="226" t="s">
        <v>41</v>
      </c>
      <c r="O317" s="91"/>
      <c r="P317" s="227">
        <f>O317*H317</f>
        <v>0</v>
      </c>
      <c r="Q317" s="227">
        <v>0</v>
      </c>
      <c r="R317" s="227">
        <f>Q317*H317</f>
        <v>0</v>
      </c>
      <c r="S317" s="227">
        <v>0</v>
      </c>
      <c r="T317" s="228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29" t="s">
        <v>242</v>
      </c>
      <c r="AT317" s="229" t="s">
        <v>152</v>
      </c>
      <c r="AU317" s="229" t="s">
        <v>86</v>
      </c>
      <c r="AY317" s="17" t="s">
        <v>150</v>
      </c>
      <c r="BE317" s="230">
        <f>IF(N317="základní",J317,0)</f>
        <v>0</v>
      </c>
      <c r="BF317" s="230">
        <f>IF(N317="snížená",J317,0)</f>
        <v>0</v>
      </c>
      <c r="BG317" s="230">
        <f>IF(N317="zákl. přenesená",J317,0)</f>
        <v>0</v>
      </c>
      <c r="BH317" s="230">
        <f>IF(N317="sníž. přenesená",J317,0)</f>
        <v>0</v>
      </c>
      <c r="BI317" s="230">
        <f>IF(N317="nulová",J317,0)</f>
        <v>0</v>
      </c>
      <c r="BJ317" s="17" t="s">
        <v>84</v>
      </c>
      <c r="BK317" s="230">
        <f>ROUND(I317*H317,2)</f>
        <v>0</v>
      </c>
      <c r="BL317" s="17" t="s">
        <v>242</v>
      </c>
      <c r="BM317" s="229" t="s">
        <v>1290</v>
      </c>
    </row>
    <row r="318" s="12" customFormat="1" ht="22.8" customHeight="1">
      <c r="A318" s="12"/>
      <c r="B318" s="202"/>
      <c r="C318" s="203"/>
      <c r="D318" s="204" t="s">
        <v>75</v>
      </c>
      <c r="E318" s="216" t="s">
        <v>681</v>
      </c>
      <c r="F318" s="216" t="s">
        <v>682</v>
      </c>
      <c r="G318" s="203"/>
      <c r="H318" s="203"/>
      <c r="I318" s="206"/>
      <c r="J318" s="217">
        <f>BK318</f>
        <v>0</v>
      </c>
      <c r="K318" s="203"/>
      <c r="L318" s="208"/>
      <c r="M318" s="209"/>
      <c r="N318" s="210"/>
      <c r="O318" s="210"/>
      <c r="P318" s="211">
        <f>SUM(P319:P369)</f>
        <v>0</v>
      </c>
      <c r="Q318" s="210"/>
      <c r="R318" s="211">
        <f>SUM(R319:R369)</f>
        <v>0.18661999999999998</v>
      </c>
      <c r="S318" s="210"/>
      <c r="T318" s="212">
        <f>SUM(T319:T369)</f>
        <v>0.15600000000000003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13" t="s">
        <v>86</v>
      </c>
      <c r="AT318" s="214" t="s">
        <v>75</v>
      </c>
      <c r="AU318" s="214" t="s">
        <v>84</v>
      </c>
      <c r="AY318" s="213" t="s">
        <v>150</v>
      </c>
      <c r="BK318" s="215">
        <f>SUM(BK319:BK369)</f>
        <v>0</v>
      </c>
    </row>
    <row r="319" s="2" customFormat="1" ht="16.5" customHeight="1">
      <c r="A319" s="38"/>
      <c r="B319" s="39"/>
      <c r="C319" s="218" t="s">
        <v>441</v>
      </c>
      <c r="D319" s="218" t="s">
        <v>152</v>
      </c>
      <c r="E319" s="219" t="s">
        <v>1291</v>
      </c>
      <c r="F319" s="220" t="s">
        <v>1292</v>
      </c>
      <c r="G319" s="221" t="s">
        <v>884</v>
      </c>
      <c r="H319" s="222">
        <v>2</v>
      </c>
      <c r="I319" s="223"/>
      <c r="J319" s="224">
        <f>ROUND(I319*H319,2)</f>
        <v>0</v>
      </c>
      <c r="K319" s="220" t="s">
        <v>156</v>
      </c>
      <c r="L319" s="44"/>
      <c r="M319" s="225" t="s">
        <v>1</v>
      </c>
      <c r="N319" s="226" t="s">
        <v>41</v>
      </c>
      <c r="O319" s="91"/>
      <c r="P319" s="227">
        <f>O319*H319</f>
        <v>0</v>
      </c>
      <c r="Q319" s="227">
        <v>0</v>
      </c>
      <c r="R319" s="227">
        <f>Q319*H319</f>
        <v>0</v>
      </c>
      <c r="S319" s="227">
        <v>0</v>
      </c>
      <c r="T319" s="228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29" t="s">
        <v>242</v>
      </c>
      <c r="AT319" s="229" t="s">
        <v>152</v>
      </c>
      <c r="AU319" s="229" t="s">
        <v>86</v>
      </c>
      <c r="AY319" s="17" t="s">
        <v>150</v>
      </c>
      <c r="BE319" s="230">
        <f>IF(N319="základní",J319,0)</f>
        <v>0</v>
      </c>
      <c r="BF319" s="230">
        <f>IF(N319="snížená",J319,0)</f>
        <v>0</v>
      </c>
      <c r="BG319" s="230">
        <f>IF(N319="zákl. přenesená",J319,0)</f>
        <v>0</v>
      </c>
      <c r="BH319" s="230">
        <f>IF(N319="sníž. přenesená",J319,0)</f>
        <v>0</v>
      </c>
      <c r="BI319" s="230">
        <f>IF(N319="nulová",J319,0)</f>
        <v>0</v>
      </c>
      <c r="BJ319" s="17" t="s">
        <v>84</v>
      </c>
      <c r="BK319" s="230">
        <f>ROUND(I319*H319,2)</f>
        <v>0</v>
      </c>
      <c r="BL319" s="17" t="s">
        <v>242</v>
      </c>
      <c r="BM319" s="229" t="s">
        <v>1293</v>
      </c>
    </row>
    <row r="320" s="13" customFormat="1">
      <c r="A320" s="13"/>
      <c r="B320" s="231"/>
      <c r="C320" s="232"/>
      <c r="D320" s="233" t="s">
        <v>159</v>
      </c>
      <c r="E320" s="234" t="s">
        <v>1</v>
      </c>
      <c r="F320" s="235" t="s">
        <v>86</v>
      </c>
      <c r="G320" s="232"/>
      <c r="H320" s="236">
        <v>2</v>
      </c>
      <c r="I320" s="237"/>
      <c r="J320" s="232"/>
      <c r="K320" s="232"/>
      <c r="L320" s="238"/>
      <c r="M320" s="239"/>
      <c r="N320" s="240"/>
      <c r="O320" s="240"/>
      <c r="P320" s="240"/>
      <c r="Q320" s="240"/>
      <c r="R320" s="240"/>
      <c r="S320" s="240"/>
      <c r="T320" s="241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2" t="s">
        <v>159</v>
      </c>
      <c r="AU320" s="242" t="s">
        <v>86</v>
      </c>
      <c r="AV320" s="13" t="s">
        <v>86</v>
      </c>
      <c r="AW320" s="13" t="s">
        <v>32</v>
      </c>
      <c r="AX320" s="13" t="s">
        <v>76</v>
      </c>
      <c r="AY320" s="242" t="s">
        <v>150</v>
      </c>
    </row>
    <row r="321" s="14" customFormat="1">
      <c r="A321" s="14"/>
      <c r="B321" s="243"/>
      <c r="C321" s="244"/>
      <c r="D321" s="233" t="s">
        <v>159</v>
      </c>
      <c r="E321" s="245" t="s">
        <v>1</v>
      </c>
      <c r="F321" s="246" t="s">
        <v>161</v>
      </c>
      <c r="G321" s="244"/>
      <c r="H321" s="247">
        <v>2</v>
      </c>
      <c r="I321" s="248"/>
      <c r="J321" s="244"/>
      <c r="K321" s="244"/>
      <c r="L321" s="249"/>
      <c r="M321" s="250"/>
      <c r="N321" s="251"/>
      <c r="O321" s="251"/>
      <c r="P321" s="251"/>
      <c r="Q321" s="251"/>
      <c r="R321" s="251"/>
      <c r="S321" s="251"/>
      <c r="T321" s="252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3" t="s">
        <v>159</v>
      </c>
      <c r="AU321" s="253" t="s">
        <v>86</v>
      </c>
      <c r="AV321" s="14" t="s">
        <v>157</v>
      </c>
      <c r="AW321" s="14" t="s">
        <v>32</v>
      </c>
      <c r="AX321" s="14" t="s">
        <v>84</v>
      </c>
      <c r="AY321" s="253" t="s">
        <v>150</v>
      </c>
    </row>
    <row r="322" s="2" customFormat="1" ht="16.5" customHeight="1">
      <c r="A322" s="38"/>
      <c r="B322" s="39"/>
      <c r="C322" s="254" t="s">
        <v>448</v>
      </c>
      <c r="D322" s="254" t="s">
        <v>228</v>
      </c>
      <c r="E322" s="255" t="s">
        <v>1294</v>
      </c>
      <c r="F322" s="256" t="s">
        <v>1295</v>
      </c>
      <c r="G322" s="257" t="s">
        <v>884</v>
      </c>
      <c r="H322" s="258">
        <v>2</v>
      </c>
      <c r="I322" s="259"/>
      <c r="J322" s="260">
        <f>ROUND(I322*H322,2)</f>
        <v>0</v>
      </c>
      <c r="K322" s="256" t="s">
        <v>156</v>
      </c>
      <c r="L322" s="261"/>
      <c r="M322" s="262" t="s">
        <v>1</v>
      </c>
      <c r="N322" s="263" t="s">
        <v>41</v>
      </c>
      <c r="O322" s="91"/>
      <c r="P322" s="227">
        <f>O322*H322</f>
        <v>0</v>
      </c>
      <c r="Q322" s="227">
        <v>0.021000000000000001</v>
      </c>
      <c r="R322" s="227">
        <f>Q322*H322</f>
        <v>0.042000000000000003</v>
      </c>
      <c r="S322" s="227">
        <v>0</v>
      </c>
      <c r="T322" s="228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29" t="s">
        <v>319</v>
      </c>
      <c r="AT322" s="229" t="s">
        <v>228</v>
      </c>
      <c r="AU322" s="229" t="s">
        <v>86</v>
      </c>
      <c r="AY322" s="17" t="s">
        <v>150</v>
      </c>
      <c r="BE322" s="230">
        <f>IF(N322="základní",J322,0)</f>
        <v>0</v>
      </c>
      <c r="BF322" s="230">
        <f>IF(N322="snížená",J322,0)</f>
        <v>0</v>
      </c>
      <c r="BG322" s="230">
        <f>IF(N322="zákl. přenesená",J322,0)</f>
        <v>0</v>
      </c>
      <c r="BH322" s="230">
        <f>IF(N322="sníž. přenesená",J322,0)</f>
        <v>0</v>
      </c>
      <c r="BI322" s="230">
        <f>IF(N322="nulová",J322,0)</f>
        <v>0</v>
      </c>
      <c r="BJ322" s="17" t="s">
        <v>84</v>
      </c>
      <c r="BK322" s="230">
        <f>ROUND(I322*H322,2)</f>
        <v>0</v>
      </c>
      <c r="BL322" s="17" t="s">
        <v>242</v>
      </c>
      <c r="BM322" s="229" t="s">
        <v>1296</v>
      </c>
    </row>
    <row r="323" s="2" customFormat="1" ht="16.5" customHeight="1">
      <c r="A323" s="38"/>
      <c r="B323" s="39"/>
      <c r="C323" s="218" t="s">
        <v>456</v>
      </c>
      <c r="D323" s="218" t="s">
        <v>152</v>
      </c>
      <c r="E323" s="219" t="s">
        <v>1297</v>
      </c>
      <c r="F323" s="220" t="s">
        <v>1298</v>
      </c>
      <c r="G323" s="221" t="s">
        <v>884</v>
      </c>
      <c r="H323" s="222">
        <v>5</v>
      </c>
      <c r="I323" s="223"/>
      <c r="J323" s="224">
        <f>ROUND(I323*H323,2)</f>
        <v>0</v>
      </c>
      <c r="K323" s="220" t="s">
        <v>156</v>
      </c>
      <c r="L323" s="44"/>
      <c r="M323" s="225" t="s">
        <v>1</v>
      </c>
      <c r="N323" s="226" t="s">
        <v>41</v>
      </c>
      <c r="O323" s="91"/>
      <c r="P323" s="227">
        <f>O323*H323</f>
        <v>0</v>
      </c>
      <c r="Q323" s="227">
        <v>0</v>
      </c>
      <c r="R323" s="227">
        <f>Q323*H323</f>
        <v>0</v>
      </c>
      <c r="S323" s="227">
        <v>0</v>
      </c>
      <c r="T323" s="228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9" t="s">
        <v>242</v>
      </c>
      <c r="AT323" s="229" t="s">
        <v>152</v>
      </c>
      <c r="AU323" s="229" t="s">
        <v>86</v>
      </c>
      <c r="AY323" s="17" t="s">
        <v>150</v>
      </c>
      <c r="BE323" s="230">
        <f>IF(N323="základní",J323,0)</f>
        <v>0</v>
      </c>
      <c r="BF323" s="230">
        <f>IF(N323="snížená",J323,0)</f>
        <v>0</v>
      </c>
      <c r="BG323" s="230">
        <f>IF(N323="zákl. přenesená",J323,0)</f>
        <v>0</v>
      </c>
      <c r="BH323" s="230">
        <f>IF(N323="sníž. přenesená",J323,0)</f>
        <v>0</v>
      </c>
      <c r="BI323" s="230">
        <f>IF(N323="nulová",J323,0)</f>
        <v>0</v>
      </c>
      <c r="BJ323" s="17" t="s">
        <v>84</v>
      </c>
      <c r="BK323" s="230">
        <f>ROUND(I323*H323,2)</f>
        <v>0</v>
      </c>
      <c r="BL323" s="17" t="s">
        <v>242</v>
      </c>
      <c r="BM323" s="229" t="s">
        <v>1299</v>
      </c>
    </row>
    <row r="324" s="13" customFormat="1">
      <c r="A324" s="13"/>
      <c r="B324" s="231"/>
      <c r="C324" s="232"/>
      <c r="D324" s="233" t="s">
        <v>159</v>
      </c>
      <c r="E324" s="234" t="s">
        <v>1</v>
      </c>
      <c r="F324" s="235" t="s">
        <v>174</v>
      </c>
      <c r="G324" s="232"/>
      <c r="H324" s="236">
        <v>5</v>
      </c>
      <c r="I324" s="237"/>
      <c r="J324" s="232"/>
      <c r="K324" s="232"/>
      <c r="L324" s="238"/>
      <c r="M324" s="239"/>
      <c r="N324" s="240"/>
      <c r="O324" s="240"/>
      <c r="P324" s="240"/>
      <c r="Q324" s="240"/>
      <c r="R324" s="240"/>
      <c r="S324" s="240"/>
      <c r="T324" s="241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2" t="s">
        <v>159</v>
      </c>
      <c r="AU324" s="242" t="s">
        <v>86</v>
      </c>
      <c r="AV324" s="13" t="s">
        <v>86</v>
      </c>
      <c r="AW324" s="13" t="s">
        <v>32</v>
      </c>
      <c r="AX324" s="13" t="s">
        <v>76</v>
      </c>
      <c r="AY324" s="242" t="s">
        <v>150</v>
      </c>
    </row>
    <row r="325" s="14" customFormat="1">
      <c r="A325" s="14"/>
      <c r="B325" s="243"/>
      <c r="C325" s="244"/>
      <c r="D325" s="233" t="s">
        <v>159</v>
      </c>
      <c r="E325" s="245" t="s">
        <v>1</v>
      </c>
      <c r="F325" s="246" t="s">
        <v>161</v>
      </c>
      <c r="G325" s="244"/>
      <c r="H325" s="247">
        <v>5</v>
      </c>
      <c r="I325" s="248"/>
      <c r="J325" s="244"/>
      <c r="K325" s="244"/>
      <c r="L325" s="249"/>
      <c r="M325" s="250"/>
      <c r="N325" s="251"/>
      <c r="O325" s="251"/>
      <c r="P325" s="251"/>
      <c r="Q325" s="251"/>
      <c r="R325" s="251"/>
      <c r="S325" s="251"/>
      <c r="T325" s="252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3" t="s">
        <v>159</v>
      </c>
      <c r="AU325" s="253" t="s">
        <v>86</v>
      </c>
      <c r="AV325" s="14" t="s">
        <v>157</v>
      </c>
      <c r="AW325" s="14" t="s">
        <v>32</v>
      </c>
      <c r="AX325" s="14" t="s">
        <v>84</v>
      </c>
      <c r="AY325" s="253" t="s">
        <v>150</v>
      </c>
    </row>
    <row r="326" s="2" customFormat="1" ht="16.5" customHeight="1">
      <c r="A326" s="38"/>
      <c r="B326" s="39"/>
      <c r="C326" s="254" t="s">
        <v>463</v>
      </c>
      <c r="D326" s="254" t="s">
        <v>228</v>
      </c>
      <c r="E326" s="255" t="s">
        <v>1300</v>
      </c>
      <c r="F326" s="256" t="s">
        <v>1301</v>
      </c>
      <c r="G326" s="257" t="s">
        <v>884</v>
      </c>
      <c r="H326" s="258">
        <v>5</v>
      </c>
      <c r="I326" s="259"/>
      <c r="J326" s="260">
        <f>ROUND(I326*H326,2)</f>
        <v>0</v>
      </c>
      <c r="K326" s="256" t="s">
        <v>156</v>
      </c>
      <c r="L326" s="261"/>
      <c r="M326" s="262" t="s">
        <v>1</v>
      </c>
      <c r="N326" s="263" t="s">
        <v>41</v>
      </c>
      <c r="O326" s="91"/>
      <c r="P326" s="227">
        <f>O326*H326</f>
        <v>0</v>
      </c>
      <c r="Q326" s="227">
        <v>0.0223</v>
      </c>
      <c r="R326" s="227">
        <f>Q326*H326</f>
        <v>0.1115</v>
      </c>
      <c r="S326" s="227">
        <v>0</v>
      </c>
      <c r="T326" s="228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29" t="s">
        <v>319</v>
      </c>
      <c r="AT326" s="229" t="s">
        <v>228</v>
      </c>
      <c r="AU326" s="229" t="s">
        <v>86</v>
      </c>
      <c r="AY326" s="17" t="s">
        <v>150</v>
      </c>
      <c r="BE326" s="230">
        <f>IF(N326="základní",J326,0)</f>
        <v>0</v>
      </c>
      <c r="BF326" s="230">
        <f>IF(N326="snížená",J326,0)</f>
        <v>0</v>
      </c>
      <c r="BG326" s="230">
        <f>IF(N326="zákl. přenesená",J326,0)</f>
        <v>0</v>
      </c>
      <c r="BH326" s="230">
        <f>IF(N326="sníž. přenesená",J326,0)</f>
        <v>0</v>
      </c>
      <c r="BI326" s="230">
        <f>IF(N326="nulová",J326,0)</f>
        <v>0</v>
      </c>
      <c r="BJ326" s="17" t="s">
        <v>84</v>
      </c>
      <c r="BK326" s="230">
        <f>ROUND(I326*H326,2)</f>
        <v>0</v>
      </c>
      <c r="BL326" s="17" t="s">
        <v>242</v>
      </c>
      <c r="BM326" s="229" t="s">
        <v>1302</v>
      </c>
    </row>
    <row r="327" s="2" customFormat="1" ht="16.5" customHeight="1">
      <c r="A327" s="38"/>
      <c r="B327" s="39"/>
      <c r="C327" s="218" t="s">
        <v>468</v>
      </c>
      <c r="D327" s="218" t="s">
        <v>152</v>
      </c>
      <c r="E327" s="219" t="s">
        <v>1303</v>
      </c>
      <c r="F327" s="220" t="s">
        <v>1304</v>
      </c>
      <c r="G327" s="221" t="s">
        <v>884</v>
      </c>
      <c r="H327" s="222">
        <v>1</v>
      </c>
      <c r="I327" s="223"/>
      <c r="J327" s="224">
        <f>ROUND(I327*H327,2)</f>
        <v>0</v>
      </c>
      <c r="K327" s="220" t="s">
        <v>156</v>
      </c>
      <c r="L327" s="44"/>
      <c r="M327" s="225" t="s">
        <v>1</v>
      </c>
      <c r="N327" s="226" t="s">
        <v>41</v>
      </c>
      <c r="O327" s="91"/>
      <c r="P327" s="227">
        <f>O327*H327</f>
        <v>0</v>
      </c>
      <c r="Q327" s="227">
        <v>0</v>
      </c>
      <c r="R327" s="227">
        <f>Q327*H327</f>
        <v>0</v>
      </c>
      <c r="S327" s="227">
        <v>0</v>
      </c>
      <c r="T327" s="228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29" t="s">
        <v>242</v>
      </c>
      <c r="AT327" s="229" t="s">
        <v>152</v>
      </c>
      <c r="AU327" s="229" t="s">
        <v>86</v>
      </c>
      <c r="AY327" s="17" t="s">
        <v>150</v>
      </c>
      <c r="BE327" s="230">
        <f>IF(N327="základní",J327,0)</f>
        <v>0</v>
      </c>
      <c r="BF327" s="230">
        <f>IF(N327="snížená",J327,0)</f>
        <v>0</v>
      </c>
      <c r="BG327" s="230">
        <f>IF(N327="zákl. přenesená",J327,0)</f>
        <v>0</v>
      </c>
      <c r="BH327" s="230">
        <f>IF(N327="sníž. přenesená",J327,0)</f>
        <v>0</v>
      </c>
      <c r="BI327" s="230">
        <f>IF(N327="nulová",J327,0)</f>
        <v>0</v>
      </c>
      <c r="BJ327" s="17" t="s">
        <v>84</v>
      </c>
      <c r="BK327" s="230">
        <f>ROUND(I327*H327,2)</f>
        <v>0</v>
      </c>
      <c r="BL327" s="17" t="s">
        <v>242</v>
      </c>
      <c r="BM327" s="229" t="s">
        <v>1305</v>
      </c>
    </row>
    <row r="328" s="13" customFormat="1">
      <c r="A328" s="13"/>
      <c r="B328" s="231"/>
      <c r="C328" s="232"/>
      <c r="D328" s="233" t="s">
        <v>159</v>
      </c>
      <c r="E328" s="234" t="s">
        <v>1</v>
      </c>
      <c r="F328" s="235" t="s">
        <v>84</v>
      </c>
      <c r="G328" s="232"/>
      <c r="H328" s="236">
        <v>1</v>
      </c>
      <c r="I328" s="237"/>
      <c r="J328" s="232"/>
      <c r="K328" s="232"/>
      <c r="L328" s="238"/>
      <c r="M328" s="239"/>
      <c r="N328" s="240"/>
      <c r="O328" s="240"/>
      <c r="P328" s="240"/>
      <c r="Q328" s="240"/>
      <c r="R328" s="240"/>
      <c r="S328" s="240"/>
      <c r="T328" s="241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2" t="s">
        <v>159</v>
      </c>
      <c r="AU328" s="242" t="s">
        <v>86</v>
      </c>
      <c r="AV328" s="13" t="s">
        <v>86</v>
      </c>
      <c r="AW328" s="13" t="s">
        <v>32</v>
      </c>
      <c r="AX328" s="13" t="s">
        <v>76</v>
      </c>
      <c r="AY328" s="242" t="s">
        <v>150</v>
      </c>
    </row>
    <row r="329" s="14" customFormat="1">
      <c r="A329" s="14"/>
      <c r="B329" s="243"/>
      <c r="C329" s="244"/>
      <c r="D329" s="233" t="s">
        <v>159</v>
      </c>
      <c r="E329" s="245" t="s">
        <v>1</v>
      </c>
      <c r="F329" s="246" t="s">
        <v>161</v>
      </c>
      <c r="G329" s="244"/>
      <c r="H329" s="247">
        <v>1</v>
      </c>
      <c r="I329" s="248"/>
      <c r="J329" s="244"/>
      <c r="K329" s="244"/>
      <c r="L329" s="249"/>
      <c r="M329" s="250"/>
      <c r="N329" s="251"/>
      <c r="O329" s="251"/>
      <c r="P329" s="251"/>
      <c r="Q329" s="251"/>
      <c r="R329" s="251"/>
      <c r="S329" s="251"/>
      <c r="T329" s="252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3" t="s">
        <v>159</v>
      </c>
      <c r="AU329" s="253" t="s">
        <v>86</v>
      </c>
      <c r="AV329" s="14" t="s">
        <v>157</v>
      </c>
      <c r="AW329" s="14" t="s">
        <v>32</v>
      </c>
      <c r="AX329" s="14" t="s">
        <v>84</v>
      </c>
      <c r="AY329" s="253" t="s">
        <v>150</v>
      </c>
    </row>
    <row r="330" s="2" customFormat="1" ht="16.5" customHeight="1">
      <c r="A330" s="38"/>
      <c r="B330" s="39"/>
      <c r="C330" s="254" t="s">
        <v>473</v>
      </c>
      <c r="D330" s="254" t="s">
        <v>228</v>
      </c>
      <c r="E330" s="255" t="s">
        <v>1306</v>
      </c>
      <c r="F330" s="256" t="s">
        <v>1307</v>
      </c>
      <c r="G330" s="257" t="s">
        <v>1003</v>
      </c>
      <c r="H330" s="258">
        <v>1</v>
      </c>
      <c r="I330" s="259"/>
      <c r="J330" s="260">
        <f>ROUND(I330*H330,2)</f>
        <v>0</v>
      </c>
      <c r="K330" s="256" t="s">
        <v>1</v>
      </c>
      <c r="L330" s="261"/>
      <c r="M330" s="262" t="s">
        <v>1</v>
      </c>
      <c r="N330" s="263" t="s">
        <v>41</v>
      </c>
      <c r="O330" s="91"/>
      <c r="P330" s="227">
        <f>O330*H330</f>
        <v>0</v>
      </c>
      <c r="Q330" s="227">
        <v>0</v>
      </c>
      <c r="R330" s="227">
        <f>Q330*H330</f>
        <v>0</v>
      </c>
      <c r="S330" s="227">
        <v>0</v>
      </c>
      <c r="T330" s="228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29" t="s">
        <v>319</v>
      </c>
      <c r="AT330" s="229" t="s">
        <v>228</v>
      </c>
      <c r="AU330" s="229" t="s">
        <v>86</v>
      </c>
      <c r="AY330" s="17" t="s">
        <v>150</v>
      </c>
      <c r="BE330" s="230">
        <f>IF(N330="základní",J330,0)</f>
        <v>0</v>
      </c>
      <c r="BF330" s="230">
        <f>IF(N330="snížená",J330,0)</f>
        <v>0</v>
      </c>
      <c r="BG330" s="230">
        <f>IF(N330="zákl. přenesená",J330,0)</f>
        <v>0</v>
      </c>
      <c r="BH330" s="230">
        <f>IF(N330="sníž. přenesená",J330,0)</f>
        <v>0</v>
      </c>
      <c r="BI330" s="230">
        <f>IF(N330="nulová",J330,0)</f>
        <v>0</v>
      </c>
      <c r="BJ330" s="17" t="s">
        <v>84</v>
      </c>
      <c r="BK330" s="230">
        <f>ROUND(I330*H330,2)</f>
        <v>0</v>
      </c>
      <c r="BL330" s="17" t="s">
        <v>242</v>
      </c>
      <c r="BM330" s="229" t="s">
        <v>1308</v>
      </c>
    </row>
    <row r="331" s="2" customFormat="1" ht="16.5" customHeight="1">
      <c r="A331" s="38"/>
      <c r="B331" s="39"/>
      <c r="C331" s="218" t="s">
        <v>477</v>
      </c>
      <c r="D331" s="218" t="s">
        <v>152</v>
      </c>
      <c r="E331" s="219" t="s">
        <v>1309</v>
      </c>
      <c r="F331" s="220" t="s">
        <v>1310</v>
      </c>
      <c r="G331" s="221" t="s">
        <v>884</v>
      </c>
      <c r="H331" s="222">
        <v>1</v>
      </c>
      <c r="I331" s="223"/>
      <c r="J331" s="224">
        <f>ROUND(I331*H331,2)</f>
        <v>0</v>
      </c>
      <c r="K331" s="220" t="s">
        <v>156</v>
      </c>
      <c r="L331" s="44"/>
      <c r="M331" s="225" t="s">
        <v>1</v>
      </c>
      <c r="N331" s="226" t="s">
        <v>41</v>
      </c>
      <c r="O331" s="91"/>
      <c r="P331" s="227">
        <f>O331*H331</f>
        <v>0</v>
      </c>
      <c r="Q331" s="227">
        <v>0</v>
      </c>
      <c r="R331" s="227">
        <f>Q331*H331</f>
        <v>0</v>
      </c>
      <c r="S331" s="227">
        <v>0</v>
      </c>
      <c r="T331" s="228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29" t="s">
        <v>242</v>
      </c>
      <c r="AT331" s="229" t="s">
        <v>152</v>
      </c>
      <c r="AU331" s="229" t="s">
        <v>86</v>
      </c>
      <c r="AY331" s="17" t="s">
        <v>150</v>
      </c>
      <c r="BE331" s="230">
        <f>IF(N331="základní",J331,0)</f>
        <v>0</v>
      </c>
      <c r="BF331" s="230">
        <f>IF(N331="snížená",J331,0)</f>
        <v>0</v>
      </c>
      <c r="BG331" s="230">
        <f>IF(N331="zákl. přenesená",J331,0)</f>
        <v>0</v>
      </c>
      <c r="BH331" s="230">
        <f>IF(N331="sníž. přenesená",J331,0)</f>
        <v>0</v>
      </c>
      <c r="BI331" s="230">
        <f>IF(N331="nulová",J331,0)</f>
        <v>0</v>
      </c>
      <c r="BJ331" s="17" t="s">
        <v>84</v>
      </c>
      <c r="BK331" s="230">
        <f>ROUND(I331*H331,2)</f>
        <v>0</v>
      </c>
      <c r="BL331" s="17" t="s">
        <v>242</v>
      </c>
      <c r="BM331" s="229" t="s">
        <v>1311</v>
      </c>
    </row>
    <row r="332" s="13" customFormat="1">
      <c r="A332" s="13"/>
      <c r="B332" s="231"/>
      <c r="C332" s="232"/>
      <c r="D332" s="233" t="s">
        <v>159</v>
      </c>
      <c r="E332" s="234" t="s">
        <v>1</v>
      </c>
      <c r="F332" s="235" t="s">
        <v>84</v>
      </c>
      <c r="G332" s="232"/>
      <c r="H332" s="236">
        <v>1</v>
      </c>
      <c r="I332" s="237"/>
      <c r="J332" s="232"/>
      <c r="K332" s="232"/>
      <c r="L332" s="238"/>
      <c r="M332" s="239"/>
      <c r="N332" s="240"/>
      <c r="O332" s="240"/>
      <c r="P332" s="240"/>
      <c r="Q332" s="240"/>
      <c r="R332" s="240"/>
      <c r="S332" s="240"/>
      <c r="T332" s="241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2" t="s">
        <v>159</v>
      </c>
      <c r="AU332" s="242" t="s">
        <v>86</v>
      </c>
      <c r="AV332" s="13" t="s">
        <v>86</v>
      </c>
      <c r="AW332" s="13" t="s">
        <v>32</v>
      </c>
      <c r="AX332" s="13" t="s">
        <v>76</v>
      </c>
      <c r="AY332" s="242" t="s">
        <v>150</v>
      </c>
    </row>
    <row r="333" s="14" customFormat="1">
      <c r="A333" s="14"/>
      <c r="B333" s="243"/>
      <c r="C333" s="244"/>
      <c r="D333" s="233" t="s">
        <v>159</v>
      </c>
      <c r="E333" s="245" t="s">
        <v>1</v>
      </c>
      <c r="F333" s="246" t="s">
        <v>161</v>
      </c>
      <c r="G333" s="244"/>
      <c r="H333" s="247">
        <v>1</v>
      </c>
      <c r="I333" s="248"/>
      <c r="J333" s="244"/>
      <c r="K333" s="244"/>
      <c r="L333" s="249"/>
      <c r="M333" s="250"/>
      <c r="N333" s="251"/>
      <c r="O333" s="251"/>
      <c r="P333" s="251"/>
      <c r="Q333" s="251"/>
      <c r="R333" s="251"/>
      <c r="S333" s="251"/>
      <c r="T333" s="252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3" t="s">
        <v>159</v>
      </c>
      <c r="AU333" s="253" t="s">
        <v>86</v>
      </c>
      <c r="AV333" s="14" t="s">
        <v>157</v>
      </c>
      <c r="AW333" s="14" t="s">
        <v>32</v>
      </c>
      <c r="AX333" s="14" t="s">
        <v>84</v>
      </c>
      <c r="AY333" s="253" t="s">
        <v>150</v>
      </c>
    </row>
    <row r="334" s="2" customFormat="1" ht="16.5" customHeight="1">
      <c r="A334" s="38"/>
      <c r="B334" s="39"/>
      <c r="C334" s="254" t="s">
        <v>481</v>
      </c>
      <c r="D334" s="254" t="s">
        <v>228</v>
      </c>
      <c r="E334" s="255" t="s">
        <v>1312</v>
      </c>
      <c r="F334" s="256" t="s">
        <v>1313</v>
      </c>
      <c r="G334" s="257" t="s">
        <v>1003</v>
      </c>
      <c r="H334" s="258">
        <v>1</v>
      </c>
      <c r="I334" s="259"/>
      <c r="J334" s="260">
        <f>ROUND(I334*H334,2)</f>
        <v>0</v>
      </c>
      <c r="K334" s="256" t="s">
        <v>1</v>
      </c>
      <c r="L334" s="261"/>
      <c r="M334" s="262" t="s">
        <v>1</v>
      </c>
      <c r="N334" s="263" t="s">
        <v>41</v>
      </c>
      <c r="O334" s="91"/>
      <c r="P334" s="227">
        <f>O334*H334</f>
        <v>0</v>
      </c>
      <c r="Q334" s="227">
        <v>0</v>
      </c>
      <c r="R334" s="227">
        <f>Q334*H334</f>
        <v>0</v>
      </c>
      <c r="S334" s="227">
        <v>0</v>
      </c>
      <c r="T334" s="228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29" t="s">
        <v>319</v>
      </c>
      <c r="AT334" s="229" t="s">
        <v>228</v>
      </c>
      <c r="AU334" s="229" t="s">
        <v>86</v>
      </c>
      <c r="AY334" s="17" t="s">
        <v>150</v>
      </c>
      <c r="BE334" s="230">
        <f>IF(N334="základní",J334,0)</f>
        <v>0</v>
      </c>
      <c r="BF334" s="230">
        <f>IF(N334="snížená",J334,0)</f>
        <v>0</v>
      </c>
      <c r="BG334" s="230">
        <f>IF(N334="zákl. přenesená",J334,0)</f>
        <v>0</v>
      </c>
      <c r="BH334" s="230">
        <f>IF(N334="sníž. přenesená",J334,0)</f>
        <v>0</v>
      </c>
      <c r="BI334" s="230">
        <f>IF(N334="nulová",J334,0)</f>
        <v>0</v>
      </c>
      <c r="BJ334" s="17" t="s">
        <v>84</v>
      </c>
      <c r="BK334" s="230">
        <f>ROUND(I334*H334,2)</f>
        <v>0</v>
      </c>
      <c r="BL334" s="17" t="s">
        <v>242</v>
      </c>
      <c r="BM334" s="229" t="s">
        <v>1314</v>
      </c>
    </row>
    <row r="335" s="2" customFormat="1" ht="16.5" customHeight="1">
      <c r="A335" s="38"/>
      <c r="B335" s="39"/>
      <c r="C335" s="218" t="s">
        <v>485</v>
      </c>
      <c r="D335" s="218" t="s">
        <v>152</v>
      </c>
      <c r="E335" s="219" t="s">
        <v>983</v>
      </c>
      <c r="F335" s="220" t="s">
        <v>984</v>
      </c>
      <c r="G335" s="221" t="s">
        <v>884</v>
      </c>
      <c r="H335" s="222">
        <v>7</v>
      </c>
      <c r="I335" s="223"/>
      <c r="J335" s="224">
        <f>ROUND(I335*H335,2)</f>
        <v>0</v>
      </c>
      <c r="K335" s="220" t="s">
        <v>156</v>
      </c>
      <c r="L335" s="44"/>
      <c r="M335" s="225" t="s">
        <v>1</v>
      </c>
      <c r="N335" s="226" t="s">
        <v>41</v>
      </c>
      <c r="O335" s="91"/>
      <c r="P335" s="227">
        <f>O335*H335</f>
        <v>0</v>
      </c>
      <c r="Q335" s="227">
        <v>0</v>
      </c>
      <c r="R335" s="227">
        <f>Q335*H335</f>
        <v>0</v>
      </c>
      <c r="S335" s="227">
        <v>0</v>
      </c>
      <c r="T335" s="228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29" t="s">
        <v>242</v>
      </c>
      <c r="AT335" s="229" t="s">
        <v>152</v>
      </c>
      <c r="AU335" s="229" t="s">
        <v>86</v>
      </c>
      <c r="AY335" s="17" t="s">
        <v>150</v>
      </c>
      <c r="BE335" s="230">
        <f>IF(N335="základní",J335,0)</f>
        <v>0</v>
      </c>
      <c r="BF335" s="230">
        <f>IF(N335="snížená",J335,0)</f>
        <v>0</v>
      </c>
      <c r="BG335" s="230">
        <f>IF(N335="zákl. přenesená",J335,0)</f>
        <v>0</v>
      </c>
      <c r="BH335" s="230">
        <f>IF(N335="sníž. přenesená",J335,0)</f>
        <v>0</v>
      </c>
      <c r="BI335" s="230">
        <f>IF(N335="nulová",J335,0)</f>
        <v>0</v>
      </c>
      <c r="BJ335" s="17" t="s">
        <v>84</v>
      </c>
      <c r="BK335" s="230">
        <f>ROUND(I335*H335,2)</f>
        <v>0</v>
      </c>
      <c r="BL335" s="17" t="s">
        <v>242</v>
      </c>
      <c r="BM335" s="229" t="s">
        <v>1315</v>
      </c>
    </row>
    <row r="336" s="13" customFormat="1">
      <c r="A336" s="13"/>
      <c r="B336" s="231"/>
      <c r="C336" s="232"/>
      <c r="D336" s="233" t="s">
        <v>159</v>
      </c>
      <c r="E336" s="234" t="s">
        <v>1</v>
      </c>
      <c r="F336" s="235" t="s">
        <v>183</v>
      </c>
      <c r="G336" s="232"/>
      <c r="H336" s="236">
        <v>7</v>
      </c>
      <c r="I336" s="237"/>
      <c r="J336" s="232"/>
      <c r="K336" s="232"/>
      <c r="L336" s="238"/>
      <c r="M336" s="239"/>
      <c r="N336" s="240"/>
      <c r="O336" s="240"/>
      <c r="P336" s="240"/>
      <c r="Q336" s="240"/>
      <c r="R336" s="240"/>
      <c r="S336" s="240"/>
      <c r="T336" s="241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2" t="s">
        <v>159</v>
      </c>
      <c r="AU336" s="242" t="s">
        <v>86</v>
      </c>
      <c r="AV336" s="13" t="s">
        <v>86</v>
      </c>
      <c r="AW336" s="13" t="s">
        <v>32</v>
      </c>
      <c r="AX336" s="13" t="s">
        <v>76</v>
      </c>
      <c r="AY336" s="242" t="s">
        <v>150</v>
      </c>
    </row>
    <row r="337" s="14" customFormat="1">
      <c r="A337" s="14"/>
      <c r="B337" s="243"/>
      <c r="C337" s="244"/>
      <c r="D337" s="233" t="s">
        <v>159</v>
      </c>
      <c r="E337" s="245" t="s">
        <v>1</v>
      </c>
      <c r="F337" s="246" t="s">
        <v>161</v>
      </c>
      <c r="G337" s="244"/>
      <c r="H337" s="247">
        <v>7</v>
      </c>
      <c r="I337" s="248"/>
      <c r="J337" s="244"/>
      <c r="K337" s="244"/>
      <c r="L337" s="249"/>
      <c r="M337" s="250"/>
      <c r="N337" s="251"/>
      <c r="O337" s="251"/>
      <c r="P337" s="251"/>
      <c r="Q337" s="251"/>
      <c r="R337" s="251"/>
      <c r="S337" s="251"/>
      <c r="T337" s="252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3" t="s">
        <v>159</v>
      </c>
      <c r="AU337" s="253" t="s">
        <v>86</v>
      </c>
      <c r="AV337" s="14" t="s">
        <v>157</v>
      </c>
      <c r="AW337" s="14" t="s">
        <v>32</v>
      </c>
      <c r="AX337" s="14" t="s">
        <v>84</v>
      </c>
      <c r="AY337" s="253" t="s">
        <v>150</v>
      </c>
    </row>
    <row r="338" s="2" customFormat="1" ht="16.5" customHeight="1">
      <c r="A338" s="38"/>
      <c r="B338" s="39"/>
      <c r="C338" s="254" t="s">
        <v>490</v>
      </c>
      <c r="D338" s="254" t="s">
        <v>228</v>
      </c>
      <c r="E338" s="255" t="s">
        <v>986</v>
      </c>
      <c r="F338" s="256" t="s">
        <v>987</v>
      </c>
      <c r="G338" s="257" t="s">
        <v>884</v>
      </c>
      <c r="H338" s="258">
        <v>7</v>
      </c>
      <c r="I338" s="259"/>
      <c r="J338" s="260">
        <f>ROUND(I338*H338,2)</f>
        <v>0</v>
      </c>
      <c r="K338" s="256" t="s">
        <v>156</v>
      </c>
      <c r="L338" s="261"/>
      <c r="M338" s="262" t="s">
        <v>1</v>
      </c>
      <c r="N338" s="263" t="s">
        <v>41</v>
      </c>
      <c r="O338" s="91"/>
      <c r="P338" s="227">
        <f>O338*H338</f>
        <v>0</v>
      </c>
      <c r="Q338" s="227">
        <v>0.0022000000000000001</v>
      </c>
      <c r="R338" s="227">
        <f>Q338*H338</f>
        <v>0.015400000000000001</v>
      </c>
      <c r="S338" s="227">
        <v>0</v>
      </c>
      <c r="T338" s="228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29" t="s">
        <v>319</v>
      </c>
      <c r="AT338" s="229" t="s">
        <v>228</v>
      </c>
      <c r="AU338" s="229" t="s">
        <v>86</v>
      </c>
      <c r="AY338" s="17" t="s">
        <v>150</v>
      </c>
      <c r="BE338" s="230">
        <f>IF(N338="základní",J338,0)</f>
        <v>0</v>
      </c>
      <c r="BF338" s="230">
        <f>IF(N338="snížená",J338,0)</f>
        <v>0</v>
      </c>
      <c r="BG338" s="230">
        <f>IF(N338="zákl. přenesená",J338,0)</f>
        <v>0</v>
      </c>
      <c r="BH338" s="230">
        <f>IF(N338="sníž. přenesená",J338,0)</f>
        <v>0</v>
      </c>
      <c r="BI338" s="230">
        <f>IF(N338="nulová",J338,0)</f>
        <v>0</v>
      </c>
      <c r="BJ338" s="17" t="s">
        <v>84</v>
      </c>
      <c r="BK338" s="230">
        <f>ROUND(I338*H338,2)</f>
        <v>0</v>
      </c>
      <c r="BL338" s="17" t="s">
        <v>242</v>
      </c>
      <c r="BM338" s="229" t="s">
        <v>1316</v>
      </c>
    </row>
    <row r="339" s="2" customFormat="1" ht="16.5" customHeight="1">
      <c r="A339" s="38"/>
      <c r="B339" s="39"/>
      <c r="C339" s="218" t="s">
        <v>496</v>
      </c>
      <c r="D339" s="218" t="s">
        <v>152</v>
      </c>
      <c r="E339" s="219" t="s">
        <v>989</v>
      </c>
      <c r="F339" s="220" t="s">
        <v>990</v>
      </c>
      <c r="G339" s="221" t="s">
        <v>884</v>
      </c>
      <c r="H339" s="222">
        <v>7</v>
      </c>
      <c r="I339" s="223"/>
      <c r="J339" s="224">
        <f>ROUND(I339*H339,2)</f>
        <v>0</v>
      </c>
      <c r="K339" s="220" t="s">
        <v>156</v>
      </c>
      <c r="L339" s="44"/>
      <c r="M339" s="225" t="s">
        <v>1</v>
      </c>
      <c r="N339" s="226" t="s">
        <v>41</v>
      </c>
      <c r="O339" s="91"/>
      <c r="P339" s="227">
        <f>O339*H339</f>
        <v>0</v>
      </c>
      <c r="Q339" s="227">
        <v>0</v>
      </c>
      <c r="R339" s="227">
        <f>Q339*H339</f>
        <v>0</v>
      </c>
      <c r="S339" s="227">
        <v>0</v>
      </c>
      <c r="T339" s="228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29" t="s">
        <v>242</v>
      </c>
      <c r="AT339" s="229" t="s">
        <v>152</v>
      </c>
      <c r="AU339" s="229" t="s">
        <v>86</v>
      </c>
      <c r="AY339" s="17" t="s">
        <v>150</v>
      </c>
      <c r="BE339" s="230">
        <f>IF(N339="základní",J339,0)</f>
        <v>0</v>
      </c>
      <c r="BF339" s="230">
        <f>IF(N339="snížená",J339,0)</f>
        <v>0</v>
      </c>
      <c r="BG339" s="230">
        <f>IF(N339="zákl. přenesená",J339,0)</f>
        <v>0</v>
      </c>
      <c r="BH339" s="230">
        <f>IF(N339="sníž. přenesená",J339,0)</f>
        <v>0</v>
      </c>
      <c r="BI339" s="230">
        <f>IF(N339="nulová",J339,0)</f>
        <v>0</v>
      </c>
      <c r="BJ339" s="17" t="s">
        <v>84</v>
      </c>
      <c r="BK339" s="230">
        <f>ROUND(I339*H339,2)</f>
        <v>0</v>
      </c>
      <c r="BL339" s="17" t="s">
        <v>242</v>
      </c>
      <c r="BM339" s="229" t="s">
        <v>1317</v>
      </c>
    </row>
    <row r="340" s="13" customFormat="1">
      <c r="A340" s="13"/>
      <c r="B340" s="231"/>
      <c r="C340" s="232"/>
      <c r="D340" s="233" t="s">
        <v>159</v>
      </c>
      <c r="E340" s="234" t="s">
        <v>1</v>
      </c>
      <c r="F340" s="235" t="s">
        <v>183</v>
      </c>
      <c r="G340" s="232"/>
      <c r="H340" s="236">
        <v>7</v>
      </c>
      <c r="I340" s="237"/>
      <c r="J340" s="232"/>
      <c r="K340" s="232"/>
      <c r="L340" s="238"/>
      <c r="M340" s="239"/>
      <c r="N340" s="240"/>
      <c r="O340" s="240"/>
      <c r="P340" s="240"/>
      <c r="Q340" s="240"/>
      <c r="R340" s="240"/>
      <c r="S340" s="240"/>
      <c r="T340" s="241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2" t="s">
        <v>159</v>
      </c>
      <c r="AU340" s="242" t="s">
        <v>86</v>
      </c>
      <c r="AV340" s="13" t="s">
        <v>86</v>
      </c>
      <c r="AW340" s="13" t="s">
        <v>32</v>
      </c>
      <c r="AX340" s="13" t="s">
        <v>76</v>
      </c>
      <c r="AY340" s="242" t="s">
        <v>150</v>
      </c>
    </row>
    <row r="341" s="14" customFormat="1">
      <c r="A341" s="14"/>
      <c r="B341" s="243"/>
      <c r="C341" s="244"/>
      <c r="D341" s="233" t="s">
        <v>159</v>
      </c>
      <c r="E341" s="245" t="s">
        <v>1</v>
      </c>
      <c r="F341" s="246" t="s">
        <v>161</v>
      </c>
      <c r="G341" s="244"/>
      <c r="H341" s="247">
        <v>7</v>
      </c>
      <c r="I341" s="248"/>
      <c r="J341" s="244"/>
      <c r="K341" s="244"/>
      <c r="L341" s="249"/>
      <c r="M341" s="250"/>
      <c r="N341" s="251"/>
      <c r="O341" s="251"/>
      <c r="P341" s="251"/>
      <c r="Q341" s="251"/>
      <c r="R341" s="251"/>
      <c r="S341" s="251"/>
      <c r="T341" s="252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3" t="s">
        <v>159</v>
      </c>
      <c r="AU341" s="253" t="s">
        <v>86</v>
      </c>
      <c r="AV341" s="14" t="s">
        <v>157</v>
      </c>
      <c r="AW341" s="14" t="s">
        <v>32</v>
      </c>
      <c r="AX341" s="14" t="s">
        <v>84</v>
      </c>
      <c r="AY341" s="253" t="s">
        <v>150</v>
      </c>
    </row>
    <row r="342" s="2" customFormat="1" ht="16.5" customHeight="1">
      <c r="A342" s="38"/>
      <c r="B342" s="39"/>
      <c r="C342" s="254" t="s">
        <v>502</v>
      </c>
      <c r="D342" s="254" t="s">
        <v>228</v>
      </c>
      <c r="E342" s="255" t="s">
        <v>992</v>
      </c>
      <c r="F342" s="256" t="s">
        <v>993</v>
      </c>
      <c r="G342" s="257" t="s">
        <v>884</v>
      </c>
      <c r="H342" s="258">
        <v>7</v>
      </c>
      <c r="I342" s="259"/>
      <c r="J342" s="260">
        <f>ROUND(I342*H342,2)</f>
        <v>0</v>
      </c>
      <c r="K342" s="256" t="s">
        <v>156</v>
      </c>
      <c r="L342" s="261"/>
      <c r="M342" s="262" t="s">
        <v>1</v>
      </c>
      <c r="N342" s="263" t="s">
        <v>41</v>
      </c>
      <c r="O342" s="91"/>
      <c r="P342" s="227">
        <f>O342*H342</f>
        <v>0</v>
      </c>
      <c r="Q342" s="227">
        <v>0.00014999999999999999</v>
      </c>
      <c r="R342" s="227">
        <f>Q342*H342</f>
        <v>0.0010499999999999999</v>
      </c>
      <c r="S342" s="227">
        <v>0</v>
      </c>
      <c r="T342" s="228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29" t="s">
        <v>319</v>
      </c>
      <c r="AT342" s="229" t="s">
        <v>228</v>
      </c>
      <c r="AU342" s="229" t="s">
        <v>86</v>
      </c>
      <c r="AY342" s="17" t="s">
        <v>150</v>
      </c>
      <c r="BE342" s="230">
        <f>IF(N342="základní",J342,0)</f>
        <v>0</v>
      </c>
      <c r="BF342" s="230">
        <f>IF(N342="snížená",J342,0)</f>
        <v>0</v>
      </c>
      <c r="BG342" s="230">
        <f>IF(N342="zákl. přenesená",J342,0)</f>
        <v>0</v>
      </c>
      <c r="BH342" s="230">
        <f>IF(N342="sníž. přenesená",J342,0)</f>
        <v>0</v>
      </c>
      <c r="BI342" s="230">
        <f>IF(N342="nulová",J342,0)</f>
        <v>0</v>
      </c>
      <c r="BJ342" s="17" t="s">
        <v>84</v>
      </c>
      <c r="BK342" s="230">
        <f>ROUND(I342*H342,2)</f>
        <v>0</v>
      </c>
      <c r="BL342" s="17" t="s">
        <v>242</v>
      </c>
      <c r="BM342" s="229" t="s">
        <v>1318</v>
      </c>
    </row>
    <row r="343" s="2" customFormat="1" ht="16.5" customHeight="1">
      <c r="A343" s="38"/>
      <c r="B343" s="39"/>
      <c r="C343" s="218" t="s">
        <v>506</v>
      </c>
      <c r="D343" s="218" t="s">
        <v>152</v>
      </c>
      <c r="E343" s="219" t="s">
        <v>1319</v>
      </c>
      <c r="F343" s="220" t="s">
        <v>1320</v>
      </c>
      <c r="G343" s="221" t="s">
        <v>884</v>
      </c>
      <c r="H343" s="222">
        <v>3</v>
      </c>
      <c r="I343" s="223"/>
      <c r="J343" s="224">
        <f>ROUND(I343*H343,2)</f>
        <v>0</v>
      </c>
      <c r="K343" s="220" t="s">
        <v>156</v>
      </c>
      <c r="L343" s="44"/>
      <c r="M343" s="225" t="s">
        <v>1</v>
      </c>
      <c r="N343" s="226" t="s">
        <v>41</v>
      </c>
      <c r="O343" s="91"/>
      <c r="P343" s="227">
        <f>O343*H343</f>
        <v>0</v>
      </c>
      <c r="Q343" s="227">
        <v>0</v>
      </c>
      <c r="R343" s="227">
        <f>Q343*H343</f>
        <v>0</v>
      </c>
      <c r="S343" s="227">
        <v>0.024</v>
      </c>
      <c r="T343" s="228">
        <f>S343*H343</f>
        <v>0.072000000000000008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29" t="s">
        <v>242</v>
      </c>
      <c r="AT343" s="229" t="s">
        <v>152</v>
      </c>
      <c r="AU343" s="229" t="s">
        <v>86</v>
      </c>
      <c r="AY343" s="17" t="s">
        <v>150</v>
      </c>
      <c r="BE343" s="230">
        <f>IF(N343="základní",J343,0)</f>
        <v>0</v>
      </c>
      <c r="BF343" s="230">
        <f>IF(N343="snížená",J343,0)</f>
        <v>0</v>
      </c>
      <c r="BG343" s="230">
        <f>IF(N343="zákl. přenesená",J343,0)</f>
        <v>0</v>
      </c>
      <c r="BH343" s="230">
        <f>IF(N343="sníž. přenesená",J343,0)</f>
        <v>0</v>
      </c>
      <c r="BI343" s="230">
        <f>IF(N343="nulová",J343,0)</f>
        <v>0</v>
      </c>
      <c r="BJ343" s="17" t="s">
        <v>84</v>
      </c>
      <c r="BK343" s="230">
        <f>ROUND(I343*H343,2)</f>
        <v>0</v>
      </c>
      <c r="BL343" s="17" t="s">
        <v>242</v>
      </c>
      <c r="BM343" s="229" t="s">
        <v>1321</v>
      </c>
    </row>
    <row r="344" s="13" customFormat="1">
      <c r="A344" s="13"/>
      <c r="B344" s="231"/>
      <c r="C344" s="232"/>
      <c r="D344" s="233" t="s">
        <v>159</v>
      </c>
      <c r="E344" s="234" t="s">
        <v>1</v>
      </c>
      <c r="F344" s="235" t="s">
        <v>165</v>
      </c>
      <c r="G344" s="232"/>
      <c r="H344" s="236">
        <v>3</v>
      </c>
      <c r="I344" s="237"/>
      <c r="J344" s="232"/>
      <c r="K344" s="232"/>
      <c r="L344" s="238"/>
      <c r="M344" s="239"/>
      <c r="N344" s="240"/>
      <c r="O344" s="240"/>
      <c r="P344" s="240"/>
      <c r="Q344" s="240"/>
      <c r="R344" s="240"/>
      <c r="S344" s="240"/>
      <c r="T344" s="241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2" t="s">
        <v>159</v>
      </c>
      <c r="AU344" s="242" t="s">
        <v>86</v>
      </c>
      <c r="AV344" s="13" t="s">
        <v>86</v>
      </c>
      <c r="AW344" s="13" t="s">
        <v>32</v>
      </c>
      <c r="AX344" s="13" t="s">
        <v>76</v>
      </c>
      <c r="AY344" s="242" t="s">
        <v>150</v>
      </c>
    </row>
    <row r="345" s="14" customFormat="1">
      <c r="A345" s="14"/>
      <c r="B345" s="243"/>
      <c r="C345" s="244"/>
      <c r="D345" s="233" t="s">
        <v>159</v>
      </c>
      <c r="E345" s="245" t="s">
        <v>1</v>
      </c>
      <c r="F345" s="246" t="s">
        <v>161</v>
      </c>
      <c r="G345" s="244"/>
      <c r="H345" s="247">
        <v>3</v>
      </c>
      <c r="I345" s="248"/>
      <c r="J345" s="244"/>
      <c r="K345" s="244"/>
      <c r="L345" s="249"/>
      <c r="M345" s="250"/>
      <c r="N345" s="251"/>
      <c r="O345" s="251"/>
      <c r="P345" s="251"/>
      <c r="Q345" s="251"/>
      <c r="R345" s="251"/>
      <c r="S345" s="251"/>
      <c r="T345" s="252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3" t="s">
        <v>159</v>
      </c>
      <c r="AU345" s="253" t="s">
        <v>86</v>
      </c>
      <c r="AV345" s="14" t="s">
        <v>157</v>
      </c>
      <c r="AW345" s="14" t="s">
        <v>32</v>
      </c>
      <c r="AX345" s="14" t="s">
        <v>84</v>
      </c>
      <c r="AY345" s="253" t="s">
        <v>150</v>
      </c>
    </row>
    <row r="346" s="2" customFormat="1" ht="16.5" customHeight="1">
      <c r="A346" s="38"/>
      <c r="B346" s="39"/>
      <c r="C346" s="218" t="s">
        <v>510</v>
      </c>
      <c r="D346" s="218" t="s">
        <v>152</v>
      </c>
      <c r="E346" s="219" t="s">
        <v>1322</v>
      </c>
      <c r="F346" s="220" t="s">
        <v>1323</v>
      </c>
      <c r="G346" s="221" t="s">
        <v>884</v>
      </c>
      <c r="H346" s="222">
        <v>3</v>
      </c>
      <c r="I346" s="223"/>
      <c r="J346" s="224">
        <f>ROUND(I346*H346,2)</f>
        <v>0</v>
      </c>
      <c r="K346" s="220" t="s">
        <v>156</v>
      </c>
      <c r="L346" s="44"/>
      <c r="M346" s="225" t="s">
        <v>1</v>
      </c>
      <c r="N346" s="226" t="s">
        <v>41</v>
      </c>
      <c r="O346" s="91"/>
      <c r="P346" s="227">
        <f>O346*H346</f>
        <v>0</v>
      </c>
      <c r="Q346" s="227">
        <v>0</v>
      </c>
      <c r="R346" s="227">
        <f>Q346*H346</f>
        <v>0</v>
      </c>
      <c r="S346" s="227">
        <v>0.028000000000000001</v>
      </c>
      <c r="T346" s="228">
        <f>S346*H346</f>
        <v>0.084000000000000005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29" t="s">
        <v>242</v>
      </c>
      <c r="AT346" s="229" t="s">
        <v>152</v>
      </c>
      <c r="AU346" s="229" t="s">
        <v>86</v>
      </c>
      <c r="AY346" s="17" t="s">
        <v>150</v>
      </c>
      <c r="BE346" s="230">
        <f>IF(N346="základní",J346,0)</f>
        <v>0</v>
      </c>
      <c r="BF346" s="230">
        <f>IF(N346="snížená",J346,0)</f>
        <v>0</v>
      </c>
      <c r="BG346" s="230">
        <f>IF(N346="zákl. přenesená",J346,0)</f>
        <v>0</v>
      </c>
      <c r="BH346" s="230">
        <f>IF(N346="sníž. přenesená",J346,0)</f>
        <v>0</v>
      </c>
      <c r="BI346" s="230">
        <f>IF(N346="nulová",J346,0)</f>
        <v>0</v>
      </c>
      <c r="BJ346" s="17" t="s">
        <v>84</v>
      </c>
      <c r="BK346" s="230">
        <f>ROUND(I346*H346,2)</f>
        <v>0</v>
      </c>
      <c r="BL346" s="17" t="s">
        <v>242</v>
      </c>
      <c r="BM346" s="229" t="s">
        <v>1324</v>
      </c>
    </row>
    <row r="347" s="13" customFormat="1">
      <c r="A347" s="13"/>
      <c r="B347" s="231"/>
      <c r="C347" s="232"/>
      <c r="D347" s="233" t="s">
        <v>159</v>
      </c>
      <c r="E347" s="234" t="s">
        <v>1</v>
      </c>
      <c r="F347" s="235" t="s">
        <v>165</v>
      </c>
      <c r="G347" s="232"/>
      <c r="H347" s="236">
        <v>3</v>
      </c>
      <c r="I347" s="237"/>
      <c r="J347" s="232"/>
      <c r="K347" s="232"/>
      <c r="L347" s="238"/>
      <c r="M347" s="239"/>
      <c r="N347" s="240"/>
      <c r="O347" s="240"/>
      <c r="P347" s="240"/>
      <c r="Q347" s="240"/>
      <c r="R347" s="240"/>
      <c r="S347" s="240"/>
      <c r="T347" s="241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2" t="s">
        <v>159</v>
      </c>
      <c r="AU347" s="242" t="s">
        <v>86</v>
      </c>
      <c r="AV347" s="13" t="s">
        <v>86</v>
      </c>
      <c r="AW347" s="13" t="s">
        <v>32</v>
      </c>
      <c r="AX347" s="13" t="s">
        <v>76</v>
      </c>
      <c r="AY347" s="242" t="s">
        <v>150</v>
      </c>
    </row>
    <row r="348" s="14" customFormat="1">
      <c r="A348" s="14"/>
      <c r="B348" s="243"/>
      <c r="C348" s="244"/>
      <c r="D348" s="233" t="s">
        <v>159</v>
      </c>
      <c r="E348" s="245" t="s">
        <v>1</v>
      </c>
      <c r="F348" s="246" t="s">
        <v>161</v>
      </c>
      <c r="G348" s="244"/>
      <c r="H348" s="247">
        <v>3</v>
      </c>
      <c r="I348" s="248"/>
      <c r="J348" s="244"/>
      <c r="K348" s="244"/>
      <c r="L348" s="249"/>
      <c r="M348" s="250"/>
      <c r="N348" s="251"/>
      <c r="O348" s="251"/>
      <c r="P348" s="251"/>
      <c r="Q348" s="251"/>
      <c r="R348" s="251"/>
      <c r="S348" s="251"/>
      <c r="T348" s="252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3" t="s">
        <v>159</v>
      </c>
      <c r="AU348" s="253" t="s">
        <v>86</v>
      </c>
      <c r="AV348" s="14" t="s">
        <v>157</v>
      </c>
      <c r="AW348" s="14" t="s">
        <v>32</v>
      </c>
      <c r="AX348" s="14" t="s">
        <v>84</v>
      </c>
      <c r="AY348" s="253" t="s">
        <v>150</v>
      </c>
    </row>
    <row r="349" s="2" customFormat="1" ht="16.5" customHeight="1">
      <c r="A349" s="38"/>
      <c r="B349" s="39"/>
      <c r="C349" s="254" t="s">
        <v>516</v>
      </c>
      <c r="D349" s="254" t="s">
        <v>228</v>
      </c>
      <c r="E349" s="255" t="s">
        <v>1325</v>
      </c>
      <c r="F349" s="256" t="s">
        <v>1326</v>
      </c>
      <c r="G349" s="257" t="s">
        <v>392</v>
      </c>
      <c r="H349" s="258">
        <v>1</v>
      </c>
      <c r="I349" s="259"/>
      <c r="J349" s="260">
        <f>ROUND(I349*H349,2)</f>
        <v>0</v>
      </c>
      <c r="K349" s="256" t="s">
        <v>1</v>
      </c>
      <c r="L349" s="261"/>
      <c r="M349" s="262" t="s">
        <v>1</v>
      </c>
      <c r="N349" s="263" t="s">
        <v>41</v>
      </c>
      <c r="O349" s="91"/>
      <c r="P349" s="227">
        <f>O349*H349</f>
        <v>0</v>
      </c>
      <c r="Q349" s="227">
        <v>0</v>
      </c>
      <c r="R349" s="227">
        <f>Q349*H349</f>
        <v>0</v>
      </c>
      <c r="S349" s="227">
        <v>0</v>
      </c>
      <c r="T349" s="228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29" t="s">
        <v>319</v>
      </c>
      <c r="AT349" s="229" t="s">
        <v>228</v>
      </c>
      <c r="AU349" s="229" t="s">
        <v>86</v>
      </c>
      <c r="AY349" s="17" t="s">
        <v>150</v>
      </c>
      <c r="BE349" s="230">
        <f>IF(N349="základní",J349,0)</f>
        <v>0</v>
      </c>
      <c r="BF349" s="230">
        <f>IF(N349="snížená",J349,0)</f>
        <v>0</v>
      </c>
      <c r="BG349" s="230">
        <f>IF(N349="zákl. přenesená",J349,0)</f>
        <v>0</v>
      </c>
      <c r="BH349" s="230">
        <f>IF(N349="sníž. přenesená",J349,0)</f>
        <v>0</v>
      </c>
      <c r="BI349" s="230">
        <f>IF(N349="nulová",J349,0)</f>
        <v>0</v>
      </c>
      <c r="BJ349" s="17" t="s">
        <v>84</v>
      </c>
      <c r="BK349" s="230">
        <f>ROUND(I349*H349,2)</f>
        <v>0</v>
      </c>
      <c r="BL349" s="17" t="s">
        <v>242</v>
      </c>
      <c r="BM349" s="229" t="s">
        <v>1327</v>
      </c>
    </row>
    <row r="350" s="2" customFormat="1" ht="16.5" customHeight="1">
      <c r="A350" s="38"/>
      <c r="B350" s="39"/>
      <c r="C350" s="218" t="s">
        <v>520</v>
      </c>
      <c r="D350" s="218" t="s">
        <v>152</v>
      </c>
      <c r="E350" s="219" t="s">
        <v>1328</v>
      </c>
      <c r="F350" s="220" t="s">
        <v>1329</v>
      </c>
      <c r="G350" s="221" t="s">
        <v>884</v>
      </c>
      <c r="H350" s="222">
        <v>7</v>
      </c>
      <c r="I350" s="223"/>
      <c r="J350" s="224">
        <f>ROUND(I350*H350,2)</f>
        <v>0</v>
      </c>
      <c r="K350" s="220" t="s">
        <v>156</v>
      </c>
      <c r="L350" s="44"/>
      <c r="M350" s="225" t="s">
        <v>1</v>
      </c>
      <c r="N350" s="226" t="s">
        <v>41</v>
      </c>
      <c r="O350" s="91"/>
      <c r="P350" s="227">
        <f>O350*H350</f>
        <v>0</v>
      </c>
      <c r="Q350" s="227">
        <v>0</v>
      </c>
      <c r="R350" s="227">
        <f>Q350*H350</f>
        <v>0</v>
      </c>
      <c r="S350" s="227">
        <v>0</v>
      </c>
      <c r="T350" s="228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29" t="s">
        <v>242</v>
      </c>
      <c r="AT350" s="229" t="s">
        <v>152</v>
      </c>
      <c r="AU350" s="229" t="s">
        <v>86</v>
      </c>
      <c r="AY350" s="17" t="s">
        <v>150</v>
      </c>
      <c r="BE350" s="230">
        <f>IF(N350="základní",J350,0)</f>
        <v>0</v>
      </c>
      <c r="BF350" s="230">
        <f>IF(N350="snížená",J350,0)</f>
        <v>0</v>
      </c>
      <c r="BG350" s="230">
        <f>IF(N350="zákl. přenesená",J350,0)</f>
        <v>0</v>
      </c>
      <c r="BH350" s="230">
        <f>IF(N350="sníž. přenesená",J350,0)</f>
        <v>0</v>
      </c>
      <c r="BI350" s="230">
        <f>IF(N350="nulová",J350,0)</f>
        <v>0</v>
      </c>
      <c r="BJ350" s="17" t="s">
        <v>84</v>
      </c>
      <c r="BK350" s="230">
        <f>ROUND(I350*H350,2)</f>
        <v>0</v>
      </c>
      <c r="BL350" s="17" t="s">
        <v>242</v>
      </c>
      <c r="BM350" s="229" t="s">
        <v>1330</v>
      </c>
    </row>
    <row r="351" s="13" customFormat="1">
      <c r="A351" s="13"/>
      <c r="B351" s="231"/>
      <c r="C351" s="232"/>
      <c r="D351" s="233" t="s">
        <v>159</v>
      </c>
      <c r="E351" s="234" t="s">
        <v>1</v>
      </c>
      <c r="F351" s="235" t="s">
        <v>183</v>
      </c>
      <c r="G351" s="232"/>
      <c r="H351" s="236">
        <v>7</v>
      </c>
      <c r="I351" s="237"/>
      <c r="J351" s="232"/>
      <c r="K351" s="232"/>
      <c r="L351" s="238"/>
      <c r="M351" s="239"/>
      <c r="N351" s="240"/>
      <c r="O351" s="240"/>
      <c r="P351" s="240"/>
      <c r="Q351" s="240"/>
      <c r="R351" s="240"/>
      <c r="S351" s="240"/>
      <c r="T351" s="241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2" t="s">
        <v>159</v>
      </c>
      <c r="AU351" s="242" t="s">
        <v>86</v>
      </c>
      <c r="AV351" s="13" t="s">
        <v>86</v>
      </c>
      <c r="AW351" s="13" t="s">
        <v>32</v>
      </c>
      <c r="AX351" s="13" t="s">
        <v>76</v>
      </c>
      <c r="AY351" s="242" t="s">
        <v>150</v>
      </c>
    </row>
    <row r="352" s="14" customFormat="1">
      <c r="A352" s="14"/>
      <c r="B352" s="243"/>
      <c r="C352" s="244"/>
      <c r="D352" s="233" t="s">
        <v>159</v>
      </c>
      <c r="E352" s="245" t="s">
        <v>1</v>
      </c>
      <c r="F352" s="246" t="s">
        <v>161</v>
      </c>
      <c r="G352" s="244"/>
      <c r="H352" s="247">
        <v>7</v>
      </c>
      <c r="I352" s="248"/>
      <c r="J352" s="244"/>
      <c r="K352" s="244"/>
      <c r="L352" s="249"/>
      <c r="M352" s="250"/>
      <c r="N352" s="251"/>
      <c r="O352" s="251"/>
      <c r="P352" s="251"/>
      <c r="Q352" s="251"/>
      <c r="R352" s="251"/>
      <c r="S352" s="251"/>
      <c r="T352" s="252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3" t="s">
        <v>159</v>
      </c>
      <c r="AU352" s="253" t="s">
        <v>86</v>
      </c>
      <c r="AV352" s="14" t="s">
        <v>157</v>
      </c>
      <c r="AW352" s="14" t="s">
        <v>32</v>
      </c>
      <c r="AX352" s="14" t="s">
        <v>84</v>
      </c>
      <c r="AY352" s="253" t="s">
        <v>150</v>
      </c>
    </row>
    <row r="353" s="2" customFormat="1" ht="16.5" customHeight="1">
      <c r="A353" s="38"/>
      <c r="B353" s="39"/>
      <c r="C353" s="254" t="s">
        <v>527</v>
      </c>
      <c r="D353" s="254" t="s">
        <v>228</v>
      </c>
      <c r="E353" s="255" t="s">
        <v>1331</v>
      </c>
      <c r="F353" s="256" t="s">
        <v>1332</v>
      </c>
      <c r="G353" s="257" t="s">
        <v>884</v>
      </c>
      <c r="H353" s="258">
        <v>2</v>
      </c>
      <c r="I353" s="259"/>
      <c r="J353" s="260">
        <f>ROUND(I353*H353,2)</f>
        <v>0</v>
      </c>
      <c r="K353" s="256" t="s">
        <v>156</v>
      </c>
      <c r="L353" s="261"/>
      <c r="M353" s="262" t="s">
        <v>1</v>
      </c>
      <c r="N353" s="263" t="s">
        <v>41</v>
      </c>
      <c r="O353" s="91"/>
      <c r="P353" s="227">
        <f>O353*H353</f>
        <v>0</v>
      </c>
      <c r="Q353" s="227">
        <v>0.0018500000000000001</v>
      </c>
      <c r="R353" s="227">
        <f>Q353*H353</f>
        <v>0.0037000000000000002</v>
      </c>
      <c r="S353" s="227">
        <v>0</v>
      </c>
      <c r="T353" s="228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29" t="s">
        <v>319</v>
      </c>
      <c r="AT353" s="229" t="s">
        <v>228</v>
      </c>
      <c r="AU353" s="229" t="s">
        <v>86</v>
      </c>
      <c r="AY353" s="17" t="s">
        <v>150</v>
      </c>
      <c r="BE353" s="230">
        <f>IF(N353="základní",J353,0)</f>
        <v>0</v>
      </c>
      <c r="BF353" s="230">
        <f>IF(N353="snížená",J353,0)</f>
        <v>0</v>
      </c>
      <c r="BG353" s="230">
        <f>IF(N353="zákl. přenesená",J353,0)</f>
        <v>0</v>
      </c>
      <c r="BH353" s="230">
        <f>IF(N353="sníž. přenesená",J353,0)</f>
        <v>0</v>
      </c>
      <c r="BI353" s="230">
        <f>IF(N353="nulová",J353,0)</f>
        <v>0</v>
      </c>
      <c r="BJ353" s="17" t="s">
        <v>84</v>
      </c>
      <c r="BK353" s="230">
        <f>ROUND(I353*H353,2)</f>
        <v>0</v>
      </c>
      <c r="BL353" s="17" t="s">
        <v>242</v>
      </c>
      <c r="BM353" s="229" t="s">
        <v>1333</v>
      </c>
    </row>
    <row r="354" s="13" customFormat="1">
      <c r="A354" s="13"/>
      <c r="B354" s="231"/>
      <c r="C354" s="232"/>
      <c r="D354" s="233" t="s">
        <v>159</v>
      </c>
      <c r="E354" s="234" t="s">
        <v>1</v>
      </c>
      <c r="F354" s="235" t="s">
        <v>86</v>
      </c>
      <c r="G354" s="232"/>
      <c r="H354" s="236">
        <v>2</v>
      </c>
      <c r="I354" s="237"/>
      <c r="J354" s="232"/>
      <c r="K354" s="232"/>
      <c r="L354" s="238"/>
      <c r="M354" s="239"/>
      <c r="N354" s="240"/>
      <c r="O354" s="240"/>
      <c r="P354" s="240"/>
      <c r="Q354" s="240"/>
      <c r="R354" s="240"/>
      <c r="S354" s="240"/>
      <c r="T354" s="241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2" t="s">
        <v>159</v>
      </c>
      <c r="AU354" s="242" t="s">
        <v>86</v>
      </c>
      <c r="AV354" s="13" t="s">
        <v>86</v>
      </c>
      <c r="AW354" s="13" t="s">
        <v>32</v>
      </c>
      <c r="AX354" s="13" t="s">
        <v>76</v>
      </c>
      <c r="AY354" s="242" t="s">
        <v>150</v>
      </c>
    </row>
    <row r="355" s="14" customFormat="1">
      <c r="A355" s="14"/>
      <c r="B355" s="243"/>
      <c r="C355" s="244"/>
      <c r="D355" s="233" t="s">
        <v>159</v>
      </c>
      <c r="E355" s="245" t="s">
        <v>1</v>
      </c>
      <c r="F355" s="246" t="s">
        <v>161</v>
      </c>
      <c r="G355" s="244"/>
      <c r="H355" s="247">
        <v>2</v>
      </c>
      <c r="I355" s="248"/>
      <c r="J355" s="244"/>
      <c r="K355" s="244"/>
      <c r="L355" s="249"/>
      <c r="M355" s="250"/>
      <c r="N355" s="251"/>
      <c r="O355" s="251"/>
      <c r="P355" s="251"/>
      <c r="Q355" s="251"/>
      <c r="R355" s="251"/>
      <c r="S355" s="251"/>
      <c r="T355" s="252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3" t="s">
        <v>159</v>
      </c>
      <c r="AU355" s="253" t="s">
        <v>86</v>
      </c>
      <c r="AV355" s="14" t="s">
        <v>157</v>
      </c>
      <c r="AW355" s="14" t="s">
        <v>32</v>
      </c>
      <c r="AX355" s="14" t="s">
        <v>84</v>
      </c>
      <c r="AY355" s="253" t="s">
        <v>150</v>
      </c>
    </row>
    <row r="356" s="2" customFormat="1" ht="16.5" customHeight="1">
      <c r="A356" s="38"/>
      <c r="B356" s="39"/>
      <c r="C356" s="254" t="s">
        <v>533</v>
      </c>
      <c r="D356" s="254" t="s">
        <v>228</v>
      </c>
      <c r="E356" s="255" t="s">
        <v>1334</v>
      </c>
      <c r="F356" s="256" t="s">
        <v>1335</v>
      </c>
      <c r="G356" s="257" t="s">
        <v>884</v>
      </c>
      <c r="H356" s="258">
        <v>5</v>
      </c>
      <c r="I356" s="259"/>
      <c r="J356" s="260">
        <f>ROUND(I356*H356,2)</f>
        <v>0</v>
      </c>
      <c r="K356" s="256" t="s">
        <v>156</v>
      </c>
      <c r="L356" s="261"/>
      <c r="M356" s="262" t="s">
        <v>1</v>
      </c>
      <c r="N356" s="263" t="s">
        <v>41</v>
      </c>
      <c r="O356" s="91"/>
      <c r="P356" s="227">
        <f>O356*H356</f>
        <v>0</v>
      </c>
      <c r="Q356" s="227">
        <v>0.0020799999999999998</v>
      </c>
      <c r="R356" s="227">
        <f>Q356*H356</f>
        <v>0.0104</v>
      </c>
      <c r="S356" s="227">
        <v>0</v>
      </c>
      <c r="T356" s="228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29" t="s">
        <v>319</v>
      </c>
      <c r="AT356" s="229" t="s">
        <v>228</v>
      </c>
      <c r="AU356" s="229" t="s">
        <v>86</v>
      </c>
      <c r="AY356" s="17" t="s">
        <v>150</v>
      </c>
      <c r="BE356" s="230">
        <f>IF(N356="základní",J356,0)</f>
        <v>0</v>
      </c>
      <c r="BF356" s="230">
        <f>IF(N356="snížená",J356,0)</f>
        <v>0</v>
      </c>
      <c r="BG356" s="230">
        <f>IF(N356="zákl. přenesená",J356,0)</f>
        <v>0</v>
      </c>
      <c r="BH356" s="230">
        <f>IF(N356="sníž. přenesená",J356,0)</f>
        <v>0</v>
      </c>
      <c r="BI356" s="230">
        <f>IF(N356="nulová",J356,0)</f>
        <v>0</v>
      </c>
      <c r="BJ356" s="17" t="s">
        <v>84</v>
      </c>
      <c r="BK356" s="230">
        <f>ROUND(I356*H356,2)</f>
        <v>0</v>
      </c>
      <c r="BL356" s="17" t="s">
        <v>242</v>
      </c>
      <c r="BM356" s="229" t="s">
        <v>1336</v>
      </c>
    </row>
    <row r="357" s="13" customFormat="1">
      <c r="A357" s="13"/>
      <c r="B357" s="231"/>
      <c r="C357" s="232"/>
      <c r="D357" s="233" t="s">
        <v>159</v>
      </c>
      <c r="E357" s="234" t="s">
        <v>1</v>
      </c>
      <c r="F357" s="235" t="s">
        <v>174</v>
      </c>
      <c r="G357" s="232"/>
      <c r="H357" s="236">
        <v>5</v>
      </c>
      <c r="I357" s="237"/>
      <c r="J357" s="232"/>
      <c r="K357" s="232"/>
      <c r="L357" s="238"/>
      <c r="M357" s="239"/>
      <c r="N357" s="240"/>
      <c r="O357" s="240"/>
      <c r="P357" s="240"/>
      <c r="Q357" s="240"/>
      <c r="R357" s="240"/>
      <c r="S357" s="240"/>
      <c r="T357" s="241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2" t="s">
        <v>159</v>
      </c>
      <c r="AU357" s="242" t="s">
        <v>86</v>
      </c>
      <c r="AV357" s="13" t="s">
        <v>86</v>
      </c>
      <c r="AW357" s="13" t="s">
        <v>32</v>
      </c>
      <c r="AX357" s="13" t="s">
        <v>76</v>
      </c>
      <c r="AY357" s="242" t="s">
        <v>150</v>
      </c>
    </row>
    <row r="358" s="14" customFormat="1">
      <c r="A358" s="14"/>
      <c r="B358" s="243"/>
      <c r="C358" s="244"/>
      <c r="D358" s="233" t="s">
        <v>159</v>
      </c>
      <c r="E358" s="245" t="s">
        <v>1</v>
      </c>
      <c r="F358" s="246" t="s">
        <v>161</v>
      </c>
      <c r="G358" s="244"/>
      <c r="H358" s="247">
        <v>5</v>
      </c>
      <c r="I358" s="248"/>
      <c r="J358" s="244"/>
      <c r="K358" s="244"/>
      <c r="L358" s="249"/>
      <c r="M358" s="250"/>
      <c r="N358" s="251"/>
      <c r="O358" s="251"/>
      <c r="P358" s="251"/>
      <c r="Q358" s="251"/>
      <c r="R358" s="251"/>
      <c r="S358" s="251"/>
      <c r="T358" s="252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3" t="s">
        <v>159</v>
      </c>
      <c r="AU358" s="253" t="s">
        <v>86</v>
      </c>
      <c r="AV358" s="14" t="s">
        <v>157</v>
      </c>
      <c r="AW358" s="14" t="s">
        <v>32</v>
      </c>
      <c r="AX358" s="14" t="s">
        <v>84</v>
      </c>
      <c r="AY358" s="253" t="s">
        <v>150</v>
      </c>
    </row>
    <row r="359" s="2" customFormat="1" ht="16.5" customHeight="1">
      <c r="A359" s="38"/>
      <c r="B359" s="39"/>
      <c r="C359" s="254" t="s">
        <v>539</v>
      </c>
      <c r="D359" s="254" t="s">
        <v>228</v>
      </c>
      <c r="E359" s="255" t="s">
        <v>1337</v>
      </c>
      <c r="F359" s="256" t="s">
        <v>1338</v>
      </c>
      <c r="G359" s="257" t="s">
        <v>155</v>
      </c>
      <c r="H359" s="258">
        <v>13.831</v>
      </c>
      <c r="I359" s="259"/>
      <c r="J359" s="260">
        <f>ROUND(I359*H359,2)</f>
        <v>0</v>
      </c>
      <c r="K359" s="256" t="s">
        <v>1</v>
      </c>
      <c r="L359" s="261"/>
      <c r="M359" s="262" t="s">
        <v>1</v>
      </c>
      <c r="N359" s="263" t="s">
        <v>41</v>
      </c>
      <c r="O359" s="91"/>
      <c r="P359" s="227">
        <f>O359*H359</f>
        <v>0</v>
      </c>
      <c r="Q359" s="227">
        <v>0</v>
      </c>
      <c r="R359" s="227">
        <f>Q359*H359</f>
        <v>0</v>
      </c>
      <c r="S359" s="227">
        <v>0</v>
      </c>
      <c r="T359" s="228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29" t="s">
        <v>319</v>
      </c>
      <c r="AT359" s="229" t="s">
        <v>228</v>
      </c>
      <c r="AU359" s="229" t="s">
        <v>86</v>
      </c>
      <c r="AY359" s="17" t="s">
        <v>150</v>
      </c>
      <c r="BE359" s="230">
        <f>IF(N359="základní",J359,0)</f>
        <v>0</v>
      </c>
      <c r="BF359" s="230">
        <f>IF(N359="snížená",J359,0)</f>
        <v>0</v>
      </c>
      <c r="BG359" s="230">
        <f>IF(N359="zákl. přenesená",J359,0)</f>
        <v>0</v>
      </c>
      <c r="BH359" s="230">
        <f>IF(N359="sníž. přenesená",J359,0)</f>
        <v>0</v>
      </c>
      <c r="BI359" s="230">
        <f>IF(N359="nulová",J359,0)</f>
        <v>0</v>
      </c>
      <c r="BJ359" s="17" t="s">
        <v>84</v>
      </c>
      <c r="BK359" s="230">
        <f>ROUND(I359*H359,2)</f>
        <v>0</v>
      </c>
      <c r="BL359" s="17" t="s">
        <v>242</v>
      </c>
      <c r="BM359" s="229" t="s">
        <v>1339</v>
      </c>
    </row>
    <row r="360" s="13" customFormat="1">
      <c r="A360" s="13"/>
      <c r="B360" s="231"/>
      <c r="C360" s="232"/>
      <c r="D360" s="233" t="s">
        <v>159</v>
      </c>
      <c r="E360" s="234" t="s">
        <v>1</v>
      </c>
      <c r="F360" s="235" t="s">
        <v>1340</v>
      </c>
      <c r="G360" s="232"/>
      <c r="H360" s="236">
        <v>13.831</v>
      </c>
      <c r="I360" s="237"/>
      <c r="J360" s="232"/>
      <c r="K360" s="232"/>
      <c r="L360" s="238"/>
      <c r="M360" s="239"/>
      <c r="N360" s="240"/>
      <c r="O360" s="240"/>
      <c r="P360" s="240"/>
      <c r="Q360" s="240"/>
      <c r="R360" s="240"/>
      <c r="S360" s="240"/>
      <c r="T360" s="241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2" t="s">
        <v>159</v>
      </c>
      <c r="AU360" s="242" t="s">
        <v>86</v>
      </c>
      <c r="AV360" s="13" t="s">
        <v>86</v>
      </c>
      <c r="AW360" s="13" t="s">
        <v>32</v>
      </c>
      <c r="AX360" s="13" t="s">
        <v>76</v>
      </c>
      <c r="AY360" s="242" t="s">
        <v>150</v>
      </c>
    </row>
    <row r="361" s="14" customFormat="1">
      <c r="A361" s="14"/>
      <c r="B361" s="243"/>
      <c r="C361" s="244"/>
      <c r="D361" s="233" t="s">
        <v>159</v>
      </c>
      <c r="E361" s="245" t="s">
        <v>1</v>
      </c>
      <c r="F361" s="246" t="s">
        <v>161</v>
      </c>
      <c r="G361" s="244"/>
      <c r="H361" s="247">
        <v>13.831</v>
      </c>
      <c r="I361" s="248"/>
      <c r="J361" s="244"/>
      <c r="K361" s="244"/>
      <c r="L361" s="249"/>
      <c r="M361" s="250"/>
      <c r="N361" s="251"/>
      <c r="O361" s="251"/>
      <c r="P361" s="251"/>
      <c r="Q361" s="251"/>
      <c r="R361" s="251"/>
      <c r="S361" s="251"/>
      <c r="T361" s="252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3" t="s">
        <v>159</v>
      </c>
      <c r="AU361" s="253" t="s">
        <v>86</v>
      </c>
      <c r="AV361" s="14" t="s">
        <v>157</v>
      </c>
      <c r="AW361" s="14" t="s">
        <v>32</v>
      </c>
      <c r="AX361" s="14" t="s">
        <v>84</v>
      </c>
      <c r="AY361" s="253" t="s">
        <v>150</v>
      </c>
    </row>
    <row r="362" s="2" customFormat="1" ht="16.5" customHeight="1">
      <c r="A362" s="38"/>
      <c r="B362" s="39"/>
      <c r="C362" s="218" t="s">
        <v>543</v>
      </c>
      <c r="D362" s="218" t="s">
        <v>152</v>
      </c>
      <c r="E362" s="219" t="s">
        <v>998</v>
      </c>
      <c r="F362" s="220" t="s">
        <v>999</v>
      </c>
      <c r="G362" s="221" t="s">
        <v>884</v>
      </c>
      <c r="H362" s="222">
        <v>2</v>
      </c>
      <c r="I362" s="223"/>
      <c r="J362" s="224">
        <f>ROUND(I362*H362,2)</f>
        <v>0</v>
      </c>
      <c r="K362" s="220" t="s">
        <v>156</v>
      </c>
      <c r="L362" s="44"/>
      <c r="M362" s="225" t="s">
        <v>1</v>
      </c>
      <c r="N362" s="226" t="s">
        <v>41</v>
      </c>
      <c r="O362" s="91"/>
      <c r="P362" s="227">
        <f>O362*H362</f>
        <v>0</v>
      </c>
      <c r="Q362" s="227">
        <v>0</v>
      </c>
      <c r="R362" s="227">
        <f>Q362*H362</f>
        <v>0</v>
      </c>
      <c r="S362" s="227">
        <v>0</v>
      </c>
      <c r="T362" s="228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29" t="s">
        <v>242</v>
      </c>
      <c r="AT362" s="229" t="s">
        <v>152</v>
      </c>
      <c r="AU362" s="229" t="s">
        <v>86</v>
      </c>
      <c r="AY362" s="17" t="s">
        <v>150</v>
      </c>
      <c r="BE362" s="230">
        <f>IF(N362="základní",J362,0)</f>
        <v>0</v>
      </c>
      <c r="BF362" s="230">
        <f>IF(N362="snížená",J362,0)</f>
        <v>0</v>
      </c>
      <c r="BG362" s="230">
        <f>IF(N362="zákl. přenesená",J362,0)</f>
        <v>0</v>
      </c>
      <c r="BH362" s="230">
        <f>IF(N362="sníž. přenesená",J362,0)</f>
        <v>0</v>
      </c>
      <c r="BI362" s="230">
        <f>IF(N362="nulová",J362,0)</f>
        <v>0</v>
      </c>
      <c r="BJ362" s="17" t="s">
        <v>84</v>
      </c>
      <c r="BK362" s="230">
        <f>ROUND(I362*H362,2)</f>
        <v>0</v>
      </c>
      <c r="BL362" s="17" t="s">
        <v>242</v>
      </c>
      <c r="BM362" s="229" t="s">
        <v>1341</v>
      </c>
    </row>
    <row r="363" s="13" customFormat="1">
      <c r="A363" s="13"/>
      <c r="B363" s="231"/>
      <c r="C363" s="232"/>
      <c r="D363" s="233" t="s">
        <v>159</v>
      </c>
      <c r="E363" s="234" t="s">
        <v>1</v>
      </c>
      <c r="F363" s="235" t="s">
        <v>86</v>
      </c>
      <c r="G363" s="232"/>
      <c r="H363" s="236">
        <v>2</v>
      </c>
      <c r="I363" s="237"/>
      <c r="J363" s="232"/>
      <c r="K363" s="232"/>
      <c r="L363" s="238"/>
      <c r="M363" s="239"/>
      <c r="N363" s="240"/>
      <c r="O363" s="240"/>
      <c r="P363" s="240"/>
      <c r="Q363" s="240"/>
      <c r="R363" s="240"/>
      <c r="S363" s="240"/>
      <c r="T363" s="241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2" t="s">
        <v>159</v>
      </c>
      <c r="AU363" s="242" t="s">
        <v>86</v>
      </c>
      <c r="AV363" s="13" t="s">
        <v>86</v>
      </c>
      <c r="AW363" s="13" t="s">
        <v>32</v>
      </c>
      <c r="AX363" s="13" t="s">
        <v>76</v>
      </c>
      <c r="AY363" s="242" t="s">
        <v>150</v>
      </c>
    </row>
    <row r="364" s="14" customFormat="1">
      <c r="A364" s="14"/>
      <c r="B364" s="243"/>
      <c r="C364" s="244"/>
      <c r="D364" s="233" t="s">
        <v>159</v>
      </c>
      <c r="E364" s="245" t="s">
        <v>1</v>
      </c>
      <c r="F364" s="246" t="s">
        <v>161</v>
      </c>
      <c r="G364" s="244"/>
      <c r="H364" s="247">
        <v>2</v>
      </c>
      <c r="I364" s="248"/>
      <c r="J364" s="244"/>
      <c r="K364" s="244"/>
      <c r="L364" s="249"/>
      <c r="M364" s="250"/>
      <c r="N364" s="251"/>
      <c r="O364" s="251"/>
      <c r="P364" s="251"/>
      <c r="Q364" s="251"/>
      <c r="R364" s="251"/>
      <c r="S364" s="251"/>
      <c r="T364" s="252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3" t="s">
        <v>159</v>
      </c>
      <c r="AU364" s="253" t="s">
        <v>86</v>
      </c>
      <c r="AV364" s="14" t="s">
        <v>157</v>
      </c>
      <c r="AW364" s="14" t="s">
        <v>32</v>
      </c>
      <c r="AX364" s="14" t="s">
        <v>84</v>
      </c>
      <c r="AY364" s="253" t="s">
        <v>150</v>
      </c>
    </row>
    <row r="365" s="2" customFormat="1" ht="16.5" customHeight="1">
      <c r="A365" s="38"/>
      <c r="B365" s="39"/>
      <c r="C365" s="254" t="s">
        <v>547</v>
      </c>
      <c r="D365" s="254" t="s">
        <v>228</v>
      </c>
      <c r="E365" s="255" t="s">
        <v>1342</v>
      </c>
      <c r="F365" s="256" t="s">
        <v>1343</v>
      </c>
      <c r="G365" s="257" t="s">
        <v>884</v>
      </c>
      <c r="H365" s="258">
        <v>1</v>
      </c>
      <c r="I365" s="259"/>
      <c r="J365" s="260">
        <f>ROUND(I365*H365,2)</f>
        <v>0</v>
      </c>
      <c r="K365" s="256" t="s">
        <v>156</v>
      </c>
      <c r="L365" s="261"/>
      <c r="M365" s="262" t="s">
        <v>1</v>
      </c>
      <c r="N365" s="263" t="s">
        <v>41</v>
      </c>
      <c r="O365" s="91"/>
      <c r="P365" s="227">
        <f>O365*H365</f>
        <v>0</v>
      </c>
      <c r="Q365" s="227">
        <v>0.0025699999999999998</v>
      </c>
      <c r="R365" s="227">
        <f>Q365*H365</f>
        <v>0.0025699999999999998</v>
      </c>
      <c r="S365" s="227">
        <v>0</v>
      </c>
      <c r="T365" s="228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29" t="s">
        <v>319</v>
      </c>
      <c r="AT365" s="229" t="s">
        <v>228</v>
      </c>
      <c r="AU365" s="229" t="s">
        <v>86</v>
      </c>
      <c r="AY365" s="17" t="s">
        <v>150</v>
      </c>
      <c r="BE365" s="230">
        <f>IF(N365="základní",J365,0)</f>
        <v>0</v>
      </c>
      <c r="BF365" s="230">
        <f>IF(N365="snížená",J365,0)</f>
        <v>0</v>
      </c>
      <c r="BG365" s="230">
        <f>IF(N365="zákl. přenesená",J365,0)</f>
        <v>0</v>
      </c>
      <c r="BH365" s="230">
        <f>IF(N365="sníž. přenesená",J365,0)</f>
        <v>0</v>
      </c>
      <c r="BI365" s="230">
        <f>IF(N365="nulová",J365,0)</f>
        <v>0</v>
      </c>
      <c r="BJ365" s="17" t="s">
        <v>84</v>
      </c>
      <c r="BK365" s="230">
        <f>ROUND(I365*H365,2)</f>
        <v>0</v>
      </c>
      <c r="BL365" s="17" t="s">
        <v>242</v>
      </c>
      <c r="BM365" s="229" t="s">
        <v>1344</v>
      </c>
    </row>
    <row r="366" s="13" customFormat="1">
      <c r="A366" s="13"/>
      <c r="B366" s="231"/>
      <c r="C366" s="232"/>
      <c r="D366" s="233" t="s">
        <v>159</v>
      </c>
      <c r="E366" s="234" t="s">
        <v>1</v>
      </c>
      <c r="F366" s="235" t="s">
        <v>84</v>
      </c>
      <c r="G366" s="232"/>
      <c r="H366" s="236">
        <v>1</v>
      </c>
      <c r="I366" s="237"/>
      <c r="J366" s="232"/>
      <c r="K366" s="232"/>
      <c r="L366" s="238"/>
      <c r="M366" s="239"/>
      <c r="N366" s="240"/>
      <c r="O366" s="240"/>
      <c r="P366" s="240"/>
      <c r="Q366" s="240"/>
      <c r="R366" s="240"/>
      <c r="S366" s="240"/>
      <c r="T366" s="241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2" t="s">
        <v>159</v>
      </c>
      <c r="AU366" s="242" t="s">
        <v>86</v>
      </c>
      <c r="AV366" s="13" t="s">
        <v>86</v>
      </c>
      <c r="AW366" s="13" t="s">
        <v>32</v>
      </c>
      <c r="AX366" s="13" t="s">
        <v>76</v>
      </c>
      <c r="AY366" s="242" t="s">
        <v>150</v>
      </c>
    </row>
    <row r="367" s="14" customFormat="1">
      <c r="A367" s="14"/>
      <c r="B367" s="243"/>
      <c r="C367" s="244"/>
      <c r="D367" s="233" t="s">
        <v>159</v>
      </c>
      <c r="E367" s="245" t="s">
        <v>1</v>
      </c>
      <c r="F367" s="246" t="s">
        <v>161</v>
      </c>
      <c r="G367" s="244"/>
      <c r="H367" s="247">
        <v>1</v>
      </c>
      <c r="I367" s="248"/>
      <c r="J367" s="244"/>
      <c r="K367" s="244"/>
      <c r="L367" s="249"/>
      <c r="M367" s="250"/>
      <c r="N367" s="251"/>
      <c r="O367" s="251"/>
      <c r="P367" s="251"/>
      <c r="Q367" s="251"/>
      <c r="R367" s="251"/>
      <c r="S367" s="251"/>
      <c r="T367" s="252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3" t="s">
        <v>159</v>
      </c>
      <c r="AU367" s="253" t="s">
        <v>86</v>
      </c>
      <c r="AV367" s="14" t="s">
        <v>157</v>
      </c>
      <c r="AW367" s="14" t="s">
        <v>32</v>
      </c>
      <c r="AX367" s="14" t="s">
        <v>84</v>
      </c>
      <c r="AY367" s="253" t="s">
        <v>150</v>
      </c>
    </row>
    <row r="368" s="2" customFormat="1" ht="16.5" customHeight="1">
      <c r="A368" s="38"/>
      <c r="B368" s="39"/>
      <c r="C368" s="254" t="s">
        <v>553</v>
      </c>
      <c r="D368" s="254" t="s">
        <v>228</v>
      </c>
      <c r="E368" s="255" t="s">
        <v>1345</v>
      </c>
      <c r="F368" s="256" t="s">
        <v>1346</v>
      </c>
      <c r="G368" s="257" t="s">
        <v>1003</v>
      </c>
      <c r="H368" s="258">
        <v>1</v>
      </c>
      <c r="I368" s="259"/>
      <c r="J368" s="260">
        <f>ROUND(I368*H368,2)</f>
        <v>0</v>
      </c>
      <c r="K368" s="256" t="s">
        <v>1</v>
      </c>
      <c r="L368" s="261"/>
      <c r="M368" s="262" t="s">
        <v>1</v>
      </c>
      <c r="N368" s="263" t="s">
        <v>41</v>
      </c>
      <c r="O368" s="91"/>
      <c r="P368" s="227">
        <f>O368*H368</f>
        <v>0</v>
      </c>
      <c r="Q368" s="227">
        <v>0</v>
      </c>
      <c r="R368" s="227">
        <f>Q368*H368</f>
        <v>0</v>
      </c>
      <c r="S368" s="227">
        <v>0</v>
      </c>
      <c r="T368" s="228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29" t="s">
        <v>319</v>
      </c>
      <c r="AT368" s="229" t="s">
        <v>228</v>
      </c>
      <c r="AU368" s="229" t="s">
        <v>86</v>
      </c>
      <c r="AY368" s="17" t="s">
        <v>150</v>
      </c>
      <c r="BE368" s="230">
        <f>IF(N368="základní",J368,0)</f>
        <v>0</v>
      </c>
      <c r="BF368" s="230">
        <f>IF(N368="snížená",J368,0)</f>
        <v>0</v>
      </c>
      <c r="BG368" s="230">
        <f>IF(N368="zákl. přenesená",J368,0)</f>
        <v>0</v>
      </c>
      <c r="BH368" s="230">
        <f>IF(N368="sníž. přenesená",J368,0)</f>
        <v>0</v>
      </c>
      <c r="BI368" s="230">
        <f>IF(N368="nulová",J368,0)</f>
        <v>0</v>
      </c>
      <c r="BJ368" s="17" t="s">
        <v>84</v>
      </c>
      <c r="BK368" s="230">
        <f>ROUND(I368*H368,2)</f>
        <v>0</v>
      </c>
      <c r="BL368" s="17" t="s">
        <v>242</v>
      </c>
      <c r="BM368" s="229" t="s">
        <v>1347</v>
      </c>
    </row>
    <row r="369" s="2" customFormat="1" ht="16.5" customHeight="1">
      <c r="A369" s="38"/>
      <c r="B369" s="39"/>
      <c r="C369" s="218" t="s">
        <v>557</v>
      </c>
      <c r="D369" s="218" t="s">
        <v>152</v>
      </c>
      <c r="E369" s="219" t="s">
        <v>710</v>
      </c>
      <c r="F369" s="220" t="s">
        <v>711</v>
      </c>
      <c r="G369" s="221" t="s">
        <v>645</v>
      </c>
      <c r="H369" s="274"/>
      <c r="I369" s="223"/>
      <c r="J369" s="224">
        <f>ROUND(I369*H369,2)</f>
        <v>0</v>
      </c>
      <c r="K369" s="220" t="s">
        <v>156</v>
      </c>
      <c r="L369" s="44"/>
      <c r="M369" s="225" t="s">
        <v>1</v>
      </c>
      <c r="N369" s="226" t="s">
        <v>41</v>
      </c>
      <c r="O369" s="91"/>
      <c r="P369" s="227">
        <f>O369*H369</f>
        <v>0</v>
      </c>
      <c r="Q369" s="227">
        <v>0</v>
      </c>
      <c r="R369" s="227">
        <f>Q369*H369</f>
        <v>0</v>
      </c>
      <c r="S369" s="227">
        <v>0</v>
      </c>
      <c r="T369" s="228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29" t="s">
        <v>242</v>
      </c>
      <c r="AT369" s="229" t="s">
        <v>152</v>
      </c>
      <c r="AU369" s="229" t="s">
        <v>86</v>
      </c>
      <c r="AY369" s="17" t="s">
        <v>150</v>
      </c>
      <c r="BE369" s="230">
        <f>IF(N369="základní",J369,0)</f>
        <v>0</v>
      </c>
      <c r="BF369" s="230">
        <f>IF(N369="snížená",J369,0)</f>
        <v>0</v>
      </c>
      <c r="BG369" s="230">
        <f>IF(N369="zákl. přenesená",J369,0)</f>
        <v>0</v>
      </c>
      <c r="BH369" s="230">
        <f>IF(N369="sníž. přenesená",J369,0)</f>
        <v>0</v>
      </c>
      <c r="BI369" s="230">
        <f>IF(N369="nulová",J369,0)</f>
        <v>0</v>
      </c>
      <c r="BJ369" s="17" t="s">
        <v>84</v>
      </c>
      <c r="BK369" s="230">
        <f>ROUND(I369*H369,2)</f>
        <v>0</v>
      </c>
      <c r="BL369" s="17" t="s">
        <v>242</v>
      </c>
      <c r="BM369" s="229" t="s">
        <v>1348</v>
      </c>
    </row>
    <row r="370" s="12" customFormat="1" ht="22.8" customHeight="1">
      <c r="A370" s="12"/>
      <c r="B370" s="202"/>
      <c r="C370" s="203"/>
      <c r="D370" s="204" t="s">
        <v>75</v>
      </c>
      <c r="E370" s="216" t="s">
        <v>1006</v>
      </c>
      <c r="F370" s="216" t="s">
        <v>1007</v>
      </c>
      <c r="G370" s="203"/>
      <c r="H370" s="203"/>
      <c r="I370" s="206"/>
      <c r="J370" s="217">
        <f>BK370</f>
        <v>0</v>
      </c>
      <c r="K370" s="203"/>
      <c r="L370" s="208"/>
      <c r="M370" s="209"/>
      <c r="N370" s="210"/>
      <c r="O370" s="210"/>
      <c r="P370" s="211">
        <f>SUM(P371:P433)</f>
        <v>0</v>
      </c>
      <c r="Q370" s="210"/>
      <c r="R370" s="211">
        <f>SUM(R371:R433)</f>
        <v>3.6462783999999999</v>
      </c>
      <c r="S370" s="210"/>
      <c r="T370" s="212">
        <f>SUM(T371:T433)</f>
        <v>0</v>
      </c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R370" s="213" t="s">
        <v>86</v>
      </c>
      <c r="AT370" s="214" t="s">
        <v>75</v>
      </c>
      <c r="AU370" s="214" t="s">
        <v>84</v>
      </c>
      <c r="AY370" s="213" t="s">
        <v>150</v>
      </c>
      <c r="BK370" s="215">
        <f>SUM(BK371:BK433)</f>
        <v>0</v>
      </c>
    </row>
    <row r="371" s="2" customFormat="1" ht="16.5" customHeight="1">
      <c r="A371" s="38"/>
      <c r="B371" s="39"/>
      <c r="C371" s="218" t="s">
        <v>563</v>
      </c>
      <c r="D371" s="218" t="s">
        <v>152</v>
      </c>
      <c r="E371" s="219" t="s">
        <v>1008</v>
      </c>
      <c r="F371" s="220" t="s">
        <v>1009</v>
      </c>
      <c r="G371" s="221" t="s">
        <v>155</v>
      </c>
      <c r="H371" s="222">
        <v>95.909999999999997</v>
      </c>
      <c r="I371" s="223"/>
      <c r="J371" s="224">
        <f>ROUND(I371*H371,2)</f>
        <v>0</v>
      </c>
      <c r="K371" s="220" t="s">
        <v>156</v>
      </c>
      <c r="L371" s="44"/>
      <c r="M371" s="225" t="s">
        <v>1</v>
      </c>
      <c r="N371" s="226" t="s">
        <v>41</v>
      </c>
      <c r="O371" s="91"/>
      <c r="P371" s="227">
        <f>O371*H371</f>
        <v>0</v>
      </c>
      <c r="Q371" s="227">
        <v>0</v>
      </c>
      <c r="R371" s="227">
        <f>Q371*H371</f>
        <v>0</v>
      </c>
      <c r="S371" s="227">
        <v>0</v>
      </c>
      <c r="T371" s="228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29" t="s">
        <v>242</v>
      </c>
      <c r="AT371" s="229" t="s">
        <v>152</v>
      </c>
      <c r="AU371" s="229" t="s">
        <v>86</v>
      </c>
      <c r="AY371" s="17" t="s">
        <v>150</v>
      </c>
      <c r="BE371" s="230">
        <f>IF(N371="základní",J371,0)</f>
        <v>0</v>
      </c>
      <c r="BF371" s="230">
        <f>IF(N371="snížená",J371,0)</f>
        <v>0</v>
      </c>
      <c r="BG371" s="230">
        <f>IF(N371="zákl. přenesená",J371,0)</f>
        <v>0</v>
      </c>
      <c r="BH371" s="230">
        <f>IF(N371="sníž. přenesená",J371,0)</f>
        <v>0</v>
      </c>
      <c r="BI371" s="230">
        <f>IF(N371="nulová",J371,0)</f>
        <v>0</v>
      </c>
      <c r="BJ371" s="17" t="s">
        <v>84</v>
      </c>
      <c r="BK371" s="230">
        <f>ROUND(I371*H371,2)</f>
        <v>0</v>
      </c>
      <c r="BL371" s="17" t="s">
        <v>242</v>
      </c>
      <c r="BM371" s="229" t="s">
        <v>1349</v>
      </c>
    </row>
    <row r="372" s="13" customFormat="1">
      <c r="A372" s="13"/>
      <c r="B372" s="231"/>
      <c r="C372" s="232"/>
      <c r="D372" s="233" t="s">
        <v>159</v>
      </c>
      <c r="E372" s="234" t="s">
        <v>1</v>
      </c>
      <c r="F372" s="235" t="s">
        <v>1185</v>
      </c>
      <c r="G372" s="232"/>
      <c r="H372" s="236">
        <v>57.710000000000001</v>
      </c>
      <c r="I372" s="237"/>
      <c r="J372" s="232"/>
      <c r="K372" s="232"/>
      <c r="L372" s="238"/>
      <c r="M372" s="239"/>
      <c r="N372" s="240"/>
      <c r="O372" s="240"/>
      <c r="P372" s="240"/>
      <c r="Q372" s="240"/>
      <c r="R372" s="240"/>
      <c r="S372" s="240"/>
      <c r="T372" s="241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2" t="s">
        <v>159</v>
      </c>
      <c r="AU372" s="242" t="s">
        <v>86</v>
      </c>
      <c r="AV372" s="13" t="s">
        <v>86</v>
      </c>
      <c r="AW372" s="13" t="s">
        <v>32</v>
      </c>
      <c r="AX372" s="13" t="s">
        <v>76</v>
      </c>
      <c r="AY372" s="242" t="s">
        <v>150</v>
      </c>
    </row>
    <row r="373" s="13" customFormat="1">
      <c r="A373" s="13"/>
      <c r="B373" s="231"/>
      <c r="C373" s="232"/>
      <c r="D373" s="233" t="s">
        <v>159</v>
      </c>
      <c r="E373" s="234" t="s">
        <v>1</v>
      </c>
      <c r="F373" s="235" t="s">
        <v>1186</v>
      </c>
      <c r="G373" s="232"/>
      <c r="H373" s="236">
        <v>4.7000000000000002</v>
      </c>
      <c r="I373" s="237"/>
      <c r="J373" s="232"/>
      <c r="K373" s="232"/>
      <c r="L373" s="238"/>
      <c r="M373" s="239"/>
      <c r="N373" s="240"/>
      <c r="O373" s="240"/>
      <c r="P373" s="240"/>
      <c r="Q373" s="240"/>
      <c r="R373" s="240"/>
      <c r="S373" s="240"/>
      <c r="T373" s="241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2" t="s">
        <v>159</v>
      </c>
      <c r="AU373" s="242" t="s">
        <v>86</v>
      </c>
      <c r="AV373" s="13" t="s">
        <v>86</v>
      </c>
      <c r="AW373" s="13" t="s">
        <v>32</v>
      </c>
      <c r="AX373" s="13" t="s">
        <v>76</v>
      </c>
      <c r="AY373" s="242" t="s">
        <v>150</v>
      </c>
    </row>
    <row r="374" s="13" customFormat="1">
      <c r="A374" s="13"/>
      <c r="B374" s="231"/>
      <c r="C374" s="232"/>
      <c r="D374" s="233" t="s">
        <v>159</v>
      </c>
      <c r="E374" s="234" t="s">
        <v>1</v>
      </c>
      <c r="F374" s="235" t="s">
        <v>1187</v>
      </c>
      <c r="G374" s="232"/>
      <c r="H374" s="236">
        <v>9.8000000000000007</v>
      </c>
      <c r="I374" s="237"/>
      <c r="J374" s="232"/>
      <c r="K374" s="232"/>
      <c r="L374" s="238"/>
      <c r="M374" s="239"/>
      <c r="N374" s="240"/>
      <c r="O374" s="240"/>
      <c r="P374" s="240"/>
      <c r="Q374" s="240"/>
      <c r="R374" s="240"/>
      <c r="S374" s="240"/>
      <c r="T374" s="241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2" t="s">
        <v>159</v>
      </c>
      <c r="AU374" s="242" t="s">
        <v>86</v>
      </c>
      <c r="AV374" s="13" t="s">
        <v>86</v>
      </c>
      <c r="AW374" s="13" t="s">
        <v>32</v>
      </c>
      <c r="AX374" s="13" t="s">
        <v>76</v>
      </c>
      <c r="AY374" s="242" t="s">
        <v>150</v>
      </c>
    </row>
    <row r="375" s="13" customFormat="1">
      <c r="A375" s="13"/>
      <c r="B375" s="231"/>
      <c r="C375" s="232"/>
      <c r="D375" s="233" t="s">
        <v>159</v>
      </c>
      <c r="E375" s="234" t="s">
        <v>1</v>
      </c>
      <c r="F375" s="235" t="s">
        <v>1188</v>
      </c>
      <c r="G375" s="232"/>
      <c r="H375" s="236">
        <v>7.5999999999999996</v>
      </c>
      <c r="I375" s="237"/>
      <c r="J375" s="232"/>
      <c r="K375" s="232"/>
      <c r="L375" s="238"/>
      <c r="M375" s="239"/>
      <c r="N375" s="240"/>
      <c r="O375" s="240"/>
      <c r="P375" s="240"/>
      <c r="Q375" s="240"/>
      <c r="R375" s="240"/>
      <c r="S375" s="240"/>
      <c r="T375" s="241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2" t="s">
        <v>159</v>
      </c>
      <c r="AU375" s="242" t="s">
        <v>86</v>
      </c>
      <c r="AV375" s="13" t="s">
        <v>86</v>
      </c>
      <c r="AW375" s="13" t="s">
        <v>32</v>
      </c>
      <c r="AX375" s="13" t="s">
        <v>76</v>
      </c>
      <c r="AY375" s="242" t="s">
        <v>150</v>
      </c>
    </row>
    <row r="376" s="13" customFormat="1">
      <c r="A376" s="13"/>
      <c r="B376" s="231"/>
      <c r="C376" s="232"/>
      <c r="D376" s="233" t="s">
        <v>159</v>
      </c>
      <c r="E376" s="234" t="s">
        <v>1</v>
      </c>
      <c r="F376" s="235" t="s">
        <v>1189</v>
      </c>
      <c r="G376" s="232"/>
      <c r="H376" s="236">
        <v>9.5999999999999996</v>
      </c>
      <c r="I376" s="237"/>
      <c r="J376" s="232"/>
      <c r="K376" s="232"/>
      <c r="L376" s="238"/>
      <c r="M376" s="239"/>
      <c r="N376" s="240"/>
      <c r="O376" s="240"/>
      <c r="P376" s="240"/>
      <c r="Q376" s="240"/>
      <c r="R376" s="240"/>
      <c r="S376" s="240"/>
      <c r="T376" s="241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2" t="s">
        <v>159</v>
      </c>
      <c r="AU376" s="242" t="s">
        <v>86</v>
      </c>
      <c r="AV376" s="13" t="s">
        <v>86</v>
      </c>
      <c r="AW376" s="13" t="s">
        <v>32</v>
      </c>
      <c r="AX376" s="13" t="s">
        <v>76</v>
      </c>
      <c r="AY376" s="242" t="s">
        <v>150</v>
      </c>
    </row>
    <row r="377" s="13" customFormat="1">
      <c r="A377" s="13"/>
      <c r="B377" s="231"/>
      <c r="C377" s="232"/>
      <c r="D377" s="233" t="s">
        <v>159</v>
      </c>
      <c r="E377" s="234" t="s">
        <v>1</v>
      </c>
      <c r="F377" s="235" t="s">
        <v>1190</v>
      </c>
      <c r="G377" s="232"/>
      <c r="H377" s="236">
        <v>6.5</v>
      </c>
      <c r="I377" s="237"/>
      <c r="J377" s="232"/>
      <c r="K377" s="232"/>
      <c r="L377" s="238"/>
      <c r="M377" s="239"/>
      <c r="N377" s="240"/>
      <c r="O377" s="240"/>
      <c r="P377" s="240"/>
      <c r="Q377" s="240"/>
      <c r="R377" s="240"/>
      <c r="S377" s="240"/>
      <c r="T377" s="241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2" t="s">
        <v>159</v>
      </c>
      <c r="AU377" s="242" t="s">
        <v>86</v>
      </c>
      <c r="AV377" s="13" t="s">
        <v>86</v>
      </c>
      <c r="AW377" s="13" t="s">
        <v>32</v>
      </c>
      <c r="AX377" s="13" t="s">
        <v>76</v>
      </c>
      <c r="AY377" s="242" t="s">
        <v>150</v>
      </c>
    </row>
    <row r="378" s="14" customFormat="1">
      <c r="A378" s="14"/>
      <c r="B378" s="243"/>
      <c r="C378" s="244"/>
      <c r="D378" s="233" t="s">
        <v>159</v>
      </c>
      <c r="E378" s="245" t="s">
        <v>1</v>
      </c>
      <c r="F378" s="246" t="s">
        <v>161</v>
      </c>
      <c r="G378" s="244"/>
      <c r="H378" s="247">
        <v>95.909999999999997</v>
      </c>
      <c r="I378" s="248"/>
      <c r="J378" s="244"/>
      <c r="K378" s="244"/>
      <c r="L378" s="249"/>
      <c r="M378" s="250"/>
      <c r="N378" s="251"/>
      <c r="O378" s="251"/>
      <c r="P378" s="251"/>
      <c r="Q378" s="251"/>
      <c r="R378" s="251"/>
      <c r="S378" s="251"/>
      <c r="T378" s="252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3" t="s">
        <v>159</v>
      </c>
      <c r="AU378" s="253" t="s">
        <v>86</v>
      </c>
      <c r="AV378" s="14" t="s">
        <v>157</v>
      </c>
      <c r="AW378" s="14" t="s">
        <v>32</v>
      </c>
      <c r="AX378" s="14" t="s">
        <v>84</v>
      </c>
      <c r="AY378" s="253" t="s">
        <v>150</v>
      </c>
    </row>
    <row r="379" s="2" customFormat="1" ht="16.5" customHeight="1">
      <c r="A379" s="38"/>
      <c r="B379" s="39"/>
      <c r="C379" s="218" t="s">
        <v>567</v>
      </c>
      <c r="D379" s="218" t="s">
        <v>152</v>
      </c>
      <c r="E379" s="219" t="s">
        <v>1013</v>
      </c>
      <c r="F379" s="220" t="s">
        <v>1014</v>
      </c>
      <c r="G379" s="221" t="s">
        <v>155</v>
      </c>
      <c r="H379" s="222">
        <v>95.909999999999997</v>
      </c>
      <c r="I379" s="223"/>
      <c r="J379" s="224">
        <f>ROUND(I379*H379,2)</f>
        <v>0</v>
      </c>
      <c r="K379" s="220" t="s">
        <v>156</v>
      </c>
      <c r="L379" s="44"/>
      <c r="M379" s="225" t="s">
        <v>1</v>
      </c>
      <c r="N379" s="226" t="s">
        <v>41</v>
      </c>
      <c r="O379" s="91"/>
      <c r="P379" s="227">
        <f>O379*H379</f>
        <v>0</v>
      </c>
      <c r="Q379" s="227">
        <v>0.00029999999999999997</v>
      </c>
      <c r="R379" s="227">
        <f>Q379*H379</f>
        <v>0.028772999999999996</v>
      </c>
      <c r="S379" s="227">
        <v>0</v>
      </c>
      <c r="T379" s="228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29" t="s">
        <v>242</v>
      </c>
      <c r="AT379" s="229" t="s">
        <v>152</v>
      </c>
      <c r="AU379" s="229" t="s">
        <v>86</v>
      </c>
      <c r="AY379" s="17" t="s">
        <v>150</v>
      </c>
      <c r="BE379" s="230">
        <f>IF(N379="základní",J379,0)</f>
        <v>0</v>
      </c>
      <c r="BF379" s="230">
        <f>IF(N379="snížená",J379,0)</f>
        <v>0</v>
      </c>
      <c r="BG379" s="230">
        <f>IF(N379="zákl. přenesená",J379,0)</f>
        <v>0</v>
      </c>
      <c r="BH379" s="230">
        <f>IF(N379="sníž. přenesená",J379,0)</f>
        <v>0</v>
      </c>
      <c r="BI379" s="230">
        <f>IF(N379="nulová",J379,0)</f>
        <v>0</v>
      </c>
      <c r="BJ379" s="17" t="s">
        <v>84</v>
      </c>
      <c r="BK379" s="230">
        <f>ROUND(I379*H379,2)</f>
        <v>0</v>
      </c>
      <c r="BL379" s="17" t="s">
        <v>242</v>
      </c>
      <c r="BM379" s="229" t="s">
        <v>1350</v>
      </c>
    </row>
    <row r="380" s="13" customFormat="1">
      <c r="A380" s="13"/>
      <c r="B380" s="231"/>
      <c r="C380" s="232"/>
      <c r="D380" s="233" t="s">
        <v>159</v>
      </c>
      <c r="E380" s="234" t="s">
        <v>1</v>
      </c>
      <c r="F380" s="235" t="s">
        <v>1185</v>
      </c>
      <c r="G380" s="232"/>
      <c r="H380" s="236">
        <v>57.710000000000001</v>
      </c>
      <c r="I380" s="237"/>
      <c r="J380" s="232"/>
      <c r="K380" s="232"/>
      <c r="L380" s="238"/>
      <c r="M380" s="239"/>
      <c r="N380" s="240"/>
      <c r="O380" s="240"/>
      <c r="P380" s="240"/>
      <c r="Q380" s="240"/>
      <c r="R380" s="240"/>
      <c r="S380" s="240"/>
      <c r="T380" s="241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2" t="s">
        <v>159</v>
      </c>
      <c r="AU380" s="242" t="s">
        <v>86</v>
      </c>
      <c r="AV380" s="13" t="s">
        <v>86</v>
      </c>
      <c r="AW380" s="13" t="s">
        <v>32</v>
      </c>
      <c r="AX380" s="13" t="s">
        <v>76</v>
      </c>
      <c r="AY380" s="242" t="s">
        <v>150</v>
      </c>
    </row>
    <row r="381" s="13" customFormat="1">
      <c r="A381" s="13"/>
      <c r="B381" s="231"/>
      <c r="C381" s="232"/>
      <c r="D381" s="233" t="s">
        <v>159</v>
      </c>
      <c r="E381" s="234" t="s">
        <v>1</v>
      </c>
      <c r="F381" s="235" t="s">
        <v>1186</v>
      </c>
      <c r="G381" s="232"/>
      <c r="H381" s="236">
        <v>4.7000000000000002</v>
      </c>
      <c r="I381" s="237"/>
      <c r="J381" s="232"/>
      <c r="K381" s="232"/>
      <c r="L381" s="238"/>
      <c r="M381" s="239"/>
      <c r="N381" s="240"/>
      <c r="O381" s="240"/>
      <c r="P381" s="240"/>
      <c r="Q381" s="240"/>
      <c r="R381" s="240"/>
      <c r="S381" s="240"/>
      <c r="T381" s="241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2" t="s">
        <v>159</v>
      </c>
      <c r="AU381" s="242" t="s">
        <v>86</v>
      </c>
      <c r="AV381" s="13" t="s">
        <v>86</v>
      </c>
      <c r="AW381" s="13" t="s">
        <v>32</v>
      </c>
      <c r="AX381" s="13" t="s">
        <v>76</v>
      </c>
      <c r="AY381" s="242" t="s">
        <v>150</v>
      </c>
    </row>
    <row r="382" s="13" customFormat="1">
      <c r="A382" s="13"/>
      <c r="B382" s="231"/>
      <c r="C382" s="232"/>
      <c r="D382" s="233" t="s">
        <v>159</v>
      </c>
      <c r="E382" s="234" t="s">
        <v>1</v>
      </c>
      <c r="F382" s="235" t="s">
        <v>1187</v>
      </c>
      <c r="G382" s="232"/>
      <c r="H382" s="236">
        <v>9.8000000000000007</v>
      </c>
      <c r="I382" s="237"/>
      <c r="J382" s="232"/>
      <c r="K382" s="232"/>
      <c r="L382" s="238"/>
      <c r="M382" s="239"/>
      <c r="N382" s="240"/>
      <c r="O382" s="240"/>
      <c r="P382" s="240"/>
      <c r="Q382" s="240"/>
      <c r="R382" s="240"/>
      <c r="S382" s="240"/>
      <c r="T382" s="241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2" t="s">
        <v>159</v>
      </c>
      <c r="AU382" s="242" t="s">
        <v>86</v>
      </c>
      <c r="AV382" s="13" t="s">
        <v>86</v>
      </c>
      <c r="AW382" s="13" t="s">
        <v>32</v>
      </c>
      <c r="AX382" s="13" t="s">
        <v>76</v>
      </c>
      <c r="AY382" s="242" t="s">
        <v>150</v>
      </c>
    </row>
    <row r="383" s="13" customFormat="1">
      <c r="A383" s="13"/>
      <c r="B383" s="231"/>
      <c r="C383" s="232"/>
      <c r="D383" s="233" t="s">
        <v>159</v>
      </c>
      <c r="E383" s="234" t="s">
        <v>1</v>
      </c>
      <c r="F383" s="235" t="s">
        <v>1188</v>
      </c>
      <c r="G383" s="232"/>
      <c r="H383" s="236">
        <v>7.5999999999999996</v>
      </c>
      <c r="I383" s="237"/>
      <c r="J383" s="232"/>
      <c r="K383" s="232"/>
      <c r="L383" s="238"/>
      <c r="M383" s="239"/>
      <c r="N383" s="240"/>
      <c r="O383" s="240"/>
      <c r="P383" s="240"/>
      <c r="Q383" s="240"/>
      <c r="R383" s="240"/>
      <c r="S383" s="240"/>
      <c r="T383" s="241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2" t="s">
        <v>159</v>
      </c>
      <c r="AU383" s="242" t="s">
        <v>86</v>
      </c>
      <c r="AV383" s="13" t="s">
        <v>86</v>
      </c>
      <c r="AW383" s="13" t="s">
        <v>32</v>
      </c>
      <c r="AX383" s="13" t="s">
        <v>76</v>
      </c>
      <c r="AY383" s="242" t="s">
        <v>150</v>
      </c>
    </row>
    <row r="384" s="13" customFormat="1">
      <c r="A384" s="13"/>
      <c r="B384" s="231"/>
      <c r="C384" s="232"/>
      <c r="D384" s="233" t="s">
        <v>159</v>
      </c>
      <c r="E384" s="234" t="s">
        <v>1</v>
      </c>
      <c r="F384" s="235" t="s">
        <v>1189</v>
      </c>
      <c r="G384" s="232"/>
      <c r="H384" s="236">
        <v>9.5999999999999996</v>
      </c>
      <c r="I384" s="237"/>
      <c r="J384" s="232"/>
      <c r="K384" s="232"/>
      <c r="L384" s="238"/>
      <c r="M384" s="239"/>
      <c r="N384" s="240"/>
      <c r="O384" s="240"/>
      <c r="P384" s="240"/>
      <c r="Q384" s="240"/>
      <c r="R384" s="240"/>
      <c r="S384" s="240"/>
      <c r="T384" s="241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2" t="s">
        <v>159</v>
      </c>
      <c r="AU384" s="242" t="s">
        <v>86</v>
      </c>
      <c r="AV384" s="13" t="s">
        <v>86</v>
      </c>
      <c r="AW384" s="13" t="s">
        <v>32</v>
      </c>
      <c r="AX384" s="13" t="s">
        <v>76</v>
      </c>
      <c r="AY384" s="242" t="s">
        <v>150</v>
      </c>
    </row>
    <row r="385" s="13" customFormat="1">
      <c r="A385" s="13"/>
      <c r="B385" s="231"/>
      <c r="C385" s="232"/>
      <c r="D385" s="233" t="s">
        <v>159</v>
      </c>
      <c r="E385" s="234" t="s">
        <v>1</v>
      </c>
      <c r="F385" s="235" t="s">
        <v>1190</v>
      </c>
      <c r="G385" s="232"/>
      <c r="H385" s="236">
        <v>6.5</v>
      </c>
      <c r="I385" s="237"/>
      <c r="J385" s="232"/>
      <c r="K385" s="232"/>
      <c r="L385" s="238"/>
      <c r="M385" s="239"/>
      <c r="N385" s="240"/>
      <c r="O385" s="240"/>
      <c r="P385" s="240"/>
      <c r="Q385" s="240"/>
      <c r="R385" s="240"/>
      <c r="S385" s="240"/>
      <c r="T385" s="241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2" t="s">
        <v>159</v>
      </c>
      <c r="AU385" s="242" t="s">
        <v>86</v>
      </c>
      <c r="AV385" s="13" t="s">
        <v>86</v>
      </c>
      <c r="AW385" s="13" t="s">
        <v>32</v>
      </c>
      <c r="AX385" s="13" t="s">
        <v>76</v>
      </c>
      <c r="AY385" s="242" t="s">
        <v>150</v>
      </c>
    </row>
    <row r="386" s="14" customFormat="1">
      <c r="A386" s="14"/>
      <c r="B386" s="243"/>
      <c r="C386" s="244"/>
      <c r="D386" s="233" t="s">
        <v>159</v>
      </c>
      <c r="E386" s="245" t="s">
        <v>1</v>
      </c>
      <c r="F386" s="246" t="s">
        <v>161</v>
      </c>
      <c r="G386" s="244"/>
      <c r="H386" s="247">
        <v>95.909999999999997</v>
      </c>
      <c r="I386" s="248"/>
      <c r="J386" s="244"/>
      <c r="K386" s="244"/>
      <c r="L386" s="249"/>
      <c r="M386" s="250"/>
      <c r="N386" s="251"/>
      <c r="O386" s="251"/>
      <c r="P386" s="251"/>
      <c r="Q386" s="251"/>
      <c r="R386" s="251"/>
      <c r="S386" s="251"/>
      <c r="T386" s="252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3" t="s">
        <v>159</v>
      </c>
      <c r="AU386" s="253" t="s">
        <v>86</v>
      </c>
      <c r="AV386" s="14" t="s">
        <v>157</v>
      </c>
      <c r="AW386" s="14" t="s">
        <v>32</v>
      </c>
      <c r="AX386" s="14" t="s">
        <v>84</v>
      </c>
      <c r="AY386" s="253" t="s">
        <v>150</v>
      </c>
    </row>
    <row r="387" s="2" customFormat="1" ht="16.5" customHeight="1">
      <c r="A387" s="38"/>
      <c r="B387" s="39"/>
      <c r="C387" s="218" t="s">
        <v>571</v>
      </c>
      <c r="D387" s="218" t="s">
        <v>152</v>
      </c>
      <c r="E387" s="219" t="s">
        <v>1016</v>
      </c>
      <c r="F387" s="220" t="s">
        <v>1017</v>
      </c>
      <c r="G387" s="221" t="s">
        <v>155</v>
      </c>
      <c r="H387" s="222">
        <v>95.909999999999997</v>
      </c>
      <c r="I387" s="223"/>
      <c r="J387" s="224">
        <f>ROUND(I387*H387,2)</f>
        <v>0</v>
      </c>
      <c r="K387" s="220" t="s">
        <v>156</v>
      </c>
      <c r="L387" s="44"/>
      <c r="M387" s="225" t="s">
        <v>1</v>
      </c>
      <c r="N387" s="226" t="s">
        <v>41</v>
      </c>
      <c r="O387" s="91"/>
      <c r="P387" s="227">
        <f>O387*H387</f>
        <v>0</v>
      </c>
      <c r="Q387" s="227">
        <v>0.0075799999999999999</v>
      </c>
      <c r="R387" s="227">
        <f>Q387*H387</f>
        <v>0.72699779999999992</v>
      </c>
      <c r="S387" s="227">
        <v>0</v>
      </c>
      <c r="T387" s="228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29" t="s">
        <v>242</v>
      </c>
      <c r="AT387" s="229" t="s">
        <v>152</v>
      </c>
      <c r="AU387" s="229" t="s">
        <v>86</v>
      </c>
      <c r="AY387" s="17" t="s">
        <v>150</v>
      </c>
      <c r="BE387" s="230">
        <f>IF(N387="základní",J387,0)</f>
        <v>0</v>
      </c>
      <c r="BF387" s="230">
        <f>IF(N387="snížená",J387,0)</f>
        <v>0</v>
      </c>
      <c r="BG387" s="230">
        <f>IF(N387="zákl. přenesená",J387,0)</f>
        <v>0</v>
      </c>
      <c r="BH387" s="230">
        <f>IF(N387="sníž. přenesená",J387,0)</f>
        <v>0</v>
      </c>
      <c r="BI387" s="230">
        <f>IF(N387="nulová",J387,0)</f>
        <v>0</v>
      </c>
      <c r="BJ387" s="17" t="s">
        <v>84</v>
      </c>
      <c r="BK387" s="230">
        <f>ROUND(I387*H387,2)</f>
        <v>0</v>
      </c>
      <c r="BL387" s="17" t="s">
        <v>242</v>
      </c>
      <c r="BM387" s="229" t="s">
        <v>1351</v>
      </c>
    </row>
    <row r="388" s="13" customFormat="1">
      <c r="A388" s="13"/>
      <c r="B388" s="231"/>
      <c r="C388" s="232"/>
      <c r="D388" s="233" t="s">
        <v>159</v>
      </c>
      <c r="E388" s="234" t="s">
        <v>1</v>
      </c>
      <c r="F388" s="235" t="s">
        <v>1185</v>
      </c>
      <c r="G388" s="232"/>
      <c r="H388" s="236">
        <v>57.710000000000001</v>
      </c>
      <c r="I388" s="237"/>
      <c r="J388" s="232"/>
      <c r="K388" s="232"/>
      <c r="L388" s="238"/>
      <c r="M388" s="239"/>
      <c r="N388" s="240"/>
      <c r="O388" s="240"/>
      <c r="P388" s="240"/>
      <c r="Q388" s="240"/>
      <c r="R388" s="240"/>
      <c r="S388" s="240"/>
      <c r="T388" s="241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2" t="s">
        <v>159</v>
      </c>
      <c r="AU388" s="242" t="s">
        <v>86</v>
      </c>
      <c r="AV388" s="13" t="s">
        <v>86</v>
      </c>
      <c r="AW388" s="13" t="s">
        <v>32</v>
      </c>
      <c r="AX388" s="13" t="s">
        <v>76</v>
      </c>
      <c r="AY388" s="242" t="s">
        <v>150</v>
      </c>
    </row>
    <row r="389" s="13" customFormat="1">
      <c r="A389" s="13"/>
      <c r="B389" s="231"/>
      <c r="C389" s="232"/>
      <c r="D389" s="233" t="s">
        <v>159</v>
      </c>
      <c r="E389" s="234" t="s">
        <v>1</v>
      </c>
      <c r="F389" s="235" t="s">
        <v>1186</v>
      </c>
      <c r="G389" s="232"/>
      <c r="H389" s="236">
        <v>4.7000000000000002</v>
      </c>
      <c r="I389" s="237"/>
      <c r="J389" s="232"/>
      <c r="K389" s="232"/>
      <c r="L389" s="238"/>
      <c r="M389" s="239"/>
      <c r="N389" s="240"/>
      <c r="O389" s="240"/>
      <c r="P389" s="240"/>
      <c r="Q389" s="240"/>
      <c r="R389" s="240"/>
      <c r="S389" s="240"/>
      <c r="T389" s="241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2" t="s">
        <v>159</v>
      </c>
      <c r="AU389" s="242" t="s">
        <v>86</v>
      </c>
      <c r="AV389" s="13" t="s">
        <v>86</v>
      </c>
      <c r="AW389" s="13" t="s">
        <v>32</v>
      </c>
      <c r="AX389" s="13" t="s">
        <v>76</v>
      </c>
      <c r="AY389" s="242" t="s">
        <v>150</v>
      </c>
    </row>
    <row r="390" s="13" customFormat="1">
      <c r="A390" s="13"/>
      <c r="B390" s="231"/>
      <c r="C390" s="232"/>
      <c r="D390" s="233" t="s">
        <v>159</v>
      </c>
      <c r="E390" s="234" t="s">
        <v>1</v>
      </c>
      <c r="F390" s="235" t="s">
        <v>1187</v>
      </c>
      <c r="G390" s="232"/>
      <c r="H390" s="236">
        <v>9.8000000000000007</v>
      </c>
      <c r="I390" s="237"/>
      <c r="J390" s="232"/>
      <c r="K390" s="232"/>
      <c r="L390" s="238"/>
      <c r="M390" s="239"/>
      <c r="N390" s="240"/>
      <c r="O390" s="240"/>
      <c r="P390" s="240"/>
      <c r="Q390" s="240"/>
      <c r="R390" s="240"/>
      <c r="S390" s="240"/>
      <c r="T390" s="241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2" t="s">
        <v>159</v>
      </c>
      <c r="AU390" s="242" t="s">
        <v>86</v>
      </c>
      <c r="AV390" s="13" t="s">
        <v>86</v>
      </c>
      <c r="AW390" s="13" t="s">
        <v>32</v>
      </c>
      <c r="AX390" s="13" t="s">
        <v>76</v>
      </c>
      <c r="AY390" s="242" t="s">
        <v>150</v>
      </c>
    </row>
    <row r="391" s="13" customFormat="1">
      <c r="A391" s="13"/>
      <c r="B391" s="231"/>
      <c r="C391" s="232"/>
      <c r="D391" s="233" t="s">
        <v>159</v>
      </c>
      <c r="E391" s="234" t="s">
        <v>1</v>
      </c>
      <c r="F391" s="235" t="s">
        <v>1188</v>
      </c>
      <c r="G391" s="232"/>
      <c r="H391" s="236">
        <v>7.5999999999999996</v>
      </c>
      <c r="I391" s="237"/>
      <c r="J391" s="232"/>
      <c r="K391" s="232"/>
      <c r="L391" s="238"/>
      <c r="M391" s="239"/>
      <c r="N391" s="240"/>
      <c r="O391" s="240"/>
      <c r="P391" s="240"/>
      <c r="Q391" s="240"/>
      <c r="R391" s="240"/>
      <c r="S391" s="240"/>
      <c r="T391" s="241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2" t="s">
        <v>159</v>
      </c>
      <c r="AU391" s="242" t="s">
        <v>86</v>
      </c>
      <c r="AV391" s="13" t="s">
        <v>86</v>
      </c>
      <c r="AW391" s="13" t="s">
        <v>32</v>
      </c>
      <c r="AX391" s="13" t="s">
        <v>76</v>
      </c>
      <c r="AY391" s="242" t="s">
        <v>150</v>
      </c>
    </row>
    <row r="392" s="13" customFormat="1">
      <c r="A392" s="13"/>
      <c r="B392" s="231"/>
      <c r="C392" s="232"/>
      <c r="D392" s="233" t="s">
        <v>159</v>
      </c>
      <c r="E392" s="234" t="s">
        <v>1</v>
      </c>
      <c r="F392" s="235" t="s">
        <v>1189</v>
      </c>
      <c r="G392" s="232"/>
      <c r="H392" s="236">
        <v>9.5999999999999996</v>
      </c>
      <c r="I392" s="237"/>
      <c r="J392" s="232"/>
      <c r="K392" s="232"/>
      <c r="L392" s="238"/>
      <c r="M392" s="239"/>
      <c r="N392" s="240"/>
      <c r="O392" s="240"/>
      <c r="P392" s="240"/>
      <c r="Q392" s="240"/>
      <c r="R392" s="240"/>
      <c r="S392" s="240"/>
      <c r="T392" s="241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2" t="s">
        <v>159</v>
      </c>
      <c r="AU392" s="242" t="s">
        <v>86</v>
      </c>
      <c r="AV392" s="13" t="s">
        <v>86</v>
      </c>
      <c r="AW392" s="13" t="s">
        <v>32</v>
      </c>
      <c r="AX392" s="13" t="s">
        <v>76</v>
      </c>
      <c r="AY392" s="242" t="s">
        <v>150</v>
      </c>
    </row>
    <row r="393" s="13" customFormat="1">
      <c r="A393" s="13"/>
      <c r="B393" s="231"/>
      <c r="C393" s="232"/>
      <c r="D393" s="233" t="s">
        <v>159</v>
      </c>
      <c r="E393" s="234" t="s">
        <v>1</v>
      </c>
      <c r="F393" s="235" t="s">
        <v>1190</v>
      </c>
      <c r="G393" s="232"/>
      <c r="H393" s="236">
        <v>6.5</v>
      </c>
      <c r="I393" s="237"/>
      <c r="J393" s="232"/>
      <c r="K393" s="232"/>
      <c r="L393" s="238"/>
      <c r="M393" s="239"/>
      <c r="N393" s="240"/>
      <c r="O393" s="240"/>
      <c r="P393" s="240"/>
      <c r="Q393" s="240"/>
      <c r="R393" s="240"/>
      <c r="S393" s="240"/>
      <c r="T393" s="241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2" t="s">
        <v>159</v>
      </c>
      <c r="AU393" s="242" t="s">
        <v>86</v>
      </c>
      <c r="AV393" s="13" t="s">
        <v>86</v>
      </c>
      <c r="AW393" s="13" t="s">
        <v>32</v>
      </c>
      <c r="AX393" s="13" t="s">
        <v>76</v>
      </c>
      <c r="AY393" s="242" t="s">
        <v>150</v>
      </c>
    </row>
    <row r="394" s="14" customFormat="1">
      <c r="A394" s="14"/>
      <c r="B394" s="243"/>
      <c r="C394" s="244"/>
      <c r="D394" s="233" t="s">
        <v>159</v>
      </c>
      <c r="E394" s="245" t="s">
        <v>1</v>
      </c>
      <c r="F394" s="246" t="s">
        <v>161</v>
      </c>
      <c r="G394" s="244"/>
      <c r="H394" s="247">
        <v>95.909999999999997</v>
      </c>
      <c r="I394" s="248"/>
      <c r="J394" s="244"/>
      <c r="K394" s="244"/>
      <c r="L394" s="249"/>
      <c r="M394" s="250"/>
      <c r="N394" s="251"/>
      <c r="O394" s="251"/>
      <c r="P394" s="251"/>
      <c r="Q394" s="251"/>
      <c r="R394" s="251"/>
      <c r="S394" s="251"/>
      <c r="T394" s="252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3" t="s">
        <v>159</v>
      </c>
      <c r="AU394" s="253" t="s">
        <v>86</v>
      </c>
      <c r="AV394" s="14" t="s">
        <v>157</v>
      </c>
      <c r="AW394" s="14" t="s">
        <v>32</v>
      </c>
      <c r="AX394" s="14" t="s">
        <v>84</v>
      </c>
      <c r="AY394" s="253" t="s">
        <v>150</v>
      </c>
    </row>
    <row r="395" s="2" customFormat="1" ht="21.75" customHeight="1">
      <c r="A395" s="38"/>
      <c r="B395" s="39"/>
      <c r="C395" s="218" t="s">
        <v>577</v>
      </c>
      <c r="D395" s="218" t="s">
        <v>152</v>
      </c>
      <c r="E395" s="219" t="s">
        <v>1033</v>
      </c>
      <c r="F395" s="220" t="s">
        <v>1034</v>
      </c>
      <c r="G395" s="221" t="s">
        <v>168</v>
      </c>
      <c r="H395" s="222">
        <v>37.600000000000001</v>
      </c>
      <c r="I395" s="223"/>
      <c r="J395" s="224">
        <f>ROUND(I395*H395,2)</f>
        <v>0</v>
      </c>
      <c r="K395" s="220" t="s">
        <v>156</v>
      </c>
      <c r="L395" s="44"/>
      <c r="M395" s="225" t="s">
        <v>1</v>
      </c>
      <c r="N395" s="226" t="s">
        <v>41</v>
      </c>
      <c r="O395" s="91"/>
      <c r="P395" s="227">
        <f>O395*H395</f>
        <v>0</v>
      </c>
      <c r="Q395" s="227">
        <v>0.00042999999999999999</v>
      </c>
      <c r="R395" s="227">
        <f>Q395*H395</f>
        <v>0.016168000000000002</v>
      </c>
      <c r="S395" s="227">
        <v>0</v>
      </c>
      <c r="T395" s="228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29" t="s">
        <v>242</v>
      </c>
      <c r="AT395" s="229" t="s">
        <v>152</v>
      </c>
      <c r="AU395" s="229" t="s">
        <v>86</v>
      </c>
      <c r="AY395" s="17" t="s">
        <v>150</v>
      </c>
      <c r="BE395" s="230">
        <f>IF(N395="základní",J395,0)</f>
        <v>0</v>
      </c>
      <c r="BF395" s="230">
        <f>IF(N395="snížená",J395,0)</f>
        <v>0</v>
      </c>
      <c r="BG395" s="230">
        <f>IF(N395="zákl. přenesená",J395,0)</f>
        <v>0</v>
      </c>
      <c r="BH395" s="230">
        <f>IF(N395="sníž. přenesená",J395,0)</f>
        <v>0</v>
      </c>
      <c r="BI395" s="230">
        <f>IF(N395="nulová",J395,0)</f>
        <v>0</v>
      </c>
      <c r="BJ395" s="17" t="s">
        <v>84</v>
      </c>
      <c r="BK395" s="230">
        <f>ROUND(I395*H395,2)</f>
        <v>0</v>
      </c>
      <c r="BL395" s="17" t="s">
        <v>242</v>
      </c>
      <c r="BM395" s="229" t="s">
        <v>1352</v>
      </c>
    </row>
    <row r="396" s="13" customFormat="1">
      <c r="A396" s="13"/>
      <c r="B396" s="231"/>
      <c r="C396" s="232"/>
      <c r="D396" s="233" t="s">
        <v>159</v>
      </c>
      <c r="E396" s="234" t="s">
        <v>1</v>
      </c>
      <c r="F396" s="235" t="s">
        <v>1161</v>
      </c>
      <c r="G396" s="232"/>
      <c r="H396" s="236">
        <v>12.4</v>
      </c>
      <c r="I396" s="237"/>
      <c r="J396" s="232"/>
      <c r="K396" s="232"/>
      <c r="L396" s="238"/>
      <c r="M396" s="239"/>
      <c r="N396" s="240"/>
      <c r="O396" s="240"/>
      <c r="P396" s="240"/>
      <c r="Q396" s="240"/>
      <c r="R396" s="240"/>
      <c r="S396" s="240"/>
      <c r="T396" s="241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2" t="s">
        <v>159</v>
      </c>
      <c r="AU396" s="242" t="s">
        <v>86</v>
      </c>
      <c r="AV396" s="13" t="s">
        <v>86</v>
      </c>
      <c r="AW396" s="13" t="s">
        <v>32</v>
      </c>
      <c r="AX396" s="13" t="s">
        <v>76</v>
      </c>
      <c r="AY396" s="242" t="s">
        <v>150</v>
      </c>
    </row>
    <row r="397" s="13" customFormat="1">
      <c r="A397" s="13"/>
      <c r="B397" s="231"/>
      <c r="C397" s="232"/>
      <c r="D397" s="233" t="s">
        <v>159</v>
      </c>
      <c r="E397" s="234" t="s">
        <v>1</v>
      </c>
      <c r="F397" s="235" t="s">
        <v>1162</v>
      </c>
      <c r="G397" s="232"/>
      <c r="H397" s="236">
        <v>25.199999999999999</v>
      </c>
      <c r="I397" s="237"/>
      <c r="J397" s="232"/>
      <c r="K397" s="232"/>
      <c r="L397" s="238"/>
      <c r="M397" s="239"/>
      <c r="N397" s="240"/>
      <c r="O397" s="240"/>
      <c r="P397" s="240"/>
      <c r="Q397" s="240"/>
      <c r="R397" s="240"/>
      <c r="S397" s="240"/>
      <c r="T397" s="241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2" t="s">
        <v>159</v>
      </c>
      <c r="AU397" s="242" t="s">
        <v>86</v>
      </c>
      <c r="AV397" s="13" t="s">
        <v>86</v>
      </c>
      <c r="AW397" s="13" t="s">
        <v>32</v>
      </c>
      <c r="AX397" s="13" t="s">
        <v>76</v>
      </c>
      <c r="AY397" s="242" t="s">
        <v>150</v>
      </c>
    </row>
    <row r="398" s="14" customFormat="1">
      <c r="A398" s="14"/>
      <c r="B398" s="243"/>
      <c r="C398" s="244"/>
      <c r="D398" s="233" t="s">
        <v>159</v>
      </c>
      <c r="E398" s="245" t="s">
        <v>1</v>
      </c>
      <c r="F398" s="246" t="s">
        <v>161</v>
      </c>
      <c r="G398" s="244"/>
      <c r="H398" s="247">
        <v>37.600000000000001</v>
      </c>
      <c r="I398" s="248"/>
      <c r="J398" s="244"/>
      <c r="K398" s="244"/>
      <c r="L398" s="249"/>
      <c r="M398" s="250"/>
      <c r="N398" s="251"/>
      <c r="O398" s="251"/>
      <c r="P398" s="251"/>
      <c r="Q398" s="251"/>
      <c r="R398" s="251"/>
      <c r="S398" s="251"/>
      <c r="T398" s="252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3" t="s">
        <v>159</v>
      </c>
      <c r="AU398" s="253" t="s">
        <v>86</v>
      </c>
      <c r="AV398" s="14" t="s">
        <v>157</v>
      </c>
      <c r="AW398" s="14" t="s">
        <v>32</v>
      </c>
      <c r="AX398" s="14" t="s">
        <v>84</v>
      </c>
      <c r="AY398" s="253" t="s">
        <v>150</v>
      </c>
    </row>
    <row r="399" s="2" customFormat="1" ht="21.75" customHeight="1">
      <c r="A399" s="38"/>
      <c r="B399" s="39"/>
      <c r="C399" s="254" t="s">
        <v>580</v>
      </c>
      <c r="D399" s="254" t="s">
        <v>228</v>
      </c>
      <c r="E399" s="255" t="s">
        <v>1036</v>
      </c>
      <c r="F399" s="256" t="s">
        <v>1037</v>
      </c>
      <c r="G399" s="257" t="s">
        <v>168</v>
      </c>
      <c r="H399" s="258">
        <v>41.359999999999999</v>
      </c>
      <c r="I399" s="259"/>
      <c r="J399" s="260">
        <f>ROUND(I399*H399,2)</f>
        <v>0</v>
      </c>
      <c r="K399" s="256" t="s">
        <v>156</v>
      </c>
      <c r="L399" s="261"/>
      <c r="M399" s="262" t="s">
        <v>1</v>
      </c>
      <c r="N399" s="263" t="s">
        <v>41</v>
      </c>
      <c r="O399" s="91"/>
      <c r="P399" s="227">
        <f>O399*H399</f>
        <v>0</v>
      </c>
      <c r="Q399" s="227">
        <v>0.00198</v>
      </c>
      <c r="R399" s="227">
        <f>Q399*H399</f>
        <v>0.081892800000000002</v>
      </c>
      <c r="S399" s="227">
        <v>0</v>
      </c>
      <c r="T399" s="228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29" t="s">
        <v>319</v>
      </c>
      <c r="AT399" s="229" t="s">
        <v>228</v>
      </c>
      <c r="AU399" s="229" t="s">
        <v>86</v>
      </c>
      <c r="AY399" s="17" t="s">
        <v>150</v>
      </c>
      <c r="BE399" s="230">
        <f>IF(N399="základní",J399,0)</f>
        <v>0</v>
      </c>
      <c r="BF399" s="230">
        <f>IF(N399="snížená",J399,0)</f>
        <v>0</v>
      </c>
      <c r="BG399" s="230">
        <f>IF(N399="zákl. přenesená",J399,0)</f>
        <v>0</v>
      </c>
      <c r="BH399" s="230">
        <f>IF(N399="sníž. přenesená",J399,0)</f>
        <v>0</v>
      </c>
      <c r="BI399" s="230">
        <f>IF(N399="nulová",J399,0)</f>
        <v>0</v>
      </c>
      <c r="BJ399" s="17" t="s">
        <v>84</v>
      </c>
      <c r="BK399" s="230">
        <f>ROUND(I399*H399,2)</f>
        <v>0</v>
      </c>
      <c r="BL399" s="17" t="s">
        <v>242</v>
      </c>
      <c r="BM399" s="229" t="s">
        <v>1353</v>
      </c>
    </row>
    <row r="400" s="13" customFormat="1">
      <c r="A400" s="13"/>
      <c r="B400" s="231"/>
      <c r="C400" s="232"/>
      <c r="D400" s="233" t="s">
        <v>159</v>
      </c>
      <c r="E400" s="232"/>
      <c r="F400" s="235" t="s">
        <v>1354</v>
      </c>
      <c r="G400" s="232"/>
      <c r="H400" s="236">
        <v>41.359999999999999</v>
      </c>
      <c r="I400" s="237"/>
      <c r="J400" s="232"/>
      <c r="K400" s="232"/>
      <c r="L400" s="238"/>
      <c r="M400" s="239"/>
      <c r="N400" s="240"/>
      <c r="O400" s="240"/>
      <c r="P400" s="240"/>
      <c r="Q400" s="240"/>
      <c r="R400" s="240"/>
      <c r="S400" s="240"/>
      <c r="T400" s="241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2" t="s">
        <v>159</v>
      </c>
      <c r="AU400" s="242" t="s">
        <v>86</v>
      </c>
      <c r="AV400" s="13" t="s">
        <v>86</v>
      </c>
      <c r="AW400" s="13" t="s">
        <v>4</v>
      </c>
      <c r="AX400" s="13" t="s">
        <v>84</v>
      </c>
      <c r="AY400" s="242" t="s">
        <v>150</v>
      </c>
    </row>
    <row r="401" s="2" customFormat="1" ht="24.15" customHeight="1">
      <c r="A401" s="38"/>
      <c r="B401" s="39"/>
      <c r="C401" s="218" t="s">
        <v>584</v>
      </c>
      <c r="D401" s="218" t="s">
        <v>152</v>
      </c>
      <c r="E401" s="219" t="s">
        <v>1355</v>
      </c>
      <c r="F401" s="220" t="s">
        <v>1356</v>
      </c>
      <c r="G401" s="221" t="s">
        <v>155</v>
      </c>
      <c r="H401" s="222">
        <v>95.909999999999997</v>
      </c>
      <c r="I401" s="223"/>
      <c r="J401" s="224">
        <f>ROUND(I401*H401,2)</f>
        <v>0</v>
      </c>
      <c r="K401" s="220" t="s">
        <v>156</v>
      </c>
      <c r="L401" s="44"/>
      <c r="M401" s="225" t="s">
        <v>1</v>
      </c>
      <c r="N401" s="226" t="s">
        <v>41</v>
      </c>
      <c r="O401" s="91"/>
      <c r="P401" s="227">
        <f>O401*H401</f>
        <v>0</v>
      </c>
      <c r="Q401" s="227">
        <v>0.0055300000000000002</v>
      </c>
      <c r="R401" s="227">
        <f>Q401*H401</f>
        <v>0.53038229999999997</v>
      </c>
      <c r="S401" s="227">
        <v>0</v>
      </c>
      <c r="T401" s="228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29" t="s">
        <v>242</v>
      </c>
      <c r="AT401" s="229" t="s">
        <v>152</v>
      </c>
      <c r="AU401" s="229" t="s">
        <v>86</v>
      </c>
      <c r="AY401" s="17" t="s">
        <v>150</v>
      </c>
      <c r="BE401" s="230">
        <f>IF(N401="základní",J401,0)</f>
        <v>0</v>
      </c>
      <c r="BF401" s="230">
        <f>IF(N401="snížená",J401,0)</f>
        <v>0</v>
      </c>
      <c r="BG401" s="230">
        <f>IF(N401="zákl. přenesená",J401,0)</f>
        <v>0</v>
      </c>
      <c r="BH401" s="230">
        <f>IF(N401="sníž. přenesená",J401,0)</f>
        <v>0</v>
      </c>
      <c r="BI401" s="230">
        <f>IF(N401="nulová",J401,0)</f>
        <v>0</v>
      </c>
      <c r="BJ401" s="17" t="s">
        <v>84</v>
      </c>
      <c r="BK401" s="230">
        <f>ROUND(I401*H401,2)</f>
        <v>0</v>
      </c>
      <c r="BL401" s="17" t="s">
        <v>242</v>
      </c>
      <c r="BM401" s="229" t="s">
        <v>1357</v>
      </c>
    </row>
    <row r="402" s="13" customFormat="1">
      <c r="A402" s="13"/>
      <c r="B402" s="231"/>
      <c r="C402" s="232"/>
      <c r="D402" s="233" t="s">
        <v>159</v>
      </c>
      <c r="E402" s="234" t="s">
        <v>1</v>
      </c>
      <c r="F402" s="235" t="s">
        <v>1185</v>
      </c>
      <c r="G402" s="232"/>
      <c r="H402" s="236">
        <v>57.710000000000001</v>
      </c>
      <c r="I402" s="237"/>
      <c r="J402" s="232"/>
      <c r="K402" s="232"/>
      <c r="L402" s="238"/>
      <c r="M402" s="239"/>
      <c r="N402" s="240"/>
      <c r="O402" s="240"/>
      <c r="P402" s="240"/>
      <c r="Q402" s="240"/>
      <c r="R402" s="240"/>
      <c r="S402" s="240"/>
      <c r="T402" s="241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2" t="s">
        <v>159</v>
      </c>
      <c r="AU402" s="242" t="s">
        <v>86</v>
      </c>
      <c r="AV402" s="13" t="s">
        <v>86</v>
      </c>
      <c r="AW402" s="13" t="s">
        <v>32</v>
      </c>
      <c r="AX402" s="13" t="s">
        <v>76</v>
      </c>
      <c r="AY402" s="242" t="s">
        <v>150</v>
      </c>
    </row>
    <row r="403" s="13" customFormat="1">
      <c r="A403" s="13"/>
      <c r="B403" s="231"/>
      <c r="C403" s="232"/>
      <c r="D403" s="233" t="s">
        <v>159</v>
      </c>
      <c r="E403" s="234" t="s">
        <v>1</v>
      </c>
      <c r="F403" s="235" t="s">
        <v>1186</v>
      </c>
      <c r="G403" s="232"/>
      <c r="H403" s="236">
        <v>4.7000000000000002</v>
      </c>
      <c r="I403" s="237"/>
      <c r="J403" s="232"/>
      <c r="K403" s="232"/>
      <c r="L403" s="238"/>
      <c r="M403" s="239"/>
      <c r="N403" s="240"/>
      <c r="O403" s="240"/>
      <c r="P403" s="240"/>
      <c r="Q403" s="240"/>
      <c r="R403" s="240"/>
      <c r="S403" s="240"/>
      <c r="T403" s="241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2" t="s">
        <v>159</v>
      </c>
      <c r="AU403" s="242" t="s">
        <v>86</v>
      </c>
      <c r="AV403" s="13" t="s">
        <v>86</v>
      </c>
      <c r="AW403" s="13" t="s">
        <v>32</v>
      </c>
      <c r="AX403" s="13" t="s">
        <v>76</v>
      </c>
      <c r="AY403" s="242" t="s">
        <v>150</v>
      </c>
    </row>
    <row r="404" s="13" customFormat="1">
      <c r="A404" s="13"/>
      <c r="B404" s="231"/>
      <c r="C404" s="232"/>
      <c r="D404" s="233" t="s">
        <v>159</v>
      </c>
      <c r="E404" s="234" t="s">
        <v>1</v>
      </c>
      <c r="F404" s="235" t="s">
        <v>1187</v>
      </c>
      <c r="G404" s="232"/>
      <c r="H404" s="236">
        <v>9.8000000000000007</v>
      </c>
      <c r="I404" s="237"/>
      <c r="J404" s="232"/>
      <c r="K404" s="232"/>
      <c r="L404" s="238"/>
      <c r="M404" s="239"/>
      <c r="N404" s="240"/>
      <c r="O404" s="240"/>
      <c r="P404" s="240"/>
      <c r="Q404" s="240"/>
      <c r="R404" s="240"/>
      <c r="S404" s="240"/>
      <c r="T404" s="241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2" t="s">
        <v>159</v>
      </c>
      <c r="AU404" s="242" t="s">
        <v>86</v>
      </c>
      <c r="AV404" s="13" t="s">
        <v>86</v>
      </c>
      <c r="AW404" s="13" t="s">
        <v>32</v>
      </c>
      <c r="AX404" s="13" t="s">
        <v>76</v>
      </c>
      <c r="AY404" s="242" t="s">
        <v>150</v>
      </c>
    </row>
    <row r="405" s="13" customFormat="1">
      <c r="A405" s="13"/>
      <c r="B405" s="231"/>
      <c r="C405" s="232"/>
      <c r="D405" s="233" t="s">
        <v>159</v>
      </c>
      <c r="E405" s="234" t="s">
        <v>1</v>
      </c>
      <c r="F405" s="235" t="s">
        <v>1188</v>
      </c>
      <c r="G405" s="232"/>
      <c r="H405" s="236">
        <v>7.5999999999999996</v>
      </c>
      <c r="I405" s="237"/>
      <c r="J405" s="232"/>
      <c r="K405" s="232"/>
      <c r="L405" s="238"/>
      <c r="M405" s="239"/>
      <c r="N405" s="240"/>
      <c r="O405" s="240"/>
      <c r="P405" s="240"/>
      <c r="Q405" s="240"/>
      <c r="R405" s="240"/>
      <c r="S405" s="240"/>
      <c r="T405" s="241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2" t="s">
        <v>159</v>
      </c>
      <c r="AU405" s="242" t="s">
        <v>86</v>
      </c>
      <c r="AV405" s="13" t="s">
        <v>86</v>
      </c>
      <c r="AW405" s="13" t="s">
        <v>32</v>
      </c>
      <c r="AX405" s="13" t="s">
        <v>76</v>
      </c>
      <c r="AY405" s="242" t="s">
        <v>150</v>
      </c>
    </row>
    <row r="406" s="13" customFormat="1">
      <c r="A406" s="13"/>
      <c r="B406" s="231"/>
      <c r="C406" s="232"/>
      <c r="D406" s="233" t="s">
        <v>159</v>
      </c>
      <c r="E406" s="234" t="s">
        <v>1</v>
      </c>
      <c r="F406" s="235" t="s">
        <v>1189</v>
      </c>
      <c r="G406" s="232"/>
      <c r="H406" s="236">
        <v>9.5999999999999996</v>
      </c>
      <c r="I406" s="237"/>
      <c r="J406" s="232"/>
      <c r="K406" s="232"/>
      <c r="L406" s="238"/>
      <c r="M406" s="239"/>
      <c r="N406" s="240"/>
      <c r="O406" s="240"/>
      <c r="P406" s="240"/>
      <c r="Q406" s="240"/>
      <c r="R406" s="240"/>
      <c r="S406" s="240"/>
      <c r="T406" s="241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2" t="s">
        <v>159</v>
      </c>
      <c r="AU406" s="242" t="s">
        <v>86</v>
      </c>
      <c r="AV406" s="13" t="s">
        <v>86</v>
      </c>
      <c r="AW406" s="13" t="s">
        <v>32</v>
      </c>
      <c r="AX406" s="13" t="s">
        <v>76</v>
      </c>
      <c r="AY406" s="242" t="s">
        <v>150</v>
      </c>
    </row>
    <row r="407" s="13" customFormat="1">
      <c r="A407" s="13"/>
      <c r="B407" s="231"/>
      <c r="C407" s="232"/>
      <c r="D407" s="233" t="s">
        <v>159</v>
      </c>
      <c r="E407" s="234" t="s">
        <v>1</v>
      </c>
      <c r="F407" s="235" t="s">
        <v>1190</v>
      </c>
      <c r="G407" s="232"/>
      <c r="H407" s="236">
        <v>6.5</v>
      </c>
      <c r="I407" s="237"/>
      <c r="J407" s="232"/>
      <c r="K407" s="232"/>
      <c r="L407" s="238"/>
      <c r="M407" s="239"/>
      <c r="N407" s="240"/>
      <c r="O407" s="240"/>
      <c r="P407" s="240"/>
      <c r="Q407" s="240"/>
      <c r="R407" s="240"/>
      <c r="S407" s="240"/>
      <c r="T407" s="241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2" t="s">
        <v>159</v>
      </c>
      <c r="AU407" s="242" t="s">
        <v>86</v>
      </c>
      <c r="AV407" s="13" t="s">
        <v>86</v>
      </c>
      <c r="AW407" s="13" t="s">
        <v>32</v>
      </c>
      <c r="AX407" s="13" t="s">
        <v>76</v>
      </c>
      <c r="AY407" s="242" t="s">
        <v>150</v>
      </c>
    </row>
    <row r="408" s="14" customFormat="1">
      <c r="A408" s="14"/>
      <c r="B408" s="243"/>
      <c r="C408" s="244"/>
      <c r="D408" s="233" t="s">
        <v>159</v>
      </c>
      <c r="E408" s="245" t="s">
        <v>1</v>
      </c>
      <c r="F408" s="246" t="s">
        <v>161</v>
      </c>
      <c r="G408" s="244"/>
      <c r="H408" s="247">
        <v>95.909999999999997</v>
      </c>
      <c r="I408" s="248"/>
      <c r="J408" s="244"/>
      <c r="K408" s="244"/>
      <c r="L408" s="249"/>
      <c r="M408" s="250"/>
      <c r="N408" s="251"/>
      <c r="O408" s="251"/>
      <c r="P408" s="251"/>
      <c r="Q408" s="251"/>
      <c r="R408" s="251"/>
      <c r="S408" s="251"/>
      <c r="T408" s="252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3" t="s">
        <v>159</v>
      </c>
      <c r="AU408" s="253" t="s">
        <v>86</v>
      </c>
      <c r="AV408" s="14" t="s">
        <v>157</v>
      </c>
      <c r="AW408" s="14" t="s">
        <v>32</v>
      </c>
      <c r="AX408" s="14" t="s">
        <v>84</v>
      </c>
      <c r="AY408" s="253" t="s">
        <v>150</v>
      </c>
    </row>
    <row r="409" s="2" customFormat="1" ht="21.75" customHeight="1">
      <c r="A409" s="38"/>
      <c r="B409" s="39"/>
      <c r="C409" s="254" t="s">
        <v>591</v>
      </c>
      <c r="D409" s="254" t="s">
        <v>228</v>
      </c>
      <c r="E409" s="255" t="s">
        <v>1043</v>
      </c>
      <c r="F409" s="256" t="s">
        <v>1044</v>
      </c>
      <c r="G409" s="257" t="s">
        <v>155</v>
      </c>
      <c r="H409" s="258">
        <v>95.909999999999997</v>
      </c>
      <c r="I409" s="259"/>
      <c r="J409" s="260">
        <f>ROUND(I409*H409,2)</f>
        <v>0</v>
      </c>
      <c r="K409" s="256" t="s">
        <v>156</v>
      </c>
      <c r="L409" s="261"/>
      <c r="M409" s="262" t="s">
        <v>1</v>
      </c>
      <c r="N409" s="263" t="s">
        <v>41</v>
      </c>
      <c r="O409" s="91"/>
      <c r="P409" s="227">
        <f>O409*H409</f>
        <v>0</v>
      </c>
      <c r="Q409" s="227">
        <v>0.021999999999999999</v>
      </c>
      <c r="R409" s="227">
        <f>Q409*H409</f>
        <v>2.11002</v>
      </c>
      <c r="S409" s="227">
        <v>0</v>
      </c>
      <c r="T409" s="228">
        <f>S409*H409</f>
        <v>0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229" t="s">
        <v>319</v>
      </c>
      <c r="AT409" s="229" t="s">
        <v>228</v>
      </c>
      <c r="AU409" s="229" t="s">
        <v>86</v>
      </c>
      <c r="AY409" s="17" t="s">
        <v>150</v>
      </c>
      <c r="BE409" s="230">
        <f>IF(N409="základní",J409,0)</f>
        <v>0</v>
      </c>
      <c r="BF409" s="230">
        <f>IF(N409="snížená",J409,0)</f>
        <v>0</v>
      </c>
      <c r="BG409" s="230">
        <f>IF(N409="zákl. přenesená",J409,0)</f>
        <v>0</v>
      </c>
      <c r="BH409" s="230">
        <f>IF(N409="sníž. přenesená",J409,0)</f>
        <v>0</v>
      </c>
      <c r="BI409" s="230">
        <f>IF(N409="nulová",J409,0)</f>
        <v>0</v>
      </c>
      <c r="BJ409" s="17" t="s">
        <v>84</v>
      </c>
      <c r="BK409" s="230">
        <f>ROUND(I409*H409,2)</f>
        <v>0</v>
      </c>
      <c r="BL409" s="17" t="s">
        <v>242</v>
      </c>
      <c r="BM409" s="229" t="s">
        <v>1358</v>
      </c>
    </row>
    <row r="410" s="2" customFormat="1" ht="16.5" customHeight="1">
      <c r="A410" s="38"/>
      <c r="B410" s="39"/>
      <c r="C410" s="218" t="s">
        <v>599</v>
      </c>
      <c r="D410" s="218" t="s">
        <v>152</v>
      </c>
      <c r="E410" s="219" t="s">
        <v>1047</v>
      </c>
      <c r="F410" s="220" t="s">
        <v>1048</v>
      </c>
      <c r="G410" s="221" t="s">
        <v>155</v>
      </c>
      <c r="H410" s="222">
        <v>95.909999999999997</v>
      </c>
      <c r="I410" s="223"/>
      <c r="J410" s="224">
        <f>ROUND(I410*H410,2)</f>
        <v>0</v>
      </c>
      <c r="K410" s="220" t="s">
        <v>156</v>
      </c>
      <c r="L410" s="44"/>
      <c r="M410" s="225" t="s">
        <v>1</v>
      </c>
      <c r="N410" s="226" t="s">
        <v>41</v>
      </c>
      <c r="O410" s="91"/>
      <c r="P410" s="227">
        <f>O410*H410</f>
        <v>0</v>
      </c>
      <c r="Q410" s="227">
        <v>0.0015</v>
      </c>
      <c r="R410" s="227">
        <f>Q410*H410</f>
        <v>0.14386499999999999</v>
      </c>
      <c r="S410" s="227">
        <v>0</v>
      </c>
      <c r="T410" s="228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29" t="s">
        <v>242</v>
      </c>
      <c r="AT410" s="229" t="s">
        <v>152</v>
      </c>
      <c r="AU410" s="229" t="s">
        <v>86</v>
      </c>
      <c r="AY410" s="17" t="s">
        <v>150</v>
      </c>
      <c r="BE410" s="230">
        <f>IF(N410="základní",J410,0)</f>
        <v>0</v>
      </c>
      <c r="BF410" s="230">
        <f>IF(N410="snížená",J410,0)</f>
        <v>0</v>
      </c>
      <c r="BG410" s="230">
        <f>IF(N410="zákl. přenesená",J410,0)</f>
        <v>0</v>
      </c>
      <c r="BH410" s="230">
        <f>IF(N410="sníž. přenesená",J410,0)</f>
        <v>0</v>
      </c>
      <c r="BI410" s="230">
        <f>IF(N410="nulová",J410,0)</f>
        <v>0</v>
      </c>
      <c r="BJ410" s="17" t="s">
        <v>84</v>
      </c>
      <c r="BK410" s="230">
        <f>ROUND(I410*H410,2)</f>
        <v>0</v>
      </c>
      <c r="BL410" s="17" t="s">
        <v>242</v>
      </c>
      <c r="BM410" s="229" t="s">
        <v>1359</v>
      </c>
    </row>
    <row r="411" s="13" customFormat="1">
      <c r="A411" s="13"/>
      <c r="B411" s="231"/>
      <c r="C411" s="232"/>
      <c r="D411" s="233" t="s">
        <v>159</v>
      </c>
      <c r="E411" s="234" t="s">
        <v>1</v>
      </c>
      <c r="F411" s="235" t="s">
        <v>1185</v>
      </c>
      <c r="G411" s="232"/>
      <c r="H411" s="236">
        <v>57.710000000000001</v>
      </c>
      <c r="I411" s="237"/>
      <c r="J411" s="232"/>
      <c r="K411" s="232"/>
      <c r="L411" s="238"/>
      <c r="M411" s="239"/>
      <c r="N411" s="240"/>
      <c r="O411" s="240"/>
      <c r="P411" s="240"/>
      <c r="Q411" s="240"/>
      <c r="R411" s="240"/>
      <c r="S411" s="240"/>
      <c r="T411" s="241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2" t="s">
        <v>159</v>
      </c>
      <c r="AU411" s="242" t="s">
        <v>86</v>
      </c>
      <c r="AV411" s="13" t="s">
        <v>86</v>
      </c>
      <c r="AW411" s="13" t="s">
        <v>32</v>
      </c>
      <c r="AX411" s="13" t="s">
        <v>76</v>
      </c>
      <c r="AY411" s="242" t="s">
        <v>150</v>
      </c>
    </row>
    <row r="412" s="13" customFormat="1">
      <c r="A412" s="13"/>
      <c r="B412" s="231"/>
      <c r="C412" s="232"/>
      <c r="D412" s="233" t="s">
        <v>159</v>
      </c>
      <c r="E412" s="234" t="s">
        <v>1</v>
      </c>
      <c r="F412" s="235" t="s">
        <v>1186</v>
      </c>
      <c r="G412" s="232"/>
      <c r="H412" s="236">
        <v>4.7000000000000002</v>
      </c>
      <c r="I412" s="237"/>
      <c r="J412" s="232"/>
      <c r="K412" s="232"/>
      <c r="L412" s="238"/>
      <c r="M412" s="239"/>
      <c r="N412" s="240"/>
      <c r="O412" s="240"/>
      <c r="P412" s="240"/>
      <c r="Q412" s="240"/>
      <c r="R412" s="240"/>
      <c r="S412" s="240"/>
      <c r="T412" s="241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2" t="s">
        <v>159</v>
      </c>
      <c r="AU412" s="242" t="s">
        <v>86</v>
      </c>
      <c r="AV412" s="13" t="s">
        <v>86</v>
      </c>
      <c r="AW412" s="13" t="s">
        <v>32</v>
      </c>
      <c r="AX412" s="13" t="s">
        <v>76</v>
      </c>
      <c r="AY412" s="242" t="s">
        <v>150</v>
      </c>
    </row>
    <row r="413" s="13" customFormat="1">
      <c r="A413" s="13"/>
      <c r="B413" s="231"/>
      <c r="C413" s="232"/>
      <c r="D413" s="233" t="s">
        <v>159</v>
      </c>
      <c r="E413" s="234" t="s">
        <v>1</v>
      </c>
      <c r="F413" s="235" t="s">
        <v>1187</v>
      </c>
      <c r="G413" s="232"/>
      <c r="H413" s="236">
        <v>9.8000000000000007</v>
      </c>
      <c r="I413" s="237"/>
      <c r="J413" s="232"/>
      <c r="K413" s="232"/>
      <c r="L413" s="238"/>
      <c r="M413" s="239"/>
      <c r="N413" s="240"/>
      <c r="O413" s="240"/>
      <c r="P413" s="240"/>
      <c r="Q413" s="240"/>
      <c r="R413" s="240"/>
      <c r="S413" s="240"/>
      <c r="T413" s="241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2" t="s">
        <v>159</v>
      </c>
      <c r="AU413" s="242" t="s">
        <v>86</v>
      </c>
      <c r="AV413" s="13" t="s">
        <v>86</v>
      </c>
      <c r="AW413" s="13" t="s">
        <v>32</v>
      </c>
      <c r="AX413" s="13" t="s">
        <v>76</v>
      </c>
      <c r="AY413" s="242" t="s">
        <v>150</v>
      </c>
    </row>
    <row r="414" s="13" customFormat="1">
      <c r="A414" s="13"/>
      <c r="B414" s="231"/>
      <c r="C414" s="232"/>
      <c r="D414" s="233" t="s">
        <v>159</v>
      </c>
      <c r="E414" s="234" t="s">
        <v>1</v>
      </c>
      <c r="F414" s="235" t="s">
        <v>1188</v>
      </c>
      <c r="G414" s="232"/>
      <c r="H414" s="236">
        <v>7.5999999999999996</v>
      </c>
      <c r="I414" s="237"/>
      <c r="J414" s="232"/>
      <c r="K414" s="232"/>
      <c r="L414" s="238"/>
      <c r="M414" s="239"/>
      <c r="N414" s="240"/>
      <c r="O414" s="240"/>
      <c r="P414" s="240"/>
      <c r="Q414" s="240"/>
      <c r="R414" s="240"/>
      <c r="S414" s="240"/>
      <c r="T414" s="241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2" t="s">
        <v>159</v>
      </c>
      <c r="AU414" s="242" t="s">
        <v>86</v>
      </c>
      <c r="AV414" s="13" t="s">
        <v>86</v>
      </c>
      <c r="AW414" s="13" t="s">
        <v>32</v>
      </c>
      <c r="AX414" s="13" t="s">
        <v>76</v>
      </c>
      <c r="AY414" s="242" t="s">
        <v>150</v>
      </c>
    </row>
    <row r="415" s="13" customFormat="1">
      <c r="A415" s="13"/>
      <c r="B415" s="231"/>
      <c r="C415" s="232"/>
      <c r="D415" s="233" t="s">
        <v>159</v>
      </c>
      <c r="E415" s="234" t="s">
        <v>1</v>
      </c>
      <c r="F415" s="235" t="s">
        <v>1189</v>
      </c>
      <c r="G415" s="232"/>
      <c r="H415" s="236">
        <v>9.5999999999999996</v>
      </c>
      <c r="I415" s="237"/>
      <c r="J415" s="232"/>
      <c r="K415" s="232"/>
      <c r="L415" s="238"/>
      <c r="M415" s="239"/>
      <c r="N415" s="240"/>
      <c r="O415" s="240"/>
      <c r="P415" s="240"/>
      <c r="Q415" s="240"/>
      <c r="R415" s="240"/>
      <c r="S415" s="240"/>
      <c r="T415" s="241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2" t="s">
        <v>159</v>
      </c>
      <c r="AU415" s="242" t="s">
        <v>86</v>
      </c>
      <c r="AV415" s="13" t="s">
        <v>86</v>
      </c>
      <c r="AW415" s="13" t="s">
        <v>32</v>
      </c>
      <c r="AX415" s="13" t="s">
        <v>76</v>
      </c>
      <c r="AY415" s="242" t="s">
        <v>150</v>
      </c>
    </row>
    <row r="416" s="13" customFormat="1">
      <c r="A416" s="13"/>
      <c r="B416" s="231"/>
      <c r="C416" s="232"/>
      <c r="D416" s="233" t="s">
        <v>159</v>
      </c>
      <c r="E416" s="234" t="s">
        <v>1</v>
      </c>
      <c r="F416" s="235" t="s">
        <v>1190</v>
      </c>
      <c r="G416" s="232"/>
      <c r="H416" s="236">
        <v>6.5</v>
      </c>
      <c r="I416" s="237"/>
      <c r="J416" s="232"/>
      <c r="K416" s="232"/>
      <c r="L416" s="238"/>
      <c r="M416" s="239"/>
      <c r="N416" s="240"/>
      <c r="O416" s="240"/>
      <c r="P416" s="240"/>
      <c r="Q416" s="240"/>
      <c r="R416" s="240"/>
      <c r="S416" s="240"/>
      <c r="T416" s="241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2" t="s">
        <v>159</v>
      </c>
      <c r="AU416" s="242" t="s">
        <v>86</v>
      </c>
      <c r="AV416" s="13" t="s">
        <v>86</v>
      </c>
      <c r="AW416" s="13" t="s">
        <v>32</v>
      </c>
      <c r="AX416" s="13" t="s">
        <v>76</v>
      </c>
      <c r="AY416" s="242" t="s">
        <v>150</v>
      </c>
    </row>
    <row r="417" s="14" customFormat="1">
      <c r="A417" s="14"/>
      <c r="B417" s="243"/>
      <c r="C417" s="244"/>
      <c r="D417" s="233" t="s">
        <v>159</v>
      </c>
      <c r="E417" s="245" t="s">
        <v>1</v>
      </c>
      <c r="F417" s="246" t="s">
        <v>161</v>
      </c>
      <c r="G417" s="244"/>
      <c r="H417" s="247">
        <v>95.909999999999997</v>
      </c>
      <c r="I417" s="248"/>
      <c r="J417" s="244"/>
      <c r="K417" s="244"/>
      <c r="L417" s="249"/>
      <c r="M417" s="250"/>
      <c r="N417" s="251"/>
      <c r="O417" s="251"/>
      <c r="P417" s="251"/>
      <c r="Q417" s="251"/>
      <c r="R417" s="251"/>
      <c r="S417" s="251"/>
      <c r="T417" s="252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3" t="s">
        <v>159</v>
      </c>
      <c r="AU417" s="253" t="s">
        <v>86</v>
      </c>
      <c r="AV417" s="14" t="s">
        <v>157</v>
      </c>
      <c r="AW417" s="14" t="s">
        <v>32</v>
      </c>
      <c r="AX417" s="14" t="s">
        <v>84</v>
      </c>
      <c r="AY417" s="253" t="s">
        <v>150</v>
      </c>
    </row>
    <row r="418" s="2" customFormat="1" ht="16.5" customHeight="1">
      <c r="A418" s="38"/>
      <c r="B418" s="39"/>
      <c r="C418" s="218" t="s">
        <v>604</v>
      </c>
      <c r="D418" s="218" t="s">
        <v>152</v>
      </c>
      <c r="E418" s="219" t="s">
        <v>1050</v>
      </c>
      <c r="F418" s="220" t="s">
        <v>1051</v>
      </c>
      <c r="G418" s="221" t="s">
        <v>168</v>
      </c>
      <c r="H418" s="222">
        <v>37.600000000000001</v>
      </c>
      <c r="I418" s="223"/>
      <c r="J418" s="224">
        <f>ROUND(I418*H418,2)</f>
        <v>0</v>
      </c>
      <c r="K418" s="220" t="s">
        <v>156</v>
      </c>
      <c r="L418" s="44"/>
      <c r="M418" s="225" t="s">
        <v>1</v>
      </c>
      <c r="N418" s="226" t="s">
        <v>41</v>
      </c>
      <c r="O418" s="91"/>
      <c r="P418" s="227">
        <f>O418*H418</f>
        <v>0</v>
      </c>
      <c r="Q418" s="227">
        <v>9.0000000000000006E-05</v>
      </c>
      <c r="R418" s="227">
        <f>Q418*H418</f>
        <v>0.0033840000000000003</v>
      </c>
      <c r="S418" s="227">
        <v>0</v>
      </c>
      <c r="T418" s="228">
        <f>S418*H418</f>
        <v>0</v>
      </c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229" t="s">
        <v>242</v>
      </c>
      <c r="AT418" s="229" t="s">
        <v>152</v>
      </c>
      <c r="AU418" s="229" t="s">
        <v>86</v>
      </c>
      <c r="AY418" s="17" t="s">
        <v>150</v>
      </c>
      <c r="BE418" s="230">
        <f>IF(N418="základní",J418,0)</f>
        <v>0</v>
      </c>
      <c r="BF418" s="230">
        <f>IF(N418="snížená",J418,0)</f>
        <v>0</v>
      </c>
      <c r="BG418" s="230">
        <f>IF(N418="zákl. přenesená",J418,0)</f>
        <v>0</v>
      </c>
      <c r="BH418" s="230">
        <f>IF(N418="sníž. přenesená",J418,0)</f>
        <v>0</v>
      </c>
      <c r="BI418" s="230">
        <f>IF(N418="nulová",J418,0)</f>
        <v>0</v>
      </c>
      <c r="BJ418" s="17" t="s">
        <v>84</v>
      </c>
      <c r="BK418" s="230">
        <f>ROUND(I418*H418,2)</f>
        <v>0</v>
      </c>
      <c r="BL418" s="17" t="s">
        <v>242</v>
      </c>
      <c r="BM418" s="229" t="s">
        <v>1360</v>
      </c>
    </row>
    <row r="419" s="13" customFormat="1">
      <c r="A419" s="13"/>
      <c r="B419" s="231"/>
      <c r="C419" s="232"/>
      <c r="D419" s="233" t="s">
        <v>159</v>
      </c>
      <c r="E419" s="234" t="s">
        <v>1</v>
      </c>
      <c r="F419" s="235" t="s">
        <v>1161</v>
      </c>
      <c r="G419" s="232"/>
      <c r="H419" s="236">
        <v>12.4</v>
      </c>
      <c r="I419" s="237"/>
      <c r="J419" s="232"/>
      <c r="K419" s="232"/>
      <c r="L419" s="238"/>
      <c r="M419" s="239"/>
      <c r="N419" s="240"/>
      <c r="O419" s="240"/>
      <c r="P419" s="240"/>
      <c r="Q419" s="240"/>
      <c r="R419" s="240"/>
      <c r="S419" s="240"/>
      <c r="T419" s="241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2" t="s">
        <v>159</v>
      </c>
      <c r="AU419" s="242" t="s">
        <v>86</v>
      </c>
      <c r="AV419" s="13" t="s">
        <v>86</v>
      </c>
      <c r="AW419" s="13" t="s">
        <v>32</v>
      </c>
      <c r="AX419" s="13" t="s">
        <v>76</v>
      </c>
      <c r="AY419" s="242" t="s">
        <v>150</v>
      </c>
    </row>
    <row r="420" s="13" customFormat="1">
      <c r="A420" s="13"/>
      <c r="B420" s="231"/>
      <c r="C420" s="232"/>
      <c r="D420" s="233" t="s">
        <v>159</v>
      </c>
      <c r="E420" s="234" t="s">
        <v>1</v>
      </c>
      <c r="F420" s="235" t="s">
        <v>1162</v>
      </c>
      <c r="G420" s="232"/>
      <c r="H420" s="236">
        <v>25.199999999999999</v>
      </c>
      <c r="I420" s="237"/>
      <c r="J420" s="232"/>
      <c r="K420" s="232"/>
      <c r="L420" s="238"/>
      <c r="M420" s="239"/>
      <c r="N420" s="240"/>
      <c r="O420" s="240"/>
      <c r="P420" s="240"/>
      <c r="Q420" s="240"/>
      <c r="R420" s="240"/>
      <c r="S420" s="240"/>
      <c r="T420" s="241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2" t="s">
        <v>159</v>
      </c>
      <c r="AU420" s="242" t="s">
        <v>86</v>
      </c>
      <c r="AV420" s="13" t="s">
        <v>86</v>
      </c>
      <c r="AW420" s="13" t="s">
        <v>32</v>
      </c>
      <c r="AX420" s="13" t="s">
        <v>76</v>
      </c>
      <c r="AY420" s="242" t="s">
        <v>150</v>
      </c>
    </row>
    <row r="421" s="14" customFormat="1">
      <c r="A421" s="14"/>
      <c r="B421" s="243"/>
      <c r="C421" s="244"/>
      <c r="D421" s="233" t="s">
        <v>159</v>
      </c>
      <c r="E421" s="245" t="s">
        <v>1</v>
      </c>
      <c r="F421" s="246" t="s">
        <v>161</v>
      </c>
      <c r="G421" s="244"/>
      <c r="H421" s="247">
        <v>37.600000000000001</v>
      </c>
      <c r="I421" s="248"/>
      <c r="J421" s="244"/>
      <c r="K421" s="244"/>
      <c r="L421" s="249"/>
      <c r="M421" s="250"/>
      <c r="N421" s="251"/>
      <c r="O421" s="251"/>
      <c r="P421" s="251"/>
      <c r="Q421" s="251"/>
      <c r="R421" s="251"/>
      <c r="S421" s="251"/>
      <c r="T421" s="252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53" t="s">
        <v>159</v>
      </c>
      <c r="AU421" s="253" t="s">
        <v>86</v>
      </c>
      <c r="AV421" s="14" t="s">
        <v>157</v>
      </c>
      <c r="AW421" s="14" t="s">
        <v>32</v>
      </c>
      <c r="AX421" s="14" t="s">
        <v>84</v>
      </c>
      <c r="AY421" s="253" t="s">
        <v>150</v>
      </c>
    </row>
    <row r="422" s="2" customFormat="1" ht="16.5" customHeight="1">
      <c r="A422" s="38"/>
      <c r="B422" s="39"/>
      <c r="C422" s="218" t="s">
        <v>609</v>
      </c>
      <c r="D422" s="218" t="s">
        <v>152</v>
      </c>
      <c r="E422" s="219" t="s">
        <v>1053</v>
      </c>
      <c r="F422" s="220" t="s">
        <v>1054</v>
      </c>
      <c r="G422" s="221" t="s">
        <v>168</v>
      </c>
      <c r="H422" s="222">
        <v>25</v>
      </c>
      <c r="I422" s="223"/>
      <c r="J422" s="224">
        <f>ROUND(I422*H422,2)</f>
        <v>0</v>
      </c>
      <c r="K422" s="220" t="s">
        <v>156</v>
      </c>
      <c r="L422" s="44"/>
      <c r="M422" s="225" t="s">
        <v>1</v>
      </c>
      <c r="N422" s="226" t="s">
        <v>41</v>
      </c>
      <c r="O422" s="91"/>
      <c r="P422" s="227">
        <f>O422*H422</f>
        <v>0</v>
      </c>
      <c r="Q422" s="227">
        <v>0</v>
      </c>
      <c r="R422" s="227">
        <f>Q422*H422</f>
        <v>0</v>
      </c>
      <c r="S422" s="227">
        <v>0</v>
      </c>
      <c r="T422" s="228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229" t="s">
        <v>242</v>
      </c>
      <c r="AT422" s="229" t="s">
        <v>152</v>
      </c>
      <c r="AU422" s="229" t="s">
        <v>86</v>
      </c>
      <c r="AY422" s="17" t="s">
        <v>150</v>
      </c>
      <c r="BE422" s="230">
        <f>IF(N422="základní",J422,0)</f>
        <v>0</v>
      </c>
      <c r="BF422" s="230">
        <f>IF(N422="snížená",J422,0)</f>
        <v>0</v>
      </c>
      <c r="BG422" s="230">
        <f>IF(N422="zákl. přenesená",J422,0)</f>
        <v>0</v>
      </c>
      <c r="BH422" s="230">
        <f>IF(N422="sníž. přenesená",J422,0)</f>
        <v>0</v>
      </c>
      <c r="BI422" s="230">
        <f>IF(N422="nulová",J422,0)</f>
        <v>0</v>
      </c>
      <c r="BJ422" s="17" t="s">
        <v>84</v>
      </c>
      <c r="BK422" s="230">
        <f>ROUND(I422*H422,2)</f>
        <v>0</v>
      </c>
      <c r="BL422" s="17" t="s">
        <v>242</v>
      </c>
      <c r="BM422" s="229" t="s">
        <v>1361</v>
      </c>
    </row>
    <row r="423" s="13" customFormat="1">
      <c r="A423" s="13"/>
      <c r="B423" s="231"/>
      <c r="C423" s="232"/>
      <c r="D423" s="233" t="s">
        <v>159</v>
      </c>
      <c r="E423" s="234" t="s">
        <v>1</v>
      </c>
      <c r="F423" s="235" t="s">
        <v>282</v>
      </c>
      <c r="G423" s="232"/>
      <c r="H423" s="236">
        <v>25</v>
      </c>
      <c r="I423" s="237"/>
      <c r="J423" s="232"/>
      <c r="K423" s="232"/>
      <c r="L423" s="238"/>
      <c r="M423" s="239"/>
      <c r="N423" s="240"/>
      <c r="O423" s="240"/>
      <c r="P423" s="240"/>
      <c r="Q423" s="240"/>
      <c r="R423" s="240"/>
      <c r="S423" s="240"/>
      <c r="T423" s="241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2" t="s">
        <v>159</v>
      </c>
      <c r="AU423" s="242" t="s">
        <v>86</v>
      </c>
      <c r="AV423" s="13" t="s">
        <v>86</v>
      </c>
      <c r="AW423" s="13" t="s">
        <v>32</v>
      </c>
      <c r="AX423" s="13" t="s">
        <v>76</v>
      </c>
      <c r="AY423" s="242" t="s">
        <v>150</v>
      </c>
    </row>
    <row r="424" s="14" customFormat="1">
      <c r="A424" s="14"/>
      <c r="B424" s="243"/>
      <c r="C424" s="244"/>
      <c r="D424" s="233" t="s">
        <v>159</v>
      </c>
      <c r="E424" s="245" t="s">
        <v>1</v>
      </c>
      <c r="F424" s="246" t="s">
        <v>161</v>
      </c>
      <c r="G424" s="244"/>
      <c r="H424" s="247">
        <v>25</v>
      </c>
      <c r="I424" s="248"/>
      <c r="J424" s="244"/>
      <c r="K424" s="244"/>
      <c r="L424" s="249"/>
      <c r="M424" s="250"/>
      <c r="N424" s="251"/>
      <c r="O424" s="251"/>
      <c r="P424" s="251"/>
      <c r="Q424" s="251"/>
      <c r="R424" s="251"/>
      <c r="S424" s="251"/>
      <c r="T424" s="252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3" t="s">
        <v>159</v>
      </c>
      <c r="AU424" s="253" t="s">
        <v>86</v>
      </c>
      <c r="AV424" s="14" t="s">
        <v>157</v>
      </c>
      <c r="AW424" s="14" t="s">
        <v>32</v>
      </c>
      <c r="AX424" s="14" t="s">
        <v>84</v>
      </c>
      <c r="AY424" s="253" t="s">
        <v>150</v>
      </c>
    </row>
    <row r="425" s="2" customFormat="1" ht="16.5" customHeight="1">
      <c r="A425" s="38"/>
      <c r="B425" s="39"/>
      <c r="C425" s="218" t="s">
        <v>615</v>
      </c>
      <c r="D425" s="218" t="s">
        <v>152</v>
      </c>
      <c r="E425" s="219" t="s">
        <v>1056</v>
      </c>
      <c r="F425" s="220" t="s">
        <v>1057</v>
      </c>
      <c r="G425" s="221" t="s">
        <v>155</v>
      </c>
      <c r="H425" s="222">
        <v>95.909999999999997</v>
      </c>
      <c r="I425" s="223"/>
      <c r="J425" s="224">
        <f>ROUND(I425*H425,2)</f>
        <v>0</v>
      </c>
      <c r="K425" s="220" t="s">
        <v>156</v>
      </c>
      <c r="L425" s="44"/>
      <c r="M425" s="225" t="s">
        <v>1</v>
      </c>
      <c r="N425" s="226" t="s">
        <v>41</v>
      </c>
      <c r="O425" s="91"/>
      <c r="P425" s="227">
        <f>O425*H425</f>
        <v>0</v>
      </c>
      <c r="Q425" s="227">
        <v>5.0000000000000002E-05</v>
      </c>
      <c r="R425" s="227">
        <f>Q425*H425</f>
        <v>0.0047955000000000003</v>
      </c>
      <c r="S425" s="227">
        <v>0</v>
      </c>
      <c r="T425" s="228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29" t="s">
        <v>242</v>
      </c>
      <c r="AT425" s="229" t="s">
        <v>152</v>
      </c>
      <c r="AU425" s="229" t="s">
        <v>86</v>
      </c>
      <c r="AY425" s="17" t="s">
        <v>150</v>
      </c>
      <c r="BE425" s="230">
        <f>IF(N425="základní",J425,0)</f>
        <v>0</v>
      </c>
      <c r="BF425" s="230">
        <f>IF(N425="snížená",J425,0)</f>
        <v>0</v>
      </c>
      <c r="BG425" s="230">
        <f>IF(N425="zákl. přenesená",J425,0)</f>
        <v>0</v>
      </c>
      <c r="BH425" s="230">
        <f>IF(N425="sníž. přenesená",J425,0)</f>
        <v>0</v>
      </c>
      <c r="BI425" s="230">
        <f>IF(N425="nulová",J425,0)</f>
        <v>0</v>
      </c>
      <c r="BJ425" s="17" t="s">
        <v>84</v>
      </c>
      <c r="BK425" s="230">
        <f>ROUND(I425*H425,2)</f>
        <v>0</v>
      </c>
      <c r="BL425" s="17" t="s">
        <v>242</v>
      </c>
      <c r="BM425" s="229" t="s">
        <v>1362</v>
      </c>
    </row>
    <row r="426" s="13" customFormat="1">
      <c r="A426" s="13"/>
      <c r="B426" s="231"/>
      <c r="C426" s="232"/>
      <c r="D426" s="233" t="s">
        <v>159</v>
      </c>
      <c r="E426" s="234" t="s">
        <v>1</v>
      </c>
      <c r="F426" s="235" t="s">
        <v>1185</v>
      </c>
      <c r="G426" s="232"/>
      <c r="H426" s="236">
        <v>57.710000000000001</v>
      </c>
      <c r="I426" s="237"/>
      <c r="J426" s="232"/>
      <c r="K426" s="232"/>
      <c r="L426" s="238"/>
      <c r="M426" s="239"/>
      <c r="N426" s="240"/>
      <c r="O426" s="240"/>
      <c r="P426" s="240"/>
      <c r="Q426" s="240"/>
      <c r="R426" s="240"/>
      <c r="S426" s="240"/>
      <c r="T426" s="241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2" t="s">
        <v>159</v>
      </c>
      <c r="AU426" s="242" t="s">
        <v>86</v>
      </c>
      <c r="AV426" s="13" t="s">
        <v>86</v>
      </c>
      <c r="AW426" s="13" t="s">
        <v>32</v>
      </c>
      <c r="AX426" s="13" t="s">
        <v>76</v>
      </c>
      <c r="AY426" s="242" t="s">
        <v>150</v>
      </c>
    </row>
    <row r="427" s="13" customFormat="1">
      <c r="A427" s="13"/>
      <c r="B427" s="231"/>
      <c r="C427" s="232"/>
      <c r="D427" s="233" t="s">
        <v>159</v>
      </c>
      <c r="E427" s="234" t="s">
        <v>1</v>
      </c>
      <c r="F427" s="235" t="s">
        <v>1186</v>
      </c>
      <c r="G427" s="232"/>
      <c r="H427" s="236">
        <v>4.7000000000000002</v>
      </c>
      <c r="I427" s="237"/>
      <c r="J427" s="232"/>
      <c r="K427" s="232"/>
      <c r="L427" s="238"/>
      <c r="M427" s="239"/>
      <c r="N427" s="240"/>
      <c r="O427" s="240"/>
      <c r="P427" s="240"/>
      <c r="Q427" s="240"/>
      <c r="R427" s="240"/>
      <c r="S427" s="240"/>
      <c r="T427" s="241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2" t="s">
        <v>159</v>
      </c>
      <c r="AU427" s="242" t="s">
        <v>86</v>
      </c>
      <c r="AV427" s="13" t="s">
        <v>86</v>
      </c>
      <c r="AW427" s="13" t="s">
        <v>32</v>
      </c>
      <c r="AX427" s="13" t="s">
        <v>76</v>
      </c>
      <c r="AY427" s="242" t="s">
        <v>150</v>
      </c>
    </row>
    <row r="428" s="13" customFormat="1">
      <c r="A428" s="13"/>
      <c r="B428" s="231"/>
      <c r="C428" s="232"/>
      <c r="D428" s="233" t="s">
        <v>159</v>
      </c>
      <c r="E428" s="234" t="s">
        <v>1</v>
      </c>
      <c r="F428" s="235" t="s">
        <v>1187</v>
      </c>
      <c r="G428" s="232"/>
      <c r="H428" s="236">
        <v>9.8000000000000007</v>
      </c>
      <c r="I428" s="237"/>
      <c r="J428" s="232"/>
      <c r="K428" s="232"/>
      <c r="L428" s="238"/>
      <c r="M428" s="239"/>
      <c r="N428" s="240"/>
      <c r="O428" s="240"/>
      <c r="P428" s="240"/>
      <c r="Q428" s="240"/>
      <c r="R428" s="240"/>
      <c r="S428" s="240"/>
      <c r="T428" s="241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2" t="s">
        <v>159</v>
      </c>
      <c r="AU428" s="242" t="s">
        <v>86</v>
      </c>
      <c r="AV428" s="13" t="s">
        <v>86</v>
      </c>
      <c r="AW428" s="13" t="s">
        <v>32</v>
      </c>
      <c r="AX428" s="13" t="s">
        <v>76</v>
      </c>
      <c r="AY428" s="242" t="s">
        <v>150</v>
      </c>
    </row>
    <row r="429" s="13" customFormat="1">
      <c r="A429" s="13"/>
      <c r="B429" s="231"/>
      <c r="C429" s="232"/>
      <c r="D429" s="233" t="s">
        <v>159</v>
      </c>
      <c r="E429" s="234" t="s">
        <v>1</v>
      </c>
      <c r="F429" s="235" t="s">
        <v>1188</v>
      </c>
      <c r="G429" s="232"/>
      <c r="H429" s="236">
        <v>7.5999999999999996</v>
      </c>
      <c r="I429" s="237"/>
      <c r="J429" s="232"/>
      <c r="K429" s="232"/>
      <c r="L429" s="238"/>
      <c r="M429" s="239"/>
      <c r="N429" s="240"/>
      <c r="O429" s="240"/>
      <c r="P429" s="240"/>
      <c r="Q429" s="240"/>
      <c r="R429" s="240"/>
      <c r="S429" s="240"/>
      <c r="T429" s="241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2" t="s">
        <v>159</v>
      </c>
      <c r="AU429" s="242" t="s">
        <v>86</v>
      </c>
      <c r="AV429" s="13" t="s">
        <v>86</v>
      </c>
      <c r="AW429" s="13" t="s">
        <v>32</v>
      </c>
      <c r="AX429" s="13" t="s">
        <v>76</v>
      </c>
      <c r="AY429" s="242" t="s">
        <v>150</v>
      </c>
    </row>
    <row r="430" s="13" customFormat="1">
      <c r="A430" s="13"/>
      <c r="B430" s="231"/>
      <c r="C430" s="232"/>
      <c r="D430" s="233" t="s">
        <v>159</v>
      </c>
      <c r="E430" s="234" t="s">
        <v>1</v>
      </c>
      <c r="F430" s="235" t="s">
        <v>1189</v>
      </c>
      <c r="G430" s="232"/>
      <c r="H430" s="236">
        <v>9.5999999999999996</v>
      </c>
      <c r="I430" s="237"/>
      <c r="J430" s="232"/>
      <c r="K430" s="232"/>
      <c r="L430" s="238"/>
      <c r="M430" s="239"/>
      <c r="N430" s="240"/>
      <c r="O430" s="240"/>
      <c r="P430" s="240"/>
      <c r="Q430" s="240"/>
      <c r="R430" s="240"/>
      <c r="S430" s="240"/>
      <c r="T430" s="241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2" t="s">
        <v>159</v>
      </c>
      <c r="AU430" s="242" t="s">
        <v>86</v>
      </c>
      <c r="AV430" s="13" t="s">
        <v>86</v>
      </c>
      <c r="AW430" s="13" t="s">
        <v>32</v>
      </c>
      <c r="AX430" s="13" t="s">
        <v>76</v>
      </c>
      <c r="AY430" s="242" t="s">
        <v>150</v>
      </c>
    </row>
    <row r="431" s="13" customFormat="1">
      <c r="A431" s="13"/>
      <c r="B431" s="231"/>
      <c r="C431" s="232"/>
      <c r="D431" s="233" t="s">
        <v>159</v>
      </c>
      <c r="E431" s="234" t="s">
        <v>1</v>
      </c>
      <c r="F431" s="235" t="s">
        <v>1190</v>
      </c>
      <c r="G431" s="232"/>
      <c r="H431" s="236">
        <v>6.5</v>
      </c>
      <c r="I431" s="237"/>
      <c r="J431" s="232"/>
      <c r="K431" s="232"/>
      <c r="L431" s="238"/>
      <c r="M431" s="239"/>
      <c r="N431" s="240"/>
      <c r="O431" s="240"/>
      <c r="P431" s="240"/>
      <c r="Q431" s="240"/>
      <c r="R431" s="240"/>
      <c r="S431" s="240"/>
      <c r="T431" s="241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2" t="s">
        <v>159</v>
      </c>
      <c r="AU431" s="242" t="s">
        <v>86</v>
      </c>
      <c r="AV431" s="13" t="s">
        <v>86</v>
      </c>
      <c r="AW431" s="13" t="s">
        <v>32</v>
      </c>
      <c r="AX431" s="13" t="s">
        <v>76</v>
      </c>
      <c r="AY431" s="242" t="s">
        <v>150</v>
      </c>
    </row>
    <row r="432" s="14" customFormat="1">
      <c r="A432" s="14"/>
      <c r="B432" s="243"/>
      <c r="C432" s="244"/>
      <c r="D432" s="233" t="s">
        <v>159</v>
      </c>
      <c r="E432" s="245" t="s">
        <v>1</v>
      </c>
      <c r="F432" s="246" t="s">
        <v>161</v>
      </c>
      <c r="G432" s="244"/>
      <c r="H432" s="247">
        <v>95.909999999999997</v>
      </c>
      <c r="I432" s="248"/>
      <c r="J432" s="244"/>
      <c r="K432" s="244"/>
      <c r="L432" s="249"/>
      <c r="M432" s="250"/>
      <c r="N432" s="251"/>
      <c r="O432" s="251"/>
      <c r="P432" s="251"/>
      <c r="Q432" s="251"/>
      <c r="R432" s="251"/>
      <c r="S432" s="251"/>
      <c r="T432" s="252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3" t="s">
        <v>159</v>
      </c>
      <c r="AU432" s="253" t="s">
        <v>86</v>
      </c>
      <c r="AV432" s="14" t="s">
        <v>157</v>
      </c>
      <c r="AW432" s="14" t="s">
        <v>32</v>
      </c>
      <c r="AX432" s="14" t="s">
        <v>84</v>
      </c>
      <c r="AY432" s="253" t="s">
        <v>150</v>
      </c>
    </row>
    <row r="433" s="2" customFormat="1" ht="16.5" customHeight="1">
      <c r="A433" s="38"/>
      <c r="B433" s="39"/>
      <c r="C433" s="218" t="s">
        <v>623</v>
      </c>
      <c r="D433" s="218" t="s">
        <v>152</v>
      </c>
      <c r="E433" s="219" t="s">
        <v>1061</v>
      </c>
      <c r="F433" s="220" t="s">
        <v>1062</v>
      </c>
      <c r="G433" s="221" t="s">
        <v>645</v>
      </c>
      <c r="H433" s="274"/>
      <c r="I433" s="223"/>
      <c r="J433" s="224">
        <f>ROUND(I433*H433,2)</f>
        <v>0</v>
      </c>
      <c r="K433" s="220" t="s">
        <v>156</v>
      </c>
      <c r="L433" s="44"/>
      <c r="M433" s="225" t="s">
        <v>1</v>
      </c>
      <c r="N433" s="226" t="s">
        <v>41</v>
      </c>
      <c r="O433" s="91"/>
      <c r="P433" s="227">
        <f>O433*H433</f>
        <v>0</v>
      </c>
      <c r="Q433" s="227">
        <v>0</v>
      </c>
      <c r="R433" s="227">
        <f>Q433*H433</f>
        <v>0</v>
      </c>
      <c r="S433" s="227">
        <v>0</v>
      </c>
      <c r="T433" s="228">
        <f>S433*H433</f>
        <v>0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229" t="s">
        <v>242</v>
      </c>
      <c r="AT433" s="229" t="s">
        <v>152</v>
      </c>
      <c r="AU433" s="229" t="s">
        <v>86</v>
      </c>
      <c r="AY433" s="17" t="s">
        <v>150</v>
      </c>
      <c r="BE433" s="230">
        <f>IF(N433="základní",J433,0)</f>
        <v>0</v>
      </c>
      <c r="BF433" s="230">
        <f>IF(N433="snížená",J433,0)</f>
        <v>0</v>
      </c>
      <c r="BG433" s="230">
        <f>IF(N433="zákl. přenesená",J433,0)</f>
        <v>0</v>
      </c>
      <c r="BH433" s="230">
        <f>IF(N433="sníž. přenesená",J433,0)</f>
        <v>0</v>
      </c>
      <c r="BI433" s="230">
        <f>IF(N433="nulová",J433,0)</f>
        <v>0</v>
      </c>
      <c r="BJ433" s="17" t="s">
        <v>84</v>
      </c>
      <c r="BK433" s="230">
        <f>ROUND(I433*H433,2)</f>
        <v>0</v>
      </c>
      <c r="BL433" s="17" t="s">
        <v>242</v>
      </c>
      <c r="BM433" s="229" t="s">
        <v>1363</v>
      </c>
    </row>
    <row r="434" s="12" customFormat="1" ht="22.8" customHeight="1">
      <c r="A434" s="12"/>
      <c r="B434" s="202"/>
      <c r="C434" s="203"/>
      <c r="D434" s="204" t="s">
        <v>75</v>
      </c>
      <c r="E434" s="216" t="s">
        <v>713</v>
      </c>
      <c r="F434" s="216" t="s">
        <v>714</v>
      </c>
      <c r="G434" s="203"/>
      <c r="H434" s="203"/>
      <c r="I434" s="206"/>
      <c r="J434" s="217">
        <f>BK434</f>
        <v>0</v>
      </c>
      <c r="K434" s="203"/>
      <c r="L434" s="208"/>
      <c r="M434" s="209"/>
      <c r="N434" s="210"/>
      <c r="O434" s="210"/>
      <c r="P434" s="211">
        <f>SUM(P435:P444)</f>
        <v>0</v>
      </c>
      <c r="Q434" s="210"/>
      <c r="R434" s="211">
        <f>SUM(R435:R444)</f>
        <v>0</v>
      </c>
      <c r="S434" s="210"/>
      <c r="T434" s="212">
        <f>SUM(T435:T444)</f>
        <v>0.28275</v>
      </c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R434" s="213" t="s">
        <v>86</v>
      </c>
      <c r="AT434" s="214" t="s">
        <v>75</v>
      </c>
      <c r="AU434" s="214" t="s">
        <v>84</v>
      </c>
      <c r="AY434" s="213" t="s">
        <v>150</v>
      </c>
      <c r="BK434" s="215">
        <f>SUM(BK435:BK444)</f>
        <v>0</v>
      </c>
    </row>
    <row r="435" s="2" customFormat="1" ht="16.5" customHeight="1">
      <c r="A435" s="38"/>
      <c r="B435" s="39"/>
      <c r="C435" s="218" t="s">
        <v>628</v>
      </c>
      <c r="D435" s="218" t="s">
        <v>152</v>
      </c>
      <c r="E435" s="219" t="s">
        <v>1364</v>
      </c>
      <c r="F435" s="220" t="s">
        <v>1365</v>
      </c>
      <c r="G435" s="221" t="s">
        <v>155</v>
      </c>
      <c r="H435" s="222">
        <v>89</v>
      </c>
      <c r="I435" s="223"/>
      <c r="J435" s="224">
        <f>ROUND(I435*H435,2)</f>
        <v>0</v>
      </c>
      <c r="K435" s="220" t="s">
        <v>156</v>
      </c>
      <c r="L435" s="44"/>
      <c r="M435" s="225" t="s">
        <v>1</v>
      </c>
      <c r="N435" s="226" t="s">
        <v>41</v>
      </c>
      <c r="O435" s="91"/>
      <c r="P435" s="227">
        <f>O435*H435</f>
        <v>0</v>
      </c>
      <c r="Q435" s="227">
        <v>0</v>
      </c>
      <c r="R435" s="227">
        <f>Q435*H435</f>
        <v>0</v>
      </c>
      <c r="S435" s="227">
        <v>0.0030000000000000001</v>
      </c>
      <c r="T435" s="228">
        <f>S435*H435</f>
        <v>0.26700000000000002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229" t="s">
        <v>242</v>
      </c>
      <c r="AT435" s="229" t="s">
        <v>152</v>
      </c>
      <c r="AU435" s="229" t="s">
        <v>86</v>
      </c>
      <c r="AY435" s="17" t="s">
        <v>150</v>
      </c>
      <c r="BE435" s="230">
        <f>IF(N435="základní",J435,0)</f>
        <v>0</v>
      </c>
      <c r="BF435" s="230">
        <f>IF(N435="snížená",J435,0)</f>
        <v>0</v>
      </c>
      <c r="BG435" s="230">
        <f>IF(N435="zákl. přenesená",J435,0)</f>
        <v>0</v>
      </c>
      <c r="BH435" s="230">
        <f>IF(N435="sníž. přenesená",J435,0)</f>
        <v>0</v>
      </c>
      <c r="BI435" s="230">
        <f>IF(N435="nulová",J435,0)</f>
        <v>0</v>
      </c>
      <c r="BJ435" s="17" t="s">
        <v>84</v>
      </c>
      <c r="BK435" s="230">
        <f>ROUND(I435*H435,2)</f>
        <v>0</v>
      </c>
      <c r="BL435" s="17" t="s">
        <v>242</v>
      </c>
      <c r="BM435" s="229" t="s">
        <v>1366</v>
      </c>
    </row>
    <row r="436" s="13" customFormat="1">
      <c r="A436" s="13"/>
      <c r="B436" s="231"/>
      <c r="C436" s="232"/>
      <c r="D436" s="233" t="s">
        <v>159</v>
      </c>
      <c r="E436" s="234" t="s">
        <v>1</v>
      </c>
      <c r="F436" s="235" t="s">
        <v>365</v>
      </c>
      <c r="G436" s="232"/>
      <c r="H436" s="236">
        <v>38</v>
      </c>
      <c r="I436" s="237"/>
      <c r="J436" s="232"/>
      <c r="K436" s="232"/>
      <c r="L436" s="238"/>
      <c r="M436" s="239"/>
      <c r="N436" s="240"/>
      <c r="O436" s="240"/>
      <c r="P436" s="240"/>
      <c r="Q436" s="240"/>
      <c r="R436" s="240"/>
      <c r="S436" s="240"/>
      <c r="T436" s="241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2" t="s">
        <v>159</v>
      </c>
      <c r="AU436" s="242" t="s">
        <v>86</v>
      </c>
      <c r="AV436" s="13" t="s">
        <v>86</v>
      </c>
      <c r="AW436" s="13" t="s">
        <v>32</v>
      </c>
      <c r="AX436" s="13" t="s">
        <v>76</v>
      </c>
      <c r="AY436" s="242" t="s">
        <v>150</v>
      </c>
    </row>
    <row r="437" s="13" customFormat="1">
      <c r="A437" s="13"/>
      <c r="B437" s="231"/>
      <c r="C437" s="232"/>
      <c r="D437" s="233" t="s">
        <v>159</v>
      </c>
      <c r="E437" s="234" t="s">
        <v>1</v>
      </c>
      <c r="F437" s="235" t="s">
        <v>456</v>
      </c>
      <c r="G437" s="232"/>
      <c r="H437" s="236">
        <v>51</v>
      </c>
      <c r="I437" s="237"/>
      <c r="J437" s="232"/>
      <c r="K437" s="232"/>
      <c r="L437" s="238"/>
      <c r="M437" s="239"/>
      <c r="N437" s="240"/>
      <c r="O437" s="240"/>
      <c r="P437" s="240"/>
      <c r="Q437" s="240"/>
      <c r="R437" s="240"/>
      <c r="S437" s="240"/>
      <c r="T437" s="241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2" t="s">
        <v>159</v>
      </c>
      <c r="AU437" s="242" t="s">
        <v>86</v>
      </c>
      <c r="AV437" s="13" t="s">
        <v>86</v>
      </c>
      <c r="AW437" s="13" t="s">
        <v>32</v>
      </c>
      <c r="AX437" s="13" t="s">
        <v>76</v>
      </c>
      <c r="AY437" s="242" t="s">
        <v>150</v>
      </c>
    </row>
    <row r="438" s="14" customFormat="1">
      <c r="A438" s="14"/>
      <c r="B438" s="243"/>
      <c r="C438" s="244"/>
      <c r="D438" s="233" t="s">
        <v>159</v>
      </c>
      <c r="E438" s="245" t="s">
        <v>1</v>
      </c>
      <c r="F438" s="246" t="s">
        <v>161</v>
      </c>
      <c r="G438" s="244"/>
      <c r="H438" s="247">
        <v>89</v>
      </c>
      <c r="I438" s="248"/>
      <c r="J438" s="244"/>
      <c r="K438" s="244"/>
      <c r="L438" s="249"/>
      <c r="M438" s="250"/>
      <c r="N438" s="251"/>
      <c r="O438" s="251"/>
      <c r="P438" s="251"/>
      <c r="Q438" s="251"/>
      <c r="R438" s="251"/>
      <c r="S438" s="251"/>
      <c r="T438" s="252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3" t="s">
        <v>159</v>
      </c>
      <c r="AU438" s="253" t="s">
        <v>86</v>
      </c>
      <c r="AV438" s="14" t="s">
        <v>157</v>
      </c>
      <c r="AW438" s="14" t="s">
        <v>32</v>
      </c>
      <c r="AX438" s="14" t="s">
        <v>84</v>
      </c>
      <c r="AY438" s="253" t="s">
        <v>150</v>
      </c>
    </row>
    <row r="439" s="2" customFormat="1" ht="16.5" customHeight="1">
      <c r="A439" s="38"/>
      <c r="B439" s="39"/>
      <c r="C439" s="218" t="s">
        <v>633</v>
      </c>
      <c r="D439" s="218" t="s">
        <v>152</v>
      </c>
      <c r="E439" s="219" t="s">
        <v>1367</v>
      </c>
      <c r="F439" s="220" t="s">
        <v>1368</v>
      </c>
      <c r="G439" s="221" t="s">
        <v>168</v>
      </c>
      <c r="H439" s="222">
        <v>52.5</v>
      </c>
      <c r="I439" s="223"/>
      <c r="J439" s="224">
        <f>ROUND(I439*H439,2)</f>
        <v>0</v>
      </c>
      <c r="K439" s="220" t="s">
        <v>156</v>
      </c>
      <c r="L439" s="44"/>
      <c r="M439" s="225" t="s">
        <v>1</v>
      </c>
      <c r="N439" s="226" t="s">
        <v>41</v>
      </c>
      <c r="O439" s="91"/>
      <c r="P439" s="227">
        <f>O439*H439</f>
        <v>0</v>
      </c>
      <c r="Q439" s="227">
        <v>0</v>
      </c>
      <c r="R439" s="227">
        <f>Q439*H439</f>
        <v>0</v>
      </c>
      <c r="S439" s="227">
        <v>0.00029999999999999997</v>
      </c>
      <c r="T439" s="228">
        <f>S439*H439</f>
        <v>0.01575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29" t="s">
        <v>242</v>
      </c>
      <c r="AT439" s="229" t="s">
        <v>152</v>
      </c>
      <c r="AU439" s="229" t="s">
        <v>86</v>
      </c>
      <c r="AY439" s="17" t="s">
        <v>150</v>
      </c>
      <c r="BE439" s="230">
        <f>IF(N439="základní",J439,0)</f>
        <v>0</v>
      </c>
      <c r="BF439" s="230">
        <f>IF(N439="snížená",J439,0)</f>
        <v>0</v>
      </c>
      <c r="BG439" s="230">
        <f>IF(N439="zákl. přenesená",J439,0)</f>
        <v>0</v>
      </c>
      <c r="BH439" s="230">
        <f>IF(N439="sníž. přenesená",J439,0)</f>
        <v>0</v>
      </c>
      <c r="BI439" s="230">
        <f>IF(N439="nulová",J439,0)</f>
        <v>0</v>
      </c>
      <c r="BJ439" s="17" t="s">
        <v>84</v>
      </c>
      <c r="BK439" s="230">
        <f>ROUND(I439*H439,2)</f>
        <v>0</v>
      </c>
      <c r="BL439" s="17" t="s">
        <v>242</v>
      </c>
      <c r="BM439" s="229" t="s">
        <v>1369</v>
      </c>
    </row>
    <row r="440" s="13" customFormat="1">
      <c r="A440" s="13"/>
      <c r="B440" s="231"/>
      <c r="C440" s="232"/>
      <c r="D440" s="233" t="s">
        <v>159</v>
      </c>
      <c r="E440" s="234" t="s">
        <v>1</v>
      </c>
      <c r="F440" s="235" t="s">
        <v>1370</v>
      </c>
      <c r="G440" s="232"/>
      <c r="H440" s="236">
        <v>11</v>
      </c>
      <c r="I440" s="237"/>
      <c r="J440" s="232"/>
      <c r="K440" s="232"/>
      <c r="L440" s="238"/>
      <c r="M440" s="239"/>
      <c r="N440" s="240"/>
      <c r="O440" s="240"/>
      <c r="P440" s="240"/>
      <c r="Q440" s="240"/>
      <c r="R440" s="240"/>
      <c r="S440" s="240"/>
      <c r="T440" s="241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2" t="s">
        <v>159</v>
      </c>
      <c r="AU440" s="242" t="s">
        <v>86</v>
      </c>
      <c r="AV440" s="13" t="s">
        <v>86</v>
      </c>
      <c r="AW440" s="13" t="s">
        <v>32</v>
      </c>
      <c r="AX440" s="13" t="s">
        <v>76</v>
      </c>
      <c r="AY440" s="242" t="s">
        <v>150</v>
      </c>
    </row>
    <row r="441" s="13" customFormat="1">
      <c r="A441" s="13"/>
      <c r="B441" s="231"/>
      <c r="C441" s="232"/>
      <c r="D441" s="233" t="s">
        <v>159</v>
      </c>
      <c r="E441" s="234" t="s">
        <v>1</v>
      </c>
      <c r="F441" s="235" t="s">
        <v>1371</v>
      </c>
      <c r="G441" s="232"/>
      <c r="H441" s="236">
        <v>12.800000000000001</v>
      </c>
      <c r="I441" s="237"/>
      <c r="J441" s="232"/>
      <c r="K441" s="232"/>
      <c r="L441" s="238"/>
      <c r="M441" s="239"/>
      <c r="N441" s="240"/>
      <c r="O441" s="240"/>
      <c r="P441" s="240"/>
      <c r="Q441" s="240"/>
      <c r="R441" s="240"/>
      <c r="S441" s="240"/>
      <c r="T441" s="241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2" t="s">
        <v>159</v>
      </c>
      <c r="AU441" s="242" t="s">
        <v>86</v>
      </c>
      <c r="AV441" s="13" t="s">
        <v>86</v>
      </c>
      <c r="AW441" s="13" t="s">
        <v>32</v>
      </c>
      <c r="AX441" s="13" t="s">
        <v>76</v>
      </c>
      <c r="AY441" s="242" t="s">
        <v>150</v>
      </c>
    </row>
    <row r="442" s="13" customFormat="1">
      <c r="A442" s="13"/>
      <c r="B442" s="231"/>
      <c r="C442" s="232"/>
      <c r="D442" s="233" t="s">
        <v>159</v>
      </c>
      <c r="E442" s="234" t="s">
        <v>1</v>
      </c>
      <c r="F442" s="235" t="s">
        <v>1372</v>
      </c>
      <c r="G442" s="232"/>
      <c r="H442" s="236">
        <v>15.1</v>
      </c>
      <c r="I442" s="237"/>
      <c r="J442" s="232"/>
      <c r="K442" s="232"/>
      <c r="L442" s="238"/>
      <c r="M442" s="239"/>
      <c r="N442" s="240"/>
      <c r="O442" s="240"/>
      <c r="P442" s="240"/>
      <c r="Q442" s="240"/>
      <c r="R442" s="240"/>
      <c r="S442" s="240"/>
      <c r="T442" s="241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2" t="s">
        <v>159</v>
      </c>
      <c r="AU442" s="242" t="s">
        <v>86</v>
      </c>
      <c r="AV442" s="13" t="s">
        <v>86</v>
      </c>
      <c r="AW442" s="13" t="s">
        <v>32</v>
      </c>
      <c r="AX442" s="13" t="s">
        <v>76</v>
      </c>
      <c r="AY442" s="242" t="s">
        <v>150</v>
      </c>
    </row>
    <row r="443" s="13" customFormat="1">
      <c r="A443" s="13"/>
      <c r="B443" s="231"/>
      <c r="C443" s="232"/>
      <c r="D443" s="233" t="s">
        <v>159</v>
      </c>
      <c r="E443" s="234" t="s">
        <v>1</v>
      </c>
      <c r="F443" s="235" t="s">
        <v>1373</v>
      </c>
      <c r="G443" s="232"/>
      <c r="H443" s="236">
        <v>13.6</v>
      </c>
      <c r="I443" s="237"/>
      <c r="J443" s="232"/>
      <c r="K443" s="232"/>
      <c r="L443" s="238"/>
      <c r="M443" s="239"/>
      <c r="N443" s="240"/>
      <c r="O443" s="240"/>
      <c r="P443" s="240"/>
      <c r="Q443" s="240"/>
      <c r="R443" s="240"/>
      <c r="S443" s="240"/>
      <c r="T443" s="241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2" t="s">
        <v>159</v>
      </c>
      <c r="AU443" s="242" t="s">
        <v>86</v>
      </c>
      <c r="AV443" s="13" t="s">
        <v>86</v>
      </c>
      <c r="AW443" s="13" t="s">
        <v>32</v>
      </c>
      <c r="AX443" s="13" t="s">
        <v>76</v>
      </c>
      <c r="AY443" s="242" t="s">
        <v>150</v>
      </c>
    </row>
    <row r="444" s="14" customFormat="1">
      <c r="A444" s="14"/>
      <c r="B444" s="243"/>
      <c r="C444" s="244"/>
      <c r="D444" s="233" t="s">
        <v>159</v>
      </c>
      <c r="E444" s="245" t="s">
        <v>1</v>
      </c>
      <c r="F444" s="246" t="s">
        <v>161</v>
      </c>
      <c r="G444" s="244"/>
      <c r="H444" s="247">
        <v>52.5</v>
      </c>
      <c r="I444" s="248"/>
      <c r="J444" s="244"/>
      <c r="K444" s="244"/>
      <c r="L444" s="249"/>
      <c r="M444" s="250"/>
      <c r="N444" s="251"/>
      <c r="O444" s="251"/>
      <c r="P444" s="251"/>
      <c r="Q444" s="251"/>
      <c r="R444" s="251"/>
      <c r="S444" s="251"/>
      <c r="T444" s="252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3" t="s">
        <v>159</v>
      </c>
      <c r="AU444" s="253" t="s">
        <v>86</v>
      </c>
      <c r="AV444" s="14" t="s">
        <v>157</v>
      </c>
      <c r="AW444" s="14" t="s">
        <v>32</v>
      </c>
      <c r="AX444" s="14" t="s">
        <v>84</v>
      </c>
      <c r="AY444" s="253" t="s">
        <v>150</v>
      </c>
    </row>
    <row r="445" s="12" customFormat="1" ht="22.8" customHeight="1">
      <c r="A445" s="12"/>
      <c r="B445" s="202"/>
      <c r="C445" s="203"/>
      <c r="D445" s="204" t="s">
        <v>75</v>
      </c>
      <c r="E445" s="216" t="s">
        <v>1374</v>
      </c>
      <c r="F445" s="216" t="s">
        <v>1375</v>
      </c>
      <c r="G445" s="203"/>
      <c r="H445" s="203"/>
      <c r="I445" s="206"/>
      <c r="J445" s="217">
        <f>BK445</f>
        <v>0</v>
      </c>
      <c r="K445" s="203"/>
      <c r="L445" s="208"/>
      <c r="M445" s="209"/>
      <c r="N445" s="210"/>
      <c r="O445" s="210"/>
      <c r="P445" s="211">
        <f>SUM(P446:P525)</f>
        <v>0</v>
      </c>
      <c r="Q445" s="210"/>
      <c r="R445" s="211">
        <f>SUM(R446:R525)</f>
        <v>2.9775460000000007</v>
      </c>
      <c r="S445" s="210"/>
      <c r="T445" s="212">
        <f>SUM(T446:T525)</f>
        <v>0</v>
      </c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R445" s="213" t="s">
        <v>86</v>
      </c>
      <c r="AT445" s="214" t="s">
        <v>75</v>
      </c>
      <c r="AU445" s="214" t="s">
        <v>84</v>
      </c>
      <c r="AY445" s="213" t="s">
        <v>150</v>
      </c>
      <c r="BK445" s="215">
        <f>SUM(BK446:BK525)</f>
        <v>0</v>
      </c>
    </row>
    <row r="446" s="2" customFormat="1" ht="16.5" customHeight="1">
      <c r="A446" s="38"/>
      <c r="B446" s="39"/>
      <c r="C446" s="218" t="s">
        <v>637</v>
      </c>
      <c r="D446" s="218" t="s">
        <v>152</v>
      </c>
      <c r="E446" s="219" t="s">
        <v>1376</v>
      </c>
      <c r="F446" s="220" t="s">
        <v>1377</v>
      </c>
      <c r="G446" s="221" t="s">
        <v>155</v>
      </c>
      <c r="H446" s="222">
        <v>114.40000000000001</v>
      </c>
      <c r="I446" s="223"/>
      <c r="J446" s="224">
        <f>ROUND(I446*H446,2)</f>
        <v>0</v>
      </c>
      <c r="K446" s="220" t="s">
        <v>156</v>
      </c>
      <c r="L446" s="44"/>
      <c r="M446" s="225" t="s">
        <v>1</v>
      </c>
      <c r="N446" s="226" t="s">
        <v>41</v>
      </c>
      <c r="O446" s="91"/>
      <c r="P446" s="227">
        <f>O446*H446</f>
        <v>0</v>
      </c>
      <c r="Q446" s="227">
        <v>0</v>
      </c>
      <c r="R446" s="227">
        <f>Q446*H446</f>
        <v>0</v>
      </c>
      <c r="S446" s="227">
        <v>0</v>
      </c>
      <c r="T446" s="228">
        <f>S446*H446</f>
        <v>0</v>
      </c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R446" s="229" t="s">
        <v>242</v>
      </c>
      <c r="AT446" s="229" t="s">
        <v>152</v>
      </c>
      <c r="AU446" s="229" t="s">
        <v>86</v>
      </c>
      <c r="AY446" s="17" t="s">
        <v>150</v>
      </c>
      <c r="BE446" s="230">
        <f>IF(N446="základní",J446,0)</f>
        <v>0</v>
      </c>
      <c r="BF446" s="230">
        <f>IF(N446="snížená",J446,0)</f>
        <v>0</v>
      </c>
      <c r="BG446" s="230">
        <f>IF(N446="zákl. přenesená",J446,0)</f>
        <v>0</v>
      </c>
      <c r="BH446" s="230">
        <f>IF(N446="sníž. přenesená",J446,0)</f>
        <v>0</v>
      </c>
      <c r="BI446" s="230">
        <f>IF(N446="nulová",J446,0)</f>
        <v>0</v>
      </c>
      <c r="BJ446" s="17" t="s">
        <v>84</v>
      </c>
      <c r="BK446" s="230">
        <f>ROUND(I446*H446,2)</f>
        <v>0</v>
      </c>
      <c r="BL446" s="17" t="s">
        <v>242</v>
      </c>
      <c r="BM446" s="229" t="s">
        <v>1378</v>
      </c>
    </row>
    <row r="447" s="13" customFormat="1">
      <c r="A447" s="13"/>
      <c r="B447" s="231"/>
      <c r="C447" s="232"/>
      <c r="D447" s="233" t="s">
        <v>159</v>
      </c>
      <c r="E447" s="234" t="s">
        <v>1</v>
      </c>
      <c r="F447" s="235" t="s">
        <v>1379</v>
      </c>
      <c r="G447" s="232"/>
      <c r="H447" s="236">
        <v>18.399999999999999</v>
      </c>
      <c r="I447" s="237"/>
      <c r="J447" s="232"/>
      <c r="K447" s="232"/>
      <c r="L447" s="238"/>
      <c r="M447" s="239"/>
      <c r="N447" s="240"/>
      <c r="O447" s="240"/>
      <c r="P447" s="240"/>
      <c r="Q447" s="240"/>
      <c r="R447" s="240"/>
      <c r="S447" s="240"/>
      <c r="T447" s="241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2" t="s">
        <v>159</v>
      </c>
      <c r="AU447" s="242" t="s">
        <v>86</v>
      </c>
      <c r="AV447" s="13" t="s">
        <v>86</v>
      </c>
      <c r="AW447" s="13" t="s">
        <v>32</v>
      </c>
      <c r="AX447" s="13" t="s">
        <v>76</v>
      </c>
      <c r="AY447" s="242" t="s">
        <v>150</v>
      </c>
    </row>
    <row r="448" s="13" customFormat="1">
      <c r="A448" s="13"/>
      <c r="B448" s="231"/>
      <c r="C448" s="232"/>
      <c r="D448" s="233" t="s">
        <v>159</v>
      </c>
      <c r="E448" s="234" t="s">
        <v>1</v>
      </c>
      <c r="F448" s="235" t="s">
        <v>1380</v>
      </c>
      <c r="G448" s="232"/>
      <c r="H448" s="236">
        <v>22.399999999999999</v>
      </c>
      <c r="I448" s="237"/>
      <c r="J448" s="232"/>
      <c r="K448" s="232"/>
      <c r="L448" s="238"/>
      <c r="M448" s="239"/>
      <c r="N448" s="240"/>
      <c r="O448" s="240"/>
      <c r="P448" s="240"/>
      <c r="Q448" s="240"/>
      <c r="R448" s="240"/>
      <c r="S448" s="240"/>
      <c r="T448" s="241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2" t="s">
        <v>159</v>
      </c>
      <c r="AU448" s="242" t="s">
        <v>86</v>
      </c>
      <c r="AV448" s="13" t="s">
        <v>86</v>
      </c>
      <c r="AW448" s="13" t="s">
        <v>32</v>
      </c>
      <c r="AX448" s="13" t="s">
        <v>76</v>
      </c>
      <c r="AY448" s="242" t="s">
        <v>150</v>
      </c>
    </row>
    <row r="449" s="13" customFormat="1">
      <c r="A449" s="13"/>
      <c r="B449" s="231"/>
      <c r="C449" s="232"/>
      <c r="D449" s="233" t="s">
        <v>159</v>
      </c>
      <c r="E449" s="234" t="s">
        <v>1</v>
      </c>
      <c r="F449" s="235" t="s">
        <v>1381</v>
      </c>
      <c r="G449" s="232"/>
      <c r="H449" s="236">
        <v>15.199999999999999</v>
      </c>
      <c r="I449" s="237"/>
      <c r="J449" s="232"/>
      <c r="K449" s="232"/>
      <c r="L449" s="238"/>
      <c r="M449" s="239"/>
      <c r="N449" s="240"/>
      <c r="O449" s="240"/>
      <c r="P449" s="240"/>
      <c r="Q449" s="240"/>
      <c r="R449" s="240"/>
      <c r="S449" s="240"/>
      <c r="T449" s="241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2" t="s">
        <v>159</v>
      </c>
      <c r="AU449" s="242" t="s">
        <v>86</v>
      </c>
      <c r="AV449" s="13" t="s">
        <v>86</v>
      </c>
      <c r="AW449" s="13" t="s">
        <v>32</v>
      </c>
      <c r="AX449" s="13" t="s">
        <v>76</v>
      </c>
      <c r="AY449" s="242" t="s">
        <v>150</v>
      </c>
    </row>
    <row r="450" s="13" customFormat="1">
      <c r="A450" s="13"/>
      <c r="B450" s="231"/>
      <c r="C450" s="232"/>
      <c r="D450" s="233" t="s">
        <v>159</v>
      </c>
      <c r="E450" s="234" t="s">
        <v>1</v>
      </c>
      <c r="F450" s="235" t="s">
        <v>1382</v>
      </c>
      <c r="G450" s="232"/>
      <c r="H450" s="236">
        <v>10.4</v>
      </c>
      <c r="I450" s="237"/>
      <c r="J450" s="232"/>
      <c r="K450" s="232"/>
      <c r="L450" s="238"/>
      <c r="M450" s="239"/>
      <c r="N450" s="240"/>
      <c r="O450" s="240"/>
      <c r="P450" s="240"/>
      <c r="Q450" s="240"/>
      <c r="R450" s="240"/>
      <c r="S450" s="240"/>
      <c r="T450" s="241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2" t="s">
        <v>159</v>
      </c>
      <c r="AU450" s="242" t="s">
        <v>86</v>
      </c>
      <c r="AV450" s="13" t="s">
        <v>86</v>
      </c>
      <c r="AW450" s="13" t="s">
        <v>32</v>
      </c>
      <c r="AX450" s="13" t="s">
        <v>76</v>
      </c>
      <c r="AY450" s="242" t="s">
        <v>150</v>
      </c>
    </row>
    <row r="451" s="13" customFormat="1">
      <c r="A451" s="13"/>
      <c r="B451" s="231"/>
      <c r="C451" s="232"/>
      <c r="D451" s="233" t="s">
        <v>159</v>
      </c>
      <c r="E451" s="234" t="s">
        <v>1</v>
      </c>
      <c r="F451" s="235" t="s">
        <v>1383</v>
      </c>
      <c r="G451" s="232"/>
      <c r="H451" s="236">
        <v>15.6</v>
      </c>
      <c r="I451" s="237"/>
      <c r="J451" s="232"/>
      <c r="K451" s="232"/>
      <c r="L451" s="238"/>
      <c r="M451" s="239"/>
      <c r="N451" s="240"/>
      <c r="O451" s="240"/>
      <c r="P451" s="240"/>
      <c r="Q451" s="240"/>
      <c r="R451" s="240"/>
      <c r="S451" s="240"/>
      <c r="T451" s="241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2" t="s">
        <v>159</v>
      </c>
      <c r="AU451" s="242" t="s">
        <v>86</v>
      </c>
      <c r="AV451" s="13" t="s">
        <v>86</v>
      </c>
      <c r="AW451" s="13" t="s">
        <v>32</v>
      </c>
      <c r="AX451" s="13" t="s">
        <v>76</v>
      </c>
      <c r="AY451" s="242" t="s">
        <v>150</v>
      </c>
    </row>
    <row r="452" s="13" customFormat="1">
      <c r="A452" s="13"/>
      <c r="B452" s="231"/>
      <c r="C452" s="232"/>
      <c r="D452" s="233" t="s">
        <v>159</v>
      </c>
      <c r="E452" s="234" t="s">
        <v>1</v>
      </c>
      <c r="F452" s="235" t="s">
        <v>1384</v>
      </c>
      <c r="G452" s="232"/>
      <c r="H452" s="236">
        <v>11.199999999999999</v>
      </c>
      <c r="I452" s="237"/>
      <c r="J452" s="232"/>
      <c r="K452" s="232"/>
      <c r="L452" s="238"/>
      <c r="M452" s="239"/>
      <c r="N452" s="240"/>
      <c r="O452" s="240"/>
      <c r="P452" s="240"/>
      <c r="Q452" s="240"/>
      <c r="R452" s="240"/>
      <c r="S452" s="240"/>
      <c r="T452" s="241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2" t="s">
        <v>159</v>
      </c>
      <c r="AU452" s="242" t="s">
        <v>86</v>
      </c>
      <c r="AV452" s="13" t="s">
        <v>86</v>
      </c>
      <c r="AW452" s="13" t="s">
        <v>32</v>
      </c>
      <c r="AX452" s="13" t="s">
        <v>76</v>
      </c>
      <c r="AY452" s="242" t="s">
        <v>150</v>
      </c>
    </row>
    <row r="453" s="13" customFormat="1">
      <c r="A453" s="13"/>
      <c r="B453" s="231"/>
      <c r="C453" s="232"/>
      <c r="D453" s="233" t="s">
        <v>159</v>
      </c>
      <c r="E453" s="234" t="s">
        <v>1</v>
      </c>
      <c r="F453" s="235" t="s">
        <v>1385</v>
      </c>
      <c r="G453" s="232"/>
      <c r="H453" s="236">
        <v>21.199999999999999</v>
      </c>
      <c r="I453" s="237"/>
      <c r="J453" s="232"/>
      <c r="K453" s="232"/>
      <c r="L453" s="238"/>
      <c r="M453" s="239"/>
      <c r="N453" s="240"/>
      <c r="O453" s="240"/>
      <c r="P453" s="240"/>
      <c r="Q453" s="240"/>
      <c r="R453" s="240"/>
      <c r="S453" s="240"/>
      <c r="T453" s="241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2" t="s">
        <v>159</v>
      </c>
      <c r="AU453" s="242" t="s">
        <v>86</v>
      </c>
      <c r="AV453" s="13" t="s">
        <v>86</v>
      </c>
      <c r="AW453" s="13" t="s">
        <v>32</v>
      </c>
      <c r="AX453" s="13" t="s">
        <v>76</v>
      </c>
      <c r="AY453" s="242" t="s">
        <v>150</v>
      </c>
    </row>
    <row r="454" s="14" customFormat="1">
      <c r="A454" s="14"/>
      <c r="B454" s="243"/>
      <c r="C454" s="244"/>
      <c r="D454" s="233" t="s">
        <v>159</v>
      </c>
      <c r="E454" s="245" t="s">
        <v>1</v>
      </c>
      <c r="F454" s="246" t="s">
        <v>161</v>
      </c>
      <c r="G454" s="244"/>
      <c r="H454" s="247">
        <v>114.40000000000001</v>
      </c>
      <c r="I454" s="248"/>
      <c r="J454" s="244"/>
      <c r="K454" s="244"/>
      <c r="L454" s="249"/>
      <c r="M454" s="250"/>
      <c r="N454" s="251"/>
      <c r="O454" s="251"/>
      <c r="P454" s="251"/>
      <c r="Q454" s="251"/>
      <c r="R454" s="251"/>
      <c r="S454" s="251"/>
      <c r="T454" s="252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53" t="s">
        <v>159</v>
      </c>
      <c r="AU454" s="253" t="s">
        <v>86</v>
      </c>
      <c r="AV454" s="14" t="s">
        <v>157</v>
      </c>
      <c r="AW454" s="14" t="s">
        <v>32</v>
      </c>
      <c r="AX454" s="14" t="s">
        <v>84</v>
      </c>
      <c r="AY454" s="253" t="s">
        <v>150</v>
      </c>
    </row>
    <row r="455" s="2" customFormat="1" ht="16.5" customHeight="1">
      <c r="A455" s="38"/>
      <c r="B455" s="39"/>
      <c r="C455" s="218" t="s">
        <v>642</v>
      </c>
      <c r="D455" s="218" t="s">
        <v>152</v>
      </c>
      <c r="E455" s="219" t="s">
        <v>1386</v>
      </c>
      <c r="F455" s="220" t="s">
        <v>1387</v>
      </c>
      <c r="G455" s="221" t="s">
        <v>155</v>
      </c>
      <c r="H455" s="222">
        <v>114.40000000000001</v>
      </c>
      <c r="I455" s="223"/>
      <c r="J455" s="224">
        <f>ROUND(I455*H455,2)</f>
        <v>0</v>
      </c>
      <c r="K455" s="220" t="s">
        <v>156</v>
      </c>
      <c r="L455" s="44"/>
      <c r="M455" s="225" t="s">
        <v>1</v>
      </c>
      <c r="N455" s="226" t="s">
        <v>41</v>
      </c>
      <c r="O455" s="91"/>
      <c r="P455" s="227">
        <f>O455*H455</f>
        <v>0</v>
      </c>
      <c r="Q455" s="227">
        <v>0.00029999999999999997</v>
      </c>
      <c r="R455" s="227">
        <f>Q455*H455</f>
        <v>0.034319999999999996</v>
      </c>
      <c r="S455" s="227">
        <v>0</v>
      </c>
      <c r="T455" s="228">
        <f>S455*H455</f>
        <v>0</v>
      </c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R455" s="229" t="s">
        <v>242</v>
      </c>
      <c r="AT455" s="229" t="s">
        <v>152</v>
      </c>
      <c r="AU455" s="229" t="s">
        <v>86</v>
      </c>
      <c r="AY455" s="17" t="s">
        <v>150</v>
      </c>
      <c r="BE455" s="230">
        <f>IF(N455="základní",J455,0)</f>
        <v>0</v>
      </c>
      <c r="BF455" s="230">
        <f>IF(N455="snížená",J455,0)</f>
        <v>0</v>
      </c>
      <c r="BG455" s="230">
        <f>IF(N455="zákl. přenesená",J455,0)</f>
        <v>0</v>
      </c>
      <c r="BH455" s="230">
        <f>IF(N455="sníž. přenesená",J455,0)</f>
        <v>0</v>
      </c>
      <c r="BI455" s="230">
        <f>IF(N455="nulová",J455,0)</f>
        <v>0</v>
      </c>
      <c r="BJ455" s="17" t="s">
        <v>84</v>
      </c>
      <c r="BK455" s="230">
        <f>ROUND(I455*H455,2)</f>
        <v>0</v>
      </c>
      <c r="BL455" s="17" t="s">
        <v>242</v>
      </c>
      <c r="BM455" s="229" t="s">
        <v>1388</v>
      </c>
    </row>
    <row r="456" s="13" customFormat="1">
      <c r="A456" s="13"/>
      <c r="B456" s="231"/>
      <c r="C456" s="232"/>
      <c r="D456" s="233" t="s">
        <v>159</v>
      </c>
      <c r="E456" s="234" t="s">
        <v>1</v>
      </c>
      <c r="F456" s="235" t="s">
        <v>1379</v>
      </c>
      <c r="G456" s="232"/>
      <c r="H456" s="236">
        <v>18.399999999999999</v>
      </c>
      <c r="I456" s="237"/>
      <c r="J456" s="232"/>
      <c r="K456" s="232"/>
      <c r="L456" s="238"/>
      <c r="M456" s="239"/>
      <c r="N456" s="240"/>
      <c r="O456" s="240"/>
      <c r="P456" s="240"/>
      <c r="Q456" s="240"/>
      <c r="R456" s="240"/>
      <c r="S456" s="240"/>
      <c r="T456" s="241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2" t="s">
        <v>159</v>
      </c>
      <c r="AU456" s="242" t="s">
        <v>86</v>
      </c>
      <c r="AV456" s="13" t="s">
        <v>86</v>
      </c>
      <c r="AW456" s="13" t="s">
        <v>32</v>
      </c>
      <c r="AX456" s="13" t="s">
        <v>76</v>
      </c>
      <c r="AY456" s="242" t="s">
        <v>150</v>
      </c>
    </row>
    <row r="457" s="13" customFormat="1">
      <c r="A457" s="13"/>
      <c r="B457" s="231"/>
      <c r="C457" s="232"/>
      <c r="D457" s="233" t="s">
        <v>159</v>
      </c>
      <c r="E457" s="234" t="s">
        <v>1</v>
      </c>
      <c r="F457" s="235" t="s">
        <v>1380</v>
      </c>
      <c r="G457" s="232"/>
      <c r="H457" s="236">
        <v>22.399999999999999</v>
      </c>
      <c r="I457" s="237"/>
      <c r="J457" s="232"/>
      <c r="K457" s="232"/>
      <c r="L457" s="238"/>
      <c r="M457" s="239"/>
      <c r="N457" s="240"/>
      <c r="O457" s="240"/>
      <c r="P457" s="240"/>
      <c r="Q457" s="240"/>
      <c r="R457" s="240"/>
      <c r="S457" s="240"/>
      <c r="T457" s="241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2" t="s">
        <v>159</v>
      </c>
      <c r="AU457" s="242" t="s">
        <v>86</v>
      </c>
      <c r="AV457" s="13" t="s">
        <v>86</v>
      </c>
      <c r="AW457" s="13" t="s">
        <v>32</v>
      </c>
      <c r="AX457" s="13" t="s">
        <v>76</v>
      </c>
      <c r="AY457" s="242" t="s">
        <v>150</v>
      </c>
    </row>
    <row r="458" s="13" customFormat="1">
      <c r="A458" s="13"/>
      <c r="B458" s="231"/>
      <c r="C458" s="232"/>
      <c r="D458" s="233" t="s">
        <v>159</v>
      </c>
      <c r="E458" s="234" t="s">
        <v>1</v>
      </c>
      <c r="F458" s="235" t="s">
        <v>1381</v>
      </c>
      <c r="G458" s="232"/>
      <c r="H458" s="236">
        <v>15.199999999999999</v>
      </c>
      <c r="I458" s="237"/>
      <c r="J458" s="232"/>
      <c r="K458" s="232"/>
      <c r="L458" s="238"/>
      <c r="M458" s="239"/>
      <c r="N458" s="240"/>
      <c r="O458" s="240"/>
      <c r="P458" s="240"/>
      <c r="Q458" s="240"/>
      <c r="R458" s="240"/>
      <c r="S458" s="240"/>
      <c r="T458" s="241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2" t="s">
        <v>159</v>
      </c>
      <c r="AU458" s="242" t="s">
        <v>86</v>
      </c>
      <c r="AV458" s="13" t="s">
        <v>86</v>
      </c>
      <c r="AW458" s="13" t="s">
        <v>32</v>
      </c>
      <c r="AX458" s="13" t="s">
        <v>76</v>
      </c>
      <c r="AY458" s="242" t="s">
        <v>150</v>
      </c>
    </row>
    <row r="459" s="13" customFormat="1">
      <c r="A459" s="13"/>
      <c r="B459" s="231"/>
      <c r="C459" s="232"/>
      <c r="D459" s="233" t="s">
        <v>159</v>
      </c>
      <c r="E459" s="234" t="s">
        <v>1</v>
      </c>
      <c r="F459" s="235" t="s">
        <v>1382</v>
      </c>
      <c r="G459" s="232"/>
      <c r="H459" s="236">
        <v>10.4</v>
      </c>
      <c r="I459" s="237"/>
      <c r="J459" s="232"/>
      <c r="K459" s="232"/>
      <c r="L459" s="238"/>
      <c r="M459" s="239"/>
      <c r="N459" s="240"/>
      <c r="O459" s="240"/>
      <c r="P459" s="240"/>
      <c r="Q459" s="240"/>
      <c r="R459" s="240"/>
      <c r="S459" s="240"/>
      <c r="T459" s="241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2" t="s">
        <v>159</v>
      </c>
      <c r="AU459" s="242" t="s">
        <v>86</v>
      </c>
      <c r="AV459" s="13" t="s">
        <v>86</v>
      </c>
      <c r="AW459" s="13" t="s">
        <v>32</v>
      </c>
      <c r="AX459" s="13" t="s">
        <v>76</v>
      </c>
      <c r="AY459" s="242" t="s">
        <v>150</v>
      </c>
    </row>
    <row r="460" s="13" customFormat="1">
      <c r="A460" s="13"/>
      <c r="B460" s="231"/>
      <c r="C460" s="232"/>
      <c r="D460" s="233" t="s">
        <v>159</v>
      </c>
      <c r="E460" s="234" t="s">
        <v>1</v>
      </c>
      <c r="F460" s="235" t="s">
        <v>1383</v>
      </c>
      <c r="G460" s="232"/>
      <c r="H460" s="236">
        <v>15.6</v>
      </c>
      <c r="I460" s="237"/>
      <c r="J460" s="232"/>
      <c r="K460" s="232"/>
      <c r="L460" s="238"/>
      <c r="M460" s="239"/>
      <c r="N460" s="240"/>
      <c r="O460" s="240"/>
      <c r="P460" s="240"/>
      <c r="Q460" s="240"/>
      <c r="R460" s="240"/>
      <c r="S460" s="240"/>
      <c r="T460" s="241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2" t="s">
        <v>159</v>
      </c>
      <c r="AU460" s="242" t="s">
        <v>86</v>
      </c>
      <c r="AV460" s="13" t="s">
        <v>86</v>
      </c>
      <c r="AW460" s="13" t="s">
        <v>32</v>
      </c>
      <c r="AX460" s="13" t="s">
        <v>76</v>
      </c>
      <c r="AY460" s="242" t="s">
        <v>150</v>
      </c>
    </row>
    <row r="461" s="13" customFormat="1">
      <c r="A461" s="13"/>
      <c r="B461" s="231"/>
      <c r="C461" s="232"/>
      <c r="D461" s="233" t="s">
        <v>159</v>
      </c>
      <c r="E461" s="234" t="s">
        <v>1</v>
      </c>
      <c r="F461" s="235" t="s">
        <v>1384</v>
      </c>
      <c r="G461" s="232"/>
      <c r="H461" s="236">
        <v>11.199999999999999</v>
      </c>
      <c r="I461" s="237"/>
      <c r="J461" s="232"/>
      <c r="K461" s="232"/>
      <c r="L461" s="238"/>
      <c r="M461" s="239"/>
      <c r="N461" s="240"/>
      <c r="O461" s="240"/>
      <c r="P461" s="240"/>
      <c r="Q461" s="240"/>
      <c r="R461" s="240"/>
      <c r="S461" s="240"/>
      <c r="T461" s="241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2" t="s">
        <v>159</v>
      </c>
      <c r="AU461" s="242" t="s">
        <v>86</v>
      </c>
      <c r="AV461" s="13" t="s">
        <v>86</v>
      </c>
      <c r="AW461" s="13" t="s">
        <v>32</v>
      </c>
      <c r="AX461" s="13" t="s">
        <v>76</v>
      </c>
      <c r="AY461" s="242" t="s">
        <v>150</v>
      </c>
    </row>
    <row r="462" s="13" customFormat="1">
      <c r="A462" s="13"/>
      <c r="B462" s="231"/>
      <c r="C462" s="232"/>
      <c r="D462" s="233" t="s">
        <v>159</v>
      </c>
      <c r="E462" s="234" t="s">
        <v>1</v>
      </c>
      <c r="F462" s="235" t="s">
        <v>1385</v>
      </c>
      <c r="G462" s="232"/>
      <c r="H462" s="236">
        <v>21.199999999999999</v>
      </c>
      <c r="I462" s="237"/>
      <c r="J462" s="232"/>
      <c r="K462" s="232"/>
      <c r="L462" s="238"/>
      <c r="M462" s="239"/>
      <c r="N462" s="240"/>
      <c r="O462" s="240"/>
      <c r="P462" s="240"/>
      <c r="Q462" s="240"/>
      <c r="R462" s="240"/>
      <c r="S462" s="240"/>
      <c r="T462" s="241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2" t="s">
        <v>159</v>
      </c>
      <c r="AU462" s="242" t="s">
        <v>86</v>
      </c>
      <c r="AV462" s="13" t="s">
        <v>86</v>
      </c>
      <c r="AW462" s="13" t="s">
        <v>32</v>
      </c>
      <c r="AX462" s="13" t="s">
        <v>76</v>
      </c>
      <c r="AY462" s="242" t="s">
        <v>150</v>
      </c>
    </row>
    <row r="463" s="14" customFormat="1">
      <c r="A463" s="14"/>
      <c r="B463" s="243"/>
      <c r="C463" s="244"/>
      <c r="D463" s="233" t="s">
        <v>159</v>
      </c>
      <c r="E463" s="245" t="s">
        <v>1</v>
      </c>
      <c r="F463" s="246" t="s">
        <v>161</v>
      </c>
      <c r="G463" s="244"/>
      <c r="H463" s="247">
        <v>114.40000000000001</v>
      </c>
      <c r="I463" s="248"/>
      <c r="J463" s="244"/>
      <c r="K463" s="244"/>
      <c r="L463" s="249"/>
      <c r="M463" s="250"/>
      <c r="N463" s="251"/>
      <c r="O463" s="251"/>
      <c r="P463" s="251"/>
      <c r="Q463" s="251"/>
      <c r="R463" s="251"/>
      <c r="S463" s="251"/>
      <c r="T463" s="252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53" t="s">
        <v>159</v>
      </c>
      <c r="AU463" s="253" t="s">
        <v>86</v>
      </c>
      <c r="AV463" s="14" t="s">
        <v>157</v>
      </c>
      <c r="AW463" s="14" t="s">
        <v>32</v>
      </c>
      <c r="AX463" s="14" t="s">
        <v>84</v>
      </c>
      <c r="AY463" s="253" t="s">
        <v>150</v>
      </c>
    </row>
    <row r="464" s="2" customFormat="1" ht="16.5" customHeight="1">
      <c r="A464" s="38"/>
      <c r="B464" s="39"/>
      <c r="C464" s="218" t="s">
        <v>649</v>
      </c>
      <c r="D464" s="218" t="s">
        <v>152</v>
      </c>
      <c r="E464" s="219" t="s">
        <v>1389</v>
      </c>
      <c r="F464" s="220" t="s">
        <v>1390</v>
      </c>
      <c r="G464" s="221" t="s">
        <v>155</v>
      </c>
      <c r="H464" s="222">
        <v>114.40000000000001</v>
      </c>
      <c r="I464" s="223"/>
      <c r="J464" s="224">
        <f>ROUND(I464*H464,2)</f>
        <v>0</v>
      </c>
      <c r="K464" s="220" t="s">
        <v>156</v>
      </c>
      <c r="L464" s="44"/>
      <c r="M464" s="225" t="s">
        <v>1</v>
      </c>
      <c r="N464" s="226" t="s">
        <v>41</v>
      </c>
      <c r="O464" s="91"/>
      <c r="P464" s="227">
        <f>O464*H464</f>
        <v>0</v>
      </c>
      <c r="Q464" s="227">
        <v>0.0015</v>
      </c>
      <c r="R464" s="227">
        <f>Q464*H464</f>
        <v>0.1716</v>
      </c>
      <c r="S464" s="227">
        <v>0</v>
      </c>
      <c r="T464" s="228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29" t="s">
        <v>242</v>
      </c>
      <c r="AT464" s="229" t="s">
        <v>152</v>
      </c>
      <c r="AU464" s="229" t="s">
        <v>86</v>
      </c>
      <c r="AY464" s="17" t="s">
        <v>150</v>
      </c>
      <c r="BE464" s="230">
        <f>IF(N464="základní",J464,0)</f>
        <v>0</v>
      </c>
      <c r="BF464" s="230">
        <f>IF(N464="snížená",J464,0)</f>
        <v>0</v>
      </c>
      <c r="BG464" s="230">
        <f>IF(N464="zákl. přenesená",J464,0)</f>
        <v>0</v>
      </c>
      <c r="BH464" s="230">
        <f>IF(N464="sníž. přenesená",J464,0)</f>
        <v>0</v>
      </c>
      <c r="BI464" s="230">
        <f>IF(N464="nulová",J464,0)</f>
        <v>0</v>
      </c>
      <c r="BJ464" s="17" t="s">
        <v>84</v>
      </c>
      <c r="BK464" s="230">
        <f>ROUND(I464*H464,2)</f>
        <v>0</v>
      </c>
      <c r="BL464" s="17" t="s">
        <v>242</v>
      </c>
      <c r="BM464" s="229" t="s">
        <v>1391</v>
      </c>
    </row>
    <row r="465" s="13" customFormat="1">
      <c r="A465" s="13"/>
      <c r="B465" s="231"/>
      <c r="C465" s="232"/>
      <c r="D465" s="233" t="s">
        <v>159</v>
      </c>
      <c r="E465" s="234" t="s">
        <v>1</v>
      </c>
      <c r="F465" s="235" t="s">
        <v>1379</v>
      </c>
      <c r="G465" s="232"/>
      <c r="H465" s="236">
        <v>18.399999999999999</v>
      </c>
      <c r="I465" s="237"/>
      <c r="J465" s="232"/>
      <c r="K465" s="232"/>
      <c r="L465" s="238"/>
      <c r="M465" s="239"/>
      <c r="N465" s="240"/>
      <c r="O465" s="240"/>
      <c r="P465" s="240"/>
      <c r="Q465" s="240"/>
      <c r="R465" s="240"/>
      <c r="S465" s="240"/>
      <c r="T465" s="241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2" t="s">
        <v>159</v>
      </c>
      <c r="AU465" s="242" t="s">
        <v>86</v>
      </c>
      <c r="AV465" s="13" t="s">
        <v>86</v>
      </c>
      <c r="AW465" s="13" t="s">
        <v>32</v>
      </c>
      <c r="AX465" s="13" t="s">
        <v>76</v>
      </c>
      <c r="AY465" s="242" t="s">
        <v>150</v>
      </c>
    </row>
    <row r="466" s="13" customFormat="1">
      <c r="A466" s="13"/>
      <c r="B466" s="231"/>
      <c r="C466" s="232"/>
      <c r="D466" s="233" t="s">
        <v>159</v>
      </c>
      <c r="E466" s="234" t="s">
        <v>1</v>
      </c>
      <c r="F466" s="235" t="s">
        <v>1380</v>
      </c>
      <c r="G466" s="232"/>
      <c r="H466" s="236">
        <v>22.399999999999999</v>
      </c>
      <c r="I466" s="237"/>
      <c r="J466" s="232"/>
      <c r="K466" s="232"/>
      <c r="L466" s="238"/>
      <c r="M466" s="239"/>
      <c r="N466" s="240"/>
      <c r="O466" s="240"/>
      <c r="P466" s="240"/>
      <c r="Q466" s="240"/>
      <c r="R466" s="240"/>
      <c r="S466" s="240"/>
      <c r="T466" s="241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2" t="s">
        <v>159</v>
      </c>
      <c r="AU466" s="242" t="s">
        <v>86</v>
      </c>
      <c r="AV466" s="13" t="s">
        <v>86</v>
      </c>
      <c r="AW466" s="13" t="s">
        <v>32</v>
      </c>
      <c r="AX466" s="13" t="s">
        <v>76</v>
      </c>
      <c r="AY466" s="242" t="s">
        <v>150</v>
      </c>
    </row>
    <row r="467" s="13" customFormat="1">
      <c r="A467" s="13"/>
      <c r="B467" s="231"/>
      <c r="C467" s="232"/>
      <c r="D467" s="233" t="s">
        <v>159</v>
      </c>
      <c r="E467" s="234" t="s">
        <v>1</v>
      </c>
      <c r="F467" s="235" t="s">
        <v>1381</v>
      </c>
      <c r="G467" s="232"/>
      <c r="H467" s="236">
        <v>15.199999999999999</v>
      </c>
      <c r="I467" s="237"/>
      <c r="J467" s="232"/>
      <c r="K467" s="232"/>
      <c r="L467" s="238"/>
      <c r="M467" s="239"/>
      <c r="N467" s="240"/>
      <c r="O467" s="240"/>
      <c r="P467" s="240"/>
      <c r="Q467" s="240"/>
      <c r="R467" s="240"/>
      <c r="S467" s="240"/>
      <c r="T467" s="241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2" t="s">
        <v>159</v>
      </c>
      <c r="AU467" s="242" t="s">
        <v>86</v>
      </c>
      <c r="AV467" s="13" t="s">
        <v>86</v>
      </c>
      <c r="AW467" s="13" t="s">
        <v>32</v>
      </c>
      <c r="AX467" s="13" t="s">
        <v>76</v>
      </c>
      <c r="AY467" s="242" t="s">
        <v>150</v>
      </c>
    </row>
    <row r="468" s="13" customFormat="1">
      <c r="A468" s="13"/>
      <c r="B468" s="231"/>
      <c r="C468" s="232"/>
      <c r="D468" s="233" t="s">
        <v>159</v>
      </c>
      <c r="E468" s="234" t="s">
        <v>1</v>
      </c>
      <c r="F468" s="235" t="s">
        <v>1382</v>
      </c>
      <c r="G468" s="232"/>
      <c r="H468" s="236">
        <v>10.4</v>
      </c>
      <c r="I468" s="237"/>
      <c r="J468" s="232"/>
      <c r="K468" s="232"/>
      <c r="L468" s="238"/>
      <c r="M468" s="239"/>
      <c r="N468" s="240"/>
      <c r="O468" s="240"/>
      <c r="P468" s="240"/>
      <c r="Q468" s="240"/>
      <c r="R468" s="240"/>
      <c r="S468" s="240"/>
      <c r="T468" s="241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2" t="s">
        <v>159</v>
      </c>
      <c r="AU468" s="242" t="s">
        <v>86</v>
      </c>
      <c r="AV468" s="13" t="s">
        <v>86</v>
      </c>
      <c r="AW468" s="13" t="s">
        <v>32</v>
      </c>
      <c r="AX468" s="13" t="s">
        <v>76</v>
      </c>
      <c r="AY468" s="242" t="s">
        <v>150</v>
      </c>
    </row>
    <row r="469" s="13" customFormat="1">
      <c r="A469" s="13"/>
      <c r="B469" s="231"/>
      <c r="C469" s="232"/>
      <c r="D469" s="233" t="s">
        <v>159</v>
      </c>
      <c r="E469" s="234" t="s">
        <v>1</v>
      </c>
      <c r="F469" s="235" t="s">
        <v>1383</v>
      </c>
      <c r="G469" s="232"/>
      <c r="H469" s="236">
        <v>15.6</v>
      </c>
      <c r="I469" s="237"/>
      <c r="J469" s="232"/>
      <c r="K469" s="232"/>
      <c r="L469" s="238"/>
      <c r="M469" s="239"/>
      <c r="N469" s="240"/>
      <c r="O469" s="240"/>
      <c r="P469" s="240"/>
      <c r="Q469" s="240"/>
      <c r="R469" s="240"/>
      <c r="S469" s="240"/>
      <c r="T469" s="241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2" t="s">
        <v>159</v>
      </c>
      <c r="AU469" s="242" t="s">
        <v>86</v>
      </c>
      <c r="AV469" s="13" t="s">
        <v>86</v>
      </c>
      <c r="AW469" s="13" t="s">
        <v>32</v>
      </c>
      <c r="AX469" s="13" t="s">
        <v>76</v>
      </c>
      <c r="AY469" s="242" t="s">
        <v>150</v>
      </c>
    </row>
    <row r="470" s="13" customFormat="1">
      <c r="A470" s="13"/>
      <c r="B470" s="231"/>
      <c r="C470" s="232"/>
      <c r="D470" s="233" t="s">
        <v>159</v>
      </c>
      <c r="E470" s="234" t="s">
        <v>1</v>
      </c>
      <c r="F470" s="235" t="s">
        <v>1384</v>
      </c>
      <c r="G470" s="232"/>
      <c r="H470" s="236">
        <v>11.199999999999999</v>
      </c>
      <c r="I470" s="237"/>
      <c r="J470" s="232"/>
      <c r="K470" s="232"/>
      <c r="L470" s="238"/>
      <c r="M470" s="239"/>
      <c r="N470" s="240"/>
      <c r="O470" s="240"/>
      <c r="P470" s="240"/>
      <c r="Q470" s="240"/>
      <c r="R470" s="240"/>
      <c r="S470" s="240"/>
      <c r="T470" s="241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2" t="s">
        <v>159</v>
      </c>
      <c r="AU470" s="242" t="s">
        <v>86</v>
      </c>
      <c r="AV470" s="13" t="s">
        <v>86</v>
      </c>
      <c r="AW470" s="13" t="s">
        <v>32</v>
      </c>
      <c r="AX470" s="13" t="s">
        <v>76</v>
      </c>
      <c r="AY470" s="242" t="s">
        <v>150</v>
      </c>
    </row>
    <row r="471" s="13" customFormat="1">
      <c r="A471" s="13"/>
      <c r="B471" s="231"/>
      <c r="C471" s="232"/>
      <c r="D471" s="233" t="s">
        <v>159</v>
      </c>
      <c r="E471" s="234" t="s">
        <v>1</v>
      </c>
      <c r="F471" s="235" t="s">
        <v>1385</v>
      </c>
      <c r="G471" s="232"/>
      <c r="H471" s="236">
        <v>21.199999999999999</v>
      </c>
      <c r="I471" s="237"/>
      <c r="J471" s="232"/>
      <c r="K471" s="232"/>
      <c r="L471" s="238"/>
      <c r="M471" s="239"/>
      <c r="N471" s="240"/>
      <c r="O471" s="240"/>
      <c r="P471" s="240"/>
      <c r="Q471" s="240"/>
      <c r="R471" s="240"/>
      <c r="S471" s="240"/>
      <c r="T471" s="241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2" t="s">
        <v>159</v>
      </c>
      <c r="AU471" s="242" t="s">
        <v>86</v>
      </c>
      <c r="AV471" s="13" t="s">
        <v>86</v>
      </c>
      <c r="AW471" s="13" t="s">
        <v>32</v>
      </c>
      <c r="AX471" s="13" t="s">
        <v>76</v>
      </c>
      <c r="AY471" s="242" t="s">
        <v>150</v>
      </c>
    </row>
    <row r="472" s="14" customFormat="1">
      <c r="A472" s="14"/>
      <c r="B472" s="243"/>
      <c r="C472" s="244"/>
      <c r="D472" s="233" t="s">
        <v>159</v>
      </c>
      <c r="E472" s="245" t="s">
        <v>1</v>
      </c>
      <c r="F472" s="246" t="s">
        <v>161</v>
      </c>
      <c r="G472" s="244"/>
      <c r="H472" s="247">
        <v>114.40000000000001</v>
      </c>
      <c r="I472" s="248"/>
      <c r="J472" s="244"/>
      <c r="K472" s="244"/>
      <c r="L472" s="249"/>
      <c r="M472" s="250"/>
      <c r="N472" s="251"/>
      <c r="O472" s="251"/>
      <c r="P472" s="251"/>
      <c r="Q472" s="251"/>
      <c r="R472" s="251"/>
      <c r="S472" s="251"/>
      <c r="T472" s="252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53" t="s">
        <v>159</v>
      </c>
      <c r="AU472" s="253" t="s">
        <v>86</v>
      </c>
      <c r="AV472" s="14" t="s">
        <v>157</v>
      </c>
      <c r="AW472" s="14" t="s">
        <v>32</v>
      </c>
      <c r="AX472" s="14" t="s">
        <v>84</v>
      </c>
      <c r="AY472" s="253" t="s">
        <v>150</v>
      </c>
    </row>
    <row r="473" s="2" customFormat="1" ht="16.5" customHeight="1">
      <c r="A473" s="38"/>
      <c r="B473" s="39"/>
      <c r="C473" s="218" t="s">
        <v>653</v>
      </c>
      <c r="D473" s="218" t="s">
        <v>152</v>
      </c>
      <c r="E473" s="219" t="s">
        <v>1392</v>
      </c>
      <c r="F473" s="220" t="s">
        <v>1393</v>
      </c>
      <c r="G473" s="221" t="s">
        <v>155</v>
      </c>
      <c r="H473" s="222">
        <v>114.40000000000001</v>
      </c>
      <c r="I473" s="223"/>
      <c r="J473" s="224">
        <f>ROUND(I473*H473,2)</f>
        <v>0</v>
      </c>
      <c r="K473" s="220" t="s">
        <v>156</v>
      </c>
      <c r="L473" s="44"/>
      <c r="M473" s="225" t="s">
        <v>1</v>
      </c>
      <c r="N473" s="226" t="s">
        <v>41</v>
      </c>
      <c r="O473" s="91"/>
      <c r="P473" s="227">
        <f>O473*H473</f>
        <v>0</v>
      </c>
      <c r="Q473" s="227">
        <v>0.0044999999999999997</v>
      </c>
      <c r="R473" s="227">
        <f>Q473*H473</f>
        <v>0.51480000000000004</v>
      </c>
      <c r="S473" s="227">
        <v>0</v>
      </c>
      <c r="T473" s="228">
        <f>S473*H473</f>
        <v>0</v>
      </c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R473" s="229" t="s">
        <v>242</v>
      </c>
      <c r="AT473" s="229" t="s">
        <v>152</v>
      </c>
      <c r="AU473" s="229" t="s">
        <v>86</v>
      </c>
      <c r="AY473" s="17" t="s">
        <v>150</v>
      </c>
      <c r="BE473" s="230">
        <f>IF(N473="základní",J473,0)</f>
        <v>0</v>
      </c>
      <c r="BF473" s="230">
        <f>IF(N473="snížená",J473,0)</f>
        <v>0</v>
      </c>
      <c r="BG473" s="230">
        <f>IF(N473="zákl. přenesená",J473,0)</f>
        <v>0</v>
      </c>
      <c r="BH473" s="230">
        <f>IF(N473="sníž. přenesená",J473,0)</f>
        <v>0</v>
      </c>
      <c r="BI473" s="230">
        <f>IF(N473="nulová",J473,0)</f>
        <v>0</v>
      </c>
      <c r="BJ473" s="17" t="s">
        <v>84</v>
      </c>
      <c r="BK473" s="230">
        <f>ROUND(I473*H473,2)</f>
        <v>0</v>
      </c>
      <c r="BL473" s="17" t="s">
        <v>242</v>
      </c>
      <c r="BM473" s="229" t="s">
        <v>1394</v>
      </c>
    </row>
    <row r="474" s="13" customFormat="1">
      <c r="A474" s="13"/>
      <c r="B474" s="231"/>
      <c r="C474" s="232"/>
      <c r="D474" s="233" t="s">
        <v>159</v>
      </c>
      <c r="E474" s="234" t="s">
        <v>1</v>
      </c>
      <c r="F474" s="235" t="s">
        <v>1379</v>
      </c>
      <c r="G474" s="232"/>
      <c r="H474" s="236">
        <v>18.399999999999999</v>
      </c>
      <c r="I474" s="237"/>
      <c r="J474" s="232"/>
      <c r="K474" s="232"/>
      <c r="L474" s="238"/>
      <c r="M474" s="239"/>
      <c r="N474" s="240"/>
      <c r="O474" s="240"/>
      <c r="P474" s="240"/>
      <c r="Q474" s="240"/>
      <c r="R474" s="240"/>
      <c r="S474" s="240"/>
      <c r="T474" s="241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2" t="s">
        <v>159</v>
      </c>
      <c r="AU474" s="242" t="s">
        <v>86</v>
      </c>
      <c r="AV474" s="13" t="s">
        <v>86</v>
      </c>
      <c r="AW474" s="13" t="s">
        <v>32</v>
      </c>
      <c r="AX474" s="13" t="s">
        <v>76</v>
      </c>
      <c r="AY474" s="242" t="s">
        <v>150</v>
      </c>
    </row>
    <row r="475" s="13" customFormat="1">
      <c r="A475" s="13"/>
      <c r="B475" s="231"/>
      <c r="C475" s="232"/>
      <c r="D475" s="233" t="s">
        <v>159</v>
      </c>
      <c r="E475" s="234" t="s">
        <v>1</v>
      </c>
      <c r="F475" s="235" t="s">
        <v>1380</v>
      </c>
      <c r="G475" s="232"/>
      <c r="H475" s="236">
        <v>22.399999999999999</v>
      </c>
      <c r="I475" s="237"/>
      <c r="J475" s="232"/>
      <c r="K475" s="232"/>
      <c r="L475" s="238"/>
      <c r="M475" s="239"/>
      <c r="N475" s="240"/>
      <c r="O475" s="240"/>
      <c r="P475" s="240"/>
      <c r="Q475" s="240"/>
      <c r="R475" s="240"/>
      <c r="S475" s="240"/>
      <c r="T475" s="241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2" t="s">
        <v>159</v>
      </c>
      <c r="AU475" s="242" t="s">
        <v>86</v>
      </c>
      <c r="AV475" s="13" t="s">
        <v>86</v>
      </c>
      <c r="AW475" s="13" t="s">
        <v>32</v>
      </c>
      <c r="AX475" s="13" t="s">
        <v>76</v>
      </c>
      <c r="AY475" s="242" t="s">
        <v>150</v>
      </c>
    </row>
    <row r="476" s="13" customFormat="1">
      <c r="A476" s="13"/>
      <c r="B476" s="231"/>
      <c r="C476" s="232"/>
      <c r="D476" s="233" t="s">
        <v>159</v>
      </c>
      <c r="E476" s="234" t="s">
        <v>1</v>
      </c>
      <c r="F476" s="235" t="s">
        <v>1381</v>
      </c>
      <c r="G476" s="232"/>
      <c r="H476" s="236">
        <v>15.199999999999999</v>
      </c>
      <c r="I476" s="237"/>
      <c r="J476" s="232"/>
      <c r="K476" s="232"/>
      <c r="L476" s="238"/>
      <c r="M476" s="239"/>
      <c r="N476" s="240"/>
      <c r="O476" s="240"/>
      <c r="P476" s="240"/>
      <c r="Q476" s="240"/>
      <c r="R476" s="240"/>
      <c r="S476" s="240"/>
      <c r="T476" s="241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2" t="s">
        <v>159</v>
      </c>
      <c r="AU476" s="242" t="s">
        <v>86</v>
      </c>
      <c r="AV476" s="13" t="s">
        <v>86</v>
      </c>
      <c r="AW476" s="13" t="s">
        <v>32</v>
      </c>
      <c r="AX476" s="13" t="s">
        <v>76</v>
      </c>
      <c r="AY476" s="242" t="s">
        <v>150</v>
      </c>
    </row>
    <row r="477" s="13" customFormat="1">
      <c r="A477" s="13"/>
      <c r="B477" s="231"/>
      <c r="C477" s="232"/>
      <c r="D477" s="233" t="s">
        <v>159</v>
      </c>
      <c r="E477" s="234" t="s">
        <v>1</v>
      </c>
      <c r="F477" s="235" t="s">
        <v>1382</v>
      </c>
      <c r="G477" s="232"/>
      <c r="H477" s="236">
        <v>10.4</v>
      </c>
      <c r="I477" s="237"/>
      <c r="J477" s="232"/>
      <c r="K477" s="232"/>
      <c r="L477" s="238"/>
      <c r="M477" s="239"/>
      <c r="N477" s="240"/>
      <c r="O477" s="240"/>
      <c r="P477" s="240"/>
      <c r="Q477" s="240"/>
      <c r="R477" s="240"/>
      <c r="S477" s="240"/>
      <c r="T477" s="241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2" t="s">
        <v>159</v>
      </c>
      <c r="AU477" s="242" t="s">
        <v>86</v>
      </c>
      <c r="AV477" s="13" t="s">
        <v>86</v>
      </c>
      <c r="AW477" s="13" t="s">
        <v>32</v>
      </c>
      <c r="AX477" s="13" t="s">
        <v>76</v>
      </c>
      <c r="AY477" s="242" t="s">
        <v>150</v>
      </c>
    </row>
    <row r="478" s="13" customFormat="1">
      <c r="A478" s="13"/>
      <c r="B478" s="231"/>
      <c r="C478" s="232"/>
      <c r="D478" s="233" t="s">
        <v>159</v>
      </c>
      <c r="E478" s="234" t="s">
        <v>1</v>
      </c>
      <c r="F478" s="235" t="s">
        <v>1383</v>
      </c>
      <c r="G478" s="232"/>
      <c r="H478" s="236">
        <v>15.6</v>
      </c>
      <c r="I478" s="237"/>
      <c r="J478" s="232"/>
      <c r="K478" s="232"/>
      <c r="L478" s="238"/>
      <c r="M478" s="239"/>
      <c r="N478" s="240"/>
      <c r="O478" s="240"/>
      <c r="P478" s="240"/>
      <c r="Q478" s="240"/>
      <c r="R478" s="240"/>
      <c r="S478" s="240"/>
      <c r="T478" s="241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2" t="s">
        <v>159</v>
      </c>
      <c r="AU478" s="242" t="s">
        <v>86</v>
      </c>
      <c r="AV478" s="13" t="s">
        <v>86</v>
      </c>
      <c r="AW478" s="13" t="s">
        <v>32</v>
      </c>
      <c r="AX478" s="13" t="s">
        <v>76</v>
      </c>
      <c r="AY478" s="242" t="s">
        <v>150</v>
      </c>
    </row>
    <row r="479" s="13" customFormat="1">
      <c r="A479" s="13"/>
      <c r="B479" s="231"/>
      <c r="C479" s="232"/>
      <c r="D479" s="233" t="s">
        <v>159</v>
      </c>
      <c r="E479" s="234" t="s">
        <v>1</v>
      </c>
      <c r="F479" s="235" t="s">
        <v>1384</v>
      </c>
      <c r="G479" s="232"/>
      <c r="H479" s="236">
        <v>11.199999999999999</v>
      </c>
      <c r="I479" s="237"/>
      <c r="J479" s="232"/>
      <c r="K479" s="232"/>
      <c r="L479" s="238"/>
      <c r="M479" s="239"/>
      <c r="N479" s="240"/>
      <c r="O479" s="240"/>
      <c r="P479" s="240"/>
      <c r="Q479" s="240"/>
      <c r="R479" s="240"/>
      <c r="S479" s="240"/>
      <c r="T479" s="241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2" t="s">
        <v>159</v>
      </c>
      <c r="AU479" s="242" t="s">
        <v>86</v>
      </c>
      <c r="AV479" s="13" t="s">
        <v>86</v>
      </c>
      <c r="AW479" s="13" t="s">
        <v>32</v>
      </c>
      <c r="AX479" s="13" t="s">
        <v>76</v>
      </c>
      <c r="AY479" s="242" t="s">
        <v>150</v>
      </c>
    </row>
    <row r="480" s="13" customFormat="1">
      <c r="A480" s="13"/>
      <c r="B480" s="231"/>
      <c r="C480" s="232"/>
      <c r="D480" s="233" t="s">
        <v>159</v>
      </c>
      <c r="E480" s="234" t="s">
        <v>1</v>
      </c>
      <c r="F480" s="235" t="s">
        <v>1385</v>
      </c>
      <c r="G480" s="232"/>
      <c r="H480" s="236">
        <v>21.199999999999999</v>
      </c>
      <c r="I480" s="237"/>
      <c r="J480" s="232"/>
      <c r="K480" s="232"/>
      <c r="L480" s="238"/>
      <c r="M480" s="239"/>
      <c r="N480" s="240"/>
      <c r="O480" s="240"/>
      <c r="P480" s="240"/>
      <c r="Q480" s="240"/>
      <c r="R480" s="240"/>
      <c r="S480" s="240"/>
      <c r="T480" s="241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2" t="s">
        <v>159</v>
      </c>
      <c r="AU480" s="242" t="s">
        <v>86</v>
      </c>
      <c r="AV480" s="13" t="s">
        <v>86</v>
      </c>
      <c r="AW480" s="13" t="s">
        <v>32</v>
      </c>
      <c r="AX480" s="13" t="s">
        <v>76</v>
      </c>
      <c r="AY480" s="242" t="s">
        <v>150</v>
      </c>
    </row>
    <row r="481" s="14" customFormat="1">
      <c r="A481" s="14"/>
      <c r="B481" s="243"/>
      <c r="C481" s="244"/>
      <c r="D481" s="233" t="s">
        <v>159</v>
      </c>
      <c r="E481" s="245" t="s">
        <v>1</v>
      </c>
      <c r="F481" s="246" t="s">
        <v>161</v>
      </c>
      <c r="G481" s="244"/>
      <c r="H481" s="247">
        <v>114.40000000000001</v>
      </c>
      <c r="I481" s="248"/>
      <c r="J481" s="244"/>
      <c r="K481" s="244"/>
      <c r="L481" s="249"/>
      <c r="M481" s="250"/>
      <c r="N481" s="251"/>
      <c r="O481" s="251"/>
      <c r="P481" s="251"/>
      <c r="Q481" s="251"/>
      <c r="R481" s="251"/>
      <c r="S481" s="251"/>
      <c r="T481" s="252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53" t="s">
        <v>159</v>
      </c>
      <c r="AU481" s="253" t="s">
        <v>86</v>
      </c>
      <c r="AV481" s="14" t="s">
        <v>157</v>
      </c>
      <c r="AW481" s="14" t="s">
        <v>32</v>
      </c>
      <c r="AX481" s="14" t="s">
        <v>84</v>
      </c>
      <c r="AY481" s="253" t="s">
        <v>150</v>
      </c>
    </row>
    <row r="482" s="2" customFormat="1" ht="21.75" customHeight="1">
      <c r="A482" s="38"/>
      <c r="B482" s="39"/>
      <c r="C482" s="218" t="s">
        <v>658</v>
      </c>
      <c r="D482" s="218" t="s">
        <v>152</v>
      </c>
      <c r="E482" s="219" t="s">
        <v>1395</v>
      </c>
      <c r="F482" s="220" t="s">
        <v>1396</v>
      </c>
      <c r="G482" s="221" t="s">
        <v>155</v>
      </c>
      <c r="H482" s="222">
        <v>114.40000000000001</v>
      </c>
      <c r="I482" s="223"/>
      <c r="J482" s="224">
        <f>ROUND(I482*H482,2)</f>
        <v>0</v>
      </c>
      <c r="K482" s="220" t="s">
        <v>156</v>
      </c>
      <c r="L482" s="44"/>
      <c r="M482" s="225" t="s">
        <v>1</v>
      </c>
      <c r="N482" s="226" t="s">
        <v>41</v>
      </c>
      <c r="O482" s="91"/>
      <c r="P482" s="227">
        <f>O482*H482</f>
        <v>0</v>
      </c>
      <c r="Q482" s="227">
        <v>0.0053499999999999997</v>
      </c>
      <c r="R482" s="227">
        <f>Q482*H482</f>
        <v>0.61204000000000003</v>
      </c>
      <c r="S482" s="227">
        <v>0</v>
      </c>
      <c r="T482" s="228">
        <f>S482*H482</f>
        <v>0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229" t="s">
        <v>242</v>
      </c>
      <c r="AT482" s="229" t="s">
        <v>152</v>
      </c>
      <c r="AU482" s="229" t="s">
        <v>86</v>
      </c>
      <c r="AY482" s="17" t="s">
        <v>150</v>
      </c>
      <c r="BE482" s="230">
        <f>IF(N482="základní",J482,0)</f>
        <v>0</v>
      </c>
      <c r="BF482" s="230">
        <f>IF(N482="snížená",J482,0)</f>
        <v>0</v>
      </c>
      <c r="BG482" s="230">
        <f>IF(N482="zákl. přenesená",J482,0)</f>
        <v>0</v>
      </c>
      <c r="BH482" s="230">
        <f>IF(N482="sníž. přenesená",J482,0)</f>
        <v>0</v>
      </c>
      <c r="BI482" s="230">
        <f>IF(N482="nulová",J482,0)</f>
        <v>0</v>
      </c>
      <c r="BJ482" s="17" t="s">
        <v>84</v>
      </c>
      <c r="BK482" s="230">
        <f>ROUND(I482*H482,2)</f>
        <v>0</v>
      </c>
      <c r="BL482" s="17" t="s">
        <v>242</v>
      </c>
      <c r="BM482" s="229" t="s">
        <v>1397</v>
      </c>
    </row>
    <row r="483" s="13" customFormat="1">
      <c r="A483" s="13"/>
      <c r="B483" s="231"/>
      <c r="C483" s="232"/>
      <c r="D483" s="233" t="s">
        <v>159</v>
      </c>
      <c r="E483" s="234" t="s">
        <v>1</v>
      </c>
      <c r="F483" s="235" t="s">
        <v>1379</v>
      </c>
      <c r="G483" s="232"/>
      <c r="H483" s="236">
        <v>18.399999999999999</v>
      </c>
      <c r="I483" s="237"/>
      <c r="J483" s="232"/>
      <c r="K483" s="232"/>
      <c r="L483" s="238"/>
      <c r="M483" s="239"/>
      <c r="N483" s="240"/>
      <c r="O483" s="240"/>
      <c r="P483" s="240"/>
      <c r="Q483" s="240"/>
      <c r="R483" s="240"/>
      <c r="S483" s="240"/>
      <c r="T483" s="241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2" t="s">
        <v>159</v>
      </c>
      <c r="AU483" s="242" t="s">
        <v>86</v>
      </c>
      <c r="AV483" s="13" t="s">
        <v>86</v>
      </c>
      <c r="AW483" s="13" t="s">
        <v>32</v>
      </c>
      <c r="AX483" s="13" t="s">
        <v>76</v>
      </c>
      <c r="AY483" s="242" t="s">
        <v>150</v>
      </c>
    </row>
    <row r="484" s="13" customFormat="1">
      <c r="A484" s="13"/>
      <c r="B484" s="231"/>
      <c r="C484" s="232"/>
      <c r="D484" s="233" t="s">
        <v>159</v>
      </c>
      <c r="E484" s="234" t="s">
        <v>1</v>
      </c>
      <c r="F484" s="235" t="s">
        <v>1380</v>
      </c>
      <c r="G484" s="232"/>
      <c r="H484" s="236">
        <v>22.399999999999999</v>
      </c>
      <c r="I484" s="237"/>
      <c r="J484" s="232"/>
      <c r="K484" s="232"/>
      <c r="L484" s="238"/>
      <c r="M484" s="239"/>
      <c r="N484" s="240"/>
      <c r="O484" s="240"/>
      <c r="P484" s="240"/>
      <c r="Q484" s="240"/>
      <c r="R484" s="240"/>
      <c r="S484" s="240"/>
      <c r="T484" s="241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42" t="s">
        <v>159</v>
      </c>
      <c r="AU484" s="242" t="s">
        <v>86</v>
      </c>
      <c r="AV484" s="13" t="s">
        <v>86</v>
      </c>
      <c r="AW484" s="13" t="s">
        <v>32</v>
      </c>
      <c r="AX484" s="13" t="s">
        <v>76</v>
      </c>
      <c r="AY484" s="242" t="s">
        <v>150</v>
      </c>
    </row>
    <row r="485" s="13" customFormat="1">
      <c r="A485" s="13"/>
      <c r="B485" s="231"/>
      <c r="C485" s="232"/>
      <c r="D485" s="233" t="s">
        <v>159</v>
      </c>
      <c r="E485" s="234" t="s">
        <v>1</v>
      </c>
      <c r="F485" s="235" t="s">
        <v>1381</v>
      </c>
      <c r="G485" s="232"/>
      <c r="H485" s="236">
        <v>15.199999999999999</v>
      </c>
      <c r="I485" s="237"/>
      <c r="J485" s="232"/>
      <c r="K485" s="232"/>
      <c r="L485" s="238"/>
      <c r="M485" s="239"/>
      <c r="N485" s="240"/>
      <c r="O485" s="240"/>
      <c r="P485" s="240"/>
      <c r="Q485" s="240"/>
      <c r="R485" s="240"/>
      <c r="S485" s="240"/>
      <c r="T485" s="241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2" t="s">
        <v>159</v>
      </c>
      <c r="AU485" s="242" t="s">
        <v>86</v>
      </c>
      <c r="AV485" s="13" t="s">
        <v>86</v>
      </c>
      <c r="AW485" s="13" t="s">
        <v>32</v>
      </c>
      <c r="AX485" s="13" t="s">
        <v>76</v>
      </c>
      <c r="AY485" s="242" t="s">
        <v>150</v>
      </c>
    </row>
    <row r="486" s="13" customFormat="1">
      <c r="A486" s="13"/>
      <c r="B486" s="231"/>
      <c r="C486" s="232"/>
      <c r="D486" s="233" t="s">
        <v>159</v>
      </c>
      <c r="E486" s="234" t="s">
        <v>1</v>
      </c>
      <c r="F486" s="235" t="s">
        <v>1382</v>
      </c>
      <c r="G486" s="232"/>
      <c r="H486" s="236">
        <v>10.4</v>
      </c>
      <c r="I486" s="237"/>
      <c r="J486" s="232"/>
      <c r="K486" s="232"/>
      <c r="L486" s="238"/>
      <c r="M486" s="239"/>
      <c r="N486" s="240"/>
      <c r="O486" s="240"/>
      <c r="P486" s="240"/>
      <c r="Q486" s="240"/>
      <c r="R486" s="240"/>
      <c r="S486" s="240"/>
      <c r="T486" s="241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2" t="s">
        <v>159</v>
      </c>
      <c r="AU486" s="242" t="s">
        <v>86</v>
      </c>
      <c r="AV486" s="13" t="s">
        <v>86</v>
      </c>
      <c r="AW486" s="13" t="s">
        <v>32</v>
      </c>
      <c r="AX486" s="13" t="s">
        <v>76</v>
      </c>
      <c r="AY486" s="242" t="s">
        <v>150</v>
      </c>
    </row>
    <row r="487" s="13" customFormat="1">
      <c r="A487" s="13"/>
      <c r="B487" s="231"/>
      <c r="C487" s="232"/>
      <c r="D487" s="233" t="s">
        <v>159</v>
      </c>
      <c r="E487" s="234" t="s">
        <v>1</v>
      </c>
      <c r="F487" s="235" t="s">
        <v>1383</v>
      </c>
      <c r="G487" s="232"/>
      <c r="H487" s="236">
        <v>15.6</v>
      </c>
      <c r="I487" s="237"/>
      <c r="J487" s="232"/>
      <c r="K487" s="232"/>
      <c r="L487" s="238"/>
      <c r="M487" s="239"/>
      <c r="N487" s="240"/>
      <c r="O487" s="240"/>
      <c r="P487" s="240"/>
      <c r="Q487" s="240"/>
      <c r="R487" s="240"/>
      <c r="S487" s="240"/>
      <c r="T487" s="241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42" t="s">
        <v>159</v>
      </c>
      <c r="AU487" s="242" t="s">
        <v>86</v>
      </c>
      <c r="AV487" s="13" t="s">
        <v>86</v>
      </c>
      <c r="AW487" s="13" t="s">
        <v>32</v>
      </c>
      <c r="AX487" s="13" t="s">
        <v>76</v>
      </c>
      <c r="AY487" s="242" t="s">
        <v>150</v>
      </c>
    </row>
    <row r="488" s="13" customFormat="1">
      <c r="A488" s="13"/>
      <c r="B488" s="231"/>
      <c r="C488" s="232"/>
      <c r="D488" s="233" t="s">
        <v>159</v>
      </c>
      <c r="E488" s="234" t="s">
        <v>1</v>
      </c>
      <c r="F488" s="235" t="s">
        <v>1384</v>
      </c>
      <c r="G488" s="232"/>
      <c r="H488" s="236">
        <v>11.199999999999999</v>
      </c>
      <c r="I488" s="237"/>
      <c r="J488" s="232"/>
      <c r="K488" s="232"/>
      <c r="L488" s="238"/>
      <c r="M488" s="239"/>
      <c r="N488" s="240"/>
      <c r="O488" s="240"/>
      <c r="P488" s="240"/>
      <c r="Q488" s="240"/>
      <c r="R488" s="240"/>
      <c r="S488" s="240"/>
      <c r="T488" s="241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2" t="s">
        <v>159</v>
      </c>
      <c r="AU488" s="242" t="s">
        <v>86</v>
      </c>
      <c r="AV488" s="13" t="s">
        <v>86</v>
      </c>
      <c r="AW488" s="13" t="s">
        <v>32</v>
      </c>
      <c r="AX488" s="13" t="s">
        <v>76</v>
      </c>
      <c r="AY488" s="242" t="s">
        <v>150</v>
      </c>
    </row>
    <row r="489" s="13" customFormat="1">
      <c r="A489" s="13"/>
      <c r="B489" s="231"/>
      <c r="C489" s="232"/>
      <c r="D489" s="233" t="s">
        <v>159</v>
      </c>
      <c r="E489" s="234" t="s">
        <v>1</v>
      </c>
      <c r="F489" s="235" t="s">
        <v>1385</v>
      </c>
      <c r="G489" s="232"/>
      <c r="H489" s="236">
        <v>21.199999999999999</v>
      </c>
      <c r="I489" s="237"/>
      <c r="J489" s="232"/>
      <c r="K489" s="232"/>
      <c r="L489" s="238"/>
      <c r="M489" s="239"/>
      <c r="N489" s="240"/>
      <c r="O489" s="240"/>
      <c r="P489" s="240"/>
      <c r="Q489" s="240"/>
      <c r="R489" s="240"/>
      <c r="S489" s="240"/>
      <c r="T489" s="241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42" t="s">
        <v>159</v>
      </c>
      <c r="AU489" s="242" t="s">
        <v>86</v>
      </c>
      <c r="AV489" s="13" t="s">
        <v>86</v>
      </c>
      <c r="AW489" s="13" t="s">
        <v>32</v>
      </c>
      <c r="AX489" s="13" t="s">
        <v>76</v>
      </c>
      <c r="AY489" s="242" t="s">
        <v>150</v>
      </c>
    </row>
    <row r="490" s="14" customFormat="1">
      <c r="A490" s="14"/>
      <c r="B490" s="243"/>
      <c r="C490" s="244"/>
      <c r="D490" s="233" t="s">
        <v>159</v>
      </c>
      <c r="E490" s="245" t="s">
        <v>1</v>
      </c>
      <c r="F490" s="246" t="s">
        <v>161</v>
      </c>
      <c r="G490" s="244"/>
      <c r="H490" s="247">
        <v>114.40000000000001</v>
      </c>
      <c r="I490" s="248"/>
      <c r="J490" s="244"/>
      <c r="K490" s="244"/>
      <c r="L490" s="249"/>
      <c r="M490" s="250"/>
      <c r="N490" s="251"/>
      <c r="O490" s="251"/>
      <c r="P490" s="251"/>
      <c r="Q490" s="251"/>
      <c r="R490" s="251"/>
      <c r="S490" s="251"/>
      <c r="T490" s="252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53" t="s">
        <v>159</v>
      </c>
      <c r="AU490" s="253" t="s">
        <v>86</v>
      </c>
      <c r="AV490" s="14" t="s">
        <v>157</v>
      </c>
      <c r="AW490" s="14" t="s">
        <v>32</v>
      </c>
      <c r="AX490" s="14" t="s">
        <v>84</v>
      </c>
      <c r="AY490" s="253" t="s">
        <v>150</v>
      </c>
    </row>
    <row r="491" s="2" customFormat="1" ht="16.5" customHeight="1">
      <c r="A491" s="38"/>
      <c r="B491" s="39"/>
      <c r="C491" s="254" t="s">
        <v>660</v>
      </c>
      <c r="D491" s="254" t="s">
        <v>228</v>
      </c>
      <c r="E491" s="255" t="s">
        <v>1398</v>
      </c>
      <c r="F491" s="256" t="s">
        <v>1399</v>
      </c>
      <c r="G491" s="257" t="s">
        <v>155</v>
      </c>
      <c r="H491" s="258">
        <v>125.84</v>
      </c>
      <c r="I491" s="259"/>
      <c r="J491" s="260">
        <f>ROUND(I491*H491,2)</f>
        <v>0</v>
      </c>
      <c r="K491" s="256" t="s">
        <v>156</v>
      </c>
      <c r="L491" s="261"/>
      <c r="M491" s="262" t="s">
        <v>1</v>
      </c>
      <c r="N491" s="263" t="s">
        <v>41</v>
      </c>
      <c r="O491" s="91"/>
      <c r="P491" s="227">
        <f>O491*H491</f>
        <v>0</v>
      </c>
      <c r="Q491" s="227">
        <v>0.012800000000000001</v>
      </c>
      <c r="R491" s="227">
        <f>Q491*H491</f>
        <v>1.6107520000000002</v>
      </c>
      <c r="S491" s="227">
        <v>0</v>
      </c>
      <c r="T491" s="228">
        <f>S491*H491</f>
        <v>0</v>
      </c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R491" s="229" t="s">
        <v>319</v>
      </c>
      <c r="AT491" s="229" t="s">
        <v>228</v>
      </c>
      <c r="AU491" s="229" t="s">
        <v>86</v>
      </c>
      <c r="AY491" s="17" t="s">
        <v>150</v>
      </c>
      <c r="BE491" s="230">
        <f>IF(N491="základní",J491,0)</f>
        <v>0</v>
      </c>
      <c r="BF491" s="230">
        <f>IF(N491="snížená",J491,0)</f>
        <v>0</v>
      </c>
      <c r="BG491" s="230">
        <f>IF(N491="zákl. přenesená",J491,0)</f>
        <v>0</v>
      </c>
      <c r="BH491" s="230">
        <f>IF(N491="sníž. přenesená",J491,0)</f>
        <v>0</v>
      </c>
      <c r="BI491" s="230">
        <f>IF(N491="nulová",J491,0)</f>
        <v>0</v>
      </c>
      <c r="BJ491" s="17" t="s">
        <v>84</v>
      </c>
      <c r="BK491" s="230">
        <f>ROUND(I491*H491,2)</f>
        <v>0</v>
      </c>
      <c r="BL491" s="17" t="s">
        <v>242</v>
      </c>
      <c r="BM491" s="229" t="s">
        <v>1400</v>
      </c>
    </row>
    <row r="492" s="13" customFormat="1">
      <c r="A492" s="13"/>
      <c r="B492" s="231"/>
      <c r="C492" s="232"/>
      <c r="D492" s="233" t="s">
        <v>159</v>
      </c>
      <c r="E492" s="232"/>
      <c r="F492" s="235" t="s">
        <v>1401</v>
      </c>
      <c r="G492" s="232"/>
      <c r="H492" s="236">
        <v>125.84</v>
      </c>
      <c r="I492" s="237"/>
      <c r="J492" s="232"/>
      <c r="K492" s="232"/>
      <c r="L492" s="238"/>
      <c r="M492" s="239"/>
      <c r="N492" s="240"/>
      <c r="O492" s="240"/>
      <c r="P492" s="240"/>
      <c r="Q492" s="240"/>
      <c r="R492" s="240"/>
      <c r="S492" s="240"/>
      <c r="T492" s="241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2" t="s">
        <v>159</v>
      </c>
      <c r="AU492" s="242" t="s">
        <v>86</v>
      </c>
      <c r="AV492" s="13" t="s">
        <v>86</v>
      </c>
      <c r="AW492" s="13" t="s">
        <v>4</v>
      </c>
      <c r="AX492" s="13" t="s">
        <v>84</v>
      </c>
      <c r="AY492" s="242" t="s">
        <v>150</v>
      </c>
    </row>
    <row r="493" s="2" customFormat="1" ht="16.5" customHeight="1">
      <c r="A493" s="38"/>
      <c r="B493" s="39"/>
      <c r="C493" s="218" t="s">
        <v>665</v>
      </c>
      <c r="D493" s="218" t="s">
        <v>152</v>
      </c>
      <c r="E493" s="219" t="s">
        <v>1402</v>
      </c>
      <c r="F493" s="220" t="s">
        <v>1403</v>
      </c>
      <c r="G493" s="221" t="s">
        <v>168</v>
      </c>
      <c r="H493" s="222">
        <v>57.200000000000003</v>
      </c>
      <c r="I493" s="223"/>
      <c r="J493" s="224">
        <f>ROUND(I493*H493,2)</f>
        <v>0</v>
      </c>
      <c r="K493" s="220" t="s">
        <v>156</v>
      </c>
      <c r="L493" s="44"/>
      <c r="M493" s="225" t="s">
        <v>1</v>
      </c>
      <c r="N493" s="226" t="s">
        <v>41</v>
      </c>
      <c r="O493" s="91"/>
      <c r="P493" s="227">
        <f>O493*H493</f>
        <v>0</v>
      </c>
      <c r="Q493" s="227">
        <v>0.00018000000000000001</v>
      </c>
      <c r="R493" s="227">
        <f>Q493*H493</f>
        <v>0.010296000000000001</v>
      </c>
      <c r="S493" s="227">
        <v>0</v>
      </c>
      <c r="T493" s="228">
        <f>S493*H493</f>
        <v>0</v>
      </c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R493" s="229" t="s">
        <v>242</v>
      </c>
      <c r="AT493" s="229" t="s">
        <v>152</v>
      </c>
      <c r="AU493" s="229" t="s">
        <v>86</v>
      </c>
      <c r="AY493" s="17" t="s">
        <v>150</v>
      </c>
      <c r="BE493" s="230">
        <f>IF(N493="základní",J493,0)</f>
        <v>0</v>
      </c>
      <c r="BF493" s="230">
        <f>IF(N493="snížená",J493,0)</f>
        <v>0</v>
      </c>
      <c r="BG493" s="230">
        <f>IF(N493="zákl. přenesená",J493,0)</f>
        <v>0</v>
      </c>
      <c r="BH493" s="230">
        <f>IF(N493="sníž. přenesená",J493,0)</f>
        <v>0</v>
      </c>
      <c r="BI493" s="230">
        <f>IF(N493="nulová",J493,0)</f>
        <v>0</v>
      </c>
      <c r="BJ493" s="17" t="s">
        <v>84</v>
      </c>
      <c r="BK493" s="230">
        <f>ROUND(I493*H493,2)</f>
        <v>0</v>
      </c>
      <c r="BL493" s="17" t="s">
        <v>242</v>
      </c>
      <c r="BM493" s="229" t="s">
        <v>1404</v>
      </c>
    </row>
    <row r="494" s="13" customFormat="1">
      <c r="A494" s="13"/>
      <c r="B494" s="231"/>
      <c r="C494" s="232"/>
      <c r="D494" s="233" t="s">
        <v>159</v>
      </c>
      <c r="E494" s="234" t="s">
        <v>1</v>
      </c>
      <c r="F494" s="235" t="s">
        <v>1405</v>
      </c>
      <c r="G494" s="232"/>
      <c r="H494" s="236">
        <v>9.1999999999999993</v>
      </c>
      <c r="I494" s="237"/>
      <c r="J494" s="232"/>
      <c r="K494" s="232"/>
      <c r="L494" s="238"/>
      <c r="M494" s="239"/>
      <c r="N494" s="240"/>
      <c r="O494" s="240"/>
      <c r="P494" s="240"/>
      <c r="Q494" s="240"/>
      <c r="R494" s="240"/>
      <c r="S494" s="240"/>
      <c r="T494" s="241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42" t="s">
        <v>159</v>
      </c>
      <c r="AU494" s="242" t="s">
        <v>86</v>
      </c>
      <c r="AV494" s="13" t="s">
        <v>86</v>
      </c>
      <c r="AW494" s="13" t="s">
        <v>32</v>
      </c>
      <c r="AX494" s="13" t="s">
        <v>76</v>
      </c>
      <c r="AY494" s="242" t="s">
        <v>150</v>
      </c>
    </row>
    <row r="495" s="13" customFormat="1">
      <c r="A495" s="13"/>
      <c r="B495" s="231"/>
      <c r="C495" s="232"/>
      <c r="D495" s="233" t="s">
        <v>159</v>
      </c>
      <c r="E495" s="234" t="s">
        <v>1</v>
      </c>
      <c r="F495" s="235" t="s">
        <v>1406</v>
      </c>
      <c r="G495" s="232"/>
      <c r="H495" s="236">
        <v>11.199999999999999</v>
      </c>
      <c r="I495" s="237"/>
      <c r="J495" s="232"/>
      <c r="K495" s="232"/>
      <c r="L495" s="238"/>
      <c r="M495" s="239"/>
      <c r="N495" s="240"/>
      <c r="O495" s="240"/>
      <c r="P495" s="240"/>
      <c r="Q495" s="240"/>
      <c r="R495" s="240"/>
      <c r="S495" s="240"/>
      <c r="T495" s="241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42" t="s">
        <v>159</v>
      </c>
      <c r="AU495" s="242" t="s">
        <v>86</v>
      </c>
      <c r="AV495" s="13" t="s">
        <v>86</v>
      </c>
      <c r="AW495" s="13" t="s">
        <v>32</v>
      </c>
      <c r="AX495" s="13" t="s">
        <v>76</v>
      </c>
      <c r="AY495" s="242" t="s">
        <v>150</v>
      </c>
    </row>
    <row r="496" s="13" customFormat="1">
      <c r="A496" s="13"/>
      <c r="B496" s="231"/>
      <c r="C496" s="232"/>
      <c r="D496" s="233" t="s">
        <v>159</v>
      </c>
      <c r="E496" s="234" t="s">
        <v>1</v>
      </c>
      <c r="F496" s="235" t="s">
        <v>1407</v>
      </c>
      <c r="G496" s="232"/>
      <c r="H496" s="236">
        <v>7.5999999999999996</v>
      </c>
      <c r="I496" s="237"/>
      <c r="J496" s="232"/>
      <c r="K496" s="232"/>
      <c r="L496" s="238"/>
      <c r="M496" s="239"/>
      <c r="N496" s="240"/>
      <c r="O496" s="240"/>
      <c r="P496" s="240"/>
      <c r="Q496" s="240"/>
      <c r="R496" s="240"/>
      <c r="S496" s="240"/>
      <c r="T496" s="241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42" t="s">
        <v>159</v>
      </c>
      <c r="AU496" s="242" t="s">
        <v>86</v>
      </c>
      <c r="AV496" s="13" t="s">
        <v>86</v>
      </c>
      <c r="AW496" s="13" t="s">
        <v>32</v>
      </c>
      <c r="AX496" s="13" t="s">
        <v>76</v>
      </c>
      <c r="AY496" s="242" t="s">
        <v>150</v>
      </c>
    </row>
    <row r="497" s="13" customFormat="1">
      <c r="A497" s="13"/>
      <c r="B497" s="231"/>
      <c r="C497" s="232"/>
      <c r="D497" s="233" t="s">
        <v>159</v>
      </c>
      <c r="E497" s="234" t="s">
        <v>1</v>
      </c>
      <c r="F497" s="235" t="s">
        <v>1408</v>
      </c>
      <c r="G497" s="232"/>
      <c r="H497" s="236">
        <v>5.2000000000000002</v>
      </c>
      <c r="I497" s="237"/>
      <c r="J497" s="232"/>
      <c r="K497" s="232"/>
      <c r="L497" s="238"/>
      <c r="M497" s="239"/>
      <c r="N497" s="240"/>
      <c r="O497" s="240"/>
      <c r="P497" s="240"/>
      <c r="Q497" s="240"/>
      <c r="R497" s="240"/>
      <c r="S497" s="240"/>
      <c r="T497" s="241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2" t="s">
        <v>159</v>
      </c>
      <c r="AU497" s="242" t="s">
        <v>86</v>
      </c>
      <c r="AV497" s="13" t="s">
        <v>86</v>
      </c>
      <c r="AW497" s="13" t="s">
        <v>32</v>
      </c>
      <c r="AX497" s="13" t="s">
        <v>76</v>
      </c>
      <c r="AY497" s="242" t="s">
        <v>150</v>
      </c>
    </row>
    <row r="498" s="13" customFormat="1">
      <c r="A498" s="13"/>
      <c r="B498" s="231"/>
      <c r="C498" s="232"/>
      <c r="D498" s="233" t="s">
        <v>159</v>
      </c>
      <c r="E498" s="234" t="s">
        <v>1</v>
      </c>
      <c r="F498" s="235" t="s">
        <v>1409</v>
      </c>
      <c r="G498" s="232"/>
      <c r="H498" s="236">
        <v>7.7999999999999998</v>
      </c>
      <c r="I498" s="237"/>
      <c r="J498" s="232"/>
      <c r="K498" s="232"/>
      <c r="L498" s="238"/>
      <c r="M498" s="239"/>
      <c r="N498" s="240"/>
      <c r="O498" s="240"/>
      <c r="P498" s="240"/>
      <c r="Q498" s="240"/>
      <c r="R498" s="240"/>
      <c r="S498" s="240"/>
      <c r="T498" s="241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42" t="s">
        <v>159</v>
      </c>
      <c r="AU498" s="242" t="s">
        <v>86</v>
      </c>
      <c r="AV498" s="13" t="s">
        <v>86</v>
      </c>
      <c r="AW498" s="13" t="s">
        <v>32</v>
      </c>
      <c r="AX498" s="13" t="s">
        <v>76</v>
      </c>
      <c r="AY498" s="242" t="s">
        <v>150</v>
      </c>
    </row>
    <row r="499" s="13" customFormat="1">
      <c r="A499" s="13"/>
      <c r="B499" s="231"/>
      <c r="C499" s="232"/>
      <c r="D499" s="233" t="s">
        <v>159</v>
      </c>
      <c r="E499" s="234" t="s">
        <v>1</v>
      </c>
      <c r="F499" s="235" t="s">
        <v>1410</v>
      </c>
      <c r="G499" s="232"/>
      <c r="H499" s="236">
        <v>5.5999999999999996</v>
      </c>
      <c r="I499" s="237"/>
      <c r="J499" s="232"/>
      <c r="K499" s="232"/>
      <c r="L499" s="238"/>
      <c r="M499" s="239"/>
      <c r="N499" s="240"/>
      <c r="O499" s="240"/>
      <c r="P499" s="240"/>
      <c r="Q499" s="240"/>
      <c r="R499" s="240"/>
      <c r="S499" s="240"/>
      <c r="T499" s="241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2" t="s">
        <v>159</v>
      </c>
      <c r="AU499" s="242" t="s">
        <v>86</v>
      </c>
      <c r="AV499" s="13" t="s">
        <v>86</v>
      </c>
      <c r="AW499" s="13" t="s">
        <v>32</v>
      </c>
      <c r="AX499" s="13" t="s">
        <v>76</v>
      </c>
      <c r="AY499" s="242" t="s">
        <v>150</v>
      </c>
    </row>
    <row r="500" s="13" customFormat="1">
      <c r="A500" s="13"/>
      <c r="B500" s="231"/>
      <c r="C500" s="232"/>
      <c r="D500" s="233" t="s">
        <v>159</v>
      </c>
      <c r="E500" s="234" t="s">
        <v>1</v>
      </c>
      <c r="F500" s="235" t="s">
        <v>1411</v>
      </c>
      <c r="G500" s="232"/>
      <c r="H500" s="236">
        <v>10.6</v>
      </c>
      <c r="I500" s="237"/>
      <c r="J500" s="232"/>
      <c r="K500" s="232"/>
      <c r="L500" s="238"/>
      <c r="M500" s="239"/>
      <c r="N500" s="240"/>
      <c r="O500" s="240"/>
      <c r="P500" s="240"/>
      <c r="Q500" s="240"/>
      <c r="R500" s="240"/>
      <c r="S500" s="240"/>
      <c r="T500" s="241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2" t="s">
        <v>159</v>
      </c>
      <c r="AU500" s="242" t="s">
        <v>86</v>
      </c>
      <c r="AV500" s="13" t="s">
        <v>86</v>
      </c>
      <c r="AW500" s="13" t="s">
        <v>32</v>
      </c>
      <c r="AX500" s="13" t="s">
        <v>76</v>
      </c>
      <c r="AY500" s="242" t="s">
        <v>150</v>
      </c>
    </row>
    <row r="501" s="14" customFormat="1">
      <c r="A501" s="14"/>
      <c r="B501" s="243"/>
      <c r="C501" s="244"/>
      <c r="D501" s="233" t="s">
        <v>159</v>
      </c>
      <c r="E501" s="245" t="s">
        <v>1</v>
      </c>
      <c r="F501" s="246" t="s">
        <v>161</v>
      </c>
      <c r="G501" s="244"/>
      <c r="H501" s="247">
        <v>57.200000000000003</v>
      </c>
      <c r="I501" s="248"/>
      <c r="J501" s="244"/>
      <c r="K501" s="244"/>
      <c r="L501" s="249"/>
      <c r="M501" s="250"/>
      <c r="N501" s="251"/>
      <c r="O501" s="251"/>
      <c r="P501" s="251"/>
      <c r="Q501" s="251"/>
      <c r="R501" s="251"/>
      <c r="S501" s="251"/>
      <c r="T501" s="252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53" t="s">
        <v>159</v>
      </c>
      <c r="AU501" s="253" t="s">
        <v>86</v>
      </c>
      <c r="AV501" s="14" t="s">
        <v>157</v>
      </c>
      <c r="AW501" s="14" t="s">
        <v>32</v>
      </c>
      <c r="AX501" s="14" t="s">
        <v>84</v>
      </c>
      <c r="AY501" s="253" t="s">
        <v>150</v>
      </c>
    </row>
    <row r="502" s="2" customFormat="1" ht="16.5" customHeight="1">
      <c r="A502" s="38"/>
      <c r="B502" s="39"/>
      <c r="C502" s="254" t="s">
        <v>671</v>
      </c>
      <c r="D502" s="254" t="s">
        <v>228</v>
      </c>
      <c r="E502" s="255" t="s">
        <v>1412</v>
      </c>
      <c r="F502" s="256" t="s">
        <v>1413</v>
      </c>
      <c r="G502" s="257" t="s">
        <v>168</v>
      </c>
      <c r="H502" s="258">
        <v>60.060000000000002</v>
      </c>
      <c r="I502" s="259"/>
      <c r="J502" s="260">
        <f>ROUND(I502*H502,2)</f>
        <v>0</v>
      </c>
      <c r="K502" s="256" t="s">
        <v>156</v>
      </c>
      <c r="L502" s="261"/>
      <c r="M502" s="262" t="s">
        <v>1</v>
      </c>
      <c r="N502" s="263" t="s">
        <v>41</v>
      </c>
      <c r="O502" s="91"/>
      <c r="P502" s="227">
        <f>O502*H502</f>
        <v>0</v>
      </c>
      <c r="Q502" s="227">
        <v>0.00029999999999999997</v>
      </c>
      <c r="R502" s="227">
        <f>Q502*H502</f>
        <v>0.018017999999999999</v>
      </c>
      <c r="S502" s="227">
        <v>0</v>
      </c>
      <c r="T502" s="228">
        <f>S502*H502</f>
        <v>0</v>
      </c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R502" s="229" t="s">
        <v>319</v>
      </c>
      <c r="AT502" s="229" t="s">
        <v>228</v>
      </c>
      <c r="AU502" s="229" t="s">
        <v>86</v>
      </c>
      <c r="AY502" s="17" t="s">
        <v>150</v>
      </c>
      <c r="BE502" s="230">
        <f>IF(N502="základní",J502,0)</f>
        <v>0</v>
      </c>
      <c r="BF502" s="230">
        <f>IF(N502="snížená",J502,0)</f>
        <v>0</v>
      </c>
      <c r="BG502" s="230">
        <f>IF(N502="zákl. přenesená",J502,0)</f>
        <v>0</v>
      </c>
      <c r="BH502" s="230">
        <f>IF(N502="sníž. přenesená",J502,0)</f>
        <v>0</v>
      </c>
      <c r="BI502" s="230">
        <f>IF(N502="nulová",J502,0)</f>
        <v>0</v>
      </c>
      <c r="BJ502" s="17" t="s">
        <v>84</v>
      </c>
      <c r="BK502" s="230">
        <f>ROUND(I502*H502,2)</f>
        <v>0</v>
      </c>
      <c r="BL502" s="17" t="s">
        <v>242</v>
      </c>
      <c r="BM502" s="229" t="s">
        <v>1414</v>
      </c>
    </row>
    <row r="503" s="13" customFormat="1">
      <c r="A503" s="13"/>
      <c r="B503" s="231"/>
      <c r="C503" s="232"/>
      <c r="D503" s="233" t="s">
        <v>159</v>
      </c>
      <c r="E503" s="232"/>
      <c r="F503" s="235" t="s">
        <v>1415</v>
      </c>
      <c r="G503" s="232"/>
      <c r="H503" s="236">
        <v>60.060000000000002</v>
      </c>
      <c r="I503" s="237"/>
      <c r="J503" s="232"/>
      <c r="K503" s="232"/>
      <c r="L503" s="238"/>
      <c r="M503" s="239"/>
      <c r="N503" s="240"/>
      <c r="O503" s="240"/>
      <c r="P503" s="240"/>
      <c r="Q503" s="240"/>
      <c r="R503" s="240"/>
      <c r="S503" s="240"/>
      <c r="T503" s="241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2" t="s">
        <v>159</v>
      </c>
      <c r="AU503" s="242" t="s">
        <v>86</v>
      </c>
      <c r="AV503" s="13" t="s">
        <v>86</v>
      </c>
      <c r="AW503" s="13" t="s">
        <v>4</v>
      </c>
      <c r="AX503" s="13" t="s">
        <v>84</v>
      </c>
      <c r="AY503" s="242" t="s">
        <v>150</v>
      </c>
    </row>
    <row r="504" s="2" customFormat="1" ht="16.5" customHeight="1">
      <c r="A504" s="38"/>
      <c r="B504" s="39"/>
      <c r="C504" s="218" t="s">
        <v>677</v>
      </c>
      <c r="D504" s="218" t="s">
        <v>152</v>
      </c>
      <c r="E504" s="219" t="s">
        <v>1416</v>
      </c>
      <c r="F504" s="220" t="s">
        <v>1417</v>
      </c>
      <c r="G504" s="221" t="s">
        <v>884</v>
      </c>
      <c r="H504" s="222">
        <v>8</v>
      </c>
      <c r="I504" s="223"/>
      <c r="J504" s="224">
        <f>ROUND(I504*H504,2)</f>
        <v>0</v>
      </c>
      <c r="K504" s="220" t="s">
        <v>156</v>
      </c>
      <c r="L504" s="44"/>
      <c r="M504" s="225" t="s">
        <v>1</v>
      </c>
      <c r="N504" s="226" t="s">
        <v>41</v>
      </c>
      <c r="O504" s="91"/>
      <c r="P504" s="227">
        <f>O504*H504</f>
        <v>0</v>
      </c>
      <c r="Q504" s="227">
        <v>0</v>
      </c>
      <c r="R504" s="227">
        <f>Q504*H504</f>
        <v>0</v>
      </c>
      <c r="S504" s="227">
        <v>0</v>
      </c>
      <c r="T504" s="228">
        <f>S504*H504</f>
        <v>0</v>
      </c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R504" s="229" t="s">
        <v>242</v>
      </c>
      <c r="AT504" s="229" t="s">
        <v>152</v>
      </c>
      <c r="AU504" s="229" t="s">
        <v>86</v>
      </c>
      <c r="AY504" s="17" t="s">
        <v>150</v>
      </c>
      <c r="BE504" s="230">
        <f>IF(N504="základní",J504,0)</f>
        <v>0</v>
      </c>
      <c r="BF504" s="230">
        <f>IF(N504="snížená",J504,0)</f>
        <v>0</v>
      </c>
      <c r="BG504" s="230">
        <f>IF(N504="zákl. přenesená",J504,0)</f>
        <v>0</v>
      </c>
      <c r="BH504" s="230">
        <f>IF(N504="sníž. přenesená",J504,0)</f>
        <v>0</v>
      </c>
      <c r="BI504" s="230">
        <f>IF(N504="nulová",J504,0)</f>
        <v>0</v>
      </c>
      <c r="BJ504" s="17" t="s">
        <v>84</v>
      </c>
      <c r="BK504" s="230">
        <f>ROUND(I504*H504,2)</f>
        <v>0</v>
      </c>
      <c r="BL504" s="17" t="s">
        <v>242</v>
      </c>
      <c r="BM504" s="229" t="s">
        <v>1418</v>
      </c>
    </row>
    <row r="505" s="13" customFormat="1">
      <c r="A505" s="13"/>
      <c r="B505" s="231"/>
      <c r="C505" s="232"/>
      <c r="D505" s="233" t="s">
        <v>159</v>
      </c>
      <c r="E505" s="234" t="s">
        <v>1</v>
      </c>
      <c r="F505" s="235" t="s">
        <v>188</v>
      </c>
      <c r="G505" s="232"/>
      <c r="H505" s="236">
        <v>8</v>
      </c>
      <c r="I505" s="237"/>
      <c r="J505" s="232"/>
      <c r="K505" s="232"/>
      <c r="L505" s="238"/>
      <c r="M505" s="239"/>
      <c r="N505" s="240"/>
      <c r="O505" s="240"/>
      <c r="P505" s="240"/>
      <c r="Q505" s="240"/>
      <c r="R505" s="240"/>
      <c r="S505" s="240"/>
      <c r="T505" s="241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2" t="s">
        <v>159</v>
      </c>
      <c r="AU505" s="242" t="s">
        <v>86</v>
      </c>
      <c r="AV505" s="13" t="s">
        <v>86</v>
      </c>
      <c r="AW505" s="13" t="s">
        <v>32</v>
      </c>
      <c r="AX505" s="13" t="s">
        <v>76</v>
      </c>
      <c r="AY505" s="242" t="s">
        <v>150</v>
      </c>
    </row>
    <row r="506" s="14" customFormat="1">
      <c r="A506" s="14"/>
      <c r="B506" s="243"/>
      <c r="C506" s="244"/>
      <c r="D506" s="233" t="s">
        <v>159</v>
      </c>
      <c r="E506" s="245" t="s">
        <v>1</v>
      </c>
      <c r="F506" s="246" t="s">
        <v>161</v>
      </c>
      <c r="G506" s="244"/>
      <c r="H506" s="247">
        <v>8</v>
      </c>
      <c r="I506" s="248"/>
      <c r="J506" s="244"/>
      <c r="K506" s="244"/>
      <c r="L506" s="249"/>
      <c r="M506" s="250"/>
      <c r="N506" s="251"/>
      <c r="O506" s="251"/>
      <c r="P506" s="251"/>
      <c r="Q506" s="251"/>
      <c r="R506" s="251"/>
      <c r="S506" s="251"/>
      <c r="T506" s="252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53" t="s">
        <v>159</v>
      </c>
      <c r="AU506" s="253" t="s">
        <v>86</v>
      </c>
      <c r="AV506" s="14" t="s">
        <v>157</v>
      </c>
      <c r="AW506" s="14" t="s">
        <v>32</v>
      </c>
      <c r="AX506" s="14" t="s">
        <v>84</v>
      </c>
      <c r="AY506" s="253" t="s">
        <v>150</v>
      </c>
    </row>
    <row r="507" s="2" customFormat="1" ht="16.5" customHeight="1">
      <c r="A507" s="38"/>
      <c r="B507" s="39"/>
      <c r="C507" s="218" t="s">
        <v>683</v>
      </c>
      <c r="D507" s="218" t="s">
        <v>152</v>
      </c>
      <c r="E507" s="219" t="s">
        <v>1419</v>
      </c>
      <c r="F507" s="220" t="s">
        <v>1420</v>
      </c>
      <c r="G507" s="221" t="s">
        <v>884</v>
      </c>
      <c r="H507" s="222">
        <v>4</v>
      </c>
      <c r="I507" s="223"/>
      <c r="J507" s="224">
        <f>ROUND(I507*H507,2)</f>
        <v>0</v>
      </c>
      <c r="K507" s="220" t="s">
        <v>156</v>
      </c>
      <c r="L507" s="44"/>
      <c r="M507" s="225" t="s">
        <v>1</v>
      </c>
      <c r="N507" s="226" t="s">
        <v>41</v>
      </c>
      <c r="O507" s="91"/>
      <c r="P507" s="227">
        <f>O507*H507</f>
        <v>0</v>
      </c>
      <c r="Q507" s="227">
        <v>0</v>
      </c>
      <c r="R507" s="227">
        <f>Q507*H507</f>
        <v>0</v>
      </c>
      <c r="S507" s="227">
        <v>0</v>
      </c>
      <c r="T507" s="228">
        <f>S507*H507</f>
        <v>0</v>
      </c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R507" s="229" t="s">
        <v>242</v>
      </c>
      <c r="AT507" s="229" t="s">
        <v>152</v>
      </c>
      <c r="AU507" s="229" t="s">
        <v>86</v>
      </c>
      <c r="AY507" s="17" t="s">
        <v>150</v>
      </c>
      <c r="BE507" s="230">
        <f>IF(N507="základní",J507,0)</f>
        <v>0</v>
      </c>
      <c r="BF507" s="230">
        <f>IF(N507="snížená",J507,0)</f>
        <v>0</v>
      </c>
      <c r="BG507" s="230">
        <f>IF(N507="zákl. přenesená",J507,0)</f>
        <v>0</v>
      </c>
      <c r="BH507" s="230">
        <f>IF(N507="sníž. přenesená",J507,0)</f>
        <v>0</v>
      </c>
      <c r="BI507" s="230">
        <f>IF(N507="nulová",J507,0)</f>
        <v>0</v>
      </c>
      <c r="BJ507" s="17" t="s">
        <v>84</v>
      </c>
      <c r="BK507" s="230">
        <f>ROUND(I507*H507,2)</f>
        <v>0</v>
      </c>
      <c r="BL507" s="17" t="s">
        <v>242</v>
      </c>
      <c r="BM507" s="229" t="s">
        <v>1421</v>
      </c>
    </row>
    <row r="508" s="13" customFormat="1">
      <c r="A508" s="13"/>
      <c r="B508" s="231"/>
      <c r="C508" s="232"/>
      <c r="D508" s="233" t="s">
        <v>159</v>
      </c>
      <c r="E508" s="234" t="s">
        <v>1</v>
      </c>
      <c r="F508" s="235" t="s">
        <v>157</v>
      </c>
      <c r="G508" s="232"/>
      <c r="H508" s="236">
        <v>4</v>
      </c>
      <c r="I508" s="237"/>
      <c r="J508" s="232"/>
      <c r="K508" s="232"/>
      <c r="L508" s="238"/>
      <c r="M508" s="239"/>
      <c r="N508" s="240"/>
      <c r="O508" s="240"/>
      <c r="P508" s="240"/>
      <c r="Q508" s="240"/>
      <c r="R508" s="240"/>
      <c r="S508" s="240"/>
      <c r="T508" s="241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2" t="s">
        <v>159</v>
      </c>
      <c r="AU508" s="242" t="s">
        <v>86</v>
      </c>
      <c r="AV508" s="13" t="s">
        <v>86</v>
      </c>
      <c r="AW508" s="13" t="s">
        <v>32</v>
      </c>
      <c r="AX508" s="13" t="s">
        <v>76</v>
      </c>
      <c r="AY508" s="242" t="s">
        <v>150</v>
      </c>
    </row>
    <row r="509" s="14" customFormat="1">
      <c r="A509" s="14"/>
      <c r="B509" s="243"/>
      <c r="C509" s="244"/>
      <c r="D509" s="233" t="s">
        <v>159</v>
      </c>
      <c r="E509" s="245" t="s">
        <v>1</v>
      </c>
      <c r="F509" s="246" t="s">
        <v>161</v>
      </c>
      <c r="G509" s="244"/>
      <c r="H509" s="247">
        <v>4</v>
      </c>
      <c r="I509" s="248"/>
      <c r="J509" s="244"/>
      <c r="K509" s="244"/>
      <c r="L509" s="249"/>
      <c r="M509" s="250"/>
      <c r="N509" s="251"/>
      <c r="O509" s="251"/>
      <c r="P509" s="251"/>
      <c r="Q509" s="251"/>
      <c r="R509" s="251"/>
      <c r="S509" s="251"/>
      <c r="T509" s="252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53" t="s">
        <v>159</v>
      </c>
      <c r="AU509" s="253" t="s">
        <v>86</v>
      </c>
      <c r="AV509" s="14" t="s">
        <v>157</v>
      </c>
      <c r="AW509" s="14" t="s">
        <v>32</v>
      </c>
      <c r="AX509" s="14" t="s">
        <v>84</v>
      </c>
      <c r="AY509" s="253" t="s">
        <v>150</v>
      </c>
    </row>
    <row r="510" s="2" customFormat="1" ht="16.5" customHeight="1">
      <c r="A510" s="38"/>
      <c r="B510" s="39"/>
      <c r="C510" s="218" t="s">
        <v>689</v>
      </c>
      <c r="D510" s="218" t="s">
        <v>152</v>
      </c>
      <c r="E510" s="219" t="s">
        <v>1422</v>
      </c>
      <c r="F510" s="220" t="s">
        <v>1423</v>
      </c>
      <c r="G510" s="221" t="s">
        <v>884</v>
      </c>
      <c r="H510" s="222">
        <v>4</v>
      </c>
      <c r="I510" s="223"/>
      <c r="J510" s="224">
        <f>ROUND(I510*H510,2)</f>
        <v>0</v>
      </c>
      <c r="K510" s="220" t="s">
        <v>156</v>
      </c>
      <c r="L510" s="44"/>
      <c r="M510" s="225" t="s">
        <v>1</v>
      </c>
      <c r="N510" s="226" t="s">
        <v>41</v>
      </c>
      <c r="O510" s="91"/>
      <c r="P510" s="227">
        <f>O510*H510</f>
        <v>0</v>
      </c>
      <c r="Q510" s="227">
        <v>0</v>
      </c>
      <c r="R510" s="227">
        <f>Q510*H510</f>
        <v>0</v>
      </c>
      <c r="S510" s="227">
        <v>0</v>
      </c>
      <c r="T510" s="228">
        <f>S510*H510</f>
        <v>0</v>
      </c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R510" s="229" t="s">
        <v>242</v>
      </c>
      <c r="AT510" s="229" t="s">
        <v>152</v>
      </c>
      <c r="AU510" s="229" t="s">
        <v>86</v>
      </c>
      <c r="AY510" s="17" t="s">
        <v>150</v>
      </c>
      <c r="BE510" s="230">
        <f>IF(N510="základní",J510,0)</f>
        <v>0</v>
      </c>
      <c r="BF510" s="230">
        <f>IF(N510="snížená",J510,0)</f>
        <v>0</v>
      </c>
      <c r="BG510" s="230">
        <f>IF(N510="zákl. přenesená",J510,0)</f>
        <v>0</v>
      </c>
      <c r="BH510" s="230">
        <f>IF(N510="sníž. přenesená",J510,0)</f>
        <v>0</v>
      </c>
      <c r="BI510" s="230">
        <f>IF(N510="nulová",J510,0)</f>
        <v>0</v>
      </c>
      <c r="BJ510" s="17" t="s">
        <v>84</v>
      </c>
      <c r="BK510" s="230">
        <f>ROUND(I510*H510,2)</f>
        <v>0</v>
      </c>
      <c r="BL510" s="17" t="s">
        <v>242</v>
      </c>
      <c r="BM510" s="229" t="s">
        <v>1424</v>
      </c>
    </row>
    <row r="511" s="13" customFormat="1">
      <c r="A511" s="13"/>
      <c r="B511" s="231"/>
      <c r="C511" s="232"/>
      <c r="D511" s="233" t="s">
        <v>159</v>
      </c>
      <c r="E511" s="234" t="s">
        <v>1</v>
      </c>
      <c r="F511" s="235" t="s">
        <v>157</v>
      </c>
      <c r="G511" s="232"/>
      <c r="H511" s="236">
        <v>4</v>
      </c>
      <c r="I511" s="237"/>
      <c r="J511" s="232"/>
      <c r="K511" s="232"/>
      <c r="L511" s="238"/>
      <c r="M511" s="239"/>
      <c r="N511" s="240"/>
      <c r="O511" s="240"/>
      <c r="P511" s="240"/>
      <c r="Q511" s="240"/>
      <c r="R511" s="240"/>
      <c r="S511" s="240"/>
      <c r="T511" s="241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2" t="s">
        <v>159</v>
      </c>
      <c r="AU511" s="242" t="s">
        <v>86</v>
      </c>
      <c r="AV511" s="13" t="s">
        <v>86</v>
      </c>
      <c r="AW511" s="13" t="s">
        <v>32</v>
      </c>
      <c r="AX511" s="13" t="s">
        <v>76</v>
      </c>
      <c r="AY511" s="242" t="s">
        <v>150</v>
      </c>
    </row>
    <row r="512" s="14" customFormat="1">
      <c r="A512" s="14"/>
      <c r="B512" s="243"/>
      <c r="C512" s="244"/>
      <c r="D512" s="233" t="s">
        <v>159</v>
      </c>
      <c r="E512" s="245" t="s">
        <v>1</v>
      </c>
      <c r="F512" s="246" t="s">
        <v>161</v>
      </c>
      <c r="G512" s="244"/>
      <c r="H512" s="247">
        <v>4</v>
      </c>
      <c r="I512" s="248"/>
      <c r="J512" s="244"/>
      <c r="K512" s="244"/>
      <c r="L512" s="249"/>
      <c r="M512" s="250"/>
      <c r="N512" s="251"/>
      <c r="O512" s="251"/>
      <c r="P512" s="251"/>
      <c r="Q512" s="251"/>
      <c r="R512" s="251"/>
      <c r="S512" s="251"/>
      <c r="T512" s="252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53" t="s">
        <v>159</v>
      </c>
      <c r="AU512" s="253" t="s">
        <v>86</v>
      </c>
      <c r="AV512" s="14" t="s">
        <v>157</v>
      </c>
      <c r="AW512" s="14" t="s">
        <v>32</v>
      </c>
      <c r="AX512" s="14" t="s">
        <v>84</v>
      </c>
      <c r="AY512" s="253" t="s">
        <v>150</v>
      </c>
    </row>
    <row r="513" s="2" customFormat="1" ht="16.5" customHeight="1">
      <c r="A513" s="38"/>
      <c r="B513" s="39"/>
      <c r="C513" s="218" t="s">
        <v>693</v>
      </c>
      <c r="D513" s="218" t="s">
        <v>152</v>
      </c>
      <c r="E513" s="219" t="s">
        <v>1425</v>
      </c>
      <c r="F513" s="220" t="s">
        <v>1426</v>
      </c>
      <c r="G513" s="221" t="s">
        <v>168</v>
      </c>
      <c r="H513" s="222">
        <v>25</v>
      </c>
      <c r="I513" s="223"/>
      <c r="J513" s="224">
        <f>ROUND(I513*H513,2)</f>
        <v>0</v>
      </c>
      <c r="K513" s="220" t="s">
        <v>156</v>
      </c>
      <c r="L513" s="44"/>
      <c r="M513" s="225" t="s">
        <v>1</v>
      </c>
      <c r="N513" s="226" t="s">
        <v>41</v>
      </c>
      <c r="O513" s="91"/>
      <c r="P513" s="227">
        <f>O513*H513</f>
        <v>0</v>
      </c>
      <c r="Q513" s="227">
        <v>0</v>
      </c>
      <c r="R513" s="227">
        <f>Q513*H513</f>
        <v>0</v>
      </c>
      <c r="S513" s="227">
        <v>0</v>
      </c>
      <c r="T513" s="228">
        <f>S513*H513</f>
        <v>0</v>
      </c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R513" s="229" t="s">
        <v>242</v>
      </c>
      <c r="AT513" s="229" t="s">
        <v>152</v>
      </c>
      <c r="AU513" s="229" t="s">
        <v>86</v>
      </c>
      <c r="AY513" s="17" t="s">
        <v>150</v>
      </c>
      <c r="BE513" s="230">
        <f>IF(N513="základní",J513,0)</f>
        <v>0</v>
      </c>
      <c r="BF513" s="230">
        <f>IF(N513="snížená",J513,0)</f>
        <v>0</v>
      </c>
      <c r="BG513" s="230">
        <f>IF(N513="zákl. přenesená",J513,0)</f>
        <v>0</v>
      </c>
      <c r="BH513" s="230">
        <f>IF(N513="sníž. přenesená",J513,0)</f>
        <v>0</v>
      </c>
      <c r="BI513" s="230">
        <f>IF(N513="nulová",J513,0)</f>
        <v>0</v>
      </c>
      <c r="BJ513" s="17" t="s">
        <v>84</v>
      </c>
      <c r="BK513" s="230">
        <f>ROUND(I513*H513,2)</f>
        <v>0</v>
      </c>
      <c r="BL513" s="17" t="s">
        <v>242</v>
      </c>
      <c r="BM513" s="229" t="s">
        <v>1427</v>
      </c>
    </row>
    <row r="514" s="13" customFormat="1">
      <c r="A514" s="13"/>
      <c r="B514" s="231"/>
      <c r="C514" s="232"/>
      <c r="D514" s="233" t="s">
        <v>159</v>
      </c>
      <c r="E514" s="234" t="s">
        <v>1</v>
      </c>
      <c r="F514" s="235" t="s">
        <v>282</v>
      </c>
      <c r="G514" s="232"/>
      <c r="H514" s="236">
        <v>25</v>
      </c>
      <c r="I514" s="237"/>
      <c r="J514" s="232"/>
      <c r="K514" s="232"/>
      <c r="L514" s="238"/>
      <c r="M514" s="239"/>
      <c r="N514" s="240"/>
      <c r="O514" s="240"/>
      <c r="P514" s="240"/>
      <c r="Q514" s="240"/>
      <c r="R514" s="240"/>
      <c r="S514" s="240"/>
      <c r="T514" s="241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42" t="s">
        <v>159</v>
      </c>
      <c r="AU514" s="242" t="s">
        <v>86</v>
      </c>
      <c r="AV514" s="13" t="s">
        <v>86</v>
      </c>
      <c r="AW514" s="13" t="s">
        <v>32</v>
      </c>
      <c r="AX514" s="13" t="s">
        <v>76</v>
      </c>
      <c r="AY514" s="242" t="s">
        <v>150</v>
      </c>
    </row>
    <row r="515" s="14" customFormat="1">
      <c r="A515" s="14"/>
      <c r="B515" s="243"/>
      <c r="C515" s="244"/>
      <c r="D515" s="233" t="s">
        <v>159</v>
      </c>
      <c r="E515" s="245" t="s">
        <v>1</v>
      </c>
      <c r="F515" s="246" t="s">
        <v>161</v>
      </c>
      <c r="G515" s="244"/>
      <c r="H515" s="247">
        <v>25</v>
      </c>
      <c r="I515" s="248"/>
      <c r="J515" s="244"/>
      <c r="K515" s="244"/>
      <c r="L515" s="249"/>
      <c r="M515" s="250"/>
      <c r="N515" s="251"/>
      <c r="O515" s="251"/>
      <c r="P515" s="251"/>
      <c r="Q515" s="251"/>
      <c r="R515" s="251"/>
      <c r="S515" s="251"/>
      <c r="T515" s="252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53" t="s">
        <v>159</v>
      </c>
      <c r="AU515" s="253" t="s">
        <v>86</v>
      </c>
      <c r="AV515" s="14" t="s">
        <v>157</v>
      </c>
      <c r="AW515" s="14" t="s">
        <v>32</v>
      </c>
      <c r="AX515" s="14" t="s">
        <v>84</v>
      </c>
      <c r="AY515" s="253" t="s">
        <v>150</v>
      </c>
    </row>
    <row r="516" s="2" customFormat="1" ht="16.5" customHeight="1">
      <c r="A516" s="38"/>
      <c r="B516" s="39"/>
      <c r="C516" s="218" t="s">
        <v>697</v>
      </c>
      <c r="D516" s="218" t="s">
        <v>152</v>
      </c>
      <c r="E516" s="219" t="s">
        <v>1428</v>
      </c>
      <c r="F516" s="220" t="s">
        <v>1429</v>
      </c>
      <c r="G516" s="221" t="s">
        <v>155</v>
      </c>
      <c r="H516" s="222">
        <v>114.40000000000001</v>
      </c>
      <c r="I516" s="223"/>
      <c r="J516" s="224">
        <f>ROUND(I516*H516,2)</f>
        <v>0</v>
      </c>
      <c r="K516" s="220" t="s">
        <v>156</v>
      </c>
      <c r="L516" s="44"/>
      <c r="M516" s="225" t="s">
        <v>1</v>
      </c>
      <c r="N516" s="226" t="s">
        <v>41</v>
      </c>
      <c r="O516" s="91"/>
      <c r="P516" s="227">
        <f>O516*H516</f>
        <v>0</v>
      </c>
      <c r="Q516" s="227">
        <v>5.0000000000000002E-05</v>
      </c>
      <c r="R516" s="227">
        <f>Q516*H516</f>
        <v>0.0057200000000000003</v>
      </c>
      <c r="S516" s="227">
        <v>0</v>
      </c>
      <c r="T516" s="228">
        <f>S516*H516</f>
        <v>0</v>
      </c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R516" s="229" t="s">
        <v>242</v>
      </c>
      <c r="AT516" s="229" t="s">
        <v>152</v>
      </c>
      <c r="AU516" s="229" t="s">
        <v>86</v>
      </c>
      <c r="AY516" s="17" t="s">
        <v>150</v>
      </c>
      <c r="BE516" s="230">
        <f>IF(N516="základní",J516,0)</f>
        <v>0</v>
      </c>
      <c r="BF516" s="230">
        <f>IF(N516="snížená",J516,0)</f>
        <v>0</v>
      </c>
      <c r="BG516" s="230">
        <f>IF(N516="zákl. přenesená",J516,0)</f>
        <v>0</v>
      </c>
      <c r="BH516" s="230">
        <f>IF(N516="sníž. přenesená",J516,0)</f>
        <v>0</v>
      </c>
      <c r="BI516" s="230">
        <f>IF(N516="nulová",J516,0)</f>
        <v>0</v>
      </c>
      <c r="BJ516" s="17" t="s">
        <v>84</v>
      </c>
      <c r="BK516" s="230">
        <f>ROUND(I516*H516,2)</f>
        <v>0</v>
      </c>
      <c r="BL516" s="17" t="s">
        <v>242</v>
      </c>
      <c r="BM516" s="229" t="s">
        <v>1430</v>
      </c>
    </row>
    <row r="517" s="13" customFormat="1">
      <c r="A517" s="13"/>
      <c r="B517" s="231"/>
      <c r="C517" s="232"/>
      <c r="D517" s="233" t="s">
        <v>159</v>
      </c>
      <c r="E517" s="234" t="s">
        <v>1</v>
      </c>
      <c r="F517" s="235" t="s">
        <v>1379</v>
      </c>
      <c r="G517" s="232"/>
      <c r="H517" s="236">
        <v>18.399999999999999</v>
      </c>
      <c r="I517" s="237"/>
      <c r="J517" s="232"/>
      <c r="K517" s="232"/>
      <c r="L517" s="238"/>
      <c r="M517" s="239"/>
      <c r="N517" s="240"/>
      <c r="O517" s="240"/>
      <c r="P517" s="240"/>
      <c r="Q517" s="240"/>
      <c r="R517" s="240"/>
      <c r="S517" s="240"/>
      <c r="T517" s="241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2" t="s">
        <v>159</v>
      </c>
      <c r="AU517" s="242" t="s">
        <v>86</v>
      </c>
      <c r="AV517" s="13" t="s">
        <v>86</v>
      </c>
      <c r="AW517" s="13" t="s">
        <v>32</v>
      </c>
      <c r="AX517" s="13" t="s">
        <v>76</v>
      </c>
      <c r="AY517" s="242" t="s">
        <v>150</v>
      </c>
    </row>
    <row r="518" s="13" customFormat="1">
      <c r="A518" s="13"/>
      <c r="B518" s="231"/>
      <c r="C518" s="232"/>
      <c r="D518" s="233" t="s">
        <v>159</v>
      </c>
      <c r="E518" s="234" t="s">
        <v>1</v>
      </c>
      <c r="F518" s="235" t="s">
        <v>1380</v>
      </c>
      <c r="G518" s="232"/>
      <c r="H518" s="236">
        <v>22.399999999999999</v>
      </c>
      <c r="I518" s="237"/>
      <c r="J518" s="232"/>
      <c r="K518" s="232"/>
      <c r="L518" s="238"/>
      <c r="M518" s="239"/>
      <c r="N518" s="240"/>
      <c r="O518" s="240"/>
      <c r="P518" s="240"/>
      <c r="Q518" s="240"/>
      <c r="R518" s="240"/>
      <c r="S518" s="240"/>
      <c r="T518" s="241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2" t="s">
        <v>159</v>
      </c>
      <c r="AU518" s="242" t="s">
        <v>86</v>
      </c>
      <c r="AV518" s="13" t="s">
        <v>86</v>
      </c>
      <c r="AW518" s="13" t="s">
        <v>32</v>
      </c>
      <c r="AX518" s="13" t="s">
        <v>76</v>
      </c>
      <c r="AY518" s="242" t="s">
        <v>150</v>
      </c>
    </row>
    <row r="519" s="13" customFormat="1">
      <c r="A519" s="13"/>
      <c r="B519" s="231"/>
      <c r="C519" s="232"/>
      <c r="D519" s="233" t="s">
        <v>159</v>
      </c>
      <c r="E519" s="234" t="s">
        <v>1</v>
      </c>
      <c r="F519" s="235" t="s">
        <v>1381</v>
      </c>
      <c r="G519" s="232"/>
      <c r="H519" s="236">
        <v>15.199999999999999</v>
      </c>
      <c r="I519" s="237"/>
      <c r="J519" s="232"/>
      <c r="K519" s="232"/>
      <c r="L519" s="238"/>
      <c r="M519" s="239"/>
      <c r="N519" s="240"/>
      <c r="O519" s="240"/>
      <c r="P519" s="240"/>
      <c r="Q519" s="240"/>
      <c r="R519" s="240"/>
      <c r="S519" s="240"/>
      <c r="T519" s="241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42" t="s">
        <v>159</v>
      </c>
      <c r="AU519" s="242" t="s">
        <v>86</v>
      </c>
      <c r="AV519" s="13" t="s">
        <v>86</v>
      </c>
      <c r="AW519" s="13" t="s">
        <v>32</v>
      </c>
      <c r="AX519" s="13" t="s">
        <v>76</v>
      </c>
      <c r="AY519" s="242" t="s">
        <v>150</v>
      </c>
    </row>
    <row r="520" s="13" customFormat="1">
      <c r="A520" s="13"/>
      <c r="B520" s="231"/>
      <c r="C520" s="232"/>
      <c r="D520" s="233" t="s">
        <v>159</v>
      </c>
      <c r="E520" s="234" t="s">
        <v>1</v>
      </c>
      <c r="F520" s="235" t="s">
        <v>1382</v>
      </c>
      <c r="G520" s="232"/>
      <c r="H520" s="236">
        <v>10.4</v>
      </c>
      <c r="I520" s="237"/>
      <c r="J520" s="232"/>
      <c r="K520" s="232"/>
      <c r="L520" s="238"/>
      <c r="M520" s="239"/>
      <c r="N520" s="240"/>
      <c r="O520" s="240"/>
      <c r="P520" s="240"/>
      <c r="Q520" s="240"/>
      <c r="R520" s="240"/>
      <c r="S520" s="240"/>
      <c r="T520" s="241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2" t="s">
        <v>159</v>
      </c>
      <c r="AU520" s="242" t="s">
        <v>86</v>
      </c>
      <c r="AV520" s="13" t="s">
        <v>86</v>
      </c>
      <c r="AW520" s="13" t="s">
        <v>32</v>
      </c>
      <c r="AX520" s="13" t="s">
        <v>76</v>
      </c>
      <c r="AY520" s="242" t="s">
        <v>150</v>
      </c>
    </row>
    <row r="521" s="13" customFormat="1">
      <c r="A521" s="13"/>
      <c r="B521" s="231"/>
      <c r="C521" s="232"/>
      <c r="D521" s="233" t="s">
        <v>159</v>
      </c>
      <c r="E521" s="234" t="s">
        <v>1</v>
      </c>
      <c r="F521" s="235" t="s">
        <v>1383</v>
      </c>
      <c r="G521" s="232"/>
      <c r="H521" s="236">
        <v>15.6</v>
      </c>
      <c r="I521" s="237"/>
      <c r="J521" s="232"/>
      <c r="K521" s="232"/>
      <c r="L521" s="238"/>
      <c r="M521" s="239"/>
      <c r="N521" s="240"/>
      <c r="O521" s="240"/>
      <c r="P521" s="240"/>
      <c r="Q521" s="240"/>
      <c r="R521" s="240"/>
      <c r="S521" s="240"/>
      <c r="T521" s="241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2" t="s">
        <v>159</v>
      </c>
      <c r="AU521" s="242" t="s">
        <v>86</v>
      </c>
      <c r="AV521" s="13" t="s">
        <v>86</v>
      </c>
      <c r="AW521" s="13" t="s">
        <v>32</v>
      </c>
      <c r="AX521" s="13" t="s">
        <v>76</v>
      </c>
      <c r="AY521" s="242" t="s">
        <v>150</v>
      </c>
    </row>
    <row r="522" s="13" customFormat="1">
      <c r="A522" s="13"/>
      <c r="B522" s="231"/>
      <c r="C522" s="232"/>
      <c r="D522" s="233" t="s">
        <v>159</v>
      </c>
      <c r="E522" s="234" t="s">
        <v>1</v>
      </c>
      <c r="F522" s="235" t="s">
        <v>1384</v>
      </c>
      <c r="G522" s="232"/>
      <c r="H522" s="236">
        <v>11.199999999999999</v>
      </c>
      <c r="I522" s="237"/>
      <c r="J522" s="232"/>
      <c r="K522" s="232"/>
      <c r="L522" s="238"/>
      <c r="M522" s="239"/>
      <c r="N522" s="240"/>
      <c r="O522" s="240"/>
      <c r="P522" s="240"/>
      <c r="Q522" s="240"/>
      <c r="R522" s="240"/>
      <c r="S522" s="240"/>
      <c r="T522" s="241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2" t="s">
        <v>159</v>
      </c>
      <c r="AU522" s="242" t="s">
        <v>86</v>
      </c>
      <c r="AV522" s="13" t="s">
        <v>86</v>
      </c>
      <c r="AW522" s="13" t="s">
        <v>32</v>
      </c>
      <c r="AX522" s="13" t="s">
        <v>76</v>
      </c>
      <c r="AY522" s="242" t="s">
        <v>150</v>
      </c>
    </row>
    <row r="523" s="13" customFormat="1">
      <c r="A523" s="13"/>
      <c r="B523" s="231"/>
      <c r="C523" s="232"/>
      <c r="D523" s="233" t="s">
        <v>159</v>
      </c>
      <c r="E523" s="234" t="s">
        <v>1</v>
      </c>
      <c r="F523" s="235" t="s">
        <v>1385</v>
      </c>
      <c r="G523" s="232"/>
      <c r="H523" s="236">
        <v>21.199999999999999</v>
      </c>
      <c r="I523" s="237"/>
      <c r="J523" s="232"/>
      <c r="K523" s="232"/>
      <c r="L523" s="238"/>
      <c r="M523" s="239"/>
      <c r="N523" s="240"/>
      <c r="O523" s="240"/>
      <c r="P523" s="240"/>
      <c r="Q523" s="240"/>
      <c r="R523" s="240"/>
      <c r="S523" s="240"/>
      <c r="T523" s="241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2" t="s">
        <v>159</v>
      </c>
      <c r="AU523" s="242" t="s">
        <v>86</v>
      </c>
      <c r="AV523" s="13" t="s">
        <v>86</v>
      </c>
      <c r="AW523" s="13" t="s">
        <v>32</v>
      </c>
      <c r="AX523" s="13" t="s">
        <v>76</v>
      </c>
      <c r="AY523" s="242" t="s">
        <v>150</v>
      </c>
    </row>
    <row r="524" s="14" customFormat="1">
      <c r="A524" s="14"/>
      <c r="B524" s="243"/>
      <c r="C524" s="244"/>
      <c r="D524" s="233" t="s">
        <v>159</v>
      </c>
      <c r="E524" s="245" t="s">
        <v>1</v>
      </c>
      <c r="F524" s="246" t="s">
        <v>161</v>
      </c>
      <c r="G524" s="244"/>
      <c r="H524" s="247">
        <v>114.40000000000001</v>
      </c>
      <c r="I524" s="248"/>
      <c r="J524" s="244"/>
      <c r="K524" s="244"/>
      <c r="L524" s="249"/>
      <c r="M524" s="250"/>
      <c r="N524" s="251"/>
      <c r="O524" s="251"/>
      <c r="P524" s="251"/>
      <c r="Q524" s="251"/>
      <c r="R524" s="251"/>
      <c r="S524" s="251"/>
      <c r="T524" s="252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53" t="s">
        <v>159</v>
      </c>
      <c r="AU524" s="253" t="s">
        <v>86</v>
      </c>
      <c r="AV524" s="14" t="s">
        <v>157</v>
      </c>
      <c r="AW524" s="14" t="s">
        <v>32</v>
      </c>
      <c r="AX524" s="14" t="s">
        <v>84</v>
      </c>
      <c r="AY524" s="253" t="s">
        <v>150</v>
      </c>
    </row>
    <row r="525" s="2" customFormat="1" ht="16.5" customHeight="1">
      <c r="A525" s="38"/>
      <c r="B525" s="39"/>
      <c r="C525" s="218" t="s">
        <v>701</v>
      </c>
      <c r="D525" s="218" t="s">
        <v>152</v>
      </c>
      <c r="E525" s="219" t="s">
        <v>1431</v>
      </c>
      <c r="F525" s="220" t="s">
        <v>1432</v>
      </c>
      <c r="G525" s="221" t="s">
        <v>645</v>
      </c>
      <c r="H525" s="274"/>
      <c r="I525" s="223"/>
      <c r="J525" s="224">
        <f>ROUND(I525*H525,2)</f>
        <v>0</v>
      </c>
      <c r="K525" s="220" t="s">
        <v>156</v>
      </c>
      <c r="L525" s="44"/>
      <c r="M525" s="225" t="s">
        <v>1</v>
      </c>
      <c r="N525" s="226" t="s">
        <v>41</v>
      </c>
      <c r="O525" s="91"/>
      <c r="P525" s="227">
        <f>O525*H525</f>
        <v>0</v>
      </c>
      <c r="Q525" s="227">
        <v>0</v>
      </c>
      <c r="R525" s="227">
        <f>Q525*H525</f>
        <v>0</v>
      </c>
      <c r="S525" s="227">
        <v>0</v>
      </c>
      <c r="T525" s="228">
        <f>S525*H525</f>
        <v>0</v>
      </c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R525" s="229" t="s">
        <v>242</v>
      </c>
      <c r="AT525" s="229" t="s">
        <v>152</v>
      </c>
      <c r="AU525" s="229" t="s">
        <v>86</v>
      </c>
      <c r="AY525" s="17" t="s">
        <v>150</v>
      </c>
      <c r="BE525" s="230">
        <f>IF(N525="základní",J525,0)</f>
        <v>0</v>
      </c>
      <c r="BF525" s="230">
        <f>IF(N525="snížená",J525,0)</f>
        <v>0</v>
      </c>
      <c r="BG525" s="230">
        <f>IF(N525="zákl. přenesená",J525,0)</f>
        <v>0</v>
      </c>
      <c r="BH525" s="230">
        <f>IF(N525="sníž. přenesená",J525,0)</f>
        <v>0</v>
      </c>
      <c r="BI525" s="230">
        <f>IF(N525="nulová",J525,0)</f>
        <v>0</v>
      </c>
      <c r="BJ525" s="17" t="s">
        <v>84</v>
      </c>
      <c r="BK525" s="230">
        <f>ROUND(I525*H525,2)</f>
        <v>0</v>
      </c>
      <c r="BL525" s="17" t="s">
        <v>242</v>
      </c>
      <c r="BM525" s="229" t="s">
        <v>1433</v>
      </c>
    </row>
    <row r="526" s="12" customFormat="1" ht="22.8" customHeight="1">
      <c r="A526" s="12"/>
      <c r="B526" s="202"/>
      <c r="C526" s="203"/>
      <c r="D526" s="204" t="s">
        <v>75</v>
      </c>
      <c r="E526" s="216" t="s">
        <v>733</v>
      </c>
      <c r="F526" s="216" t="s">
        <v>734</v>
      </c>
      <c r="G526" s="203"/>
      <c r="H526" s="203"/>
      <c r="I526" s="206"/>
      <c r="J526" s="217">
        <f>BK526</f>
        <v>0</v>
      </c>
      <c r="K526" s="203"/>
      <c r="L526" s="208"/>
      <c r="M526" s="209"/>
      <c r="N526" s="210"/>
      <c r="O526" s="210"/>
      <c r="P526" s="211">
        <f>SUM(P527:P572)</f>
        <v>0</v>
      </c>
      <c r="Q526" s="210"/>
      <c r="R526" s="211">
        <f>SUM(R527:R572)</f>
        <v>0.0049175</v>
      </c>
      <c r="S526" s="210"/>
      <c r="T526" s="212">
        <f>SUM(T527:T572)</f>
        <v>0</v>
      </c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R526" s="213" t="s">
        <v>86</v>
      </c>
      <c r="AT526" s="214" t="s">
        <v>75</v>
      </c>
      <c r="AU526" s="214" t="s">
        <v>84</v>
      </c>
      <c r="AY526" s="213" t="s">
        <v>150</v>
      </c>
      <c r="BK526" s="215">
        <f>SUM(BK527:BK572)</f>
        <v>0</v>
      </c>
    </row>
    <row r="527" s="2" customFormat="1" ht="16.5" customHeight="1">
      <c r="A527" s="38"/>
      <c r="B527" s="39"/>
      <c r="C527" s="218" t="s">
        <v>178</v>
      </c>
      <c r="D527" s="218" t="s">
        <v>152</v>
      </c>
      <c r="E527" s="219" t="s">
        <v>1069</v>
      </c>
      <c r="F527" s="220" t="s">
        <v>1070</v>
      </c>
      <c r="G527" s="221" t="s">
        <v>155</v>
      </c>
      <c r="H527" s="222">
        <v>1.8999999999999999</v>
      </c>
      <c r="I527" s="223"/>
      <c r="J527" s="224">
        <f>ROUND(I527*H527,2)</f>
        <v>0</v>
      </c>
      <c r="K527" s="220" t="s">
        <v>156</v>
      </c>
      <c r="L527" s="44"/>
      <c r="M527" s="225" t="s">
        <v>1</v>
      </c>
      <c r="N527" s="226" t="s">
        <v>41</v>
      </c>
      <c r="O527" s="91"/>
      <c r="P527" s="227">
        <f>O527*H527</f>
        <v>0</v>
      </c>
      <c r="Q527" s="227">
        <v>2.0000000000000002E-05</v>
      </c>
      <c r="R527" s="227">
        <f>Q527*H527</f>
        <v>3.8000000000000002E-05</v>
      </c>
      <c r="S527" s="227">
        <v>0</v>
      </c>
      <c r="T527" s="228">
        <f>S527*H527</f>
        <v>0</v>
      </c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R527" s="229" t="s">
        <v>242</v>
      </c>
      <c r="AT527" s="229" t="s">
        <v>152</v>
      </c>
      <c r="AU527" s="229" t="s">
        <v>86</v>
      </c>
      <c r="AY527" s="17" t="s">
        <v>150</v>
      </c>
      <c r="BE527" s="230">
        <f>IF(N527="základní",J527,0)</f>
        <v>0</v>
      </c>
      <c r="BF527" s="230">
        <f>IF(N527="snížená",J527,0)</f>
        <v>0</v>
      </c>
      <c r="BG527" s="230">
        <f>IF(N527="zákl. přenesená",J527,0)</f>
        <v>0</v>
      </c>
      <c r="BH527" s="230">
        <f>IF(N527="sníž. přenesená",J527,0)</f>
        <v>0</v>
      </c>
      <c r="BI527" s="230">
        <f>IF(N527="nulová",J527,0)</f>
        <v>0</v>
      </c>
      <c r="BJ527" s="17" t="s">
        <v>84</v>
      </c>
      <c r="BK527" s="230">
        <f>ROUND(I527*H527,2)</f>
        <v>0</v>
      </c>
      <c r="BL527" s="17" t="s">
        <v>242</v>
      </c>
      <c r="BM527" s="229" t="s">
        <v>1434</v>
      </c>
    </row>
    <row r="528" s="13" customFormat="1">
      <c r="A528" s="13"/>
      <c r="B528" s="231"/>
      <c r="C528" s="232"/>
      <c r="D528" s="233" t="s">
        <v>159</v>
      </c>
      <c r="E528" s="234" t="s">
        <v>1</v>
      </c>
      <c r="F528" s="235" t="s">
        <v>1435</v>
      </c>
      <c r="G528" s="232"/>
      <c r="H528" s="236">
        <v>1.26</v>
      </c>
      <c r="I528" s="237"/>
      <c r="J528" s="232"/>
      <c r="K528" s="232"/>
      <c r="L528" s="238"/>
      <c r="M528" s="239"/>
      <c r="N528" s="240"/>
      <c r="O528" s="240"/>
      <c r="P528" s="240"/>
      <c r="Q528" s="240"/>
      <c r="R528" s="240"/>
      <c r="S528" s="240"/>
      <c r="T528" s="241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2" t="s">
        <v>159</v>
      </c>
      <c r="AU528" s="242" t="s">
        <v>86</v>
      </c>
      <c r="AV528" s="13" t="s">
        <v>86</v>
      </c>
      <c r="AW528" s="13" t="s">
        <v>32</v>
      </c>
      <c r="AX528" s="13" t="s">
        <v>76</v>
      </c>
      <c r="AY528" s="242" t="s">
        <v>150</v>
      </c>
    </row>
    <row r="529" s="13" customFormat="1">
      <c r="A529" s="13"/>
      <c r="B529" s="231"/>
      <c r="C529" s="232"/>
      <c r="D529" s="233" t="s">
        <v>159</v>
      </c>
      <c r="E529" s="234" t="s">
        <v>1</v>
      </c>
      <c r="F529" s="235" t="s">
        <v>1436</v>
      </c>
      <c r="G529" s="232"/>
      <c r="H529" s="236">
        <v>0.64000000000000001</v>
      </c>
      <c r="I529" s="237"/>
      <c r="J529" s="232"/>
      <c r="K529" s="232"/>
      <c r="L529" s="238"/>
      <c r="M529" s="239"/>
      <c r="N529" s="240"/>
      <c r="O529" s="240"/>
      <c r="P529" s="240"/>
      <c r="Q529" s="240"/>
      <c r="R529" s="240"/>
      <c r="S529" s="240"/>
      <c r="T529" s="241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42" t="s">
        <v>159</v>
      </c>
      <c r="AU529" s="242" t="s">
        <v>86</v>
      </c>
      <c r="AV529" s="13" t="s">
        <v>86</v>
      </c>
      <c r="AW529" s="13" t="s">
        <v>32</v>
      </c>
      <c r="AX529" s="13" t="s">
        <v>76</v>
      </c>
      <c r="AY529" s="242" t="s">
        <v>150</v>
      </c>
    </row>
    <row r="530" s="14" customFormat="1">
      <c r="A530" s="14"/>
      <c r="B530" s="243"/>
      <c r="C530" s="244"/>
      <c r="D530" s="233" t="s">
        <v>159</v>
      </c>
      <c r="E530" s="245" t="s">
        <v>1</v>
      </c>
      <c r="F530" s="246" t="s">
        <v>161</v>
      </c>
      <c r="G530" s="244"/>
      <c r="H530" s="247">
        <v>1.8999999999999999</v>
      </c>
      <c r="I530" s="248"/>
      <c r="J530" s="244"/>
      <c r="K530" s="244"/>
      <c r="L530" s="249"/>
      <c r="M530" s="250"/>
      <c r="N530" s="251"/>
      <c r="O530" s="251"/>
      <c r="P530" s="251"/>
      <c r="Q530" s="251"/>
      <c r="R530" s="251"/>
      <c r="S530" s="251"/>
      <c r="T530" s="252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53" t="s">
        <v>159</v>
      </c>
      <c r="AU530" s="253" t="s">
        <v>86</v>
      </c>
      <c r="AV530" s="14" t="s">
        <v>157</v>
      </c>
      <c r="AW530" s="14" t="s">
        <v>32</v>
      </c>
      <c r="AX530" s="14" t="s">
        <v>84</v>
      </c>
      <c r="AY530" s="253" t="s">
        <v>150</v>
      </c>
    </row>
    <row r="531" s="2" customFormat="1" ht="16.5" customHeight="1">
      <c r="A531" s="38"/>
      <c r="B531" s="39"/>
      <c r="C531" s="218" t="s">
        <v>709</v>
      </c>
      <c r="D531" s="218" t="s">
        <v>152</v>
      </c>
      <c r="E531" s="219" t="s">
        <v>1073</v>
      </c>
      <c r="F531" s="220" t="s">
        <v>1074</v>
      </c>
      <c r="G531" s="221" t="s">
        <v>155</v>
      </c>
      <c r="H531" s="222">
        <v>1.8999999999999999</v>
      </c>
      <c r="I531" s="223"/>
      <c r="J531" s="224">
        <f>ROUND(I531*H531,2)</f>
        <v>0</v>
      </c>
      <c r="K531" s="220" t="s">
        <v>156</v>
      </c>
      <c r="L531" s="44"/>
      <c r="M531" s="225" t="s">
        <v>1</v>
      </c>
      <c r="N531" s="226" t="s">
        <v>41</v>
      </c>
      <c r="O531" s="91"/>
      <c r="P531" s="227">
        <f>O531*H531</f>
        <v>0</v>
      </c>
      <c r="Q531" s="227">
        <v>0</v>
      </c>
      <c r="R531" s="227">
        <f>Q531*H531</f>
        <v>0</v>
      </c>
      <c r="S531" s="227">
        <v>0</v>
      </c>
      <c r="T531" s="228">
        <f>S531*H531</f>
        <v>0</v>
      </c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R531" s="229" t="s">
        <v>242</v>
      </c>
      <c r="AT531" s="229" t="s">
        <v>152</v>
      </c>
      <c r="AU531" s="229" t="s">
        <v>86</v>
      </c>
      <c r="AY531" s="17" t="s">
        <v>150</v>
      </c>
      <c r="BE531" s="230">
        <f>IF(N531="základní",J531,0)</f>
        <v>0</v>
      </c>
      <c r="BF531" s="230">
        <f>IF(N531="snížená",J531,0)</f>
        <v>0</v>
      </c>
      <c r="BG531" s="230">
        <f>IF(N531="zákl. přenesená",J531,0)</f>
        <v>0</v>
      </c>
      <c r="BH531" s="230">
        <f>IF(N531="sníž. přenesená",J531,0)</f>
        <v>0</v>
      </c>
      <c r="BI531" s="230">
        <f>IF(N531="nulová",J531,0)</f>
        <v>0</v>
      </c>
      <c r="BJ531" s="17" t="s">
        <v>84</v>
      </c>
      <c r="BK531" s="230">
        <f>ROUND(I531*H531,2)</f>
        <v>0</v>
      </c>
      <c r="BL531" s="17" t="s">
        <v>242</v>
      </c>
      <c r="BM531" s="229" t="s">
        <v>1437</v>
      </c>
    </row>
    <row r="532" s="13" customFormat="1">
      <c r="A532" s="13"/>
      <c r="B532" s="231"/>
      <c r="C532" s="232"/>
      <c r="D532" s="233" t="s">
        <v>159</v>
      </c>
      <c r="E532" s="234" t="s">
        <v>1</v>
      </c>
      <c r="F532" s="235" t="s">
        <v>1435</v>
      </c>
      <c r="G532" s="232"/>
      <c r="H532" s="236">
        <v>1.26</v>
      </c>
      <c r="I532" s="237"/>
      <c r="J532" s="232"/>
      <c r="K532" s="232"/>
      <c r="L532" s="238"/>
      <c r="M532" s="239"/>
      <c r="N532" s="240"/>
      <c r="O532" s="240"/>
      <c r="P532" s="240"/>
      <c r="Q532" s="240"/>
      <c r="R532" s="240"/>
      <c r="S532" s="240"/>
      <c r="T532" s="241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2" t="s">
        <v>159</v>
      </c>
      <c r="AU532" s="242" t="s">
        <v>86</v>
      </c>
      <c r="AV532" s="13" t="s">
        <v>86</v>
      </c>
      <c r="AW532" s="13" t="s">
        <v>32</v>
      </c>
      <c r="AX532" s="13" t="s">
        <v>76</v>
      </c>
      <c r="AY532" s="242" t="s">
        <v>150</v>
      </c>
    </row>
    <row r="533" s="13" customFormat="1">
      <c r="A533" s="13"/>
      <c r="B533" s="231"/>
      <c r="C533" s="232"/>
      <c r="D533" s="233" t="s">
        <v>159</v>
      </c>
      <c r="E533" s="234" t="s">
        <v>1</v>
      </c>
      <c r="F533" s="235" t="s">
        <v>1436</v>
      </c>
      <c r="G533" s="232"/>
      <c r="H533" s="236">
        <v>0.64000000000000001</v>
      </c>
      <c r="I533" s="237"/>
      <c r="J533" s="232"/>
      <c r="K533" s="232"/>
      <c r="L533" s="238"/>
      <c r="M533" s="239"/>
      <c r="N533" s="240"/>
      <c r="O533" s="240"/>
      <c r="P533" s="240"/>
      <c r="Q533" s="240"/>
      <c r="R533" s="240"/>
      <c r="S533" s="240"/>
      <c r="T533" s="241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42" t="s">
        <v>159</v>
      </c>
      <c r="AU533" s="242" t="s">
        <v>86</v>
      </c>
      <c r="AV533" s="13" t="s">
        <v>86</v>
      </c>
      <c r="AW533" s="13" t="s">
        <v>32</v>
      </c>
      <c r="AX533" s="13" t="s">
        <v>76</v>
      </c>
      <c r="AY533" s="242" t="s">
        <v>150</v>
      </c>
    </row>
    <row r="534" s="14" customFormat="1">
      <c r="A534" s="14"/>
      <c r="B534" s="243"/>
      <c r="C534" s="244"/>
      <c r="D534" s="233" t="s">
        <v>159</v>
      </c>
      <c r="E534" s="245" t="s">
        <v>1</v>
      </c>
      <c r="F534" s="246" t="s">
        <v>161</v>
      </c>
      <c r="G534" s="244"/>
      <c r="H534" s="247">
        <v>1.8999999999999999</v>
      </c>
      <c r="I534" s="248"/>
      <c r="J534" s="244"/>
      <c r="K534" s="244"/>
      <c r="L534" s="249"/>
      <c r="M534" s="250"/>
      <c r="N534" s="251"/>
      <c r="O534" s="251"/>
      <c r="P534" s="251"/>
      <c r="Q534" s="251"/>
      <c r="R534" s="251"/>
      <c r="S534" s="251"/>
      <c r="T534" s="252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3" t="s">
        <v>159</v>
      </c>
      <c r="AU534" s="253" t="s">
        <v>86</v>
      </c>
      <c r="AV534" s="14" t="s">
        <v>157</v>
      </c>
      <c r="AW534" s="14" t="s">
        <v>32</v>
      </c>
      <c r="AX534" s="14" t="s">
        <v>84</v>
      </c>
      <c r="AY534" s="253" t="s">
        <v>150</v>
      </c>
    </row>
    <row r="535" s="2" customFormat="1" ht="16.5" customHeight="1">
      <c r="A535" s="38"/>
      <c r="B535" s="39"/>
      <c r="C535" s="218" t="s">
        <v>715</v>
      </c>
      <c r="D535" s="218" t="s">
        <v>152</v>
      </c>
      <c r="E535" s="219" t="s">
        <v>1076</v>
      </c>
      <c r="F535" s="220" t="s">
        <v>1077</v>
      </c>
      <c r="G535" s="221" t="s">
        <v>155</v>
      </c>
      <c r="H535" s="222">
        <v>1.8999999999999999</v>
      </c>
      <c r="I535" s="223"/>
      <c r="J535" s="224">
        <f>ROUND(I535*H535,2)</f>
        <v>0</v>
      </c>
      <c r="K535" s="220" t="s">
        <v>156</v>
      </c>
      <c r="L535" s="44"/>
      <c r="M535" s="225" t="s">
        <v>1</v>
      </c>
      <c r="N535" s="226" t="s">
        <v>41</v>
      </c>
      <c r="O535" s="91"/>
      <c r="P535" s="227">
        <f>O535*H535</f>
        <v>0</v>
      </c>
      <c r="Q535" s="227">
        <v>0.00012999999999999999</v>
      </c>
      <c r="R535" s="227">
        <f>Q535*H535</f>
        <v>0.00024699999999999999</v>
      </c>
      <c r="S535" s="227">
        <v>0</v>
      </c>
      <c r="T535" s="228">
        <f>S535*H535</f>
        <v>0</v>
      </c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R535" s="229" t="s">
        <v>242</v>
      </c>
      <c r="AT535" s="229" t="s">
        <v>152</v>
      </c>
      <c r="AU535" s="229" t="s">
        <v>86</v>
      </c>
      <c r="AY535" s="17" t="s">
        <v>150</v>
      </c>
      <c r="BE535" s="230">
        <f>IF(N535="základní",J535,0)</f>
        <v>0</v>
      </c>
      <c r="BF535" s="230">
        <f>IF(N535="snížená",J535,0)</f>
        <v>0</v>
      </c>
      <c r="BG535" s="230">
        <f>IF(N535="zákl. přenesená",J535,0)</f>
        <v>0</v>
      </c>
      <c r="BH535" s="230">
        <f>IF(N535="sníž. přenesená",J535,0)</f>
        <v>0</v>
      </c>
      <c r="BI535" s="230">
        <f>IF(N535="nulová",J535,0)</f>
        <v>0</v>
      </c>
      <c r="BJ535" s="17" t="s">
        <v>84</v>
      </c>
      <c r="BK535" s="230">
        <f>ROUND(I535*H535,2)</f>
        <v>0</v>
      </c>
      <c r="BL535" s="17" t="s">
        <v>242</v>
      </c>
      <c r="BM535" s="229" t="s">
        <v>1438</v>
      </c>
    </row>
    <row r="536" s="13" customFormat="1">
      <c r="A536" s="13"/>
      <c r="B536" s="231"/>
      <c r="C536" s="232"/>
      <c r="D536" s="233" t="s">
        <v>159</v>
      </c>
      <c r="E536" s="234" t="s">
        <v>1</v>
      </c>
      <c r="F536" s="235" t="s">
        <v>1435</v>
      </c>
      <c r="G536" s="232"/>
      <c r="H536" s="236">
        <v>1.26</v>
      </c>
      <c r="I536" s="237"/>
      <c r="J536" s="232"/>
      <c r="K536" s="232"/>
      <c r="L536" s="238"/>
      <c r="M536" s="239"/>
      <c r="N536" s="240"/>
      <c r="O536" s="240"/>
      <c r="P536" s="240"/>
      <c r="Q536" s="240"/>
      <c r="R536" s="240"/>
      <c r="S536" s="240"/>
      <c r="T536" s="241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42" t="s">
        <v>159</v>
      </c>
      <c r="AU536" s="242" t="s">
        <v>86</v>
      </c>
      <c r="AV536" s="13" t="s">
        <v>86</v>
      </c>
      <c r="AW536" s="13" t="s">
        <v>32</v>
      </c>
      <c r="AX536" s="13" t="s">
        <v>76</v>
      </c>
      <c r="AY536" s="242" t="s">
        <v>150</v>
      </c>
    </row>
    <row r="537" s="13" customFormat="1">
      <c r="A537" s="13"/>
      <c r="B537" s="231"/>
      <c r="C537" s="232"/>
      <c r="D537" s="233" t="s">
        <v>159</v>
      </c>
      <c r="E537" s="234" t="s">
        <v>1</v>
      </c>
      <c r="F537" s="235" t="s">
        <v>1436</v>
      </c>
      <c r="G537" s="232"/>
      <c r="H537" s="236">
        <v>0.64000000000000001</v>
      </c>
      <c r="I537" s="237"/>
      <c r="J537" s="232"/>
      <c r="K537" s="232"/>
      <c r="L537" s="238"/>
      <c r="M537" s="239"/>
      <c r="N537" s="240"/>
      <c r="O537" s="240"/>
      <c r="P537" s="240"/>
      <c r="Q537" s="240"/>
      <c r="R537" s="240"/>
      <c r="S537" s="240"/>
      <c r="T537" s="241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2" t="s">
        <v>159</v>
      </c>
      <c r="AU537" s="242" t="s">
        <v>86</v>
      </c>
      <c r="AV537" s="13" t="s">
        <v>86</v>
      </c>
      <c r="AW537" s="13" t="s">
        <v>32</v>
      </c>
      <c r="AX537" s="13" t="s">
        <v>76</v>
      </c>
      <c r="AY537" s="242" t="s">
        <v>150</v>
      </c>
    </row>
    <row r="538" s="14" customFormat="1">
      <c r="A538" s="14"/>
      <c r="B538" s="243"/>
      <c r="C538" s="244"/>
      <c r="D538" s="233" t="s">
        <v>159</v>
      </c>
      <c r="E538" s="245" t="s">
        <v>1</v>
      </c>
      <c r="F538" s="246" t="s">
        <v>161</v>
      </c>
      <c r="G538" s="244"/>
      <c r="H538" s="247">
        <v>1.8999999999999999</v>
      </c>
      <c r="I538" s="248"/>
      <c r="J538" s="244"/>
      <c r="K538" s="244"/>
      <c r="L538" s="249"/>
      <c r="M538" s="250"/>
      <c r="N538" s="251"/>
      <c r="O538" s="251"/>
      <c r="P538" s="251"/>
      <c r="Q538" s="251"/>
      <c r="R538" s="251"/>
      <c r="S538" s="251"/>
      <c r="T538" s="252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53" t="s">
        <v>159</v>
      </c>
      <c r="AU538" s="253" t="s">
        <v>86</v>
      </c>
      <c r="AV538" s="14" t="s">
        <v>157</v>
      </c>
      <c r="AW538" s="14" t="s">
        <v>32</v>
      </c>
      <c r="AX538" s="14" t="s">
        <v>84</v>
      </c>
      <c r="AY538" s="253" t="s">
        <v>150</v>
      </c>
    </row>
    <row r="539" s="2" customFormat="1" ht="16.5" customHeight="1">
      <c r="A539" s="38"/>
      <c r="B539" s="39"/>
      <c r="C539" s="218" t="s">
        <v>719</v>
      </c>
      <c r="D539" s="218" t="s">
        <v>152</v>
      </c>
      <c r="E539" s="219" t="s">
        <v>1079</v>
      </c>
      <c r="F539" s="220" t="s">
        <v>1080</v>
      </c>
      <c r="G539" s="221" t="s">
        <v>155</v>
      </c>
      <c r="H539" s="222">
        <v>1.8999999999999999</v>
      </c>
      <c r="I539" s="223"/>
      <c r="J539" s="224">
        <f>ROUND(I539*H539,2)</f>
        <v>0</v>
      </c>
      <c r="K539" s="220" t="s">
        <v>156</v>
      </c>
      <c r="L539" s="44"/>
      <c r="M539" s="225" t="s">
        <v>1</v>
      </c>
      <c r="N539" s="226" t="s">
        <v>41</v>
      </c>
      <c r="O539" s="91"/>
      <c r="P539" s="227">
        <f>O539*H539</f>
        <v>0</v>
      </c>
      <c r="Q539" s="227">
        <v>0.00029</v>
      </c>
      <c r="R539" s="227">
        <f>Q539*H539</f>
        <v>0.00055099999999999995</v>
      </c>
      <c r="S539" s="227">
        <v>0</v>
      </c>
      <c r="T539" s="228">
        <f>S539*H539</f>
        <v>0</v>
      </c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R539" s="229" t="s">
        <v>242</v>
      </c>
      <c r="AT539" s="229" t="s">
        <v>152</v>
      </c>
      <c r="AU539" s="229" t="s">
        <v>86</v>
      </c>
      <c r="AY539" s="17" t="s">
        <v>150</v>
      </c>
      <c r="BE539" s="230">
        <f>IF(N539="základní",J539,0)</f>
        <v>0</v>
      </c>
      <c r="BF539" s="230">
        <f>IF(N539="snížená",J539,0)</f>
        <v>0</v>
      </c>
      <c r="BG539" s="230">
        <f>IF(N539="zákl. přenesená",J539,0)</f>
        <v>0</v>
      </c>
      <c r="BH539" s="230">
        <f>IF(N539="sníž. přenesená",J539,0)</f>
        <v>0</v>
      </c>
      <c r="BI539" s="230">
        <f>IF(N539="nulová",J539,0)</f>
        <v>0</v>
      </c>
      <c r="BJ539" s="17" t="s">
        <v>84</v>
      </c>
      <c r="BK539" s="230">
        <f>ROUND(I539*H539,2)</f>
        <v>0</v>
      </c>
      <c r="BL539" s="17" t="s">
        <v>242</v>
      </c>
      <c r="BM539" s="229" t="s">
        <v>1439</v>
      </c>
    </row>
    <row r="540" s="13" customFormat="1">
      <c r="A540" s="13"/>
      <c r="B540" s="231"/>
      <c r="C540" s="232"/>
      <c r="D540" s="233" t="s">
        <v>159</v>
      </c>
      <c r="E540" s="234" t="s">
        <v>1</v>
      </c>
      <c r="F540" s="235" t="s">
        <v>1435</v>
      </c>
      <c r="G540" s="232"/>
      <c r="H540" s="236">
        <v>1.26</v>
      </c>
      <c r="I540" s="237"/>
      <c r="J540" s="232"/>
      <c r="K540" s="232"/>
      <c r="L540" s="238"/>
      <c r="M540" s="239"/>
      <c r="N540" s="240"/>
      <c r="O540" s="240"/>
      <c r="P540" s="240"/>
      <c r="Q540" s="240"/>
      <c r="R540" s="240"/>
      <c r="S540" s="240"/>
      <c r="T540" s="241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42" t="s">
        <v>159</v>
      </c>
      <c r="AU540" s="242" t="s">
        <v>86</v>
      </c>
      <c r="AV540" s="13" t="s">
        <v>86</v>
      </c>
      <c r="AW540" s="13" t="s">
        <v>32</v>
      </c>
      <c r="AX540" s="13" t="s">
        <v>76</v>
      </c>
      <c r="AY540" s="242" t="s">
        <v>150</v>
      </c>
    </row>
    <row r="541" s="13" customFormat="1">
      <c r="A541" s="13"/>
      <c r="B541" s="231"/>
      <c r="C541" s="232"/>
      <c r="D541" s="233" t="s">
        <v>159</v>
      </c>
      <c r="E541" s="234" t="s">
        <v>1</v>
      </c>
      <c r="F541" s="235" t="s">
        <v>1436</v>
      </c>
      <c r="G541" s="232"/>
      <c r="H541" s="236">
        <v>0.64000000000000001</v>
      </c>
      <c r="I541" s="237"/>
      <c r="J541" s="232"/>
      <c r="K541" s="232"/>
      <c r="L541" s="238"/>
      <c r="M541" s="239"/>
      <c r="N541" s="240"/>
      <c r="O541" s="240"/>
      <c r="P541" s="240"/>
      <c r="Q541" s="240"/>
      <c r="R541" s="240"/>
      <c r="S541" s="240"/>
      <c r="T541" s="241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42" t="s">
        <v>159</v>
      </c>
      <c r="AU541" s="242" t="s">
        <v>86</v>
      </c>
      <c r="AV541" s="13" t="s">
        <v>86</v>
      </c>
      <c r="AW541" s="13" t="s">
        <v>32</v>
      </c>
      <c r="AX541" s="13" t="s">
        <v>76</v>
      </c>
      <c r="AY541" s="242" t="s">
        <v>150</v>
      </c>
    </row>
    <row r="542" s="14" customFormat="1">
      <c r="A542" s="14"/>
      <c r="B542" s="243"/>
      <c r="C542" s="244"/>
      <c r="D542" s="233" t="s">
        <v>159</v>
      </c>
      <c r="E542" s="245" t="s">
        <v>1</v>
      </c>
      <c r="F542" s="246" t="s">
        <v>161</v>
      </c>
      <c r="G542" s="244"/>
      <c r="H542" s="247">
        <v>1.8999999999999999</v>
      </c>
      <c r="I542" s="248"/>
      <c r="J542" s="244"/>
      <c r="K542" s="244"/>
      <c r="L542" s="249"/>
      <c r="M542" s="250"/>
      <c r="N542" s="251"/>
      <c r="O542" s="251"/>
      <c r="P542" s="251"/>
      <c r="Q542" s="251"/>
      <c r="R542" s="251"/>
      <c r="S542" s="251"/>
      <c r="T542" s="252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53" t="s">
        <v>159</v>
      </c>
      <c r="AU542" s="253" t="s">
        <v>86</v>
      </c>
      <c r="AV542" s="14" t="s">
        <v>157</v>
      </c>
      <c r="AW542" s="14" t="s">
        <v>32</v>
      </c>
      <c r="AX542" s="14" t="s">
        <v>84</v>
      </c>
      <c r="AY542" s="253" t="s">
        <v>150</v>
      </c>
    </row>
    <row r="543" s="2" customFormat="1" ht="16.5" customHeight="1">
      <c r="A543" s="38"/>
      <c r="B543" s="39"/>
      <c r="C543" s="218" t="s">
        <v>724</v>
      </c>
      <c r="D543" s="218" t="s">
        <v>152</v>
      </c>
      <c r="E543" s="219" t="s">
        <v>1082</v>
      </c>
      <c r="F543" s="220" t="s">
        <v>1083</v>
      </c>
      <c r="G543" s="221" t="s">
        <v>155</v>
      </c>
      <c r="H543" s="222">
        <v>9.0700000000000003</v>
      </c>
      <c r="I543" s="223"/>
      <c r="J543" s="224">
        <f>ROUND(I543*H543,2)</f>
        <v>0</v>
      </c>
      <c r="K543" s="220" t="s">
        <v>156</v>
      </c>
      <c r="L543" s="44"/>
      <c r="M543" s="225" t="s">
        <v>1</v>
      </c>
      <c r="N543" s="226" t="s">
        <v>41</v>
      </c>
      <c r="O543" s="91"/>
      <c r="P543" s="227">
        <f>O543*H543</f>
        <v>0</v>
      </c>
      <c r="Q543" s="227">
        <v>6.9999999999999994E-05</v>
      </c>
      <c r="R543" s="227">
        <f>Q543*H543</f>
        <v>0.00063489999999999998</v>
      </c>
      <c r="S543" s="227">
        <v>0</v>
      </c>
      <c r="T543" s="228">
        <f>S543*H543</f>
        <v>0</v>
      </c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R543" s="229" t="s">
        <v>242</v>
      </c>
      <c r="AT543" s="229" t="s">
        <v>152</v>
      </c>
      <c r="AU543" s="229" t="s">
        <v>86</v>
      </c>
      <c r="AY543" s="17" t="s">
        <v>150</v>
      </c>
      <c r="BE543" s="230">
        <f>IF(N543="základní",J543,0)</f>
        <v>0</v>
      </c>
      <c r="BF543" s="230">
        <f>IF(N543="snížená",J543,0)</f>
        <v>0</v>
      </c>
      <c r="BG543" s="230">
        <f>IF(N543="zákl. přenesená",J543,0)</f>
        <v>0</v>
      </c>
      <c r="BH543" s="230">
        <f>IF(N543="sníž. přenesená",J543,0)</f>
        <v>0</v>
      </c>
      <c r="BI543" s="230">
        <f>IF(N543="nulová",J543,0)</f>
        <v>0</v>
      </c>
      <c r="BJ543" s="17" t="s">
        <v>84</v>
      </c>
      <c r="BK543" s="230">
        <f>ROUND(I543*H543,2)</f>
        <v>0</v>
      </c>
      <c r="BL543" s="17" t="s">
        <v>242</v>
      </c>
      <c r="BM543" s="229" t="s">
        <v>1440</v>
      </c>
    </row>
    <row r="544" s="13" customFormat="1">
      <c r="A544" s="13"/>
      <c r="B544" s="231"/>
      <c r="C544" s="232"/>
      <c r="D544" s="233" t="s">
        <v>159</v>
      </c>
      <c r="E544" s="234" t="s">
        <v>1</v>
      </c>
      <c r="F544" s="235" t="s">
        <v>1441</v>
      </c>
      <c r="G544" s="232"/>
      <c r="H544" s="236">
        <v>1.9199999999999999</v>
      </c>
      <c r="I544" s="237"/>
      <c r="J544" s="232"/>
      <c r="K544" s="232"/>
      <c r="L544" s="238"/>
      <c r="M544" s="239"/>
      <c r="N544" s="240"/>
      <c r="O544" s="240"/>
      <c r="P544" s="240"/>
      <c r="Q544" s="240"/>
      <c r="R544" s="240"/>
      <c r="S544" s="240"/>
      <c r="T544" s="241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2" t="s">
        <v>159</v>
      </c>
      <c r="AU544" s="242" t="s">
        <v>86</v>
      </c>
      <c r="AV544" s="13" t="s">
        <v>86</v>
      </c>
      <c r="AW544" s="13" t="s">
        <v>32</v>
      </c>
      <c r="AX544" s="13" t="s">
        <v>76</v>
      </c>
      <c r="AY544" s="242" t="s">
        <v>150</v>
      </c>
    </row>
    <row r="545" s="13" customFormat="1">
      <c r="A545" s="13"/>
      <c r="B545" s="231"/>
      <c r="C545" s="232"/>
      <c r="D545" s="233" t="s">
        <v>159</v>
      </c>
      <c r="E545" s="234" t="s">
        <v>1</v>
      </c>
      <c r="F545" s="235" t="s">
        <v>1442</v>
      </c>
      <c r="G545" s="232"/>
      <c r="H545" s="236">
        <v>4.9000000000000004</v>
      </c>
      <c r="I545" s="237"/>
      <c r="J545" s="232"/>
      <c r="K545" s="232"/>
      <c r="L545" s="238"/>
      <c r="M545" s="239"/>
      <c r="N545" s="240"/>
      <c r="O545" s="240"/>
      <c r="P545" s="240"/>
      <c r="Q545" s="240"/>
      <c r="R545" s="240"/>
      <c r="S545" s="240"/>
      <c r="T545" s="241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42" t="s">
        <v>159</v>
      </c>
      <c r="AU545" s="242" t="s">
        <v>86</v>
      </c>
      <c r="AV545" s="13" t="s">
        <v>86</v>
      </c>
      <c r="AW545" s="13" t="s">
        <v>32</v>
      </c>
      <c r="AX545" s="13" t="s">
        <v>76</v>
      </c>
      <c r="AY545" s="242" t="s">
        <v>150</v>
      </c>
    </row>
    <row r="546" s="13" customFormat="1">
      <c r="A546" s="13"/>
      <c r="B546" s="231"/>
      <c r="C546" s="232"/>
      <c r="D546" s="233" t="s">
        <v>159</v>
      </c>
      <c r="E546" s="234" t="s">
        <v>1</v>
      </c>
      <c r="F546" s="235" t="s">
        <v>1443</v>
      </c>
      <c r="G546" s="232"/>
      <c r="H546" s="236">
        <v>1.0900000000000001</v>
      </c>
      <c r="I546" s="237"/>
      <c r="J546" s="232"/>
      <c r="K546" s="232"/>
      <c r="L546" s="238"/>
      <c r="M546" s="239"/>
      <c r="N546" s="240"/>
      <c r="O546" s="240"/>
      <c r="P546" s="240"/>
      <c r="Q546" s="240"/>
      <c r="R546" s="240"/>
      <c r="S546" s="240"/>
      <c r="T546" s="241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2" t="s">
        <v>159</v>
      </c>
      <c r="AU546" s="242" t="s">
        <v>86</v>
      </c>
      <c r="AV546" s="13" t="s">
        <v>86</v>
      </c>
      <c r="AW546" s="13" t="s">
        <v>32</v>
      </c>
      <c r="AX546" s="13" t="s">
        <v>76</v>
      </c>
      <c r="AY546" s="242" t="s">
        <v>150</v>
      </c>
    </row>
    <row r="547" s="13" customFormat="1">
      <c r="A547" s="13"/>
      <c r="B547" s="231"/>
      <c r="C547" s="232"/>
      <c r="D547" s="233" t="s">
        <v>159</v>
      </c>
      <c r="E547" s="234" t="s">
        <v>1</v>
      </c>
      <c r="F547" s="235" t="s">
        <v>1444</v>
      </c>
      <c r="G547" s="232"/>
      <c r="H547" s="236">
        <v>1.1599999999999999</v>
      </c>
      <c r="I547" s="237"/>
      <c r="J547" s="232"/>
      <c r="K547" s="232"/>
      <c r="L547" s="238"/>
      <c r="M547" s="239"/>
      <c r="N547" s="240"/>
      <c r="O547" s="240"/>
      <c r="P547" s="240"/>
      <c r="Q547" s="240"/>
      <c r="R547" s="240"/>
      <c r="S547" s="240"/>
      <c r="T547" s="241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2" t="s">
        <v>159</v>
      </c>
      <c r="AU547" s="242" t="s">
        <v>86</v>
      </c>
      <c r="AV547" s="13" t="s">
        <v>86</v>
      </c>
      <c r="AW547" s="13" t="s">
        <v>32</v>
      </c>
      <c r="AX547" s="13" t="s">
        <v>76</v>
      </c>
      <c r="AY547" s="242" t="s">
        <v>150</v>
      </c>
    </row>
    <row r="548" s="14" customFormat="1">
      <c r="A548" s="14"/>
      <c r="B548" s="243"/>
      <c r="C548" s="244"/>
      <c r="D548" s="233" t="s">
        <v>159</v>
      </c>
      <c r="E548" s="245" t="s">
        <v>1</v>
      </c>
      <c r="F548" s="246" t="s">
        <v>161</v>
      </c>
      <c r="G548" s="244"/>
      <c r="H548" s="247">
        <v>9.0700000000000003</v>
      </c>
      <c r="I548" s="248"/>
      <c r="J548" s="244"/>
      <c r="K548" s="244"/>
      <c r="L548" s="249"/>
      <c r="M548" s="250"/>
      <c r="N548" s="251"/>
      <c r="O548" s="251"/>
      <c r="P548" s="251"/>
      <c r="Q548" s="251"/>
      <c r="R548" s="251"/>
      <c r="S548" s="251"/>
      <c r="T548" s="252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53" t="s">
        <v>159</v>
      </c>
      <c r="AU548" s="253" t="s">
        <v>86</v>
      </c>
      <c r="AV548" s="14" t="s">
        <v>157</v>
      </c>
      <c r="AW548" s="14" t="s">
        <v>32</v>
      </c>
      <c r="AX548" s="14" t="s">
        <v>84</v>
      </c>
      <c r="AY548" s="253" t="s">
        <v>150</v>
      </c>
    </row>
    <row r="549" s="2" customFormat="1" ht="16.5" customHeight="1">
      <c r="A549" s="38"/>
      <c r="B549" s="39"/>
      <c r="C549" s="218" t="s">
        <v>729</v>
      </c>
      <c r="D549" s="218" t="s">
        <v>152</v>
      </c>
      <c r="E549" s="219" t="s">
        <v>1086</v>
      </c>
      <c r="F549" s="220" t="s">
        <v>1087</v>
      </c>
      <c r="G549" s="221" t="s">
        <v>155</v>
      </c>
      <c r="H549" s="222">
        <v>9.0700000000000003</v>
      </c>
      <c r="I549" s="223"/>
      <c r="J549" s="224">
        <f>ROUND(I549*H549,2)</f>
        <v>0</v>
      </c>
      <c r="K549" s="220" t="s">
        <v>156</v>
      </c>
      <c r="L549" s="44"/>
      <c r="M549" s="225" t="s">
        <v>1</v>
      </c>
      <c r="N549" s="226" t="s">
        <v>41</v>
      </c>
      <c r="O549" s="91"/>
      <c r="P549" s="227">
        <f>O549*H549</f>
        <v>0</v>
      </c>
      <c r="Q549" s="227">
        <v>0</v>
      </c>
      <c r="R549" s="227">
        <f>Q549*H549</f>
        <v>0</v>
      </c>
      <c r="S549" s="227">
        <v>0</v>
      </c>
      <c r="T549" s="228">
        <f>S549*H549</f>
        <v>0</v>
      </c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R549" s="229" t="s">
        <v>242</v>
      </c>
      <c r="AT549" s="229" t="s">
        <v>152</v>
      </c>
      <c r="AU549" s="229" t="s">
        <v>86</v>
      </c>
      <c r="AY549" s="17" t="s">
        <v>150</v>
      </c>
      <c r="BE549" s="230">
        <f>IF(N549="základní",J549,0)</f>
        <v>0</v>
      </c>
      <c r="BF549" s="230">
        <f>IF(N549="snížená",J549,0)</f>
        <v>0</v>
      </c>
      <c r="BG549" s="230">
        <f>IF(N549="zákl. přenesená",J549,0)</f>
        <v>0</v>
      </c>
      <c r="BH549" s="230">
        <f>IF(N549="sníž. přenesená",J549,0)</f>
        <v>0</v>
      </c>
      <c r="BI549" s="230">
        <f>IF(N549="nulová",J549,0)</f>
        <v>0</v>
      </c>
      <c r="BJ549" s="17" t="s">
        <v>84</v>
      </c>
      <c r="BK549" s="230">
        <f>ROUND(I549*H549,2)</f>
        <v>0</v>
      </c>
      <c r="BL549" s="17" t="s">
        <v>242</v>
      </c>
      <c r="BM549" s="229" t="s">
        <v>1445</v>
      </c>
    </row>
    <row r="550" s="13" customFormat="1">
      <c r="A550" s="13"/>
      <c r="B550" s="231"/>
      <c r="C550" s="232"/>
      <c r="D550" s="233" t="s">
        <v>159</v>
      </c>
      <c r="E550" s="234" t="s">
        <v>1</v>
      </c>
      <c r="F550" s="235" t="s">
        <v>1441</v>
      </c>
      <c r="G550" s="232"/>
      <c r="H550" s="236">
        <v>1.9199999999999999</v>
      </c>
      <c r="I550" s="237"/>
      <c r="J550" s="232"/>
      <c r="K550" s="232"/>
      <c r="L550" s="238"/>
      <c r="M550" s="239"/>
      <c r="N550" s="240"/>
      <c r="O550" s="240"/>
      <c r="P550" s="240"/>
      <c r="Q550" s="240"/>
      <c r="R550" s="240"/>
      <c r="S550" s="240"/>
      <c r="T550" s="241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2" t="s">
        <v>159</v>
      </c>
      <c r="AU550" s="242" t="s">
        <v>86</v>
      </c>
      <c r="AV550" s="13" t="s">
        <v>86</v>
      </c>
      <c r="AW550" s="13" t="s">
        <v>32</v>
      </c>
      <c r="AX550" s="13" t="s">
        <v>76</v>
      </c>
      <c r="AY550" s="242" t="s">
        <v>150</v>
      </c>
    </row>
    <row r="551" s="13" customFormat="1">
      <c r="A551" s="13"/>
      <c r="B551" s="231"/>
      <c r="C551" s="232"/>
      <c r="D551" s="233" t="s">
        <v>159</v>
      </c>
      <c r="E551" s="234" t="s">
        <v>1</v>
      </c>
      <c r="F551" s="235" t="s">
        <v>1442</v>
      </c>
      <c r="G551" s="232"/>
      <c r="H551" s="236">
        <v>4.9000000000000004</v>
      </c>
      <c r="I551" s="237"/>
      <c r="J551" s="232"/>
      <c r="K551" s="232"/>
      <c r="L551" s="238"/>
      <c r="M551" s="239"/>
      <c r="N551" s="240"/>
      <c r="O551" s="240"/>
      <c r="P551" s="240"/>
      <c r="Q551" s="240"/>
      <c r="R551" s="240"/>
      <c r="S551" s="240"/>
      <c r="T551" s="241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2" t="s">
        <v>159</v>
      </c>
      <c r="AU551" s="242" t="s">
        <v>86</v>
      </c>
      <c r="AV551" s="13" t="s">
        <v>86</v>
      </c>
      <c r="AW551" s="13" t="s">
        <v>32</v>
      </c>
      <c r="AX551" s="13" t="s">
        <v>76</v>
      </c>
      <c r="AY551" s="242" t="s">
        <v>150</v>
      </c>
    </row>
    <row r="552" s="13" customFormat="1">
      <c r="A552" s="13"/>
      <c r="B552" s="231"/>
      <c r="C552" s="232"/>
      <c r="D552" s="233" t="s">
        <v>159</v>
      </c>
      <c r="E552" s="234" t="s">
        <v>1</v>
      </c>
      <c r="F552" s="235" t="s">
        <v>1443</v>
      </c>
      <c r="G552" s="232"/>
      <c r="H552" s="236">
        <v>1.0900000000000001</v>
      </c>
      <c r="I552" s="237"/>
      <c r="J552" s="232"/>
      <c r="K552" s="232"/>
      <c r="L552" s="238"/>
      <c r="M552" s="239"/>
      <c r="N552" s="240"/>
      <c r="O552" s="240"/>
      <c r="P552" s="240"/>
      <c r="Q552" s="240"/>
      <c r="R552" s="240"/>
      <c r="S552" s="240"/>
      <c r="T552" s="241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2" t="s">
        <v>159</v>
      </c>
      <c r="AU552" s="242" t="s">
        <v>86</v>
      </c>
      <c r="AV552" s="13" t="s">
        <v>86</v>
      </c>
      <c r="AW552" s="13" t="s">
        <v>32</v>
      </c>
      <c r="AX552" s="13" t="s">
        <v>76</v>
      </c>
      <c r="AY552" s="242" t="s">
        <v>150</v>
      </c>
    </row>
    <row r="553" s="13" customFormat="1">
      <c r="A553" s="13"/>
      <c r="B553" s="231"/>
      <c r="C553" s="232"/>
      <c r="D553" s="233" t="s">
        <v>159</v>
      </c>
      <c r="E553" s="234" t="s">
        <v>1</v>
      </c>
      <c r="F553" s="235" t="s">
        <v>1444</v>
      </c>
      <c r="G553" s="232"/>
      <c r="H553" s="236">
        <v>1.1599999999999999</v>
      </c>
      <c r="I553" s="237"/>
      <c r="J553" s="232"/>
      <c r="K553" s="232"/>
      <c r="L553" s="238"/>
      <c r="M553" s="239"/>
      <c r="N553" s="240"/>
      <c r="O553" s="240"/>
      <c r="P553" s="240"/>
      <c r="Q553" s="240"/>
      <c r="R553" s="240"/>
      <c r="S553" s="240"/>
      <c r="T553" s="241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2" t="s">
        <v>159</v>
      </c>
      <c r="AU553" s="242" t="s">
        <v>86</v>
      </c>
      <c r="AV553" s="13" t="s">
        <v>86</v>
      </c>
      <c r="AW553" s="13" t="s">
        <v>32</v>
      </c>
      <c r="AX553" s="13" t="s">
        <v>76</v>
      </c>
      <c r="AY553" s="242" t="s">
        <v>150</v>
      </c>
    </row>
    <row r="554" s="14" customFormat="1">
      <c r="A554" s="14"/>
      <c r="B554" s="243"/>
      <c r="C554" s="244"/>
      <c r="D554" s="233" t="s">
        <v>159</v>
      </c>
      <c r="E554" s="245" t="s">
        <v>1</v>
      </c>
      <c r="F554" s="246" t="s">
        <v>161</v>
      </c>
      <c r="G554" s="244"/>
      <c r="H554" s="247">
        <v>9.0700000000000003</v>
      </c>
      <c r="I554" s="248"/>
      <c r="J554" s="244"/>
      <c r="K554" s="244"/>
      <c r="L554" s="249"/>
      <c r="M554" s="250"/>
      <c r="N554" s="251"/>
      <c r="O554" s="251"/>
      <c r="P554" s="251"/>
      <c r="Q554" s="251"/>
      <c r="R554" s="251"/>
      <c r="S554" s="251"/>
      <c r="T554" s="252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53" t="s">
        <v>159</v>
      </c>
      <c r="AU554" s="253" t="s">
        <v>86</v>
      </c>
      <c r="AV554" s="14" t="s">
        <v>157</v>
      </c>
      <c r="AW554" s="14" t="s">
        <v>32</v>
      </c>
      <c r="AX554" s="14" t="s">
        <v>84</v>
      </c>
      <c r="AY554" s="253" t="s">
        <v>150</v>
      </c>
    </row>
    <row r="555" s="2" customFormat="1" ht="16.5" customHeight="1">
      <c r="A555" s="38"/>
      <c r="B555" s="39"/>
      <c r="C555" s="218" t="s">
        <v>735</v>
      </c>
      <c r="D555" s="218" t="s">
        <v>152</v>
      </c>
      <c r="E555" s="219" t="s">
        <v>1089</v>
      </c>
      <c r="F555" s="220" t="s">
        <v>1090</v>
      </c>
      <c r="G555" s="221" t="s">
        <v>155</v>
      </c>
      <c r="H555" s="222">
        <v>9.0700000000000003</v>
      </c>
      <c r="I555" s="223"/>
      <c r="J555" s="224">
        <f>ROUND(I555*H555,2)</f>
        <v>0</v>
      </c>
      <c r="K555" s="220" t="s">
        <v>156</v>
      </c>
      <c r="L555" s="44"/>
      <c r="M555" s="225" t="s">
        <v>1</v>
      </c>
      <c r="N555" s="226" t="s">
        <v>41</v>
      </c>
      <c r="O555" s="91"/>
      <c r="P555" s="227">
        <f>O555*H555</f>
        <v>0</v>
      </c>
      <c r="Q555" s="227">
        <v>0.00013999999999999999</v>
      </c>
      <c r="R555" s="227">
        <f>Q555*H555</f>
        <v>0.0012698</v>
      </c>
      <c r="S555" s="227">
        <v>0</v>
      </c>
      <c r="T555" s="228">
        <f>S555*H555</f>
        <v>0</v>
      </c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R555" s="229" t="s">
        <v>242</v>
      </c>
      <c r="AT555" s="229" t="s">
        <v>152</v>
      </c>
      <c r="AU555" s="229" t="s">
        <v>86</v>
      </c>
      <c r="AY555" s="17" t="s">
        <v>150</v>
      </c>
      <c r="BE555" s="230">
        <f>IF(N555="základní",J555,0)</f>
        <v>0</v>
      </c>
      <c r="BF555" s="230">
        <f>IF(N555="snížená",J555,0)</f>
        <v>0</v>
      </c>
      <c r="BG555" s="230">
        <f>IF(N555="zákl. přenesená",J555,0)</f>
        <v>0</v>
      </c>
      <c r="BH555" s="230">
        <f>IF(N555="sníž. přenesená",J555,0)</f>
        <v>0</v>
      </c>
      <c r="BI555" s="230">
        <f>IF(N555="nulová",J555,0)</f>
        <v>0</v>
      </c>
      <c r="BJ555" s="17" t="s">
        <v>84</v>
      </c>
      <c r="BK555" s="230">
        <f>ROUND(I555*H555,2)</f>
        <v>0</v>
      </c>
      <c r="BL555" s="17" t="s">
        <v>242</v>
      </c>
      <c r="BM555" s="229" t="s">
        <v>1446</v>
      </c>
    </row>
    <row r="556" s="13" customFormat="1">
      <c r="A556" s="13"/>
      <c r="B556" s="231"/>
      <c r="C556" s="232"/>
      <c r="D556" s="233" t="s">
        <v>159</v>
      </c>
      <c r="E556" s="234" t="s">
        <v>1</v>
      </c>
      <c r="F556" s="235" t="s">
        <v>1441</v>
      </c>
      <c r="G556" s="232"/>
      <c r="H556" s="236">
        <v>1.9199999999999999</v>
      </c>
      <c r="I556" s="237"/>
      <c r="J556" s="232"/>
      <c r="K556" s="232"/>
      <c r="L556" s="238"/>
      <c r="M556" s="239"/>
      <c r="N556" s="240"/>
      <c r="O556" s="240"/>
      <c r="P556" s="240"/>
      <c r="Q556" s="240"/>
      <c r="R556" s="240"/>
      <c r="S556" s="240"/>
      <c r="T556" s="241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42" t="s">
        <v>159</v>
      </c>
      <c r="AU556" s="242" t="s">
        <v>86</v>
      </c>
      <c r="AV556" s="13" t="s">
        <v>86</v>
      </c>
      <c r="AW556" s="13" t="s">
        <v>32</v>
      </c>
      <c r="AX556" s="13" t="s">
        <v>76</v>
      </c>
      <c r="AY556" s="242" t="s">
        <v>150</v>
      </c>
    </row>
    <row r="557" s="13" customFormat="1">
      <c r="A557" s="13"/>
      <c r="B557" s="231"/>
      <c r="C557" s="232"/>
      <c r="D557" s="233" t="s">
        <v>159</v>
      </c>
      <c r="E557" s="234" t="s">
        <v>1</v>
      </c>
      <c r="F557" s="235" t="s">
        <v>1442</v>
      </c>
      <c r="G557" s="232"/>
      <c r="H557" s="236">
        <v>4.9000000000000004</v>
      </c>
      <c r="I557" s="237"/>
      <c r="J557" s="232"/>
      <c r="K557" s="232"/>
      <c r="L557" s="238"/>
      <c r="M557" s="239"/>
      <c r="N557" s="240"/>
      <c r="O557" s="240"/>
      <c r="P557" s="240"/>
      <c r="Q557" s="240"/>
      <c r="R557" s="240"/>
      <c r="S557" s="240"/>
      <c r="T557" s="241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2" t="s">
        <v>159</v>
      </c>
      <c r="AU557" s="242" t="s">
        <v>86</v>
      </c>
      <c r="AV557" s="13" t="s">
        <v>86</v>
      </c>
      <c r="AW557" s="13" t="s">
        <v>32</v>
      </c>
      <c r="AX557" s="13" t="s">
        <v>76</v>
      </c>
      <c r="AY557" s="242" t="s">
        <v>150</v>
      </c>
    </row>
    <row r="558" s="13" customFormat="1">
      <c r="A558" s="13"/>
      <c r="B558" s="231"/>
      <c r="C558" s="232"/>
      <c r="D558" s="233" t="s">
        <v>159</v>
      </c>
      <c r="E558" s="234" t="s">
        <v>1</v>
      </c>
      <c r="F558" s="235" t="s">
        <v>1443</v>
      </c>
      <c r="G558" s="232"/>
      <c r="H558" s="236">
        <v>1.0900000000000001</v>
      </c>
      <c r="I558" s="237"/>
      <c r="J558" s="232"/>
      <c r="K558" s="232"/>
      <c r="L558" s="238"/>
      <c r="M558" s="239"/>
      <c r="N558" s="240"/>
      <c r="O558" s="240"/>
      <c r="P558" s="240"/>
      <c r="Q558" s="240"/>
      <c r="R558" s="240"/>
      <c r="S558" s="240"/>
      <c r="T558" s="241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2" t="s">
        <v>159</v>
      </c>
      <c r="AU558" s="242" t="s">
        <v>86</v>
      </c>
      <c r="AV558" s="13" t="s">
        <v>86</v>
      </c>
      <c r="AW558" s="13" t="s">
        <v>32</v>
      </c>
      <c r="AX558" s="13" t="s">
        <v>76</v>
      </c>
      <c r="AY558" s="242" t="s">
        <v>150</v>
      </c>
    </row>
    <row r="559" s="13" customFormat="1">
      <c r="A559" s="13"/>
      <c r="B559" s="231"/>
      <c r="C559" s="232"/>
      <c r="D559" s="233" t="s">
        <v>159</v>
      </c>
      <c r="E559" s="234" t="s">
        <v>1</v>
      </c>
      <c r="F559" s="235" t="s">
        <v>1444</v>
      </c>
      <c r="G559" s="232"/>
      <c r="H559" s="236">
        <v>1.1599999999999999</v>
      </c>
      <c r="I559" s="237"/>
      <c r="J559" s="232"/>
      <c r="K559" s="232"/>
      <c r="L559" s="238"/>
      <c r="M559" s="239"/>
      <c r="N559" s="240"/>
      <c r="O559" s="240"/>
      <c r="P559" s="240"/>
      <c r="Q559" s="240"/>
      <c r="R559" s="240"/>
      <c r="S559" s="240"/>
      <c r="T559" s="241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42" t="s">
        <v>159</v>
      </c>
      <c r="AU559" s="242" t="s">
        <v>86</v>
      </c>
      <c r="AV559" s="13" t="s">
        <v>86</v>
      </c>
      <c r="AW559" s="13" t="s">
        <v>32</v>
      </c>
      <c r="AX559" s="13" t="s">
        <v>76</v>
      </c>
      <c r="AY559" s="242" t="s">
        <v>150</v>
      </c>
    </row>
    <row r="560" s="14" customFormat="1">
      <c r="A560" s="14"/>
      <c r="B560" s="243"/>
      <c r="C560" s="244"/>
      <c r="D560" s="233" t="s">
        <v>159</v>
      </c>
      <c r="E560" s="245" t="s">
        <v>1</v>
      </c>
      <c r="F560" s="246" t="s">
        <v>161</v>
      </c>
      <c r="G560" s="244"/>
      <c r="H560" s="247">
        <v>9.0700000000000003</v>
      </c>
      <c r="I560" s="248"/>
      <c r="J560" s="244"/>
      <c r="K560" s="244"/>
      <c r="L560" s="249"/>
      <c r="M560" s="250"/>
      <c r="N560" s="251"/>
      <c r="O560" s="251"/>
      <c r="P560" s="251"/>
      <c r="Q560" s="251"/>
      <c r="R560" s="251"/>
      <c r="S560" s="251"/>
      <c r="T560" s="252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53" t="s">
        <v>159</v>
      </c>
      <c r="AU560" s="253" t="s">
        <v>86</v>
      </c>
      <c r="AV560" s="14" t="s">
        <v>157</v>
      </c>
      <c r="AW560" s="14" t="s">
        <v>32</v>
      </c>
      <c r="AX560" s="14" t="s">
        <v>84</v>
      </c>
      <c r="AY560" s="253" t="s">
        <v>150</v>
      </c>
    </row>
    <row r="561" s="2" customFormat="1" ht="16.5" customHeight="1">
      <c r="A561" s="38"/>
      <c r="B561" s="39"/>
      <c r="C561" s="218" t="s">
        <v>740</v>
      </c>
      <c r="D561" s="218" t="s">
        <v>152</v>
      </c>
      <c r="E561" s="219" t="s">
        <v>1092</v>
      </c>
      <c r="F561" s="220" t="s">
        <v>1093</v>
      </c>
      <c r="G561" s="221" t="s">
        <v>155</v>
      </c>
      <c r="H561" s="222">
        <v>9.0700000000000003</v>
      </c>
      <c r="I561" s="223"/>
      <c r="J561" s="224">
        <f>ROUND(I561*H561,2)</f>
        <v>0</v>
      </c>
      <c r="K561" s="220" t="s">
        <v>156</v>
      </c>
      <c r="L561" s="44"/>
      <c r="M561" s="225" t="s">
        <v>1</v>
      </c>
      <c r="N561" s="226" t="s">
        <v>41</v>
      </c>
      <c r="O561" s="91"/>
      <c r="P561" s="227">
        <f>O561*H561</f>
        <v>0</v>
      </c>
      <c r="Q561" s="227">
        <v>0.00012</v>
      </c>
      <c r="R561" s="227">
        <f>Q561*H561</f>
        <v>0.0010884</v>
      </c>
      <c r="S561" s="227">
        <v>0</v>
      </c>
      <c r="T561" s="228">
        <f>S561*H561</f>
        <v>0</v>
      </c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R561" s="229" t="s">
        <v>242</v>
      </c>
      <c r="AT561" s="229" t="s">
        <v>152</v>
      </c>
      <c r="AU561" s="229" t="s">
        <v>86</v>
      </c>
      <c r="AY561" s="17" t="s">
        <v>150</v>
      </c>
      <c r="BE561" s="230">
        <f>IF(N561="základní",J561,0)</f>
        <v>0</v>
      </c>
      <c r="BF561" s="230">
        <f>IF(N561="snížená",J561,0)</f>
        <v>0</v>
      </c>
      <c r="BG561" s="230">
        <f>IF(N561="zákl. přenesená",J561,0)</f>
        <v>0</v>
      </c>
      <c r="BH561" s="230">
        <f>IF(N561="sníž. přenesená",J561,0)</f>
        <v>0</v>
      </c>
      <c r="BI561" s="230">
        <f>IF(N561="nulová",J561,0)</f>
        <v>0</v>
      </c>
      <c r="BJ561" s="17" t="s">
        <v>84</v>
      </c>
      <c r="BK561" s="230">
        <f>ROUND(I561*H561,2)</f>
        <v>0</v>
      </c>
      <c r="BL561" s="17" t="s">
        <v>242</v>
      </c>
      <c r="BM561" s="229" t="s">
        <v>1447</v>
      </c>
    </row>
    <row r="562" s="13" customFormat="1">
      <c r="A562" s="13"/>
      <c r="B562" s="231"/>
      <c r="C562" s="232"/>
      <c r="D562" s="233" t="s">
        <v>159</v>
      </c>
      <c r="E562" s="234" t="s">
        <v>1</v>
      </c>
      <c r="F562" s="235" t="s">
        <v>1441</v>
      </c>
      <c r="G562" s="232"/>
      <c r="H562" s="236">
        <v>1.9199999999999999</v>
      </c>
      <c r="I562" s="237"/>
      <c r="J562" s="232"/>
      <c r="K562" s="232"/>
      <c r="L562" s="238"/>
      <c r="M562" s="239"/>
      <c r="N562" s="240"/>
      <c r="O562" s="240"/>
      <c r="P562" s="240"/>
      <c r="Q562" s="240"/>
      <c r="R562" s="240"/>
      <c r="S562" s="240"/>
      <c r="T562" s="241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42" t="s">
        <v>159</v>
      </c>
      <c r="AU562" s="242" t="s">
        <v>86</v>
      </c>
      <c r="AV562" s="13" t="s">
        <v>86</v>
      </c>
      <c r="AW562" s="13" t="s">
        <v>32</v>
      </c>
      <c r="AX562" s="13" t="s">
        <v>76</v>
      </c>
      <c r="AY562" s="242" t="s">
        <v>150</v>
      </c>
    </row>
    <row r="563" s="13" customFormat="1">
      <c r="A563" s="13"/>
      <c r="B563" s="231"/>
      <c r="C563" s="232"/>
      <c r="D563" s="233" t="s">
        <v>159</v>
      </c>
      <c r="E563" s="234" t="s">
        <v>1</v>
      </c>
      <c r="F563" s="235" t="s">
        <v>1442</v>
      </c>
      <c r="G563" s="232"/>
      <c r="H563" s="236">
        <v>4.9000000000000004</v>
      </c>
      <c r="I563" s="237"/>
      <c r="J563" s="232"/>
      <c r="K563" s="232"/>
      <c r="L563" s="238"/>
      <c r="M563" s="239"/>
      <c r="N563" s="240"/>
      <c r="O563" s="240"/>
      <c r="P563" s="240"/>
      <c r="Q563" s="240"/>
      <c r="R563" s="240"/>
      <c r="S563" s="240"/>
      <c r="T563" s="241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2" t="s">
        <v>159</v>
      </c>
      <c r="AU563" s="242" t="s">
        <v>86</v>
      </c>
      <c r="AV563" s="13" t="s">
        <v>86</v>
      </c>
      <c r="AW563" s="13" t="s">
        <v>32</v>
      </c>
      <c r="AX563" s="13" t="s">
        <v>76</v>
      </c>
      <c r="AY563" s="242" t="s">
        <v>150</v>
      </c>
    </row>
    <row r="564" s="13" customFormat="1">
      <c r="A564" s="13"/>
      <c r="B564" s="231"/>
      <c r="C564" s="232"/>
      <c r="D564" s="233" t="s">
        <v>159</v>
      </c>
      <c r="E564" s="234" t="s">
        <v>1</v>
      </c>
      <c r="F564" s="235" t="s">
        <v>1443</v>
      </c>
      <c r="G564" s="232"/>
      <c r="H564" s="236">
        <v>1.0900000000000001</v>
      </c>
      <c r="I564" s="237"/>
      <c r="J564" s="232"/>
      <c r="K564" s="232"/>
      <c r="L564" s="238"/>
      <c r="M564" s="239"/>
      <c r="N564" s="240"/>
      <c r="O564" s="240"/>
      <c r="P564" s="240"/>
      <c r="Q564" s="240"/>
      <c r="R564" s="240"/>
      <c r="S564" s="240"/>
      <c r="T564" s="241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2" t="s">
        <v>159</v>
      </c>
      <c r="AU564" s="242" t="s">
        <v>86</v>
      </c>
      <c r="AV564" s="13" t="s">
        <v>86</v>
      </c>
      <c r="AW564" s="13" t="s">
        <v>32</v>
      </c>
      <c r="AX564" s="13" t="s">
        <v>76</v>
      </c>
      <c r="AY564" s="242" t="s">
        <v>150</v>
      </c>
    </row>
    <row r="565" s="13" customFormat="1">
      <c r="A565" s="13"/>
      <c r="B565" s="231"/>
      <c r="C565" s="232"/>
      <c r="D565" s="233" t="s">
        <v>159</v>
      </c>
      <c r="E565" s="234" t="s">
        <v>1</v>
      </c>
      <c r="F565" s="235" t="s">
        <v>1444</v>
      </c>
      <c r="G565" s="232"/>
      <c r="H565" s="236">
        <v>1.1599999999999999</v>
      </c>
      <c r="I565" s="237"/>
      <c r="J565" s="232"/>
      <c r="K565" s="232"/>
      <c r="L565" s="238"/>
      <c r="M565" s="239"/>
      <c r="N565" s="240"/>
      <c r="O565" s="240"/>
      <c r="P565" s="240"/>
      <c r="Q565" s="240"/>
      <c r="R565" s="240"/>
      <c r="S565" s="240"/>
      <c r="T565" s="241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2" t="s">
        <v>159</v>
      </c>
      <c r="AU565" s="242" t="s">
        <v>86</v>
      </c>
      <c r="AV565" s="13" t="s">
        <v>86</v>
      </c>
      <c r="AW565" s="13" t="s">
        <v>32</v>
      </c>
      <c r="AX565" s="13" t="s">
        <v>76</v>
      </c>
      <c r="AY565" s="242" t="s">
        <v>150</v>
      </c>
    </row>
    <row r="566" s="14" customFormat="1">
      <c r="A566" s="14"/>
      <c r="B566" s="243"/>
      <c r="C566" s="244"/>
      <c r="D566" s="233" t="s">
        <v>159</v>
      </c>
      <c r="E566" s="245" t="s">
        <v>1</v>
      </c>
      <c r="F566" s="246" t="s">
        <v>161</v>
      </c>
      <c r="G566" s="244"/>
      <c r="H566" s="247">
        <v>9.0700000000000003</v>
      </c>
      <c r="I566" s="248"/>
      <c r="J566" s="244"/>
      <c r="K566" s="244"/>
      <c r="L566" s="249"/>
      <c r="M566" s="250"/>
      <c r="N566" s="251"/>
      <c r="O566" s="251"/>
      <c r="P566" s="251"/>
      <c r="Q566" s="251"/>
      <c r="R566" s="251"/>
      <c r="S566" s="251"/>
      <c r="T566" s="252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53" t="s">
        <v>159</v>
      </c>
      <c r="AU566" s="253" t="s">
        <v>86</v>
      </c>
      <c r="AV566" s="14" t="s">
        <v>157</v>
      </c>
      <c r="AW566" s="14" t="s">
        <v>32</v>
      </c>
      <c r="AX566" s="14" t="s">
        <v>84</v>
      </c>
      <c r="AY566" s="253" t="s">
        <v>150</v>
      </c>
    </row>
    <row r="567" s="2" customFormat="1" ht="16.5" customHeight="1">
      <c r="A567" s="38"/>
      <c r="B567" s="39"/>
      <c r="C567" s="218" t="s">
        <v>744</v>
      </c>
      <c r="D567" s="218" t="s">
        <v>152</v>
      </c>
      <c r="E567" s="219" t="s">
        <v>1095</v>
      </c>
      <c r="F567" s="220" t="s">
        <v>1096</v>
      </c>
      <c r="G567" s="221" t="s">
        <v>155</v>
      </c>
      <c r="H567" s="222">
        <v>9.0700000000000003</v>
      </c>
      <c r="I567" s="223"/>
      <c r="J567" s="224">
        <f>ROUND(I567*H567,2)</f>
        <v>0</v>
      </c>
      <c r="K567" s="220" t="s">
        <v>156</v>
      </c>
      <c r="L567" s="44"/>
      <c r="M567" s="225" t="s">
        <v>1</v>
      </c>
      <c r="N567" s="226" t="s">
        <v>41</v>
      </c>
      <c r="O567" s="91"/>
      <c r="P567" s="227">
        <f>O567*H567</f>
        <v>0</v>
      </c>
      <c r="Q567" s="227">
        <v>0.00012</v>
      </c>
      <c r="R567" s="227">
        <f>Q567*H567</f>
        <v>0.0010884</v>
      </c>
      <c r="S567" s="227">
        <v>0</v>
      </c>
      <c r="T567" s="228">
        <f>S567*H567</f>
        <v>0</v>
      </c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R567" s="229" t="s">
        <v>242</v>
      </c>
      <c r="AT567" s="229" t="s">
        <v>152</v>
      </c>
      <c r="AU567" s="229" t="s">
        <v>86</v>
      </c>
      <c r="AY567" s="17" t="s">
        <v>150</v>
      </c>
      <c r="BE567" s="230">
        <f>IF(N567="základní",J567,0)</f>
        <v>0</v>
      </c>
      <c r="BF567" s="230">
        <f>IF(N567="snížená",J567,0)</f>
        <v>0</v>
      </c>
      <c r="BG567" s="230">
        <f>IF(N567="zákl. přenesená",J567,0)</f>
        <v>0</v>
      </c>
      <c r="BH567" s="230">
        <f>IF(N567="sníž. přenesená",J567,0)</f>
        <v>0</v>
      </c>
      <c r="BI567" s="230">
        <f>IF(N567="nulová",J567,0)</f>
        <v>0</v>
      </c>
      <c r="BJ567" s="17" t="s">
        <v>84</v>
      </c>
      <c r="BK567" s="230">
        <f>ROUND(I567*H567,2)</f>
        <v>0</v>
      </c>
      <c r="BL567" s="17" t="s">
        <v>242</v>
      </c>
      <c r="BM567" s="229" t="s">
        <v>1448</v>
      </c>
    </row>
    <row r="568" s="13" customFormat="1">
      <c r="A568" s="13"/>
      <c r="B568" s="231"/>
      <c r="C568" s="232"/>
      <c r="D568" s="233" t="s">
        <v>159</v>
      </c>
      <c r="E568" s="234" t="s">
        <v>1</v>
      </c>
      <c r="F568" s="235" t="s">
        <v>1441</v>
      </c>
      <c r="G568" s="232"/>
      <c r="H568" s="236">
        <v>1.9199999999999999</v>
      </c>
      <c r="I568" s="237"/>
      <c r="J568" s="232"/>
      <c r="K568" s="232"/>
      <c r="L568" s="238"/>
      <c r="M568" s="239"/>
      <c r="N568" s="240"/>
      <c r="O568" s="240"/>
      <c r="P568" s="240"/>
      <c r="Q568" s="240"/>
      <c r="R568" s="240"/>
      <c r="S568" s="240"/>
      <c r="T568" s="241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2" t="s">
        <v>159</v>
      </c>
      <c r="AU568" s="242" t="s">
        <v>86</v>
      </c>
      <c r="AV568" s="13" t="s">
        <v>86</v>
      </c>
      <c r="AW568" s="13" t="s">
        <v>32</v>
      </c>
      <c r="AX568" s="13" t="s">
        <v>76</v>
      </c>
      <c r="AY568" s="242" t="s">
        <v>150</v>
      </c>
    </row>
    <row r="569" s="13" customFormat="1">
      <c r="A569" s="13"/>
      <c r="B569" s="231"/>
      <c r="C569" s="232"/>
      <c r="D569" s="233" t="s">
        <v>159</v>
      </c>
      <c r="E569" s="234" t="s">
        <v>1</v>
      </c>
      <c r="F569" s="235" t="s">
        <v>1442</v>
      </c>
      <c r="G569" s="232"/>
      <c r="H569" s="236">
        <v>4.9000000000000004</v>
      </c>
      <c r="I569" s="237"/>
      <c r="J569" s="232"/>
      <c r="K569" s="232"/>
      <c r="L569" s="238"/>
      <c r="M569" s="239"/>
      <c r="N569" s="240"/>
      <c r="O569" s="240"/>
      <c r="P569" s="240"/>
      <c r="Q569" s="240"/>
      <c r="R569" s="240"/>
      <c r="S569" s="240"/>
      <c r="T569" s="241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2" t="s">
        <v>159</v>
      </c>
      <c r="AU569" s="242" t="s">
        <v>86</v>
      </c>
      <c r="AV569" s="13" t="s">
        <v>86</v>
      </c>
      <c r="AW569" s="13" t="s">
        <v>32</v>
      </c>
      <c r="AX569" s="13" t="s">
        <v>76</v>
      </c>
      <c r="AY569" s="242" t="s">
        <v>150</v>
      </c>
    </row>
    <row r="570" s="13" customFormat="1">
      <c r="A570" s="13"/>
      <c r="B570" s="231"/>
      <c r="C570" s="232"/>
      <c r="D570" s="233" t="s">
        <v>159</v>
      </c>
      <c r="E570" s="234" t="s">
        <v>1</v>
      </c>
      <c r="F570" s="235" t="s">
        <v>1443</v>
      </c>
      <c r="G570" s="232"/>
      <c r="H570" s="236">
        <v>1.0900000000000001</v>
      </c>
      <c r="I570" s="237"/>
      <c r="J570" s="232"/>
      <c r="K570" s="232"/>
      <c r="L570" s="238"/>
      <c r="M570" s="239"/>
      <c r="N570" s="240"/>
      <c r="O570" s="240"/>
      <c r="P570" s="240"/>
      <c r="Q570" s="240"/>
      <c r="R570" s="240"/>
      <c r="S570" s="240"/>
      <c r="T570" s="241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42" t="s">
        <v>159</v>
      </c>
      <c r="AU570" s="242" t="s">
        <v>86</v>
      </c>
      <c r="AV570" s="13" t="s">
        <v>86</v>
      </c>
      <c r="AW570" s="13" t="s">
        <v>32</v>
      </c>
      <c r="AX570" s="13" t="s">
        <v>76</v>
      </c>
      <c r="AY570" s="242" t="s">
        <v>150</v>
      </c>
    </row>
    <row r="571" s="13" customFormat="1">
      <c r="A571" s="13"/>
      <c r="B571" s="231"/>
      <c r="C571" s="232"/>
      <c r="D571" s="233" t="s">
        <v>159</v>
      </c>
      <c r="E571" s="234" t="s">
        <v>1</v>
      </c>
      <c r="F571" s="235" t="s">
        <v>1444</v>
      </c>
      <c r="G571" s="232"/>
      <c r="H571" s="236">
        <v>1.1599999999999999</v>
      </c>
      <c r="I571" s="237"/>
      <c r="J571" s="232"/>
      <c r="K571" s="232"/>
      <c r="L571" s="238"/>
      <c r="M571" s="239"/>
      <c r="N571" s="240"/>
      <c r="O571" s="240"/>
      <c r="P571" s="240"/>
      <c r="Q571" s="240"/>
      <c r="R571" s="240"/>
      <c r="S571" s="240"/>
      <c r="T571" s="241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42" t="s">
        <v>159</v>
      </c>
      <c r="AU571" s="242" t="s">
        <v>86</v>
      </c>
      <c r="AV571" s="13" t="s">
        <v>86</v>
      </c>
      <c r="AW571" s="13" t="s">
        <v>32</v>
      </c>
      <c r="AX571" s="13" t="s">
        <v>76</v>
      </c>
      <c r="AY571" s="242" t="s">
        <v>150</v>
      </c>
    </row>
    <row r="572" s="14" customFormat="1">
      <c r="A572" s="14"/>
      <c r="B572" s="243"/>
      <c r="C572" s="244"/>
      <c r="D572" s="233" t="s">
        <v>159</v>
      </c>
      <c r="E572" s="245" t="s">
        <v>1</v>
      </c>
      <c r="F572" s="246" t="s">
        <v>161</v>
      </c>
      <c r="G572" s="244"/>
      <c r="H572" s="247">
        <v>9.0700000000000003</v>
      </c>
      <c r="I572" s="248"/>
      <c r="J572" s="244"/>
      <c r="K572" s="244"/>
      <c r="L572" s="249"/>
      <c r="M572" s="250"/>
      <c r="N572" s="251"/>
      <c r="O572" s="251"/>
      <c r="P572" s="251"/>
      <c r="Q572" s="251"/>
      <c r="R572" s="251"/>
      <c r="S572" s="251"/>
      <c r="T572" s="252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53" t="s">
        <v>159</v>
      </c>
      <c r="AU572" s="253" t="s">
        <v>86</v>
      </c>
      <c r="AV572" s="14" t="s">
        <v>157</v>
      </c>
      <c r="AW572" s="14" t="s">
        <v>32</v>
      </c>
      <c r="AX572" s="14" t="s">
        <v>84</v>
      </c>
      <c r="AY572" s="253" t="s">
        <v>150</v>
      </c>
    </row>
    <row r="573" s="12" customFormat="1" ht="22.8" customHeight="1">
      <c r="A573" s="12"/>
      <c r="B573" s="202"/>
      <c r="C573" s="203"/>
      <c r="D573" s="204" t="s">
        <v>75</v>
      </c>
      <c r="E573" s="216" t="s">
        <v>1449</v>
      </c>
      <c r="F573" s="216" t="s">
        <v>1450</v>
      </c>
      <c r="G573" s="203"/>
      <c r="H573" s="203"/>
      <c r="I573" s="206"/>
      <c r="J573" s="217">
        <f>BK573</f>
        <v>0</v>
      </c>
      <c r="K573" s="203"/>
      <c r="L573" s="208"/>
      <c r="M573" s="209"/>
      <c r="N573" s="210"/>
      <c r="O573" s="210"/>
      <c r="P573" s="211">
        <f>SUM(P574:P594)</f>
        <v>0</v>
      </c>
      <c r="Q573" s="210"/>
      <c r="R573" s="211">
        <f>SUM(R574:R594)</f>
        <v>0.12768324</v>
      </c>
      <c r="S573" s="210"/>
      <c r="T573" s="212">
        <f>SUM(T574:T594)</f>
        <v>0.0045272999999999997</v>
      </c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R573" s="213" t="s">
        <v>86</v>
      </c>
      <c r="AT573" s="214" t="s">
        <v>75</v>
      </c>
      <c r="AU573" s="214" t="s">
        <v>84</v>
      </c>
      <c r="AY573" s="213" t="s">
        <v>150</v>
      </c>
      <c r="BK573" s="215">
        <f>SUM(BK574:BK594)</f>
        <v>0</v>
      </c>
    </row>
    <row r="574" s="2" customFormat="1" ht="16.5" customHeight="1">
      <c r="A574" s="38"/>
      <c r="B574" s="39"/>
      <c r="C574" s="218" t="s">
        <v>1451</v>
      </c>
      <c r="D574" s="218" t="s">
        <v>152</v>
      </c>
      <c r="E574" s="219" t="s">
        <v>1452</v>
      </c>
      <c r="F574" s="220" t="s">
        <v>1453</v>
      </c>
      <c r="G574" s="221" t="s">
        <v>155</v>
      </c>
      <c r="H574" s="222">
        <v>95.909999999999997</v>
      </c>
      <c r="I574" s="223"/>
      <c r="J574" s="224">
        <f>ROUND(I574*H574,2)</f>
        <v>0</v>
      </c>
      <c r="K574" s="220" t="s">
        <v>156</v>
      </c>
      <c r="L574" s="44"/>
      <c r="M574" s="225" t="s">
        <v>1</v>
      </c>
      <c r="N574" s="226" t="s">
        <v>41</v>
      </c>
      <c r="O574" s="91"/>
      <c r="P574" s="227">
        <f>O574*H574</f>
        <v>0</v>
      </c>
      <c r="Q574" s="227">
        <v>0</v>
      </c>
      <c r="R574" s="227">
        <f>Q574*H574</f>
        <v>0</v>
      </c>
      <c r="S574" s="227">
        <v>3.0000000000000001E-05</v>
      </c>
      <c r="T574" s="228">
        <f>S574*H574</f>
        <v>0.0028773000000000002</v>
      </c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R574" s="229" t="s">
        <v>242</v>
      </c>
      <c r="AT574" s="229" t="s">
        <v>152</v>
      </c>
      <c r="AU574" s="229" t="s">
        <v>86</v>
      </c>
      <c r="AY574" s="17" t="s">
        <v>150</v>
      </c>
      <c r="BE574" s="230">
        <f>IF(N574="základní",J574,0)</f>
        <v>0</v>
      </c>
      <c r="BF574" s="230">
        <f>IF(N574="snížená",J574,0)</f>
        <v>0</v>
      </c>
      <c r="BG574" s="230">
        <f>IF(N574="zákl. přenesená",J574,0)</f>
        <v>0</v>
      </c>
      <c r="BH574" s="230">
        <f>IF(N574="sníž. přenesená",J574,0)</f>
        <v>0</v>
      </c>
      <c r="BI574" s="230">
        <f>IF(N574="nulová",J574,0)</f>
        <v>0</v>
      </c>
      <c r="BJ574" s="17" t="s">
        <v>84</v>
      </c>
      <c r="BK574" s="230">
        <f>ROUND(I574*H574,2)</f>
        <v>0</v>
      </c>
      <c r="BL574" s="17" t="s">
        <v>242</v>
      </c>
      <c r="BM574" s="229" t="s">
        <v>1454</v>
      </c>
    </row>
    <row r="575" s="13" customFormat="1">
      <c r="A575" s="13"/>
      <c r="B575" s="231"/>
      <c r="C575" s="232"/>
      <c r="D575" s="233" t="s">
        <v>159</v>
      </c>
      <c r="E575" s="234" t="s">
        <v>1</v>
      </c>
      <c r="F575" s="235" t="s">
        <v>1185</v>
      </c>
      <c r="G575" s="232"/>
      <c r="H575" s="236">
        <v>57.710000000000001</v>
      </c>
      <c r="I575" s="237"/>
      <c r="J575" s="232"/>
      <c r="K575" s="232"/>
      <c r="L575" s="238"/>
      <c r="M575" s="239"/>
      <c r="N575" s="240"/>
      <c r="O575" s="240"/>
      <c r="P575" s="240"/>
      <c r="Q575" s="240"/>
      <c r="R575" s="240"/>
      <c r="S575" s="240"/>
      <c r="T575" s="241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2" t="s">
        <v>159</v>
      </c>
      <c r="AU575" s="242" t="s">
        <v>86</v>
      </c>
      <c r="AV575" s="13" t="s">
        <v>86</v>
      </c>
      <c r="AW575" s="13" t="s">
        <v>32</v>
      </c>
      <c r="AX575" s="13" t="s">
        <v>76</v>
      </c>
      <c r="AY575" s="242" t="s">
        <v>150</v>
      </c>
    </row>
    <row r="576" s="13" customFormat="1">
      <c r="A576" s="13"/>
      <c r="B576" s="231"/>
      <c r="C576" s="232"/>
      <c r="D576" s="233" t="s">
        <v>159</v>
      </c>
      <c r="E576" s="234" t="s">
        <v>1</v>
      </c>
      <c r="F576" s="235" t="s">
        <v>1186</v>
      </c>
      <c r="G576" s="232"/>
      <c r="H576" s="236">
        <v>4.7000000000000002</v>
      </c>
      <c r="I576" s="237"/>
      <c r="J576" s="232"/>
      <c r="K576" s="232"/>
      <c r="L576" s="238"/>
      <c r="M576" s="239"/>
      <c r="N576" s="240"/>
      <c r="O576" s="240"/>
      <c r="P576" s="240"/>
      <c r="Q576" s="240"/>
      <c r="R576" s="240"/>
      <c r="S576" s="240"/>
      <c r="T576" s="241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2" t="s">
        <v>159</v>
      </c>
      <c r="AU576" s="242" t="s">
        <v>86</v>
      </c>
      <c r="AV576" s="13" t="s">
        <v>86</v>
      </c>
      <c r="AW576" s="13" t="s">
        <v>32</v>
      </c>
      <c r="AX576" s="13" t="s">
        <v>76</v>
      </c>
      <c r="AY576" s="242" t="s">
        <v>150</v>
      </c>
    </row>
    <row r="577" s="13" customFormat="1">
      <c r="A577" s="13"/>
      <c r="B577" s="231"/>
      <c r="C577" s="232"/>
      <c r="D577" s="233" t="s">
        <v>159</v>
      </c>
      <c r="E577" s="234" t="s">
        <v>1</v>
      </c>
      <c r="F577" s="235" t="s">
        <v>1187</v>
      </c>
      <c r="G577" s="232"/>
      <c r="H577" s="236">
        <v>9.8000000000000007</v>
      </c>
      <c r="I577" s="237"/>
      <c r="J577" s="232"/>
      <c r="K577" s="232"/>
      <c r="L577" s="238"/>
      <c r="M577" s="239"/>
      <c r="N577" s="240"/>
      <c r="O577" s="240"/>
      <c r="P577" s="240"/>
      <c r="Q577" s="240"/>
      <c r="R577" s="240"/>
      <c r="S577" s="240"/>
      <c r="T577" s="241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42" t="s">
        <v>159</v>
      </c>
      <c r="AU577" s="242" t="s">
        <v>86</v>
      </c>
      <c r="AV577" s="13" t="s">
        <v>86</v>
      </c>
      <c r="AW577" s="13" t="s">
        <v>32</v>
      </c>
      <c r="AX577" s="13" t="s">
        <v>76</v>
      </c>
      <c r="AY577" s="242" t="s">
        <v>150</v>
      </c>
    </row>
    <row r="578" s="13" customFormat="1">
      <c r="A578" s="13"/>
      <c r="B578" s="231"/>
      <c r="C578" s="232"/>
      <c r="D578" s="233" t="s">
        <v>159</v>
      </c>
      <c r="E578" s="234" t="s">
        <v>1</v>
      </c>
      <c r="F578" s="235" t="s">
        <v>1188</v>
      </c>
      <c r="G578" s="232"/>
      <c r="H578" s="236">
        <v>7.5999999999999996</v>
      </c>
      <c r="I578" s="237"/>
      <c r="J578" s="232"/>
      <c r="K578" s="232"/>
      <c r="L578" s="238"/>
      <c r="M578" s="239"/>
      <c r="N578" s="240"/>
      <c r="O578" s="240"/>
      <c r="P578" s="240"/>
      <c r="Q578" s="240"/>
      <c r="R578" s="240"/>
      <c r="S578" s="240"/>
      <c r="T578" s="241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2" t="s">
        <v>159</v>
      </c>
      <c r="AU578" s="242" t="s">
        <v>86</v>
      </c>
      <c r="AV578" s="13" t="s">
        <v>86</v>
      </c>
      <c r="AW578" s="13" t="s">
        <v>32</v>
      </c>
      <c r="AX578" s="13" t="s">
        <v>76</v>
      </c>
      <c r="AY578" s="242" t="s">
        <v>150</v>
      </c>
    </row>
    <row r="579" s="13" customFormat="1">
      <c r="A579" s="13"/>
      <c r="B579" s="231"/>
      <c r="C579" s="232"/>
      <c r="D579" s="233" t="s">
        <v>159</v>
      </c>
      <c r="E579" s="234" t="s">
        <v>1</v>
      </c>
      <c r="F579" s="235" t="s">
        <v>1189</v>
      </c>
      <c r="G579" s="232"/>
      <c r="H579" s="236">
        <v>9.5999999999999996</v>
      </c>
      <c r="I579" s="237"/>
      <c r="J579" s="232"/>
      <c r="K579" s="232"/>
      <c r="L579" s="238"/>
      <c r="M579" s="239"/>
      <c r="N579" s="240"/>
      <c r="O579" s="240"/>
      <c r="P579" s="240"/>
      <c r="Q579" s="240"/>
      <c r="R579" s="240"/>
      <c r="S579" s="240"/>
      <c r="T579" s="241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42" t="s">
        <v>159</v>
      </c>
      <c r="AU579" s="242" t="s">
        <v>86</v>
      </c>
      <c r="AV579" s="13" t="s">
        <v>86</v>
      </c>
      <c r="AW579" s="13" t="s">
        <v>32</v>
      </c>
      <c r="AX579" s="13" t="s">
        <v>76</v>
      </c>
      <c r="AY579" s="242" t="s">
        <v>150</v>
      </c>
    </row>
    <row r="580" s="13" customFormat="1">
      <c r="A580" s="13"/>
      <c r="B580" s="231"/>
      <c r="C580" s="232"/>
      <c r="D580" s="233" t="s">
        <v>159</v>
      </c>
      <c r="E580" s="234" t="s">
        <v>1</v>
      </c>
      <c r="F580" s="235" t="s">
        <v>1190</v>
      </c>
      <c r="G580" s="232"/>
      <c r="H580" s="236">
        <v>6.5</v>
      </c>
      <c r="I580" s="237"/>
      <c r="J580" s="232"/>
      <c r="K580" s="232"/>
      <c r="L580" s="238"/>
      <c r="M580" s="239"/>
      <c r="N580" s="240"/>
      <c r="O580" s="240"/>
      <c r="P580" s="240"/>
      <c r="Q580" s="240"/>
      <c r="R580" s="240"/>
      <c r="S580" s="240"/>
      <c r="T580" s="241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2" t="s">
        <v>159</v>
      </c>
      <c r="AU580" s="242" t="s">
        <v>86</v>
      </c>
      <c r="AV580" s="13" t="s">
        <v>86</v>
      </c>
      <c r="AW580" s="13" t="s">
        <v>32</v>
      </c>
      <c r="AX580" s="13" t="s">
        <v>76</v>
      </c>
      <c r="AY580" s="242" t="s">
        <v>150</v>
      </c>
    </row>
    <row r="581" s="14" customFormat="1">
      <c r="A581" s="14"/>
      <c r="B581" s="243"/>
      <c r="C581" s="244"/>
      <c r="D581" s="233" t="s">
        <v>159</v>
      </c>
      <c r="E581" s="245" t="s">
        <v>1</v>
      </c>
      <c r="F581" s="246" t="s">
        <v>161</v>
      </c>
      <c r="G581" s="244"/>
      <c r="H581" s="247">
        <v>95.909999999999997</v>
      </c>
      <c r="I581" s="248"/>
      <c r="J581" s="244"/>
      <c r="K581" s="244"/>
      <c r="L581" s="249"/>
      <c r="M581" s="250"/>
      <c r="N581" s="251"/>
      <c r="O581" s="251"/>
      <c r="P581" s="251"/>
      <c r="Q581" s="251"/>
      <c r="R581" s="251"/>
      <c r="S581" s="251"/>
      <c r="T581" s="252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53" t="s">
        <v>159</v>
      </c>
      <c r="AU581" s="253" t="s">
        <v>86</v>
      </c>
      <c r="AV581" s="14" t="s">
        <v>157</v>
      </c>
      <c r="AW581" s="14" t="s">
        <v>32</v>
      </c>
      <c r="AX581" s="14" t="s">
        <v>84</v>
      </c>
      <c r="AY581" s="253" t="s">
        <v>150</v>
      </c>
    </row>
    <row r="582" s="2" customFormat="1" ht="16.5" customHeight="1">
      <c r="A582" s="38"/>
      <c r="B582" s="39"/>
      <c r="C582" s="254" t="s">
        <v>1455</v>
      </c>
      <c r="D582" s="254" t="s">
        <v>228</v>
      </c>
      <c r="E582" s="255" t="s">
        <v>1456</v>
      </c>
      <c r="F582" s="256" t="s">
        <v>1457</v>
      </c>
      <c r="G582" s="257" t="s">
        <v>155</v>
      </c>
      <c r="H582" s="258">
        <v>100.706</v>
      </c>
      <c r="I582" s="259"/>
      <c r="J582" s="260">
        <f>ROUND(I582*H582,2)</f>
        <v>0</v>
      </c>
      <c r="K582" s="256" t="s">
        <v>156</v>
      </c>
      <c r="L582" s="261"/>
      <c r="M582" s="262" t="s">
        <v>1</v>
      </c>
      <c r="N582" s="263" t="s">
        <v>41</v>
      </c>
      <c r="O582" s="91"/>
      <c r="P582" s="227">
        <f>O582*H582</f>
        <v>0</v>
      </c>
      <c r="Q582" s="227">
        <v>4.0000000000000003E-05</v>
      </c>
      <c r="R582" s="227">
        <f>Q582*H582</f>
        <v>0.0040282400000000006</v>
      </c>
      <c r="S582" s="227">
        <v>0</v>
      </c>
      <c r="T582" s="228">
        <f>S582*H582</f>
        <v>0</v>
      </c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R582" s="229" t="s">
        <v>319</v>
      </c>
      <c r="AT582" s="229" t="s">
        <v>228</v>
      </c>
      <c r="AU582" s="229" t="s">
        <v>86</v>
      </c>
      <c r="AY582" s="17" t="s">
        <v>150</v>
      </c>
      <c r="BE582" s="230">
        <f>IF(N582="základní",J582,0)</f>
        <v>0</v>
      </c>
      <c r="BF582" s="230">
        <f>IF(N582="snížená",J582,0)</f>
        <v>0</v>
      </c>
      <c r="BG582" s="230">
        <f>IF(N582="zákl. přenesená",J582,0)</f>
        <v>0</v>
      </c>
      <c r="BH582" s="230">
        <f>IF(N582="sníž. přenesená",J582,0)</f>
        <v>0</v>
      </c>
      <c r="BI582" s="230">
        <f>IF(N582="nulová",J582,0)</f>
        <v>0</v>
      </c>
      <c r="BJ582" s="17" t="s">
        <v>84</v>
      </c>
      <c r="BK582" s="230">
        <f>ROUND(I582*H582,2)</f>
        <v>0</v>
      </c>
      <c r="BL582" s="17" t="s">
        <v>242</v>
      </c>
      <c r="BM582" s="229" t="s">
        <v>1458</v>
      </c>
    </row>
    <row r="583" s="13" customFormat="1">
      <c r="A583" s="13"/>
      <c r="B583" s="231"/>
      <c r="C583" s="232"/>
      <c r="D583" s="233" t="s">
        <v>159</v>
      </c>
      <c r="E583" s="232"/>
      <c r="F583" s="235" t="s">
        <v>1459</v>
      </c>
      <c r="G583" s="232"/>
      <c r="H583" s="236">
        <v>100.706</v>
      </c>
      <c r="I583" s="237"/>
      <c r="J583" s="232"/>
      <c r="K583" s="232"/>
      <c r="L583" s="238"/>
      <c r="M583" s="239"/>
      <c r="N583" s="240"/>
      <c r="O583" s="240"/>
      <c r="P583" s="240"/>
      <c r="Q583" s="240"/>
      <c r="R583" s="240"/>
      <c r="S583" s="240"/>
      <c r="T583" s="241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42" t="s">
        <v>159</v>
      </c>
      <c r="AU583" s="242" t="s">
        <v>86</v>
      </c>
      <c r="AV583" s="13" t="s">
        <v>86</v>
      </c>
      <c r="AW583" s="13" t="s">
        <v>4</v>
      </c>
      <c r="AX583" s="13" t="s">
        <v>84</v>
      </c>
      <c r="AY583" s="242" t="s">
        <v>150</v>
      </c>
    </row>
    <row r="584" s="2" customFormat="1" ht="16.5" customHeight="1">
      <c r="A584" s="38"/>
      <c r="B584" s="39"/>
      <c r="C584" s="218" t="s">
        <v>1460</v>
      </c>
      <c r="D584" s="218" t="s">
        <v>152</v>
      </c>
      <c r="E584" s="219" t="s">
        <v>1461</v>
      </c>
      <c r="F584" s="220" t="s">
        <v>1462</v>
      </c>
      <c r="G584" s="221" t="s">
        <v>155</v>
      </c>
      <c r="H584" s="222">
        <v>55</v>
      </c>
      <c r="I584" s="223"/>
      <c r="J584" s="224">
        <f>ROUND(I584*H584,2)</f>
        <v>0</v>
      </c>
      <c r="K584" s="220" t="s">
        <v>156</v>
      </c>
      <c r="L584" s="44"/>
      <c r="M584" s="225" t="s">
        <v>1</v>
      </c>
      <c r="N584" s="226" t="s">
        <v>41</v>
      </c>
      <c r="O584" s="91"/>
      <c r="P584" s="227">
        <f>O584*H584</f>
        <v>0</v>
      </c>
      <c r="Q584" s="227">
        <v>0</v>
      </c>
      <c r="R584" s="227">
        <f>Q584*H584</f>
        <v>0</v>
      </c>
      <c r="S584" s="227">
        <v>3.0000000000000001E-05</v>
      </c>
      <c r="T584" s="228">
        <f>S584*H584</f>
        <v>0.00165</v>
      </c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R584" s="229" t="s">
        <v>242</v>
      </c>
      <c r="AT584" s="229" t="s">
        <v>152</v>
      </c>
      <c r="AU584" s="229" t="s">
        <v>86</v>
      </c>
      <c r="AY584" s="17" t="s">
        <v>150</v>
      </c>
      <c r="BE584" s="230">
        <f>IF(N584="základní",J584,0)</f>
        <v>0</v>
      </c>
      <c r="BF584" s="230">
        <f>IF(N584="snížená",J584,0)</f>
        <v>0</v>
      </c>
      <c r="BG584" s="230">
        <f>IF(N584="zákl. přenesená",J584,0)</f>
        <v>0</v>
      </c>
      <c r="BH584" s="230">
        <f>IF(N584="sníž. přenesená",J584,0)</f>
        <v>0</v>
      </c>
      <c r="BI584" s="230">
        <f>IF(N584="nulová",J584,0)</f>
        <v>0</v>
      </c>
      <c r="BJ584" s="17" t="s">
        <v>84</v>
      </c>
      <c r="BK584" s="230">
        <f>ROUND(I584*H584,2)</f>
        <v>0</v>
      </c>
      <c r="BL584" s="17" t="s">
        <v>242</v>
      </c>
      <c r="BM584" s="229" t="s">
        <v>1463</v>
      </c>
    </row>
    <row r="585" s="13" customFormat="1">
      <c r="A585" s="13"/>
      <c r="B585" s="231"/>
      <c r="C585" s="232"/>
      <c r="D585" s="233" t="s">
        <v>159</v>
      </c>
      <c r="E585" s="234" t="s">
        <v>1</v>
      </c>
      <c r="F585" s="235" t="s">
        <v>477</v>
      </c>
      <c r="G585" s="232"/>
      <c r="H585" s="236">
        <v>55</v>
      </c>
      <c r="I585" s="237"/>
      <c r="J585" s="232"/>
      <c r="K585" s="232"/>
      <c r="L585" s="238"/>
      <c r="M585" s="239"/>
      <c r="N585" s="240"/>
      <c r="O585" s="240"/>
      <c r="P585" s="240"/>
      <c r="Q585" s="240"/>
      <c r="R585" s="240"/>
      <c r="S585" s="240"/>
      <c r="T585" s="241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2" t="s">
        <v>159</v>
      </c>
      <c r="AU585" s="242" t="s">
        <v>86</v>
      </c>
      <c r="AV585" s="13" t="s">
        <v>86</v>
      </c>
      <c r="AW585" s="13" t="s">
        <v>32</v>
      </c>
      <c r="AX585" s="13" t="s">
        <v>76</v>
      </c>
      <c r="AY585" s="242" t="s">
        <v>150</v>
      </c>
    </row>
    <row r="586" s="14" customFormat="1">
      <c r="A586" s="14"/>
      <c r="B586" s="243"/>
      <c r="C586" s="244"/>
      <c r="D586" s="233" t="s">
        <v>159</v>
      </c>
      <c r="E586" s="245" t="s">
        <v>1</v>
      </c>
      <c r="F586" s="246" t="s">
        <v>161</v>
      </c>
      <c r="G586" s="244"/>
      <c r="H586" s="247">
        <v>55</v>
      </c>
      <c r="I586" s="248"/>
      <c r="J586" s="244"/>
      <c r="K586" s="244"/>
      <c r="L586" s="249"/>
      <c r="M586" s="250"/>
      <c r="N586" s="251"/>
      <c r="O586" s="251"/>
      <c r="P586" s="251"/>
      <c r="Q586" s="251"/>
      <c r="R586" s="251"/>
      <c r="S586" s="251"/>
      <c r="T586" s="252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3" t="s">
        <v>159</v>
      </c>
      <c r="AU586" s="253" t="s">
        <v>86</v>
      </c>
      <c r="AV586" s="14" t="s">
        <v>157</v>
      </c>
      <c r="AW586" s="14" t="s">
        <v>32</v>
      </c>
      <c r="AX586" s="14" t="s">
        <v>84</v>
      </c>
      <c r="AY586" s="253" t="s">
        <v>150</v>
      </c>
    </row>
    <row r="587" s="2" customFormat="1" ht="16.5" customHeight="1">
      <c r="A587" s="38"/>
      <c r="B587" s="39"/>
      <c r="C587" s="254" t="s">
        <v>1464</v>
      </c>
      <c r="D587" s="254" t="s">
        <v>228</v>
      </c>
      <c r="E587" s="255" t="s">
        <v>1465</v>
      </c>
      <c r="F587" s="256" t="s">
        <v>1466</v>
      </c>
      <c r="G587" s="257" t="s">
        <v>155</v>
      </c>
      <c r="H587" s="258">
        <v>57.75</v>
      </c>
      <c r="I587" s="259"/>
      <c r="J587" s="260">
        <f>ROUND(I587*H587,2)</f>
        <v>0</v>
      </c>
      <c r="K587" s="256" t="s">
        <v>156</v>
      </c>
      <c r="L587" s="261"/>
      <c r="M587" s="262" t="s">
        <v>1</v>
      </c>
      <c r="N587" s="263" t="s">
        <v>41</v>
      </c>
      <c r="O587" s="91"/>
      <c r="P587" s="227">
        <f>O587*H587</f>
        <v>0</v>
      </c>
      <c r="Q587" s="227">
        <v>2.0000000000000002E-05</v>
      </c>
      <c r="R587" s="227">
        <f>Q587*H587</f>
        <v>0.001155</v>
      </c>
      <c r="S587" s="227">
        <v>0</v>
      </c>
      <c r="T587" s="228">
        <f>S587*H587</f>
        <v>0</v>
      </c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R587" s="229" t="s">
        <v>319</v>
      </c>
      <c r="AT587" s="229" t="s">
        <v>228</v>
      </c>
      <c r="AU587" s="229" t="s">
        <v>86</v>
      </c>
      <c r="AY587" s="17" t="s">
        <v>150</v>
      </c>
      <c r="BE587" s="230">
        <f>IF(N587="základní",J587,0)</f>
        <v>0</v>
      </c>
      <c r="BF587" s="230">
        <f>IF(N587="snížená",J587,0)</f>
        <v>0</v>
      </c>
      <c r="BG587" s="230">
        <f>IF(N587="zákl. přenesená",J587,0)</f>
        <v>0</v>
      </c>
      <c r="BH587" s="230">
        <f>IF(N587="sníž. přenesená",J587,0)</f>
        <v>0</v>
      </c>
      <c r="BI587" s="230">
        <f>IF(N587="nulová",J587,0)</f>
        <v>0</v>
      </c>
      <c r="BJ587" s="17" t="s">
        <v>84</v>
      </c>
      <c r="BK587" s="230">
        <f>ROUND(I587*H587,2)</f>
        <v>0</v>
      </c>
      <c r="BL587" s="17" t="s">
        <v>242</v>
      </c>
      <c r="BM587" s="229" t="s">
        <v>1467</v>
      </c>
    </row>
    <row r="588" s="13" customFormat="1">
      <c r="A588" s="13"/>
      <c r="B588" s="231"/>
      <c r="C588" s="232"/>
      <c r="D588" s="233" t="s">
        <v>159</v>
      </c>
      <c r="E588" s="232"/>
      <c r="F588" s="235" t="s">
        <v>1468</v>
      </c>
      <c r="G588" s="232"/>
      <c r="H588" s="236">
        <v>57.75</v>
      </c>
      <c r="I588" s="237"/>
      <c r="J588" s="232"/>
      <c r="K588" s="232"/>
      <c r="L588" s="238"/>
      <c r="M588" s="239"/>
      <c r="N588" s="240"/>
      <c r="O588" s="240"/>
      <c r="P588" s="240"/>
      <c r="Q588" s="240"/>
      <c r="R588" s="240"/>
      <c r="S588" s="240"/>
      <c r="T588" s="241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42" t="s">
        <v>159</v>
      </c>
      <c r="AU588" s="242" t="s">
        <v>86</v>
      </c>
      <c r="AV588" s="13" t="s">
        <v>86</v>
      </c>
      <c r="AW588" s="13" t="s">
        <v>4</v>
      </c>
      <c r="AX588" s="13" t="s">
        <v>84</v>
      </c>
      <c r="AY588" s="242" t="s">
        <v>150</v>
      </c>
    </row>
    <row r="589" s="2" customFormat="1" ht="16.5" customHeight="1">
      <c r="A589" s="38"/>
      <c r="B589" s="39"/>
      <c r="C589" s="218" t="s">
        <v>1469</v>
      </c>
      <c r="D589" s="218" t="s">
        <v>152</v>
      </c>
      <c r="E589" s="219" t="s">
        <v>1470</v>
      </c>
      <c r="F589" s="220" t="s">
        <v>1471</v>
      </c>
      <c r="G589" s="221" t="s">
        <v>155</v>
      </c>
      <c r="H589" s="222">
        <v>250</v>
      </c>
      <c r="I589" s="223"/>
      <c r="J589" s="224">
        <f>ROUND(I589*H589,2)</f>
        <v>0</v>
      </c>
      <c r="K589" s="220" t="s">
        <v>156</v>
      </c>
      <c r="L589" s="44"/>
      <c r="M589" s="225" t="s">
        <v>1</v>
      </c>
      <c r="N589" s="226" t="s">
        <v>41</v>
      </c>
      <c r="O589" s="91"/>
      <c r="P589" s="227">
        <f>O589*H589</f>
        <v>0</v>
      </c>
      <c r="Q589" s="227">
        <v>0.00020000000000000001</v>
      </c>
      <c r="R589" s="227">
        <f>Q589*H589</f>
        <v>0.050000000000000003</v>
      </c>
      <c r="S589" s="227">
        <v>0</v>
      </c>
      <c r="T589" s="228">
        <f>S589*H589</f>
        <v>0</v>
      </c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R589" s="229" t="s">
        <v>242</v>
      </c>
      <c r="AT589" s="229" t="s">
        <v>152</v>
      </c>
      <c r="AU589" s="229" t="s">
        <v>86</v>
      </c>
      <c r="AY589" s="17" t="s">
        <v>150</v>
      </c>
      <c r="BE589" s="230">
        <f>IF(N589="základní",J589,0)</f>
        <v>0</v>
      </c>
      <c r="BF589" s="230">
        <f>IF(N589="snížená",J589,0)</f>
        <v>0</v>
      </c>
      <c r="BG589" s="230">
        <f>IF(N589="zákl. přenesená",J589,0)</f>
        <v>0</v>
      </c>
      <c r="BH589" s="230">
        <f>IF(N589="sníž. přenesená",J589,0)</f>
        <v>0</v>
      </c>
      <c r="BI589" s="230">
        <f>IF(N589="nulová",J589,0)</f>
        <v>0</v>
      </c>
      <c r="BJ589" s="17" t="s">
        <v>84</v>
      </c>
      <c r="BK589" s="230">
        <f>ROUND(I589*H589,2)</f>
        <v>0</v>
      </c>
      <c r="BL589" s="17" t="s">
        <v>242</v>
      </c>
      <c r="BM589" s="229" t="s">
        <v>1472</v>
      </c>
    </row>
    <row r="590" s="13" customFormat="1">
      <c r="A590" s="13"/>
      <c r="B590" s="231"/>
      <c r="C590" s="232"/>
      <c r="D590" s="233" t="s">
        <v>159</v>
      </c>
      <c r="E590" s="234" t="s">
        <v>1</v>
      </c>
      <c r="F590" s="235" t="s">
        <v>170</v>
      </c>
      <c r="G590" s="232"/>
      <c r="H590" s="236">
        <v>250</v>
      </c>
      <c r="I590" s="237"/>
      <c r="J590" s="232"/>
      <c r="K590" s="232"/>
      <c r="L590" s="238"/>
      <c r="M590" s="239"/>
      <c r="N590" s="240"/>
      <c r="O590" s="240"/>
      <c r="P590" s="240"/>
      <c r="Q590" s="240"/>
      <c r="R590" s="240"/>
      <c r="S590" s="240"/>
      <c r="T590" s="241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2" t="s">
        <v>159</v>
      </c>
      <c r="AU590" s="242" t="s">
        <v>86</v>
      </c>
      <c r="AV590" s="13" t="s">
        <v>86</v>
      </c>
      <c r="AW590" s="13" t="s">
        <v>32</v>
      </c>
      <c r="AX590" s="13" t="s">
        <v>76</v>
      </c>
      <c r="AY590" s="242" t="s">
        <v>150</v>
      </c>
    </row>
    <row r="591" s="14" customFormat="1">
      <c r="A591" s="14"/>
      <c r="B591" s="243"/>
      <c r="C591" s="244"/>
      <c r="D591" s="233" t="s">
        <v>159</v>
      </c>
      <c r="E591" s="245" t="s">
        <v>1</v>
      </c>
      <c r="F591" s="246" t="s">
        <v>161</v>
      </c>
      <c r="G591" s="244"/>
      <c r="H591" s="247">
        <v>250</v>
      </c>
      <c r="I591" s="248"/>
      <c r="J591" s="244"/>
      <c r="K591" s="244"/>
      <c r="L591" s="249"/>
      <c r="M591" s="250"/>
      <c r="N591" s="251"/>
      <c r="O591" s="251"/>
      <c r="P591" s="251"/>
      <c r="Q591" s="251"/>
      <c r="R591" s="251"/>
      <c r="S591" s="251"/>
      <c r="T591" s="252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3" t="s">
        <v>159</v>
      </c>
      <c r="AU591" s="253" t="s">
        <v>86</v>
      </c>
      <c r="AV591" s="14" t="s">
        <v>157</v>
      </c>
      <c r="AW591" s="14" t="s">
        <v>32</v>
      </c>
      <c r="AX591" s="14" t="s">
        <v>84</v>
      </c>
      <c r="AY591" s="253" t="s">
        <v>150</v>
      </c>
    </row>
    <row r="592" s="2" customFormat="1" ht="16.5" customHeight="1">
      <c r="A592" s="38"/>
      <c r="B592" s="39"/>
      <c r="C592" s="218" t="s">
        <v>1473</v>
      </c>
      <c r="D592" s="218" t="s">
        <v>152</v>
      </c>
      <c r="E592" s="219" t="s">
        <v>1474</v>
      </c>
      <c r="F592" s="220" t="s">
        <v>1475</v>
      </c>
      <c r="G592" s="221" t="s">
        <v>155</v>
      </c>
      <c r="H592" s="222">
        <v>250</v>
      </c>
      <c r="I592" s="223"/>
      <c r="J592" s="224">
        <f>ROUND(I592*H592,2)</f>
        <v>0</v>
      </c>
      <c r="K592" s="220" t="s">
        <v>156</v>
      </c>
      <c r="L592" s="44"/>
      <c r="M592" s="225" t="s">
        <v>1</v>
      </c>
      <c r="N592" s="226" t="s">
        <v>41</v>
      </c>
      <c r="O592" s="91"/>
      <c r="P592" s="227">
        <f>O592*H592</f>
        <v>0</v>
      </c>
      <c r="Q592" s="227">
        <v>0.00029</v>
      </c>
      <c r="R592" s="227">
        <f>Q592*H592</f>
        <v>0.072499999999999995</v>
      </c>
      <c r="S592" s="227">
        <v>0</v>
      </c>
      <c r="T592" s="228">
        <f>S592*H592</f>
        <v>0</v>
      </c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R592" s="229" t="s">
        <v>242</v>
      </c>
      <c r="AT592" s="229" t="s">
        <v>152</v>
      </c>
      <c r="AU592" s="229" t="s">
        <v>86</v>
      </c>
      <c r="AY592" s="17" t="s">
        <v>150</v>
      </c>
      <c r="BE592" s="230">
        <f>IF(N592="základní",J592,0)</f>
        <v>0</v>
      </c>
      <c r="BF592" s="230">
        <f>IF(N592="snížená",J592,0)</f>
        <v>0</v>
      </c>
      <c r="BG592" s="230">
        <f>IF(N592="zákl. přenesená",J592,0)</f>
        <v>0</v>
      </c>
      <c r="BH592" s="230">
        <f>IF(N592="sníž. přenesená",J592,0)</f>
        <v>0</v>
      </c>
      <c r="BI592" s="230">
        <f>IF(N592="nulová",J592,0)</f>
        <v>0</v>
      </c>
      <c r="BJ592" s="17" t="s">
        <v>84</v>
      </c>
      <c r="BK592" s="230">
        <f>ROUND(I592*H592,2)</f>
        <v>0</v>
      </c>
      <c r="BL592" s="17" t="s">
        <v>242</v>
      </c>
      <c r="BM592" s="229" t="s">
        <v>1476</v>
      </c>
    </row>
    <row r="593" s="13" customFormat="1">
      <c r="A593" s="13"/>
      <c r="B593" s="231"/>
      <c r="C593" s="232"/>
      <c r="D593" s="233" t="s">
        <v>159</v>
      </c>
      <c r="E593" s="234" t="s">
        <v>1</v>
      </c>
      <c r="F593" s="235" t="s">
        <v>170</v>
      </c>
      <c r="G593" s="232"/>
      <c r="H593" s="236">
        <v>250</v>
      </c>
      <c r="I593" s="237"/>
      <c r="J593" s="232"/>
      <c r="K593" s="232"/>
      <c r="L593" s="238"/>
      <c r="M593" s="239"/>
      <c r="N593" s="240"/>
      <c r="O593" s="240"/>
      <c r="P593" s="240"/>
      <c r="Q593" s="240"/>
      <c r="R593" s="240"/>
      <c r="S593" s="240"/>
      <c r="T593" s="241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42" t="s">
        <v>159</v>
      </c>
      <c r="AU593" s="242" t="s">
        <v>86</v>
      </c>
      <c r="AV593" s="13" t="s">
        <v>86</v>
      </c>
      <c r="AW593" s="13" t="s">
        <v>32</v>
      </c>
      <c r="AX593" s="13" t="s">
        <v>76</v>
      </c>
      <c r="AY593" s="242" t="s">
        <v>150</v>
      </c>
    </row>
    <row r="594" s="14" customFormat="1">
      <c r="A594" s="14"/>
      <c r="B594" s="243"/>
      <c r="C594" s="244"/>
      <c r="D594" s="233" t="s">
        <v>159</v>
      </c>
      <c r="E594" s="245" t="s">
        <v>1</v>
      </c>
      <c r="F594" s="246" t="s">
        <v>161</v>
      </c>
      <c r="G594" s="244"/>
      <c r="H594" s="247">
        <v>250</v>
      </c>
      <c r="I594" s="248"/>
      <c r="J594" s="244"/>
      <c r="K594" s="244"/>
      <c r="L594" s="249"/>
      <c r="M594" s="275"/>
      <c r="N594" s="276"/>
      <c r="O594" s="276"/>
      <c r="P594" s="276"/>
      <c r="Q594" s="276"/>
      <c r="R594" s="276"/>
      <c r="S594" s="276"/>
      <c r="T594" s="277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53" t="s">
        <v>159</v>
      </c>
      <c r="AU594" s="253" t="s">
        <v>86</v>
      </c>
      <c r="AV594" s="14" t="s">
        <v>157</v>
      </c>
      <c r="AW594" s="14" t="s">
        <v>32</v>
      </c>
      <c r="AX594" s="14" t="s">
        <v>84</v>
      </c>
      <c r="AY594" s="253" t="s">
        <v>150</v>
      </c>
    </row>
    <row r="595" s="2" customFormat="1" ht="6.96" customHeight="1">
      <c r="A595" s="38"/>
      <c r="B595" s="66"/>
      <c r="C595" s="67"/>
      <c r="D595" s="67"/>
      <c r="E595" s="67"/>
      <c r="F595" s="67"/>
      <c r="G595" s="67"/>
      <c r="H595" s="67"/>
      <c r="I595" s="67"/>
      <c r="J595" s="67"/>
      <c r="K595" s="67"/>
      <c r="L595" s="44"/>
      <c r="M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</row>
  </sheetData>
  <sheetProtection sheet="1" autoFilter="0" formatColumns="0" formatRows="0" objects="1" scenarios="1" spinCount="100000" saltValue="r7bWvL+UrTrbTfHer/lTt8rFc2jsFdDhFhv3NdLyuiVv8SGFaBxd5sD+wJJsnsko0+vL02KarTGJRFWVlfEiwQ==" hashValue="88COeDHgF1wJQRvwSe7augXlXoT3LY9XbeDMI0WGmpU9wmmgHJo9iW2iTraTMs+6cQsIrvd7c/mrnPhsbAZKlg==" algorithmName="SHA-512" password="CC35"/>
  <autoFilter ref="C129:K594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111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Přístavba tréninkové haly k hotelu Panoráma Teplice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1477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13. 8. 2025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ROUND((SUM(BE118:BE121)),  2)</f>
        <v>0</v>
      </c>
      <c r="G33" s="38"/>
      <c r="H33" s="38"/>
      <c r="I33" s="155">
        <v>0.20999999999999999</v>
      </c>
      <c r="J33" s="154">
        <f>ROUND(((SUM(BE118:BE121))*I33),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ROUND((SUM(BF118:BF121)),  2)</f>
        <v>0</v>
      </c>
      <c r="G34" s="38"/>
      <c r="H34" s="38"/>
      <c r="I34" s="155">
        <v>0.12</v>
      </c>
      <c r="J34" s="154">
        <f>ROUND(((SUM(BF118:BF121))*I34),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ROUND((SUM(BG118:BG121)),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ROUND((SUM(BH118:BH121)),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ROUND((SUM(BI118:BI121)),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Přístavba tréninkové haly k hotelu Panoráma Teplice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05 - Zdravotechnické 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Teplice</v>
      </c>
      <c r="G89" s="40"/>
      <c r="H89" s="40"/>
      <c r="I89" s="32" t="s">
        <v>22</v>
      </c>
      <c r="J89" s="79" t="str">
        <f>IF(J12="","",J12)</f>
        <v>13. 8. 2025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Tepgastro s.r.o. Teplice</v>
      </c>
      <c r="G91" s="40"/>
      <c r="H91" s="40"/>
      <c r="I91" s="32" t="s">
        <v>30</v>
      </c>
      <c r="J91" s="36" t="str">
        <f>E21</f>
        <v>Ing. Milan Skoumal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115</v>
      </c>
      <c r="D94" s="176"/>
      <c r="E94" s="176"/>
      <c r="F94" s="176"/>
      <c r="G94" s="176"/>
      <c r="H94" s="176"/>
      <c r="I94" s="176"/>
      <c r="J94" s="177" t="s">
        <v>116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117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118</v>
      </c>
    </row>
    <row r="97" s="9" customFormat="1" ht="24.96" customHeight="1">
      <c r="A97" s="9"/>
      <c r="B97" s="179"/>
      <c r="C97" s="180"/>
      <c r="D97" s="181" t="s">
        <v>749</v>
      </c>
      <c r="E97" s="182"/>
      <c r="F97" s="182"/>
      <c r="G97" s="182"/>
      <c r="H97" s="182"/>
      <c r="I97" s="182"/>
      <c r="J97" s="183">
        <f>J119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750</v>
      </c>
      <c r="E98" s="188"/>
      <c r="F98" s="188"/>
      <c r="G98" s="188"/>
      <c r="H98" s="188"/>
      <c r="I98" s="188"/>
      <c r="J98" s="189">
        <f>J120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135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174" t="str">
        <f>E7</f>
        <v>Přístavba tréninkové haly k hotelu Panoráma Teplice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112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SO 05 - Zdravotechnické instalace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>Teplice</v>
      </c>
      <c r="G112" s="40"/>
      <c r="H112" s="40"/>
      <c r="I112" s="32" t="s">
        <v>22</v>
      </c>
      <c r="J112" s="79" t="str">
        <f>IF(J12="","",J12)</f>
        <v>13. 8. 2025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24</v>
      </c>
      <c r="D114" s="40"/>
      <c r="E114" s="40"/>
      <c r="F114" s="27" t="str">
        <f>E15</f>
        <v>Tepgastro s.r.o. Teplice</v>
      </c>
      <c r="G114" s="40"/>
      <c r="H114" s="40"/>
      <c r="I114" s="32" t="s">
        <v>30</v>
      </c>
      <c r="J114" s="36" t="str">
        <f>E21</f>
        <v>Ing. Milan Skoumal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28</v>
      </c>
      <c r="D115" s="40"/>
      <c r="E115" s="40"/>
      <c r="F115" s="27" t="str">
        <f>IF(E18="","",E18)</f>
        <v>Vyplň údaj</v>
      </c>
      <c r="G115" s="40"/>
      <c r="H115" s="40"/>
      <c r="I115" s="32" t="s">
        <v>33</v>
      </c>
      <c r="J115" s="36" t="str">
        <f>E24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1"/>
      <c r="B117" s="192"/>
      <c r="C117" s="193" t="s">
        <v>136</v>
      </c>
      <c r="D117" s="194" t="s">
        <v>61</v>
      </c>
      <c r="E117" s="194" t="s">
        <v>57</v>
      </c>
      <c r="F117" s="194" t="s">
        <v>58</v>
      </c>
      <c r="G117" s="194" t="s">
        <v>137</v>
      </c>
      <c r="H117" s="194" t="s">
        <v>138</v>
      </c>
      <c r="I117" s="194" t="s">
        <v>139</v>
      </c>
      <c r="J117" s="194" t="s">
        <v>116</v>
      </c>
      <c r="K117" s="195" t="s">
        <v>140</v>
      </c>
      <c r="L117" s="196"/>
      <c r="M117" s="100" t="s">
        <v>1</v>
      </c>
      <c r="N117" s="101" t="s">
        <v>40</v>
      </c>
      <c r="O117" s="101" t="s">
        <v>141</v>
      </c>
      <c r="P117" s="101" t="s">
        <v>142</v>
      </c>
      <c r="Q117" s="101" t="s">
        <v>143</v>
      </c>
      <c r="R117" s="101" t="s">
        <v>144</v>
      </c>
      <c r="S117" s="101" t="s">
        <v>145</v>
      </c>
      <c r="T117" s="102" t="s">
        <v>146</v>
      </c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</row>
    <row r="118" s="2" customFormat="1" ht="22.8" customHeight="1">
      <c r="A118" s="38"/>
      <c r="B118" s="39"/>
      <c r="C118" s="107" t="s">
        <v>147</v>
      </c>
      <c r="D118" s="40"/>
      <c r="E118" s="40"/>
      <c r="F118" s="40"/>
      <c r="G118" s="40"/>
      <c r="H118" s="40"/>
      <c r="I118" s="40"/>
      <c r="J118" s="197">
        <f>BK118</f>
        <v>0</v>
      </c>
      <c r="K118" s="40"/>
      <c r="L118" s="44"/>
      <c r="M118" s="103"/>
      <c r="N118" s="198"/>
      <c r="O118" s="104"/>
      <c r="P118" s="199">
        <f>P119</f>
        <v>0</v>
      </c>
      <c r="Q118" s="104"/>
      <c r="R118" s="199">
        <f>R119</f>
        <v>0</v>
      </c>
      <c r="S118" s="104"/>
      <c r="T118" s="200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75</v>
      </c>
      <c r="AU118" s="17" t="s">
        <v>118</v>
      </c>
      <c r="BK118" s="201">
        <f>BK119</f>
        <v>0</v>
      </c>
    </row>
    <row r="119" s="12" customFormat="1" ht="25.92" customHeight="1">
      <c r="A119" s="12"/>
      <c r="B119" s="202"/>
      <c r="C119" s="203"/>
      <c r="D119" s="204" t="s">
        <v>75</v>
      </c>
      <c r="E119" s="205" t="s">
        <v>773</v>
      </c>
      <c r="F119" s="205" t="s">
        <v>774</v>
      </c>
      <c r="G119" s="203"/>
      <c r="H119" s="203"/>
      <c r="I119" s="206"/>
      <c r="J119" s="207">
        <f>BK119</f>
        <v>0</v>
      </c>
      <c r="K119" s="203"/>
      <c r="L119" s="208"/>
      <c r="M119" s="209"/>
      <c r="N119" s="210"/>
      <c r="O119" s="210"/>
      <c r="P119" s="211">
        <f>P120</f>
        <v>0</v>
      </c>
      <c r="Q119" s="210"/>
      <c r="R119" s="211">
        <f>R120</f>
        <v>0</v>
      </c>
      <c r="S119" s="210"/>
      <c r="T119" s="212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3" t="s">
        <v>157</v>
      </c>
      <c r="AT119" s="214" t="s">
        <v>75</v>
      </c>
      <c r="AU119" s="214" t="s">
        <v>76</v>
      </c>
      <c r="AY119" s="213" t="s">
        <v>150</v>
      </c>
      <c r="BK119" s="215">
        <f>BK120</f>
        <v>0</v>
      </c>
    </row>
    <row r="120" s="12" customFormat="1" ht="22.8" customHeight="1">
      <c r="A120" s="12"/>
      <c r="B120" s="202"/>
      <c r="C120" s="203"/>
      <c r="D120" s="204" t="s">
        <v>75</v>
      </c>
      <c r="E120" s="216" t="s">
        <v>775</v>
      </c>
      <c r="F120" s="216" t="s">
        <v>774</v>
      </c>
      <c r="G120" s="203"/>
      <c r="H120" s="203"/>
      <c r="I120" s="206"/>
      <c r="J120" s="217">
        <f>BK120</f>
        <v>0</v>
      </c>
      <c r="K120" s="203"/>
      <c r="L120" s="208"/>
      <c r="M120" s="209"/>
      <c r="N120" s="210"/>
      <c r="O120" s="210"/>
      <c r="P120" s="211">
        <f>P121</f>
        <v>0</v>
      </c>
      <c r="Q120" s="210"/>
      <c r="R120" s="211">
        <f>R121</f>
        <v>0</v>
      </c>
      <c r="S120" s="210"/>
      <c r="T120" s="212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157</v>
      </c>
      <c r="AT120" s="214" t="s">
        <v>75</v>
      </c>
      <c r="AU120" s="214" t="s">
        <v>84</v>
      </c>
      <c r="AY120" s="213" t="s">
        <v>150</v>
      </c>
      <c r="BK120" s="215">
        <f>BK121</f>
        <v>0</v>
      </c>
    </row>
    <row r="121" s="2" customFormat="1" ht="16.5" customHeight="1">
      <c r="A121" s="38"/>
      <c r="B121" s="39"/>
      <c r="C121" s="254" t="s">
        <v>84</v>
      </c>
      <c r="D121" s="254" t="s">
        <v>228</v>
      </c>
      <c r="E121" s="255" t="s">
        <v>1478</v>
      </c>
      <c r="F121" s="256" t="s">
        <v>1479</v>
      </c>
      <c r="G121" s="257" t="s">
        <v>392</v>
      </c>
      <c r="H121" s="258">
        <v>1</v>
      </c>
      <c r="I121" s="259"/>
      <c r="J121" s="260">
        <f>ROUND(I121*H121,2)</f>
        <v>0</v>
      </c>
      <c r="K121" s="256" t="s">
        <v>1</v>
      </c>
      <c r="L121" s="261"/>
      <c r="M121" s="278" t="s">
        <v>1</v>
      </c>
      <c r="N121" s="279" t="s">
        <v>41</v>
      </c>
      <c r="O121" s="280"/>
      <c r="P121" s="281">
        <f>O121*H121</f>
        <v>0</v>
      </c>
      <c r="Q121" s="281">
        <v>0</v>
      </c>
      <c r="R121" s="281">
        <f>Q121*H121</f>
        <v>0</v>
      </c>
      <c r="S121" s="281">
        <v>0</v>
      </c>
      <c r="T121" s="282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9" t="s">
        <v>778</v>
      </c>
      <c r="AT121" s="229" t="s">
        <v>228</v>
      </c>
      <c r="AU121" s="229" t="s">
        <v>86</v>
      </c>
      <c r="AY121" s="17" t="s">
        <v>150</v>
      </c>
      <c r="BE121" s="230">
        <f>IF(N121="základní",J121,0)</f>
        <v>0</v>
      </c>
      <c r="BF121" s="230">
        <f>IF(N121="snížená",J121,0)</f>
        <v>0</v>
      </c>
      <c r="BG121" s="230">
        <f>IF(N121="zákl. přenesená",J121,0)</f>
        <v>0</v>
      </c>
      <c r="BH121" s="230">
        <f>IF(N121="sníž. přenesená",J121,0)</f>
        <v>0</v>
      </c>
      <c r="BI121" s="230">
        <f>IF(N121="nulová",J121,0)</f>
        <v>0</v>
      </c>
      <c r="BJ121" s="17" t="s">
        <v>84</v>
      </c>
      <c r="BK121" s="230">
        <f>ROUND(I121*H121,2)</f>
        <v>0</v>
      </c>
      <c r="BL121" s="17" t="s">
        <v>778</v>
      </c>
      <c r="BM121" s="229" t="s">
        <v>1480</v>
      </c>
    </row>
    <row r="122" s="2" customFormat="1" ht="6.96" customHeight="1">
      <c r="A122" s="38"/>
      <c r="B122" s="66"/>
      <c r="C122" s="67"/>
      <c r="D122" s="67"/>
      <c r="E122" s="67"/>
      <c r="F122" s="67"/>
      <c r="G122" s="67"/>
      <c r="H122" s="67"/>
      <c r="I122" s="67"/>
      <c r="J122" s="67"/>
      <c r="K122" s="67"/>
      <c r="L122" s="44"/>
      <c r="M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</sheetData>
  <sheetProtection sheet="1" autoFilter="0" formatColumns="0" formatRows="0" objects="1" scenarios="1" spinCount="100000" saltValue="kC8VS7QMFpUpqx71vojPsx/Z+QsrLUBB4pEpK5JRlLU3Plhzi9qYX7zXnrFblrSb4F++SQ8tdvimAUbqFYrZUw==" hashValue="xxXiEqxqmI5wmARTJKsPU5O0QsSXN8QGo7mybEywyw6BFALqU8GBlT1KSwU+R1UhMjSwF8qAjbvxk70o0GZfeQ==" algorithmName="SHA-512" password="CC35"/>
  <autoFilter ref="C117:K121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101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111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Přístavba tréninkové haly k hotelu Panoráma Teplice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1481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13. 8. 2025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ROUND((SUM(BE118:BE121)),  2)</f>
        <v>0</v>
      </c>
      <c r="G33" s="38"/>
      <c r="H33" s="38"/>
      <c r="I33" s="155">
        <v>0.20999999999999999</v>
      </c>
      <c r="J33" s="154">
        <f>ROUND(((SUM(BE118:BE121))*I33),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ROUND((SUM(BF118:BF121)),  2)</f>
        <v>0</v>
      </c>
      <c r="G34" s="38"/>
      <c r="H34" s="38"/>
      <c r="I34" s="155">
        <v>0.12</v>
      </c>
      <c r="J34" s="154">
        <f>ROUND(((SUM(BF118:BF121))*I34),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ROUND((SUM(BG118:BG121)),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ROUND((SUM(BH118:BH121)),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ROUND((SUM(BI118:BI121)),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Přístavba tréninkové haly k hotelu Panoráma Teplice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06 - Ústřední vytápění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Teplice</v>
      </c>
      <c r="G89" s="40"/>
      <c r="H89" s="40"/>
      <c r="I89" s="32" t="s">
        <v>22</v>
      </c>
      <c r="J89" s="79" t="str">
        <f>IF(J12="","",J12)</f>
        <v>13. 8. 2025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Tepgastro s.r.o. Teplice</v>
      </c>
      <c r="G91" s="40"/>
      <c r="H91" s="40"/>
      <c r="I91" s="32" t="s">
        <v>30</v>
      </c>
      <c r="J91" s="36" t="str">
        <f>E21</f>
        <v>Ing. Milan Skoumal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115</v>
      </c>
      <c r="D94" s="176"/>
      <c r="E94" s="176"/>
      <c r="F94" s="176"/>
      <c r="G94" s="176"/>
      <c r="H94" s="176"/>
      <c r="I94" s="176"/>
      <c r="J94" s="177" t="s">
        <v>116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117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118</v>
      </c>
    </row>
    <row r="97" s="9" customFormat="1" ht="24.96" customHeight="1">
      <c r="A97" s="9"/>
      <c r="B97" s="179"/>
      <c r="C97" s="180"/>
      <c r="D97" s="181" t="s">
        <v>749</v>
      </c>
      <c r="E97" s="182"/>
      <c r="F97" s="182"/>
      <c r="G97" s="182"/>
      <c r="H97" s="182"/>
      <c r="I97" s="182"/>
      <c r="J97" s="183">
        <f>J119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750</v>
      </c>
      <c r="E98" s="188"/>
      <c r="F98" s="188"/>
      <c r="G98" s="188"/>
      <c r="H98" s="188"/>
      <c r="I98" s="188"/>
      <c r="J98" s="189">
        <f>J120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135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174" t="str">
        <f>E7</f>
        <v>Přístavba tréninkové haly k hotelu Panoráma Teplice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112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SO 06 - Ústřední vytápění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>Teplice</v>
      </c>
      <c r="G112" s="40"/>
      <c r="H112" s="40"/>
      <c r="I112" s="32" t="s">
        <v>22</v>
      </c>
      <c r="J112" s="79" t="str">
        <f>IF(J12="","",J12)</f>
        <v>13. 8. 2025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24</v>
      </c>
      <c r="D114" s="40"/>
      <c r="E114" s="40"/>
      <c r="F114" s="27" t="str">
        <f>E15</f>
        <v>Tepgastro s.r.o. Teplice</v>
      </c>
      <c r="G114" s="40"/>
      <c r="H114" s="40"/>
      <c r="I114" s="32" t="s">
        <v>30</v>
      </c>
      <c r="J114" s="36" t="str">
        <f>E21</f>
        <v>Ing. Milan Skoumal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28</v>
      </c>
      <c r="D115" s="40"/>
      <c r="E115" s="40"/>
      <c r="F115" s="27" t="str">
        <f>IF(E18="","",E18)</f>
        <v>Vyplň údaj</v>
      </c>
      <c r="G115" s="40"/>
      <c r="H115" s="40"/>
      <c r="I115" s="32" t="s">
        <v>33</v>
      </c>
      <c r="J115" s="36" t="str">
        <f>E24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1"/>
      <c r="B117" s="192"/>
      <c r="C117" s="193" t="s">
        <v>136</v>
      </c>
      <c r="D117" s="194" t="s">
        <v>61</v>
      </c>
      <c r="E117" s="194" t="s">
        <v>57</v>
      </c>
      <c r="F117" s="194" t="s">
        <v>58</v>
      </c>
      <c r="G117" s="194" t="s">
        <v>137</v>
      </c>
      <c r="H117" s="194" t="s">
        <v>138</v>
      </c>
      <c r="I117" s="194" t="s">
        <v>139</v>
      </c>
      <c r="J117" s="194" t="s">
        <v>116</v>
      </c>
      <c r="K117" s="195" t="s">
        <v>140</v>
      </c>
      <c r="L117" s="196"/>
      <c r="M117" s="100" t="s">
        <v>1</v>
      </c>
      <c r="N117" s="101" t="s">
        <v>40</v>
      </c>
      <c r="O117" s="101" t="s">
        <v>141</v>
      </c>
      <c r="P117" s="101" t="s">
        <v>142</v>
      </c>
      <c r="Q117" s="101" t="s">
        <v>143</v>
      </c>
      <c r="R117" s="101" t="s">
        <v>144</v>
      </c>
      <c r="S117" s="101" t="s">
        <v>145</v>
      </c>
      <c r="T117" s="102" t="s">
        <v>146</v>
      </c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</row>
    <row r="118" s="2" customFormat="1" ht="22.8" customHeight="1">
      <c r="A118" s="38"/>
      <c r="B118" s="39"/>
      <c r="C118" s="107" t="s">
        <v>147</v>
      </c>
      <c r="D118" s="40"/>
      <c r="E118" s="40"/>
      <c r="F118" s="40"/>
      <c r="G118" s="40"/>
      <c r="H118" s="40"/>
      <c r="I118" s="40"/>
      <c r="J118" s="197">
        <f>BK118</f>
        <v>0</v>
      </c>
      <c r="K118" s="40"/>
      <c r="L118" s="44"/>
      <c r="M118" s="103"/>
      <c r="N118" s="198"/>
      <c r="O118" s="104"/>
      <c r="P118" s="199">
        <f>P119</f>
        <v>0</v>
      </c>
      <c r="Q118" s="104"/>
      <c r="R118" s="199">
        <f>R119</f>
        <v>0</v>
      </c>
      <c r="S118" s="104"/>
      <c r="T118" s="200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75</v>
      </c>
      <c r="AU118" s="17" t="s">
        <v>118</v>
      </c>
      <c r="BK118" s="201">
        <f>BK119</f>
        <v>0</v>
      </c>
    </row>
    <row r="119" s="12" customFormat="1" ht="25.92" customHeight="1">
      <c r="A119" s="12"/>
      <c r="B119" s="202"/>
      <c r="C119" s="203"/>
      <c r="D119" s="204" t="s">
        <v>75</v>
      </c>
      <c r="E119" s="205" t="s">
        <v>773</v>
      </c>
      <c r="F119" s="205" t="s">
        <v>774</v>
      </c>
      <c r="G119" s="203"/>
      <c r="H119" s="203"/>
      <c r="I119" s="206"/>
      <c r="J119" s="207">
        <f>BK119</f>
        <v>0</v>
      </c>
      <c r="K119" s="203"/>
      <c r="L119" s="208"/>
      <c r="M119" s="209"/>
      <c r="N119" s="210"/>
      <c r="O119" s="210"/>
      <c r="P119" s="211">
        <f>P120</f>
        <v>0</v>
      </c>
      <c r="Q119" s="210"/>
      <c r="R119" s="211">
        <f>R120</f>
        <v>0</v>
      </c>
      <c r="S119" s="210"/>
      <c r="T119" s="212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3" t="s">
        <v>157</v>
      </c>
      <c r="AT119" s="214" t="s">
        <v>75</v>
      </c>
      <c r="AU119" s="214" t="s">
        <v>76</v>
      </c>
      <c r="AY119" s="213" t="s">
        <v>150</v>
      </c>
      <c r="BK119" s="215">
        <f>BK120</f>
        <v>0</v>
      </c>
    </row>
    <row r="120" s="12" customFormat="1" ht="22.8" customHeight="1">
      <c r="A120" s="12"/>
      <c r="B120" s="202"/>
      <c r="C120" s="203"/>
      <c r="D120" s="204" t="s">
        <v>75</v>
      </c>
      <c r="E120" s="216" t="s">
        <v>775</v>
      </c>
      <c r="F120" s="216" t="s">
        <v>774</v>
      </c>
      <c r="G120" s="203"/>
      <c r="H120" s="203"/>
      <c r="I120" s="206"/>
      <c r="J120" s="217">
        <f>BK120</f>
        <v>0</v>
      </c>
      <c r="K120" s="203"/>
      <c r="L120" s="208"/>
      <c r="M120" s="209"/>
      <c r="N120" s="210"/>
      <c r="O120" s="210"/>
      <c r="P120" s="211">
        <f>P121</f>
        <v>0</v>
      </c>
      <c r="Q120" s="210"/>
      <c r="R120" s="211">
        <f>R121</f>
        <v>0</v>
      </c>
      <c r="S120" s="210"/>
      <c r="T120" s="212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157</v>
      </c>
      <c r="AT120" s="214" t="s">
        <v>75</v>
      </c>
      <c r="AU120" s="214" t="s">
        <v>84</v>
      </c>
      <c r="AY120" s="213" t="s">
        <v>150</v>
      </c>
      <c r="BK120" s="215">
        <f>BK121</f>
        <v>0</v>
      </c>
    </row>
    <row r="121" s="2" customFormat="1" ht="16.5" customHeight="1">
      <c r="A121" s="38"/>
      <c r="B121" s="39"/>
      <c r="C121" s="254" t="s">
        <v>84</v>
      </c>
      <c r="D121" s="254" t="s">
        <v>228</v>
      </c>
      <c r="E121" s="255" t="s">
        <v>1482</v>
      </c>
      <c r="F121" s="256" t="s">
        <v>1483</v>
      </c>
      <c r="G121" s="257" t="s">
        <v>392</v>
      </c>
      <c r="H121" s="258">
        <v>1</v>
      </c>
      <c r="I121" s="259"/>
      <c r="J121" s="260">
        <f>ROUND(I121*H121,2)</f>
        <v>0</v>
      </c>
      <c r="K121" s="256" t="s">
        <v>1</v>
      </c>
      <c r="L121" s="261"/>
      <c r="M121" s="278" t="s">
        <v>1</v>
      </c>
      <c r="N121" s="279" t="s">
        <v>41</v>
      </c>
      <c r="O121" s="280"/>
      <c r="P121" s="281">
        <f>O121*H121</f>
        <v>0</v>
      </c>
      <c r="Q121" s="281">
        <v>0</v>
      </c>
      <c r="R121" s="281">
        <f>Q121*H121</f>
        <v>0</v>
      </c>
      <c r="S121" s="281">
        <v>0</v>
      </c>
      <c r="T121" s="282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9" t="s">
        <v>778</v>
      </c>
      <c r="AT121" s="229" t="s">
        <v>228</v>
      </c>
      <c r="AU121" s="229" t="s">
        <v>86</v>
      </c>
      <c r="AY121" s="17" t="s">
        <v>150</v>
      </c>
      <c r="BE121" s="230">
        <f>IF(N121="základní",J121,0)</f>
        <v>0</v>
      </c>
      <c r="BF121" s="230">
        <f>IF(N121="snížená",J121,0)</f>
        <v>0</v>
      </c>
      <c r="BG121" s="230">
        <f>IF(N121="zákl. přenesená",J121,0)</f>
        <v>0</v>
      </c>
      <c r="BH121" s="230">
        <f>IF(N121="sníž. přenesená",J121,0)</f>
        <v>0</v>
      </c>
      <c r="BI121" s="230">
        <f>IF(N121="nulová",J121,0)</f>
        <v>0</v>
      </c>
      <c r="BJ121" s="17" t="s">
        <v>84</v>
      </c>
      <c r="BK121" s="230">
        <f>ROUND(I121*H121,2)</f>
        <v>0</v>
      </c>
      <c r="BL121" s="17" t="s">
        <v>778</v>
      </c>
      <c r="BM121" s="229" t="s">
        <v>1484</v>
      </c>
    </row>
    <row r="122" s="2" customFormat="1" ht="6.96" customHeight="1">
      <c r="A122" s="38"/>
      <c r="B122" s="66"/>
      <c r="C122" s="67"/>
      <c r="D122" s="67"/>
      <c r="E122" s="67"/>
      <c r="F122" s="67"/>
      <c r="G122" s="67"/>
      <c r="H122" s="67"/>
      <c r="I122" s="67"/>
      <c r="J122" s="67"/>
      <c r="K122" s="67"/>
      <c r="L122" s="44"/>
      <c r="M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</sheetData>
  <sheetProtection sheet="1" autoFilter="0" formatColumns="0" formatRows="0" objects="1" scenarios="1" spinCount="100000" saltValue="NXQfqWBjmtq56axBL/tmrVOb7iNfDHuADgSwyd1PrD/WvSqjWTH2mYRd7o/7+B9tSYudfuvlpyN2CNY6UKj4qw==" hashValue="h8wINorUCqmxyD8lSj2VqnZoRyXPx5jX5//7r4Lxmda5xpYZPvlmZUCHquS7lC23ioQyazyuIpjXdQ1tMeMzYg==" algorithmName="SHA-512" password="CC35"/>
  <autoFilter ref="C117:K121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111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Přístavba tréninkové haly k hotelu Panoráma Teplice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1485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13. 8. 2025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ROUND((SUM(BE118:BE121)),  2)</f>
        <v>0</v>
      </c>
      <c r="G33" s="38"/>
      <c r="H33" s="38"/>
      <c r="I33" s="155">
        <v>0.20999999999999999</v>
      </c>
      <c r="J33" s="154">
        <f>ROUND(((SUM(BE118:BE121))*I33),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ROUND((SUM(BF118:BF121)),  2)</f>
        <v>0</v>
      </c>
      <c r="G34" s="38"/>
      <c r="H34" s="38"/>
      <c r="I34" s="155">
        <v>0.12</v>
      </c>
      <c r="J34" s="154">
        <f>ROUND(((SUM(BF118:BF121))*I34),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ROUND((SUM(BG118:BG121)),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ROUND((SUM(BH118:BH121)),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ROUND((SUM(BI118:BI121)),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Přístavba tréninkové haly k hotelu Panoráma Teplice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07 - Elektroinstalace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Teplice</v>
      </c>
      <c r="G89" s="40"/>
      <c r="H89" s="40"/>
      <c r="I89" s="32" t="s">
        <v>22</v>
      </c>
      <c r="J89" s="79" t="str">
        <f>IF(J12="","",J12)</f>
        <v>13. 8. 2025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Tepgastro s.r.o. Teplice</v>
      </c>
      <c r="G91" s="40"/>
      <c r="H91" s="40"/>
      <c r="I91" s="32" t="s">
        <v>30</v>
      </c>
      <c r="J91" s="36" t="str">
        <f>E21</f>
        <v>Ing. Milan Skoumal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115</v>
      </c>
      <c r="D94" s="176"/>
      <c r="E94" s="176"/>
      <c r="F94" s="176"/>
      <c r="G94" s="176"/>
      <c r="H94" s="176"/>
      <c r="I94" s="176"/>
      <c r="J94" s="177" t="s">
        <v>116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117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118</v>
      </c>
    </row>
    <row r="97" s="9" customFormat="1" ht="24.96" customHeight="1">
      <c r="A97" s="9"/>
      <c r="B97" s="179"/>
      <c r="C97" s="180"/>
      <c r="D97" s="181" t="s">
        <v>749</v>
      </c>
      <c r="E97" s="182"/>
      <c r="F97" s="182"/>
      <c r="G97" s="182"/>
      <c r="H97" s="182"/>
      <c r="I97" s="182"/>
      <c r="J97" s="183">
        <f>J119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750</v>
      </c>
      <c r="E98" s="188"/>
      <c r="F98" s="188"/>
      <c r="G98" s="188"/>
      <c r="H98" s="188"/>
      <c r="I98" s="188"/>
      <c r="J98" s="189">
        <f>J120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135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174" t="str">
        <f>E7</f>
        <v>Přístavba tréninkové haly k hotelu Panoráma Teplice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112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SO 07 - Elektroinstalace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>Teplice</v>
      </c>
      <c r="G112" s="40"/>
      <c r="H112" s="40"/>
      <c r="I112" s="32" t="s">
        <v>22</v>
      </c>
      <c r="J112" s="79" t="str">
        <f>IF(J12="","",J12)</f>
        <v>13. 8. 2025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24</v>
      </c>
      <c r="D114" s="40"/>
      <c r="E114" s="40"/>
      <c r="F114" s="27" t="str">
        <f>E15</f>
        <v>Tepgastro s.r.o. Teplice</v>
      </c>
      <c r="G114" s="40"/>
      <c r="H114" s="40"/>
      <c r="I114" s="32" t="s">
        <v>30</v>
      </c>
      <c r="J114" s="36" t="str">
        <f>E21</f>
        <v>Ing. Milan Skoumal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28</v>
      </c>
      <c r="D115" s="40"/>
      <c r="E115" s="40"/>
      <c r="F115" s="27" t="str">
        <f>IF(E18="","",E18)</f>
        <v>Vyplň údaj</v>
      </c>
      <c r="G115" s="40"/>
      <c r="H115" s="40"/>
      <c r="I115" s="32" t="s">
        <v>33</v>
      </c>
      <c r="J115" s="36" t="str">
        <f>E24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1"/>
      <c r="B117" s="192"/>
      <c r="C117" s="193" t="s">
        <v>136</v>
      </c>
      <c r="D117" s="194" t="s">
        <v>61</v>
      </c>
      <c r="E117" s="194" t="s">
        <v>57</v>
      </c>
      <c r="F117" s="194" t="s">
        <v>58</v>
      </c>
      <c r="G117" s="194" t="s">
        <v>137</v>
      </c>
      <c r="H117" s="194" t="s">
        <v>138</v>
      </c>
      <c r="I117" s="194" t="s">
        <v>139</v>
      </c>
      <c r="J117" s="194" t="s">
        <v>116</v>
      </c>
      <c r="K117" s="195" t="s">
        <v>140</v>
      </c>
      <c r="L117" s="196"/>
      <c r="M117" s="100" t="s">
        <v>1</v>
      </c>
      <c r="N117" s="101" t="s">
        <v>40</v>
      </c>
      <c r="O117" s="101" t="s">
        <v>141</v>
      </c>
      <c r="P117" s="101" t="s">
        <v>142</v>
      </c>
      <c r="Q117" s="101" t="s">
        <v>143</v>
      </c>
      <c r="R117" s="101" t="s">
        <v>144</v>
      </c>
      <c r="S117" s="101" t="s">
        <v>145</v>
      </c>
      <c r="T117" s="102" t="s">
        <v>146</v>
      </c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</row>
    <row r="118" s="2" customFormat="1" ht="22.8" customHeight="1">
      <c r="A118" s="38"/>
      <c r="B118" s="39"/>
      <c r="C118" s="107" t="s">
        <v>147</v>
      </c>
      <c r="D118" s="40"/>
      <c r="E118" s="40"/>
      <c r="F118" s="40"/>
      <c r="G118" s="40"/>
      <c r="H118" s="40"/>
      <c r="I118" s="40"/>
      <c r="J118" s="197">
        <f>BK118</f>
        <v>0</v>
      </c>
      <c r="K118" s="40"/>
      <c r="L118" s="44"/>
      <c r="M118" s="103"/>
      <c r="N118" s="198"/>
      <c r="O118" s="104"/>
      <c r="P118" s="199">
        <f>P119</f>
        <v>0</v>
      </c>
      <c r="Q118" s="104"/>
      <c r="R118" s="199">
        <f>R119</f>
        <v>0</v>
      </c>
      <c r="S118" s="104"/>
      <c r="T118" s="200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75</v>
      </c>
      <c r="AU118" s="17" t="s">
        <v>118</v>
      </c>
      <c r="BK118" s="201">
        <f>BK119</f>
        <v>0</v>
      </c>
    </row>
    <row r="119" s="12" customFormat="1" ht="25.92" customHeight="1">
      <c r="A119" s="12"/>
      <c r="B119" s="202"/>
      <c r="C119" s="203"/>
      <c r="D119" s="204" t="s">
        <v>75</v>
      </c>
      <c r="E119" s="205" t="s">
        <v>773</v>
      </c>
      <c r="F119" s="205" t="s">
        <v>774</v>
      </c>
      <c r="G119" s="203"/>
      <c r="H119" s="203"/>
      <c r="I119" s="206"/>
      <c r="J119" s="207">
        <f>BK119</f>
        <v>0</v>
      </c>
      <c r="K119" s="203"/>
      <c r="L119" s="208"/>
      <c r="M119" s="209"/>
      <c r="N119" s="210"/>
      <c r="O119" s="210"/>
      <c r="P119" s="211">
        <f>P120</f>
        <v>0</v>
      </c>
      <c r="Q119" s="210"/>
      <c r="R119" s="211">
        <f>R120</f>
        <v>0</v>
      </c>
      <c r="S119" s="210"/>
      <c r="T119" s="212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3" t="s">
        <v>157</v>
      </c>
      <c r="AT119" s="214" t="s">
        <v>75</v>
      </c>
      <c r="AU119" s="214" t="s">
        <v>76</v>
      </c>
      <c r="AY119" s="213" t="s">
        <v>150</v>
      </c>
      <c r="BK119" s="215">
        <f>BK120</f>
        <v>0</v>
      </c>
    </row>
    <row r="120" s="12" customFormat="1" ht="22.8" customHeight="1">
      <c r="A120" s="12"/>
      <c r="B120" s="202"/>
      <c r="C120" s="203"/>
      <c r="D120" s="204" t="s">
        <v>75</v>
      </c>
      <c r="E120" s="216" t="s">
        <v>775</v>
      </c>
      <c r="F120" s="216" t="s">
        <v>774</v>
      </c>
      <c r="G120" s="203"/>
      <c r="H120" s="203"/>
      <c r="I120" s="206"/>
      <c r="J120" s="217">
        <f>BK120</f>
        <v>0</v>
      </c>
      <c r="K120" s="203"/>
      <c r="L120" s="208"/>
      <c r="M120" s="209"/>
      <c r="N120" s="210"/>
      <c r="O120" s="210"/>
      <c r="P120" s="211">
        <f>P121</f>
        <v>0</v>
      </c>
      <c r="Q120" s="210"/>
      <c r="R120" s="211">
        <f>R121</f>
        <v>0</v>
      </c>
      <c r="S120" s="210"/>
      <c r="T120" s="212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157</v>
      </c>
      <c r="AT120" s="214" t="s">
        <v>75</v>
      </c>
      <c r="AU120" s="214" t="s">
        <v>84</v>
      </c>
      <c r="AY120" s="213" t="s">
        <v>150</v>
      </c>
      <c r="BK120" s="215">
        <f>BK121</f>
        <v>0</v>
      </c>
    </row>
    <row r="121" s="2" customFormat="1" ht="16.5" customHeight="1">
      <c r="A121" s="38"/>
      <c r="B121" s="39"/>
      <c r="C121" s="254" t="s">
        <v>84</v>
      </c>
      <c r="D121" s="254" t="s">
        <v>228</v>
      </c>
      <c r="E121" s="255" t="s">
        <v>1486</v>
      </c>
      <c r="F121" s="256" t="s">
        <v>1487</v>
      </c>
      <c r="G121" s="257" t="s">
        <v>392</v>
      </c>
      <c r="H121" s="258">
        <v>1</v>
      </c>
      <c r="I121" s="259"/>
      <c r="J121" s="260">
        <f>ROUND(I121*H121,2)</f>
        <v>0</v>
      </c>
      <c r="K121" s="256" t="s">
        <v>1</v>
      </c>
      <c r="L121" s="261"/>
      <c r="M121" s="278" t="s">
        <v>1</v>
      </c>
      <c r="N121" s="279" t="s">
        <v>41</v>
      </c>
      <c r="O121" s="280"/>
      <c r="P121" s="281">
        <f>O121*H121</f>
        <v>0</v>
      </c>
      <c r="Q121" s="281">
        <v>0</v>
      </c>
      <c r="R121" s="281">
        <f>Q121*H121</f>
        <v>0</v>
      </c>
      <c r="S121" s="281">
        <v>0</v>
      </c>
      <c r="T121" s="282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9" t="s">
        <v>778</v>
      </c>
      <c r="AT121" s="229" t="s">
        <v>228</v>
      </c>
      <c r="AU121" s="229" t="s">
        <v>86</v>
      </c>
      <c r="AY121" s="17" t="s">
        <v>150</v>
      </c>
      <c r="BE121" s="230">
        <f>IF(N121="základní",J121,0)</f>
        <v>0</v>
      </c>
      <c r="BF121" s="230">
        <f>IF(N121="snížená",J121,0)</f>
        <v>0</v>
      </c>
      <c r="BG121" s="230">
        <f>IF(N121="zákl. přenesená",J121,0)</f>
        <v>0</v>
      </c>
      <c r="BH121" s="230">
        <f>IF(N121="sníž. přenesená",J121,0)</f>
        <v>0</v>
      </c>
      <c r="BI121" s="230">
        <f>IF(N121="nulová",J121,0)</f>
        <v>0</v>
      </c>
      <c r="BJ121" s="17" t="s">
        <v>84</v>
      </c>
      <c r="BK121" s="230">
        <f>ROUND(I121*H121,2)</f>
        <v>0</v>
      </c>
      <c r="BL121" s="17" t="s">
        <v>778</v>
      </c>
      <c r="BM121" s="229" t="s">
        <v>1488</v>
      </c>
    </row>
    <row r="122" s="2" customFormat="1" ht="6.96" customHeight="1">
      <c r="A122" s="38"/>
      <c r="B122" s="66"/>
      <c r="C122" s="67"/>
      <c r="D122" s="67"/>
      <c r="E122" s="67"/>
      <c r="F122" s="67"/>
      <c r="G122" s="67"/>
      <c r="H122" s="67"/>
      <c r="I122" s="67"/>
      <c r="J122" s="67"/>
      <c r="K122" s="67"/>
      <c r="L122" s="44"/>
      <c r="M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</sheetData>
  <sheetProtection sheet="1" autoFilter="0" formatColumns="0" formatRows="0" objects="1" scenarios="1" spinCount="100000" saltValue="O2Fe6TPyAtbT/BxgM6iMjBEdizvRx0L7GlORLXJ6fV6tECT0CZPOGR1LUbOuyztH9OVVcZpTraLGnFAibE0yMg==" hashValue="/6mgihPPEhlWqlzD6kRX/hXOFfnu+C+lrgby+pJ5Ajg918ZhEsiNN0Qnsv8e7umusLRWhZNxz3dT+dRQ4RkEig==" algorithmName="SHA-512" password="CC35"/>
  <autoFilter ref="C117:K121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107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111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Přístavba tréninkové haly k hotelu Panoráma Teplice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1489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13. 8. 2025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ROUND((SUM(BE118:BE121)),  2)</f>
        <v>0</v>
      </c>
      <c r="G33" s="38"/>
      <c r="H33" s="38"/>
      <c r="I33" s="155">
        <v>0.20999999999999999</v>
      </c>
      <c r="J33" s="154">
        <f>ROUND(((SUM(BE118:BE121))*I33),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ROUND((SUM(BF118:BF121)),  2)</f>
        <v>0</v>
      </c>
      <c r="G34" s="38"/>
      <c r="H34" s="38"/>
      <c r="I34" s="155">
        <v>0.12</v>
      </c>
      <c r="J34" s="154">
        <f>ROUND(((SUM(BF118:BF121))*I34),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ROUND((SUM(BG118:BG121)),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ROUND((SUM(BH118:BH121)),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ROUND((SUM(BI118:BI121)),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Přístavba tréninkové haly k hotelu Panoráma Teplice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08 - Vzduchotechnika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Teplice</v>
      </c>
      <c r="G89" s="40"/>
      <c r="H89" s="40"/>
      <c r="I89" s="32" t="s">
        <v>22</v>
      </c>
      <c r="J89" s="79" t="str">
        <f>IF(J12="","",J12)</f>
        <v>13. 8. 2025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Tepgastro s.r.o. Teplice</v>
      </c>
      <c r="G91" s="40"/>
      <c r="H91" s="40"/>
      <c r="I91" s="32" t="s">
        <v>30</v>
      </c>
      <c r="J91" s="36" t="str">
        <f>E21</f>
        <v>Ing. Milan Skoumal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115</v>
      </c>
      <c r="D94" s="176"/>
      <c r="E94" s="176"/>
      <c r="F94" s="176"/>
      <c r="G94" s="176"/>
      <c r="H94" s="176"/>
      <c r="I94" s="176"/>
      <c r="J94" s="177" t="s">
        <v>116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117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118</v>
      </c>
    </row>
    <row r="97" s="9" customFormat="1" ht="24.96" customHeight="1">
      <c r="A97" s="9"/>
      <c r="B97" s="179"/>
      <c r="C97" s="180"/>
      <c r="D97" s="181" t="s">
        <v>749</v>
      </c>
      <c r="E97" s="182"/>
      <c r="F97" s="182"/>
      <c r="G97" s="182"/>
      <c r="H97" s="182"/>
      <c r="I97" s="182"/>
      <c r="J97" s="183">
        <f>J119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750</v>
      </c>
      <c r="E98" s="188"/>
      <c r="F98" s="188"/>
      <c r="G98" s="188"/>
      <c r="H98" s="188"/>
      <c r="I98" s="188"/>
      <c r="J98" s="189">
        <f>J120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135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174" t="str">
        <f>E7</f>
        <v>Přístavba tréninkové haly k hotelu Panoráma Teplice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112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SO 08 - Vzduchotechnika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>Teplice</v>
      </c>
      <c r="G112" s="40"/>
      <c r="H112" s="40"/>
      <c r="I112" s="32" t="s">
        <v>22</v>
      </c>
      <c r="J112" s="79" t="str">
        <f>IF(J12="","",J12)</f>
        <v>13. 8. 2025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24</v>
      </c>
      <c r="D114" s="40"/>
      <c r="E114" s="40"/>
      <c r="F114" s="27" t="str">
        <f>E15</f>
        <v>Tepgastro s.r.o. Teplice</v>
      </c>
      <c r="G114" s="40"/>
      <c r="H114" s="40"/>
      <c r="I114" s="32" t="s">
        <v>30</v>
      </c>
      <c r="J114" s="36" t="str">
        <f>E21</f>
        <v>Ing. Milan Skoumal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28</v>
      </c>
      <c r="D115" s="40"/>
      <c r="E115" s="40"/>
      <c r="F115" s="27" t="str">
        <f>IF(E18="","",E18)</f>
        <v>Vyplň údaj</v>
      </c>
      <c r="G115" s="40"/>
      <c r="H115" s="40"/>
      <c r="I115" s="32" t="s">
        <v>33</v>
      </c>
      <c r="J115" s="36" t="str">
        <f>E24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1"/>
      <c r="B117" s="192"/>
      <c r="C117" s="193" t="s">
        <v>136</v>
      </c>
      <c r="D117" s="194" t="s">
        <v>61</v>
      </c>
      <c r="E117" s="194" t="s">
        <v>57</v>
      </c>
      <c r="F117" s="194" t="s">
        <v>58</v>
      </c>
      <c r="G117" s="194" t="s">
        <v>137</v>
      </c>
      <c r="H117" s="194" t="s">
        <v>138</v>
      </c>
      <c r="I117" s="194" t="s">
        <v>139</v>
      </c>
      <c r="J117" s="194" t="s">
        <v>116</v>
      </c>
      <c r="K117" s="195" t="s">
        <v>140</v>
      </c>
      <c r="L117" s="196"/>
      <c r="M117" s="100" t="s">
        <v>1</v>
      </c>
      <c r="N117" s="101" t="s">
        <v>40</v>
      </c>
      <c r="O117" s="101" t="s">
        <v>141</v>
      </c>
      <c r="P117" s="101" t="s">
        <v>142</v>
      </c>
      <c r="Q117" s="101" t="s">
        <v>143</v>
      </c>
      <c r="R117" s="101" t="s">
        <v>144</v>
      </c>
      <c r="S117" s="101" t="s">
        <v>145</v>
      </c>
      <c r="T117" s="102" t="s">
        <v>146</v>
      </c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</row>
    <row r="118" s="2" customFormat="1" ht="22.8" customHeight="1">
      <c r="A118" s="38"/>
      <c r="B118" s="39"/>
      <c r="C118" s="107" t="s">
        <v>147</v>
      </c>
      <c r="D118" s="40"/>
      <c r="E118" s="40"/>
      <c r="F118" s="40"/>
      <c r="G118" s="40"/>
      <c r="H118" s="40"/>
      <c r="I118" s="40"/>
      <c r="J118" s="197">
        <f>BK118</f>
        <v>0</v>
      </c>
      <c r="K118" s="40"/>
      <c r="L118" s="44"/>
      <c r="M118" s="103"/>
      <c r="N118" s="198"/>
      <c r="O118" s="104"/>
      <c r="P118" s="199">
        <f>P119</f>
        <v>0</v>
      </c>
      <c r="Q118" s="104"/>
      <c r="R118" s="199">
        <f>R119</f>
        <v>0</v>
      </c>
      <c r="S118" s="104"/>
      <c r="T118" s="200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75</v>
      </c>
      <c r="AU118" s="17" t="s">
        <v>118</v>
      </c>
      <c r="BK118" s="201">
        <f>BK119</f>
        <v>0</v>
      </c>
    </row>
    <row r="119" s="12" customFormat="1" ht="25.92" customHeight="1">
      <c r="A119" s="12"/>
      <c r="B119" s="202"/>
      <c r="C119" s="203"/>
      <c r="D119" s="204" t="s">
        <v>75</v>
      </c>
      <c r="E119" s="205" t="s">
        <v>773</v>
      </c>
      <c r="F119" s="205" t="s">
        <v>774</v>
      </c>
      <c r="G119" s="203"/>
      <c r="H119" s="203"/>
      <c r="I119" s="206"/>
      <c r="J119" s="207">
        <f>BK119</f>
        <v>0</v>
      </c>
      <c r="K119" s="203"/>
      <c r="L119" s="208"/>
      <c r="M119" s="209"/>
      <c r="N119" s="210"/>
      <c r="O119" s="210"/>
      <c r="P119" s="211">
        <f>P120</f>
        <v>0</v>
      </c>
      <c r="Q119" s="210"/>
      <c r="R119" s="211">
        <f>R120</f>
        <v>0</v>
      </c>
      <c r="S119" s="210"/>
      <c r="T119" s="212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3" t="s">
        <v>157</v>
      </c>
      <c r="AT119" s="214" t="s">
        <v>75</v>
      </c>
      <c r="AU119" s="214" t="s">
        <v>76</v>
      </c>
      <c r="AY119" s="213" t="s">
        <v>150</v>
      </c>
      <c r="BK119" s="215">
        <f>BK120</f>
        <v>0</v>
      </c>
    </row>
    <row r="120" s="12" customFormat="1" ht="22.8" customHeight="1">
      <c r="A120" s="12"/>
      <c r="B120" s="202"/>
      <c r="C120" s="203"/>
      <c r="D120" s="204" t="s">
        <v>75</v>
      </c>
      <c r="E120" s="216" t="s">
        <v>775</v>
      </c>
      <c r="F120" s="216" t="s">
        <v>774</v>
      </c>
      <c r="G120" s="203"/>
      <c r="H120" s="203"/>
      <c r="I120" s="206"/>
      <c r="J120" s="217">
        <f>BK120</f>
        <v>0</v>
      </c>
      <c r="K120" s="203"/>
      <c r="L120" s="208"/>
      <c r="M120" s="209"/>
      <c r="N120" s="210"/>
      <c r="O120" s="210"/>
      <c r="P120" s="211">
        <f>P121</f>
        <v>0</v>
      </c>
      <c r="Q120" s="210"/>
      <c r="R120" s="211">
        <f>R121</f>
        <v>0</v>
      </c>
      <c r="S120" s="210"/>
      <c r="T120" s="212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157</v>
      </c>
      <c r="AT120" s="214" t="s">
        <v>75</v>
      </c>
      <c r="AU120" s="214" t="s">
        <v>84</v>
      </c>
      <c r="AY120" s="213" t="s">
        <v>150</v>
      </c>
      <c r="BK120" s="215">
        <f>BK121</f>
        <v>0</v>
      </c>
    </row>
    <row r="121" s="2" customFormat="1" ht="16.5" customHeight="1">
      <c r="A121" s="38"/>
      <c r="B121" s="39"/>
      <c r="C121" s="254" t="s">
        <v>84</v>
      </c>
      <c r="D121" s="254" t="s">
        <v>228</v>
      </c>
      <c r="E121" s="255" t="s">
        <v>1490</v>
      </c>
      <c r="F121" s="256" t="s">
        <v>1491</v>
      </c>
      <c r="G121" s="257" t="s">
        <v>392</v>
      </c>
      <c r="H121" s="258">
        <v>1</v>
      </c>
      <c r="I121" s="259"/>
      <c r="J121" s="260">
        <f>ROUND(I121*H121,2)</f>
        <v>0</v>
      </c>
      <c r="K121" s="256" t="s">
        <v>1</v>
      </c>
      <c r="L121" s="261"/>
      <c r="M121" s="278" t="s">
        <v>1</v>
      </c>
      <c r="N121" s="279" t="s">
        <v>41</v>
      </c>
      <c r="O121" s="280"/>
      <c r="P121" s="281">
        <f>O121*H121</f>
        <v>0</v>
      </c>
      <c r="Q121" s="281">
        <v>0</v>
      </c>
      <c r="R121" s="281">
        <f>Q121*H121</f>
        <v>0</v>
      </c>
      <c r="S121" s="281">
        <v>0</v>
      </c>
      <c r="T121" s="282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9" t="s">
        <v>778</v>
      </c>
      <c r="AT121" s="229" t="s">
        <v>228</v>
      </c>
      <c r="AU121" s="229" t="s">
        <v>86</v>
      </c>
      <c r="AY121" s="17" t="s">
        <v>150</v>
      </c>
      <c r="BE121" s="230">
        <f>IF(N121="základní",J121,0)</f>
        <v>0</v>
      </c>
      <c r="BF121" s="230">
        <f>IF(N121="snížená",J121,0)</f>
        <v>0</v>
      </c>
      <c r="BG121" s="230">
        <f>IF(N121="zákl. přenesená",J121,0)</f>
        <v>0</v>
      </c>
      <c r="BH121" s="230">
        <f>IF(N121="sníž. přenesená",J121,0)</f>
        <v>0</v>
      </c>
      <c r="BI121" s="230">
        <f>IF(N121="nulová",J121,0)</f>
        <v>0</v>
      </c>
      <c r="BJ121" s="17" t="s">
        <v>84</v>
      </c>
      <c r="BK121" s="230">
        <f>ROUND(I121*H121,2)</f>
        <v>0</v>
      </c>
      <c r="BL121" s="17" t="s">
        <v>778</v>
      </c>
      <c r="BM121" s="229" t="s">
        <v>1492</v>
      </c>
    </row>
    <row r="122" s="2" customFormat="1" ht="6.96" customHeight="1">
      <c r="A122" s="38"/>
      <c r="B122" s="66"/>
      <c r="C122" s="67"/>
      <c r="D122" s="67"/>
      <c r="E122" s="67"/>
      <c r="F122" s="67"/>
      <c r="G122" s="67"/>
      <c r="H122" s="67"/>
      <c r="I122" s="67"/>
      <c r="J122" s="67"/>
      <c r="K122" s="67"/>
      <c r="L122" s="44"/>
      <c r="M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</sheetData>
  <sheetProtection sheet="1" autoFilter="0" formatColumns="0" formatRows="0" objects="1" scenarios="1" spinCount="100000" saltValue="fea7+K89CoD5eYWlG/wfVaopp0FCkvq/MVH/mK6NFzVda2cDaUUP9fRNGxZcnZNFf6AO951f5EPcPPUGI5UILA==" hashValue="OhyvnhCiCdqyeRoOgqRjxJreUPqK0FIrSCBTjs0dqLaNEWZV4aAiCFLsdWCYblY0W9HLrzxgqPKVT8bVkuPEPQ==" algorithmName="SHA-512" password="CC35"/>
  <autoFilter ref="C117:K121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PCNEW-SOUTA\Šouta</dc:creator>
  <cp:lastModifiedBy>PCNEW-SOUTA\Šouta</cp:lastModifiedBy>
  <dcterms:created xsi:type="dcterms:W3CDTF">2025-12-16T18:08:10Z</dcterms:created>
  <dcterms:modified xsi:type="dcterms:W3CDTF">2025-12-16T18:08:16Z</dcterms:modified>
</cp:coreProperties>
</file>