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12150" activeTab="0"/>
  </bookViews>
  <sheets>
    <sheet name="Rekapitulace stavby" sheetId="1" r:id="rId1"/>
    <sheet name="1 - Stavební řešení" sheetId="2" r:id="rId2"/>
    <sheet name="2 - Napáječky" sheetId="3" r:id="rId3"/>
    <sheet name="3 - Vytápění a vzduchotec..." sheetId="4" r:id="rId4"/>
    <sheet name="Pokyny pro vyplnění" sheetId="5" r:id="rId5"/>
  </sheets>
  <definedNames>
    <definedName name="_xlnm._FilterDatabase" localSheetId="1" hidden="1">'1 - Stavební řešení'!$C$84:$K$160</definedName>
    <definedName name="_xlnm._FilterDatabase" localSheetId="2" hidden="1">'2 - Napáječky'!$C$76:$K$84</definedName>
    <definedName name="_xlnm._FilterDatabase" localSheetId="3" hidden="1">'3 - Vytápění a vzduchotec...'!$C$78:$K$103</definedName>
    <definedName name="_xlnm.Print_Titles" localSheetId="1">'1 - Stavební řešení'!$84:$84</definedName>
    <definedName name="_xlnm.Print_Titles" localSheetId="2">'2 - Napáječky'!$76:$76</definedName>
    <definedName name="_xlnm.Print_Titles" localSheetId="3">'3 - Vytápění a vzduchotec...'!$78:$78</definedName>
    <definedName name="_xlnm.Print_Titles" localSheetId="0">'Rekapitulace stavby'!$49:$49</definedName>
    <definedName name="_xlnm.Print_Area" localSheetId="1">'1 - Stavební řešení'!$C$4:$J$36,'1 - Stavební řešení'!$C$42:$J$66,'1 - Stavební řešení'!$C$72:$K$160</definedName>
    <definedName name="_xlnm.Print_Area" localSheetId="2">'2 - Napáječky'!$C$4:$J$36,'2 - Napáječky'!$C$42:$J$58,'2 - Napáječky'!$C$64:$K$84</definedName>
    <definedName name="_xlnm.Print_Area" localSheetId="3">'3 - Vytápění a vzduchotec...'!$C$4:$J$36,'3 - Vytápění a vzduchotec...'!$C$42:$J$60,'3 - Vytápění a vzduchotec...'!$C$66:$K$103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</definedNames>
  <calcPr fullCalcOnLoad="1"/>
</workbook>
</file>

<file path=xl/sharedStrings.xml><?xml version="1.0" encoding="utf-8"?>
<sst xmlns="http://schemas.openxmlformats.org/spreadsheetml/2006/main" count="2030" uniqueCount="480">
  <si>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</si>
  <si>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</si>
  <si>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</si>
  <si>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</si>
  <si>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</si>
  <si>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</si>
  <si>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</si>
  <si>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{74e2b9d7-d401-499a-8114-bfe38464a44f}</t>
  </si>
  <si>
    <t>0,1</t>
  </si>
  <si>
    <t>21</t>
  </si>
  <si>
    <t>0,01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</si>
  <si>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</si>
  <si>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</si>
  <si>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</si>
  <si>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</si>
  <si>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</si>
  <si>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</si>
  <si>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2018/01/03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</si>
  <si>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</si>
  <si>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</si>
  <si>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Odchov krůt Bratčice</t>
  </si>
  <si>
    <t>KSO:</t>
  </si>
  <si>
    <t/>
  </si>
  <si>
    <t>CC-CZ:</t>
  </si>
  <si>
    <t>Místo:</t>
  </si>
  <si>
    <t>Bratčice</t>
  </si>
  <si>
    <t>Datum:</t>
  </si>
  <si>
    <t>3.1.2018</t>
  </si>
  <si>
    <t>Zadavatel:</t>
  </si>
  <si>
    <t>IČ:</t>
  </si>
  <si>
    <t>Zelenka s.r.o.</t>
  </si>
  <si>
    <t>DIČ:</t>
  </si>
  <si>
    <t>Uchazeč:</t>
  </si>
  <si>
    <t>Vyplň údaj</t>
  </si>
  <si>
    <t>Projektant:</t>
  </si>
  <si>
    <t>A77 Architekti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</si>
  <si>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</si>
  <si>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</si>
  <si>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</si>
  <si>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</si>
  <si>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</si>
  <si>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</si>
  <si>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</si>
  <si>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</si>
  <si>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</si>
  <si>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</si>
  <si>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</si>
  <si>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</si>
  <si>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</si>
  <si>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</si>
  <si>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</si>
  <si>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</si>
  <si>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</si>
  <si>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</si>
  <si>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</si>
  <si>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</si>
  <si>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</si>
  <si>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</si>
  <si>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</si>
  <si>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</si>
  <si>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</si>
  <si>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</si>
  <si>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</si>
  <si>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</si>
  <si>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</si>
  <si>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</si>
  <si>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</si>
  <si>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</si>
  <si>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</si>
  <si>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</si>
  <si>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</si>
  <si>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</si>
  <si>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</si>
  <si>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</si>
  <si>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</si>
  <si>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</si>
  <si>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</si>
  <si>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</si>
  <si>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řešení</t>
  </si>
  <si>
    <t>STA</t>
  </si>
  <si>
    <t>{dc575b9c-5ced-4b04-80ad-93312371cbd4}</t>
  </si>
  <si>
    <t>2</t>
  </si>
  <si>
    <t>{28d6587f-0149-4715-b1fd-288f36e4830b}</t>
  </si>
  <si>
    <t>3</t>
  </si>
  <si>
    <t>Vytápění a vzduchotechnika</t>
  </si>
  <si>
    <t>{c88cb3e2-eee4-4b62-abe5-b216c38be6c5}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</si>
  <si>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</si>
  <si>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</si>
  <si>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</si>
  <si>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</si>
  <si>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</si>
  <si>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</si>
  <si>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</si>
  <si>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Stavební řešení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</si>
  <si>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</si>
  <si>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</si>
  <si>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</si>
  <si>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</si>
  <si>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</si>
  <si>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</si>
  <si>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</si>
  <si>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</si>
  <si>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</si>
  <si>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</si>
  <si>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</si>
  <si>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</si>
  <si>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</si>
  <si>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</si>
  <si>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</si>
  <si>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</si>
  <si>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</si>
  <si>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</si>
  <si>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</si>
  <si>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</si>
  <si>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</si>
  <si>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</si>
  <si>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</si>
  <si>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</si>
  <si>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</si>
  <si>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</si>
  <si>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</si>
  <si>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</si>
  <si>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</si>
  <si>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</si>
  <si>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</si>
  <si>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</si>
  <si>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</si>
  <si>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</si>
  <si>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622215113</t>
  </si>
  <si>
    <t>Oprava kontaktního zateplení stěn z polystyrenových desek tloušťky do 80 mm plochy do 0,5m2</t>
  </si>
  <si>
    <t>kus</t>
  </si>
  <si>
    <t>CS ÚRS 2017 01</t>
  </si>
  <si>
    <t>4</t>
  </si>
  <si>
    <t>-1093387594</t>
  </si>
  <si>
    <t>VV</t>
  </si>
  <si>
    <t>"doplnění KZS tl. 50 mm po odstraněných ventilátorech"</t>
  </si>
  <si>
    <t>12</t>
  </si>
  <si>
    <t>Součet</t>
  </si>
  <si>
    <t>9</t>
  </si>
  <si>
    <t>Ostatní konstrukce a práce, bourání</t>
  </si>
  <si>
    <t>949101113</t>
  </si>
  <si>
    <t>Lešení pomocné pro objekty pozemních staveb s lešeňovou podlahou v do 3,5 m</t>
  </si>
  <si>
    <t>kpl</t>
  </si>
  <si>
    <t>803754526</t>
  </si>
  <si>
    <t>"v ceně nutno kalkulovat s využitím lešení pro kompletní vnitřní a vnější práce - doprava, postavení, přesouvání"</t>
  </si>
  <si>
    <t>979R00001</t>
  </si>
  <si>
    <t>Ostatní a nepředvídatelné práce - bude fakturováno dle skutečnosti na základě odsouhlasení TDI</t>
  </si>
  <si>
    <t>hod</t>
  </si>
  <si>
    <t>1395192</t>
  </si>
  <si>
    <t>997</t>
  </si>
  <si>
    <t>Přesun sutě</t>
  </si>
  <si>
    <t>997013211</t>
  </si>
  <si>
    <t>Vnitrostaveništní doprava suti a vybouraných hmot pro budovy v do 6 m ručně</t>
  </si>
  <si>
    <t>t</t>
  </si>
  <si>
    <t>-583857741</t>
  </si>
  <si>
    <t>5</t>
  </si>
  <si>
    <t>997013501</t>
  </si>
  <si>
    <t>Odvoz suti a vybouraných hmot na skládku nebo meziskládku do 1 km se složením</t>
  </si>
  <si>
    <t>1389629078</t>
  </si>
  <si>
    <t>997013509</t>
  </si>
  <si>
    <t>Příplatek k odvozu suti a vybouraných hmot na skládku ZKD 1 km přes 1 km</t>
  </si>
  <si>
    <t>1408499238</t>
  </si>
  <si>
    <t>5,181*19 'Přepočtené koeficientem množství</t>
  </si>
  <si>
    <t>7</t>
  </si>
  <si>
    <t>997013831</t>
  </si>
  <si>
    <t>Poplatek za uložení stavebního směsného odpadu na skládce (skládkovné)</t>
  </si>
  <si>
    <t>1108058080</t>
  </si>
  <si>
    <t>998</t>
  </si>
  <si>
    <t>Přesun hmot</t>
  </si>
  <si>
    <t>8</t>
  </si>
  <si>
    <t>998018001</t>
  </si>
  <si>
    <t>Přesun hmot ruční pro budovy v do 6 m</t>
  </si>
  <si>
    <t>153821534</t>
  </si>
  <si>
    <t>PSV</t>
  </si>
  <si>
    <t>Práce a dodávky PSV</t>
  </si>
  <si>
    <t>713</t>
  </si>
  <si>
    <t>Izolace tepelné</t>
  </si>
  <si>
    <t>713130831</t>
  </si>
  <si>
    <t>Odstranění tepelné izolace stěn přibité nebo nastřelené z vláknitých materiálů tl do 100 mm</t>
  </si>
  <si>
    <t>m2</t>
  </si>
  <si>
    <t>16</t>
  </si>
  <si>
    <t>1030179165</t>
  </si>
  <si>
    <t>"stávající vnitřní izolace"</t>
  </si>
  <si>
    <t>2,566*(41,695+43,045)</t>
  </si>
  <si>
    <t>-0,63*0,63*28</t>
  </si>
  <si>
    <t>10</t>
  </si>
  <si>
    <t>713131121</t>
  </si>
  <si>
    <t>Montáž izolace tepelné stěn přichycením dráty rohoží, pásů, dílců, desek</t>
  </si>
  <si>
    <t>1360567660</t>
  </si>
  <si>
    <t>"pod nové vnitřní obložení"</t>
  </si>
  <si>
    <t>-0,805*0,805*12</t>
  </si>
  <si>
    <t>-0,655*0,655*4</t>
  </si>
  <si>
    <t>11</t>
  </si>
  <si>
    <t>M</t>
  </si>
  <si>
    <t>631481530</t>
  </si>
  <si>
    <t>deska minerální izolační hydrofobizovaná 600x1200 mm tl. 80 mm</t>
  </si>
  <si>
    <t>32</t>
  </si>
  <si>
    <t>1420875511</t>
  </si>
  <si>
    <t>207,951*1,02 'Přepočtené koeficientem množství</t>
  </si>
  <si>
    <t>998713201</t>
  </si>
  <si>
    <t>Přesun hmot procentní pro izolace tepelné v objektech v do 6 m</t>
  </si>
  <si>
    <t>%</t>
  </si>
  <si>
    <t>-1985203380</t>
  </si>
  <si>
    <t>762</t>
  </si>
  <si>
    <t>Konstrukce tesařské</t>
  </si>
  <si>
    <t>13</t>
  </si>
  <si>
    <t>762-01</t>
  </si>
  <si>
    <t>Oprava a doplnění stávajícího vnitřního dřevěného roštu, 25% z celkové plochy, použití sušeného řeziva, profil řeziva roštu 80 x 60 mm</t>
  </si>
  <si>
    <t>1700997527</t>
  </si>
  <si>
    <t>207,951*0,25</t>
  </si>
  <si>
    <t>14</t>
  </si>
  <si>
    <t>762-02</t>
  </si>
  <si>
    <t>Zvětšení otvoru pro nový ventilátor - vyřezání KZS a stávajících cementotřískových desek</t>
  </si>
  <si>
    <t>462068985</t>
  </si>
  <si>
    <t>762191961</t>
  </si>
  <si>
    <t>Zabednění otvoru ve stěně deskami tvrdými plochy jednotlivě do 1 m2</t>
  </si>
  <si>
    <t>-1101207500</t>
  </si>
  <si>
    <t>"vnitřní + vnější strana"</t>
  </si>
  <si>
    <t>(0,63*0,63*12)*2</t>
  </si>
  <si>
    <t>595907390</t>
  </si>
  <si>
    <t>deska cementotřísková tl.1,5 cm</t>
  </si>
  <si>
    <t>-533839354</t>
  </si>
  <si>
    <t>9,526*1,25 'Přepočtené koeficientem množství</t>
  </si>
  <si>
    <t>17</t>
  </si>
  <si>
    <t>762430812</t>
  </si>
  <si>
    <t>Demontáž obložení stěn z desek cementotřískových tl do 16 mm na sraz šroubovaných</t>
  </si>
  <si>
    <t>2129978076</t>
  </si>
  <si>
    <t>"stávající vnitřní obložení"</t>
  </si>
  <si>
    <t>18</t>
  </si>
  <si>
    <t>762431210</t>
  </si>
  <si>
    <t>Montáž obložení stěn deskami tvrdými</t>
  </si>
  <si>
    <t>-326489414</t>
  </si>
  <si>
    <t>"nové vnitřní obložení"</t>
  </si>
  <si>
    <t>19</t>
  </si>
  <si>
    <t>606234820</t>
  </si>
  <si>
    <t>překližka vodovzdorná SM,125 x 250 cm,jak II tl 9 mm</t>
  </si>
  <si>
    <t>86861764</t>
  </si>
  <si>
    <t>207,951*1,1 'Přepočtené koeficientem množství</t>
  </si>
  <si>
    <t>20</t>
  </si>
  <si>
    <t>762495000</t>
  </si>
  <si>
    <t>Spojovací prostředky pro montáž olištování, obložení stropů, střešních podhledů a stěn</t>
  </si>
  <si>
    <t>-1029496252</t>
  </si>
  <si>
    <t>998762201</t>
  </si>
  <si>
    <t>Přesun hmot procentní pro kce tesařské v objektech v do 6 m</t>
  </si>
  <si>
    <t>1171924296</t>
  </si>
  <si>
    <t>783</t>
  </si>
  <si>
    <t>Dokončovací práce - nátěry</t>
  </si>
  <si>
    <t>22</t>
  </si>
  <si>
    <t>783244101</t>
  </si>
  <si>
    <t>Základní jednonásobný polyuretanový nátěr tesařských konstrukcí</t>
  </si>
  <si>
    <t>-98037956</t>
  </si>
  <si>
    <t>"pod vnitřní nátěr překližky"</t>
  </si>
  <si>
    <t>23</t>
  </si>
  <si>
    <t>783247101</t>
  </si>
  <si>
    <t>Krycí jednonásobný polyuretanový nátěr tesařských konstrukcí</t>
  </si>
  <si>
    <t>156529559</t>
  </si>
  <si>
    <t>"vnitřní nátěr překližky"</t>
  </si>
  <si>
    <t>26-M - Dodávka a montáž zařízení pro zemědělství</t>
  </si>
  <si>
    <t>26-M</t>
  </si>
  <si>
    <t>Dodávka a montáž zařízení pro zemědělství</t>
  </si>
  <si>
    <t>26-01</t>
  </si>
  <si>
    <t>Dodávka a montáž dvou řad liniových napáječek</t>
  </si>
  <si>
    <t>64</t>
  </si>
  <si>
    <t>988967036</t>
  </si>
  <si>
    <t>"kalíšky pod niplem k zachycení odkapávací vody"</t>
  </si>
  <si>
    <t>"napáječky speciálně určené pro odchov krůťat"</t>
  </si>
  <si>
    <t>"spouštění vody vychýlením ventilu zvířetem do strany, možnost doplnění o plovoucí kuličku zajišťující napuštění napáječky pro první dny odchovu"</t>
  </si>
  <si>
    <t>3 - Vytápění a vzduchotechnika</t>
  </si>
  <si>
    <t xml:space="preserve">    730 - Vytápění</t>
  </si>
  <si>
    <t xml:space="preserve">    751 - Vzduchotechnika</t>
  </si>
  <si>
    <t>730</t>
  </si>
  <si>
    <t>Vytápění</t>
  </si>
  <si>
    <t>730-01</t>
  </si>
  <si>
    <t>Dodávka a montáž 40 ks keramických infrazářičů na zemní plyn (je možné nahradit jinými topidly při zachování technických parametrů) vč. demontáže a likvidace stávajících</t>
  </si>
  <si>
    <t>-1455357797</t>
  </si>
  <si>
    <t>"požadovaná teplota vytápění +35 st. C, pracovní tlak 50 - 148 mbar, výkon 5 kW/ks"</t>
  </si>
  <si>
    <t>"řízení automatické"</t>
  </si>
  <si>
    <t>"dodávka vč. 2 ks plynového regulátoru"</t>
  </si>
  <si>
    <t>"kabeláž a kotvení, instalace závěsná s možností regulace výšky zářiče od podlahy haly"</t>
  </si>
  <si>
    <t>751</t>
  </si>
  <si>
    <t>Vzduchotechnika</t>
  </si>
  <si>
    <t>751-01</t>
  </si>
  <si>
    <t>Dodávka a montáž axiálního ventilátoru 805 x 805 mm s průměrem vrtule 630 mm - dle popisu A vč. vnitřního a vnějšího zednického začištění</t>
  </si>
  <si>
    <t>-166963160</t>
  </si>
  <si>
    <t>"230 V, 50 Hz, výkon 11 000 m3/ks při podtlaku 30 Pa"</t>
  </si>
  <si>
    <t>"instalace, zprovoznění, odzkoušení, nastavení podtlaku v hale"</t>
  </si>
  <si>
    <t>751-02</t>
  </si>
  <si>
    <t>Dodávka a montáž axiálního ventilátoru 655 x 655 mm s průměrem vrtule 500 mm - dle popisu B vč. vnitřního a vnějšího zednického začištění</t>
  </si>
  <si>
    <t>952594892</t>
  </si>
  <si>
    <t>"230 V, 50 Hz, výkon 7 400 m3/ks při podtlaku 30 Pa"</t>
  </si>
  <si>
    <t>"propojení s řídícím počítačem"</t>
  </si>
  <si>
    <t>751-03</t>
  </si>
  <si>
    <t>Demontáž stávajícího malého ventilátoru vč. uložení na skládce</t>
  </si>
  <si>
    <t>1500213837</t>
  </si>
  <si>
    <t>28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</si>
  <si>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</si>
  <si>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</si>
  <si>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</si>
  <si>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</si>
  <si>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</si>
  <si>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</si>
  <si>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</si>
  <si>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</si>
  <si>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</si>
  <si>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</si>
  <si>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</si>
  <si>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</si>
  <si>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</si>
  <si>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</si>
  <si>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</si>
  <si>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</si>
  <si>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</si>
  <si>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</si>
  <si>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</si>
  <si>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</si>
  <si>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</si>
  <si>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</si>
  <si>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</si>
  <si>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</si>
  <si>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</si>
  <si>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</si>
  <si>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</si>
  <si>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</si>
  <si>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</si>
  <si>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</si>
  <si>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</si>
  <si>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</si>
  <si>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</si>
  <si>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</si>
  <si>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</si>
  <si>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</si>
  <si>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</si>
  <si>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</si>
  <si>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</si>
  <si>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</si>
  <si>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</si>
  <si>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</si>
  <si>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</si>
  <si>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</si>
  <si>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</si>
  <si>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</si>
  <si>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</si>
  <si>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</si>
  <si>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</si>
  <si>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</si>
  <si>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</si>
  <si>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</si>
  <si>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</si>
  <si>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</si>
  <si>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</si>
  <si>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</si>
  <si>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</si>
  <si>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</si>
  <si>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</si>
  <si>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</si>
  <si>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</si>
  <si>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</si>
  <si>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</si>
  <si>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</si>
  <si>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</si>
  <si>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</si>
  <si>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</si>
  <si>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</si>
  <si>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</si>
  <si>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</si>
  <si>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</si>
  <si>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</si>
  <si>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</si>
  <si>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</si>
  <si>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</si>
  <si>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</si>
  <si>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</si>
  <si>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</si>
  <si>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</si>
  <si>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</si>
  <si>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</si>
  <si>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</si>
  <si>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</si>
  <si>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</si>
  <si>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</si>
  <si>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</si>
  <si>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</si>
  <si>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</si>
  <si>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</si>
  <si>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</si>
  <si>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</si>
  <si>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</si>
  <si>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</si>
  <si>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</si>
  <si>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</si>
  <si>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</si>
  <si>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</si>
  <si>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</si>
  <si>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</si>
  <si>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</si>
  <si>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</si>
  <si>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</si>
  <si>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</si>
  <si>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</si>
  <si>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</si>
  <si>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</si>
  <si>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</si>
  <si>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</si>
  <si>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</si>
  <si>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</si>
  <si>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</si>
  <si>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</si>
  <si>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</si>
  <si>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</si>
  <si>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</si>
  <si>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</si>
  <si>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</si>
  <si>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</si>
  <si>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</si>
  <si>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</si>
  <si>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</si>
  <si>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</si>
  <si>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</si>
  <si>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</si>
  <si>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</si>
  <si>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</si>
  <si>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</si>
  <si>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</si>
  <si>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</si>
  <si>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</si>
  <si>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</si>
  <si>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</si>
  <si>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</si>
  <si>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</si>
  <si>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</si>
  <si>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</si>
  <si>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</si>
  <si>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</si>
  <si>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</si>
  <si>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</si>
  <si>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</si>
  <si>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</si>
  <si>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</si>
  <si>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</si>
  <si>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</si>
  <si>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</si>
  <si>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</si>
  <si>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</si>
  <si>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</si>
  <si>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</si>
  <si>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</si>
  <si>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</si>
  <si>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</si>
  <si>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</si>
  <si>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</si>
  <si>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</si>
  <si>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</si>
  <si>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</si>
  <si>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</si>
  <si>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</si>
  <si>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</si>
  <si>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</si>
  <si>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</si>
  <si>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</si>
  <si>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</si>
  <si>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</si>
  <si>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</si>
  <si>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</si>
  <si>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</si>
  <si>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</si>
  <si>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</si>
  <si>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</si>
  <si>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</si>
  <si>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</si>
  <si>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</si>
  <si>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</si>
  <si>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</si>
  <si>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</si>
  <si>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</si>
  <si>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</si>
  <si>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</si>
  <si>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</si>
  <si>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</si>
  <si>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2 - Napáječky</t>
  </si>
  <si>
    <t>Napáječky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</si>
</sst>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6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5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3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7" borderId="8" applyNumberFormat="0" applyAlignment="0" applyProtection="0"/>
    <xf numFmtId="0" fontId="48" fillId="19" borderId="8" applyNumberFormat="0" applyAlignment="0" applyProtection="0"/>
    <xf numFmtId="0" fontId="47" fillId="19" borderId="9" applyNumberFormat="0" applyAlignment="0" applyProtection="0"/>
    <xf numFmtId="0" fontId="5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3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17" borderId="0" xfId="0" applyFont="1" applyFill="1" applyAlignment="1" applyProtection="1">
      <alignment horizontal="left" vertical="center"/>
      <protection/>
    </xf>
    <xf numFmtId="0" fontId="13" fillId="17" borderId="0" xfId="0" applyFont="1" applyFill="1" applyAlignment="1" applyProtection="1">
      <alignment vertical="center"/>
      <protection/>
    </xf>
    <xf numFmtId="0" fontId="14" fillId="17" borderId="0" xfId="0" applyFont="1" applyFill="1" applyAlignment="1" applyProtection="1">
      <alignment horizontal="left" vertical="center"/>
      <protection/>
    </xf>
    <xf numFmtId="0" fontId="15" fillId="17" borderId="0" xfId="36" applyFont="1" applyFill="1" applyAlignment="1" applyProtection="1">
      <alignment vertical="center"/>
      <protection/>
    </xf>
    <xf numFmtId="0" fontId="37" fillId="17" borderId="0" xfId="36" applyFill="1" applyAlignment="1">
      <alignment/>
    </xf>
    <xf numFmtId="0" fontId="0" fillId="17" borderId="0" xfId="0" applyFill="1" applyAlignment="1">
      <alignment/>
    </xf>
    <xf numFmtId="0" fontId="12" fillId="17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18" borderId="0" xfId="0" applyFont="1" applyFill="1" applyBorder="1" applyAlignment="1" applyProtection="1">
      <alignment horizontal="left" vertical="center"/>
      <protection locked="0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4" fillId="19" borderId="17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4" fillId="19" borderId="18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3" fillId="19" borderId="25" xfId="0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30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4" fontId="30" fillId="0" borderId="3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31" xfId="0" applyNumberFormat="1" applyFont="1" applyBorder="1" applyAlignment="1" applyProtection="1">
      <alignment vertical="center"/>
      <protection/>
    </xf>
    <xf numFmtId="4" fontId="30" fillId="0" borderId="32" xfId="0" applyNumberFormat="1" applyFont="1" applyBorder="1" applyAlignment="1" applyProtection="1">
      <alignment vertical="center"/>
      <protection/>
    </xf>
    <xf numFmtId="166" fontId="30" fillId="0" borderId="32" xfId="0" applyNumberFormat="1" applyFont="1" applyBorder="1" applyAlignment="1" applyProtection="1">
      <alignment vertical="center"/>
      <protection/>
    </xf>
    <xf numFmtId="4" fontId="30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13" fillId="17" borderId="0" xfId="0" applyFont="1" applyFill="1" applyAlignment="1">
      <alignment vertical="center"/>
    </xf>
    <xf numFmtId="0" fontId="14" fillId="17" borderId="0" xfId="0" applyFont="1" applyFill="1" applyAlignment="1">
      <alignment horizontal="left" vertical="center"/>
    </xf>
    <xf numFmtId="0" fontId="31" fillId="17" borderId="0" xfId="36" applyFont="1" applyFill="1" applyAlignment="1">
      <alignment vertical="center"/>
    </xf>
    <xf numFmtId="0" fontId="13" fillId="17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19" borderId="18" xfId="0" applyFont="1" applyFill="1" applyBorder="1" applyAlignment="1" applyProtection="1">
      <alignment horizontal="right" vertical="center"/>
      <protection/>
    </xf>
    <xf numFmtId="0" fontId="0" fillId="19" borderId="18" xfId="0" applyFont="1" applyFill="1" applyBorder="1" applyAlignment="1" applyProtection="1">
      <alignment vertical="center"/>
      <protection locked="0"/>
    </xf>
    <xf numFmtId="4" fontId="4" fillId="19" borderId="18" xfId="0" applyNumberFormat="1" applyFont="1" applyFill="1" applyBorder="1" applyAlignment="1" applyProtection="1">
      <alignment vertical="center"/>
      <protection/>
    </xf>
    <xf numFmtId="0" fontId="0" fillId="19" borderId="3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19" borderId="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center"/>
      <protection locked="0"/>
    </xf>
    <xf numFmtId="0" fontId="3" fillId="19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 locked="0"/>
    </xf>
    <xf numFmtId="4" fontId="6" fillId="0" borderId="32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 locked="0"/>
    </xf>
    <xf numFmtId="4" fontId="7" fillId="0" borderId="32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left"/>
      <protection locked="0"/>
    </xf>
    <xf numFmtId="0" fontId="29" fillId="0" borderId="36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19" borderId="26" xfId="0" applyFont="1" applyFill="1" applyBorder="1" applyAlignment="1" applyProtection="1">
      <alignment horizontal="center" vertical="center" wrapText="1"/>
      <protection/>
    </xf>
    <xf numFmtId="0" fontId="3" fillId="19" borderId="27" xfId="0" applyFont="1" applyFill="1" applyBorder="1" applyAlignment="1" applyProtection="1">
      <alignment horizontal="center" vertical="center" wrapText="1"/>
      <protection/>
    </xf>
    <xf numFmtId="0" fontId="32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22" xfId="0" applyNumberFormat="1" applyFont="1" applyBorder="1" applyAlignment="1" applyProtection="1">
      <alignment/>
      <protection/>
    </xf>
    <xf numFmtId="166" fontId="33" fillId="0" borderId="2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13" xfId="0" applyFont="1" applyBorder="1" applyAlignment="1">
      <alignment/>
    </xf>
    <xf numFmtId="0" fontId="8" fillId="0" borderId="3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 vertical="center"/>
      <protection/>
    </xf>
    <xf numFmtId="49" fontId="0" fillId="0" borderId="37" xfId="0" applyNumberFormat="1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167" fontId="0" fillId="0" borderId="37" xfId="0" applyNumberFormat="1" applyFont="1" applyBorder="1" applyAlignment="1" applyProtection="1">
      <alignment vertical="center"/>
      <protection/>
    </xf>
    <xf numFmtId="4" fontId="0" fillId="18" borderId="37" xfId="0" applyNumberFormat="1" applyFont="1" applyFill="1" applyBorder="1" applyAlignment="1" applyProtection="1">
      <alignment vertical="center"/>
      <protection locked="0"/>
    </xf>
    <xf numFmtId="4" fontId="0" fillId="0" borderId="37" xfId="0" applyNumberFormat="1" applyFont="1" applyBorder="1" applyAlignment="1" applyProtection="1">
      <alignment vertical="center"/>
      <protection/>
    </xf>
    <xf numFmtId="0" fontId="2" fillId="18" borderId="3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0" fontId="9" fillId="0" borderId="3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3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13" xfId="0" applyFont="1" applyBorder="1" applyAlignment="1">
      <alignment vertical="center"/>
    </xf>
    <xf numFmtId="0" fontId="11" fillId="0" borderId="3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6" fillId="0" borderId="37" xfId="0" applyFont="1" applyBorder="1" applyAlignment="1" applyProtection="1">
      <alignment horizontal="center" vertical="center"/>
      <protection/>
    </xf>
    <xf numFmtId="49" fontId="36" fillId="0" borderId="37" xfId="0" applyNumberFormat="1" applyFont="1" applyBorder="1" applyAlignment="1" applyProtection="1">
      <alignment horizontal="left" vertical="center" wrapText="1"/>
      <protection/>
    </xf>
    <xf numFmtId="0" fontId="36" fillId="0" borderId="37" xfId="0" applyFont="1" applyBorder="1" applyAlignment="1" applyProtection="1">
      <alignment horizontal="left" vertical="center" wrapText="1"/>
      <protection/>
    </xf>
    <xf numFmtId="0" fontId="36" fillId="0" borderId="37" xfId="0" applyFont="1" applyBorder="1" applyAlignment="1" applyProtection="1">
      <alignment horizontal="center" vertical="center" wrapText="1"/>
      <protection/>
    </xf>
    <xf numFmtId="167" fontId="36" fillId="0" borderId="37" xfId="0" applyNumberFormat="1" applyFont="1" applyBorder="1" applyAlignment="1" applyProtection="1">
      <alignment vertical="center"/>
      <protection/>
    </xf>
    <xf numFmtId="4" fontId="36" fillId="18" borderId="37" xfId="0" applyNumberFormat="1" applyFont="1" applyFill="1" applyBorder="1" applyAlignment="1" applyProtection="1">
      <alignment vertical="center"/>
      <protection locked="0"/>
    </xf>
    <xf numFmtId="4" fontId="36" fillId="0" borderId="37" xfId="0" applyNumberFormat="1" applyFont="1" applyBorder="1" applyAlignment="1" applyProtection="1">
      <alignment vertical="center"/>
      <protection/>
    </xf>
    <xf numFmtId="0" fontId="36" fillId="0" borderId="13" xfId="0" applyFont="1" applyBorder="1" applyAlignment="1">
      <alignment vertical="center"/>
    </xf>
    <xf numFmtId="0" fontId="36" fillId="18" borderId="3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0" fillId="18" borderId="37" xfId="0" applyNumberFormat="1" applyFont="1" applyFill="1" applyBorder="1" applyAlignment="1" applyProtection="1">
      <alignment vertical="center"/>
      <protection locked="0"/>
    </xf>
    <xf numFmtId="0" fontId="11" fillId="0" borderId="31" xfId="0" applyFont="1" applyBorder="1" applyAlignment="1" applyProtection="1">
      <alignment vertical="center"/>
      <protection/>
    </xf>
    <xf numFmtId="0" fontId="11" fillId="0" borderId="32" xfId="0" applyFont="1" applyBorder="1" applyAlignment="1" applyProtection="1">
      <alignment vertical="center"/>
      <protection/>
    </xf>
    <xf numFmtId="0" fontId="11" fillId="0" borderId="3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3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6" xfId="0" applyFont="1" applyBorder="1" applyAlignment="1" applyProtection="1">
      <alignment horizontal="left" vertical="center"/>
      <protection locked="0"/>
    </xf>
    <xf numFmtId="0" fontId="29" fillId="0" borderId="36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29" fillId="0" borderId="36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vertical="top"/>
      <protection locked="0"/>
    </xf>
    <xf numFmtId="0" fontId="29" fillId="0" borderId="36" xfId="0" applyFont="1" applyBorder="1" applyAlignment="1" applyProtection="1">
      <alignment horizontal="left"/>
      <protection locked="0"/>
    </xf>
    <xf numFmtId="0" fontId="5" fillId="0" borderId="36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36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17" borderId="0" xfId="36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19" borderId="18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4" fontId="4" fillId="19" borderId="18" xfId="0" applyNumberFormat="1" applyFont="1" applyFill="1" applyBorder="1" applyAlignment="1" applyProtection="1">
      <alignment vertical="center"/>
      <protection/>
    </xf>
    <xf numFmtId="0" fontId="0" fillId="19" borderId="25" xfId="0" applyFont="1" applyFill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9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19" borderId="17" xfId="0" applyFont="1" applyFill="1" applyBorder="1" applyAlignment="1" applyProtection="1">
      <alignment horizontal="center" vertical="center"/>
      <protection/>
    </xf>
    <xf numFmtId="0" fontId="3" fillId="19" borderId="18" xfId="0" applyFont="1" applyFill="1" applyBorder="1" applyAlignment="1" applyProtection="1">
      <alignment horizontal="left" vertical="center"/>
      <protection/>
    </xf>
    <xf numFmtId="0" fontId="3" fillId="19" borderId="18" xfId="0" applyFont="1" applyFill="1" applyBorder="1" applyAlignment="1" applyProtection="1">
      <alignment horizontal="center" vertical="center"/>
      <protection/>
    </xf>
    <xf numFmtId="0" fontId="3" fillId="19" borderId="18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J54" sqref="J54:AF5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75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23" t="s">
        <v>8</v>
      </c>
      <c r="BT2" s="23" t="s">
        <v>9</v>
      </c>
    </row>
    <row r="3" spans="2:72" ht="6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10</v>
      </c>
      <c r="BT3" s="23" t="s">
        <v>11</v>
      </c>
    </row>
    <row r="4" spans="2:71" ht="36.7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2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59" t="s">
        <v>17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8"/>
      <c r="AQ5" s="30"/>
      <c r="BE5" s="357" t="s">
        <v>18</v>
      </c>
      <c r="BS5" s="23" t="s">
        <v>8</v>
      </c>
    </row>
    <row r="6" spans="2:71" ht="36.7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61" t="s">
        <v>20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8"/>
      <c r="AQ6" s="30"/>
      <c r="BE6" s="358"/>
      <c r="BS6" s="23" t="s">
        <v>8</v>
      </c>
    </row>
    <row r="7" spans="2:71" ht="14.2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22</v>
      </c>
      <c r="AO7" s="28"/>
      <c r="AP7" s="28"/>
      <c r="AQ7" s="30"/>
      <c r="BE7" s="358"/>
      <c r="BS7" s="23" t="s">
        <v>8</v>
      </c>
    </row>
    <row r="8" spans="2:71" ht="14.2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E8" s="358"/>
      <c r="BS8" s="23" t="s">
        <v>8</v>
      </c>
    </row>
    <row r="9" spans="2:71" ht="14.2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58"/>
      <c r="BS9" s="23" t="s">
        <v>8</v>
      </c>
    </row>
    <row r="10" spans="2:71" ht="14.25" customHeight="1">
      <c r="B10" s="27"/>
      <c r="C10" s="28"/>
      <c r="D10" s="36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29</v>
      </c>
      <c r="AL10" s="28"/>
      <c r="AM10" s="28"/>
      <c r="AN10" s="34" t="s">
        <v>22</v>
      </c>
      <c r="AO10" s="28"/>
      <c r="AP10" s="28"/>
      <c r="AQ10" s="30"/>
      <c r="BE10" s="358"/>
      <c r="BS10" s="23" t="s">
        <v>8</v>
      </c>
    </row>
    <row r="11" spans="2:71" ht="18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22</v>
      </c>
      <c r="AO11" s="28"/>
      <c r="AP11" s="28"/>
      <c r="AQ11" s="30"/>
      <c r="BE11" s="358"/>
      <c r="BS11" s="23" t="s">
        <v>8</v>
      </c>
    </row>
    <row r="12" spans="2:71" ht="6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58"/>
      <c r="BS12" s="23" t="s">
        <v>8</v>
      </c>
    </row>
    <row r="13" spans="2:71" ht="14.25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29</v>
      </c>
      <c r="AL13" s="28"/>
      <c r="AM13" s="28"/>
      <c r="AN13" s="38" t="s">
        <v>33</v>
      </c>
      <c r="AO13" s="28"/>
      <c r="AP13" s="28"/>
      <c r="AQ13" s="30"/>
      <c r="BE13" s="358"/>
      <c r="BS13" s="23" t="s">
        <v>8</v>
      </c>
    </row>
    <row r="14" spans="2:71" ht="15">
      <c r="B14" s="27"/>
      <c r="C14" s="28"/>
      <c r="D14" s="28"/>
      <c r="E14" s="362" t="s">
        <v>33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" t="s">
        <v>31</v>
      </c>
      <c r="AL14" s="28"/>
      <c r="AM14" s="28"/>
      <c r="AN14" s="38" t="s">
        <v>33</v>
      </c>
      <c r="AO14" s="28"/>
      <c r="AP14" s="28"/>
      <c r="AQ14" s="30"/>
      <c r="BE14" s="358"/>
      <c r="BS14" s="23" t="s">
        <v>8</v>
      </c>
    </row>
    <row r="15" spans="2:71" ht="6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58"/>
      <c r="BS15" s="23" t="s">
        <v>6</v>
      </c>
    </row>
    <row r="16" spans="2:71" ht="14.25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29</v>
      </c>
      <c r="AL16" s="28"/>
      <c r="AM16" s="28"/>
      <c r="AN16" s="34" t="s">
        <v>22</v>
      </c>
      <c r="AO16" s="28"/>
      <c r="AP16" s="28"/>
      <c r="AQ16" s="30"/>
      <c r="BE16" s="358"/>
      <c r="BS16" s="23" t="s">
        <v>6</v>
      </c>
    </row>
    <row r="17" spans="2:71" ht="18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22</v>
      </c>
      <c r="AO17" s="28"/>
      <c r="AP17" s="28"/>
      <c r="AQ17" s="30"/>
      <c r="BE17" s="358"/>
      <c r="BS17" s="23" t="s">
        <v>36</v>
      </c>
    </row>
    <row r="18" spans="2:71" ht="6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58"/>
      <c r="BS18" s="23" t="s">
        <v>8</v>
      </c>
    </row>
    <row r="19" spans="2:71" ht="14.2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58"/>
      <c r="BS19" s="23" t="s">
        <v>8</v>
      </c>
    </row>
    <row r="20" spans="2:71" ht="22.5" customHeight="1">
      <c r="B20" s="27"/>
      <c r="C20" s="28"/>
      <c r="D20" s="28"/>
      <c r="E20" s="364" t="s">
        <v>22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28"/>
      <c r="AP20" s="28"/>
      <c r="AQ20" s="30"/>
      <c r="BE20" s="358"/>
      <c r="BS20" s="23" t="s">
        <v>36</v>
      </c>
    </row>
    <row r="21" spans="2:57" ht="6.7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58"/>
    </row>
    <row r="22" spans="2:57" ht="6.7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58"/>
    </row>
    <row r="23" spans="2:57" s="1" customFormat="1" ht="25.5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65">
        <f>ROUND(AG51,1)</f>
        <v>0</v>
      </c>
      <c r="AL23" s="366"/>
      <c r="AM23" s="366"/>
      <c r="AN23" s="366"/>
      <c r="AO23" s="366"/>
      <c r="AP23" s="41"/>
      <c r="AQ23" s="44"/>
      <c r="BE23" s="358"/>
    </row>
    <row r="24" spans="2:57" s="1" customFormat="1" ht="6.7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58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7" t="s">
        <v>39</v>
      </c>
      <c r="M25" s="367"/>
      <c r="N25" s="367"/>
      <c r="O25" s="367"/>
      <c r="P25" s="41"/>
      <c r="Q25" s="41"/>
      <c r="R25" s="41"/>
      <c r="S25" s="41"/>
      <c r="T25" s="41"/>
      <c r="U25" s="41"/>
      <c r="V25" s="41"/>
      <c r="W25" s="367" t="s">
        <v>40</v>
      </c>
      <c r="X25" s="367"/>
      <c r="Y25" s="367"/>
      <c r="Z25" s="367"/>
      <c r="AA25" s="367"/>
      <c r="AB25" s="367"/>
      <c r="AC25" s="367"/>
      <c r="AD25" s="367"/>
      <c r="AE25" s="367"/>
      <c r="AF25" s="41"/>
      <c r="AG25" s="41"/>
      <c r="AH25" s="41"/>
      <c r="AI25" s="41"/>
      <c r="AJ25" s="41"/>
      <c r="AK25" s="367" t="s">
        <v>41</v>
      </c>
      <c r="AL25" s="367"/>
      <c r="AM25" s="367"/>
      <c r="AN25" s="367"/>
      <c r="AO25" s="367"/>
      <c r="AP25" s="41"/>
      <c r="AQ25" s="44"/>
      <c r="BE25" s="358"/>
    </row>
    <row r="26" spans="2:57" s="2" customFormat="1" ht="14.2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68">
        <v>0.21</v>
      </c>
      <c r="M26" s="369"/>
      <c r="N26" s="369"/>
      <c r="O26" s="369"/>
      <c r="P26" s="47"/>
      <c r="Q26" s="47"/>
      <c r="R26" s="47"/>
      <c r="S26" s="47"/>
      <c r="T26" s="47"/>
      <c r="U26" s="47"/>
      <c r="V26" s="47"/>
      <c r="W26" s="370">
        <f>ROUND(AZ51,1)</f>
        <v>0</v>
      </c>
      <c r="X26" s="369"/>
      <c r="Y26" s="369"/>
      <c r="Z26" s="369"/>
      <c r="AA26" s="369"/>
      <c r="AB26" s="369"/>
      <c r="AC26" s="369"/>
      <c r="AD26" s="369"/>
      <c r="AE26" s="369"/>
      <c r="AF26" s="47"/>
      <c r="AG26" s="47"/>
      <c r="AH26" s="47"/>
      <c r="AI26" s="47"/>
      <c r="AJ26" s="47"/>
      <c r="AK26" s="370">
        <f>ROUND(AV51,1)</f>
        <v>0</v>
      </c>
      <c r="AL26" s="369"/>
      <c r="AM26" s="369"/>
      <c r="AN26" s="369"/>
      <c r="AO26" s="369"/>
      <c r="AP26" s="47"/>
      <c r="AQ26" s="49"/>
      <c r="BE26" s="358"/>
    </row>
    <row r="27" spans="2:57" s="2" customFormat="1" ht="14.2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68">
        <v>0.15</v>
      </c>
      <c r="M27" s="369"/>
      <c r="N27" s="369"/>
      <c r="O27" s="369"/>
      <c r="P27" s="47"/>
      <c r="Q27" s="47"/>
      <c r="R27" s="47"/>
      <c r="S27" s="47"/>
      <c r="T27" s="47"/>
      <c r="U27" s="47"/>
      <c r="V27" s="47"/>
      <c r="W27" s="370">
        <f>ROUND(BA51,1)</f>
        <v>0</v>
      </c>
      <c r="X27" s="369"/>
      <c r="Y27" s="369"/>
      <c r="Z27" s="369"/>
      <c r="AA27" s="369"/>
      <c r="AB27" s="369"/>
      <c r="AC27" s="369"/>
      <c r="AD27" s="369"/>
      <c r="AE27" s="369"/>
      <c r="AF27" s="47"/>
      <c r="AG27" s="47"/>
      <c r="AH27" s="47"/>
      <c r="AI27" s="47"/>
      <c r="AJ27" s="47"/>
      <c r="AK27" s="370">
        <f>ROUND(AW51,1)</f>
        <v>0</v>
      </c>
      <c r="AL27" s="369"/>
      <c r="AM27" s="369"/>
      <c r="AN27" s="369"/>
      <c r="AO27" s="369"/>
      <c r="AP27" s="47"/>
      <c r="AQ27" s="49"/>
      <c r="BE27" s="358"/>
    </row>
    <row r="28" spans="2:57" s="2" customFormat="1" ht="14.2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68">
        <v>0.21</v>
      </c>
      <c r="M28" s="369"/>
      <c r="N28" s="369"/>
      <c r="O28" s="369"/>
      <c r="P28" s="47"/>
      <c r="Q28" s="47"/>
      <c r="R28" s="47"/>
      <c r="S28" s="47"/>
      <c r="T28" s="47"/>
      <c r="U28" s="47"/>
      <c r="V28" s="47"/>
      <c r="W28" s="370">
        <f>ROUND(BB51,1)</f>
        <v>0</v>
      </c>
      <c r="X28" s="369"/>
      <c r="Y28" s="369"/>
      <c r="Z28" s="369"/>
      <c r="AA28" s="369"/>
      <c r="AB28" s="369"/>
      <c r="AC28" s="369"/>
      <c r="AD28" s="369"/>
      <c r="AE28" s="369"/>
      <c r="AF28" s="47"/>
      <c r="AG28" s="47"/>
      <c r="AH28" s="47"/>
      <c r="AI28" s="47"/>
      <c r="AJ28" s="47"/>
      <c r="AK28" s="370">
        <v>0</v>
      </c>
      <c r="AL28" s="369"/>
      <c r="AM28" s="369"/>
      <c r="AN28" s="369"/>
      <c r="AO28" s="369"/>
      <c r="AP28" s="47"/>
      <c r="AQ28" s="49"/>
      <c r="BE28" s="358"/>
    </row>
    <row r="29" spans="2:57" s="2" customFormat="1" ht="14.2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68">
        <v>0.15</v>
      </c>
      <c r="M29" s="369"/>
      <c r="N29" s="369"/>
      <c r="O29" s="369"/>
      <c r="P29" s="47"/>
      <c r="Q29" s="47"/>
      <c r="R29" s="47"/>
      <c r="S29" s="47"/>
      <c r="T29" s="47"/>
      <c r="U29" s="47"/>
      <c r="V29" s="47"/>
      <c r="W29" s="370">
        <f>ROUND(BC51,1)</f>
        <v>0</v>
      </c>
      <c r="X29" s="369"/>
      <c r="Y29" s="369"/>
      <c r="Z29" s="369"/>
      <c r="AA29" s="369"/>
      <c r="AB29" s="369"/>
      <c r="AC29" s="369"/>
      <c r="AD29" s="369"/>
      <c r="AE29" s="369"/>
      <c r="AF29" s="47"/>
      <c r="AG29" s="47"/>
      <c r="AH29" s="47"/>
      <c r="AI29" s="47"/>
      <c r="AJ29" s="47"/>
      <c r="AK29" s="370">
        <v>0</v>
      </c>
      <c r="AL29" s="369"/>
      <c r="AM29" s="369"/>
      <c r="AN29" s="369"/>
      <c r="AO29" s="369"/>
      <c r="AP29" s="47"/>
      <c r="AQ29" s="49"/>
      <c r="BE29" s="358"/>
    </row>
    <row r="30" spans="2:57" s="2" customFormat="1" ht="14.2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68">
        <v>0</v>
      </c>
      <c r="M30" s="369"/>
      <c r="N30" s="369"/>
      <c r="O30" s="369"/>
      <c r="P30" s="47"/>
      <c r="Q30" s="47"/>
      <c r="R30" s="47"/>
      <c r="S30" s="47"/>
      <c r="T30" s="47"/>
      <c r="U30" s="47"/>
      <c r="V30" s="47"/>
      <c r="W30" s="370">
        <f>ROUND(BD51,1)</f>
        <v>0</v>
      </c>
      <c r="X30" s="369"/>
      <c r="Y30" s="369"/>
      <c r="Z30" s="369"/>
      <c r="AA30" s="369"/>
      <c r="AB30" s="369"/>
      <c r="AC30" s="369"/>
      <c r="AD30" s="369"/>
      <c r="AE30" s="369"/>
      <c r="AF30" s="47"/>
      <c r="AG30" s="47"/>
      <c r="AH30" s="47"/>
      <c r="AI30" s="47"/>
      <c r="AJ30" s="47"/>
      <c r="AK30" s="370">
        <v>0</v>
      </c>
      <c r="AL30" s="369"/>
      <c r="AM30" s="369"/>
      <c r="AN30" s="369"/>
      <c r="AO30" s="369"/>
      <c r="AP30" s="47"/>
      <c r="AQ30" s="49"/>
      <c r="BE30" s="358"/>
    </row>
    <row r="31" spans="2:57" s="1" customFormat="1" ht="6.7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58"/>
    </row>
    <row r="32" spans="2:57" s="1" customFormat="1" ht="25.5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71" t="s">
        <v>50</v>
      </c>
      <c r="Y32" s="372"/>
      <c r="Z32" s="372"/>
      <c r="AA32" s="372"/>
      <c r="AB32" s="372"/>
      <c r="AC32" s="52"/>
      <c r="AD32" s="52"/>
      <c r="AE32" s="52"/>
      <c r="AF32" s="52"/>
      <c r="AG32" s="52"/>
      <c r="AH32" s="52"/>
      <c r="AI32" s="52"/>
      <c r="AJ32" s="52"/>
      <c r="AK32" s="373">
        <f>SUM(AK23:AK30)</f>
        <v>0</v>
      </c>
      <c r="AL32" s="372"/>
      <c r="AM32" s="372"/>
      <c r="AN32" s="372"/>
      <c r="AO32" s="374"/>
      <c r="AP32" s="50"/>
      <c r="AQ32" s="54"/>
      <c r="BE32" s="358"/>
    </row>
    <row r="33" spans="2:43" s="1" customFormat="1" ht="6.7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7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7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75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7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25" customHeight="1">
      <c r="B41" s="63"/>
      <c r="C41" s="64" t="s">
        <v>16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2018/01/03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75" customHeight="1">
      <c r="B42" s="67"/>
      <c r="C42" s="68" t="s">
        <v>19</v>
      </c>
      <c r="D42" s="69"/>
      <c r="E42" s="69"/>
      <c r="F42" s="69"/>
      <c r="G42" s="69"/>
      <c r="H42" s="69"/>
      <c r="I42" s="69"/>
      <c r="J42" s="69"/>
      <c r="K42" s="69"/>
      <c r="L42" s="349" t="str">
        <f>K6</f>
        <v>Odchov krůt Bratčice</v>
      </c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69"/>
      <c r="AQ42" s="69"/>
      <c r="AR42" s="70"/>
    </row>
    <row r="43" spans="2:44" s="1" customFormat="1" ht="6.7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24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Bratčice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26</v>
      </c>
      <c r="AJ44" s="62"/>
      <c r="AK44" s="62"/>
      <c r="AL44" s="62"/>
      <c r="AM44" s="375" t="str">
        <f>IF(AN8="","",AN8)</f>
        <v>3.1.2018</v>
      </c>
      <c r="AN44" s="375"/>
      <c r="AO44" s="62"/>
      <c r="AP44" s="62"/>
      <c r="AQ44" s="62"/>
      <c r="AR44" s="60"/>
    </row>
    <row r="45" spans="2:44" s="1" customFormat="1" ht="6.7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28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Zelenka s.r.o.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34</v>
      </c>
      <c r="AJ46" s="62"/>
      <c r="AK46" s="62"/>
      <c r="AL46" s="62"/>
      <c r="AM46" s="376" t="str">
        <f>IF(E17="","",E17)</f>
        <v>A77 Architekti</v>
      </c>
      <c r="AN46" s="376"/>
      <c r="AO46" s="376"/>
      <c r="AP46" s="376"/>
      <c r="AQ46" s="62"/>
      <c r="AR46" s="60"/>
      <c r="AS46" s="377" t="s">
        <v>52</v>
      </c>
      <c r="AT46" s="378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32</v>
      </c>
      <c r="D47" s="62"/>
      <c r="E47" s="62"/>
      <c r="F47" s="62"/>
      <c r="G47" s="62"/>
      <c r="H47" s="62"/>
      <c r="I47" s="62"/>
      <c r="J47" s="62"/>
      <c r="K47" s="62"/>
      <c r="L47" s="65">
        <f>IF(E14="Vyplň údaj","",E14)</f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79"/>
      <c r="AT47" s="380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5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81"/>
      <c r="AT48" s="382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83" t="s">
        <v>53</v>
      </c>
      <c r="D49" s="384"/>
      <c r="E49" s="384"/>
      <c r="F49" s="384"/>
      <c r="G49" s="384"/>
      <c r="H49" s="52"/>
      <c r="I49" s="385" t="s">
        <v>54</v>
      </c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6" t="s">
        <v>55</v>
      </c>
      <c r="AH49" s="384"/>
      <c r="AI49" s="384"/>
      <c r="AJ49" s="384"/>
      <c r="AK49" s="384"/>
      <c r="AL49" s="384"/>
      <c r="AM49" s="384"/>
      <c r="AN49" s="385" t="s">
        <v>56</v>
      </c>
      <c r="AO49" s="384"/>
      <c r="AP49" s="384"/>
      <c r="AQ49" s="78" t="s">
        <v>57</v>
      </c>
      <c r="AR49" s="60"/>
      <c r="AS49" s="79" t="s">
        <v>58</v>
      </c>
      <c r="AT49" s="80" t="s">
        <v>59</v>
      </c>
      <c r="AU49" s="80" t="s">
        <v>60</v>
      </c>
      <c r="AV49" s="80" t="s">
        <v>61</v>
      </c>
      <c r="AW49" s="80" t="s">
        <v>62</v>
      </c>
      <c r="AX49" s="80" t="s">
        <v>63</v>
      </c>
      <c r="AY49" s="80" t="s">
        <v>64</v>
      </c>
      <c r="AZ49" s="80" t="s">
        <v>65</v>
      </c>
      <c r="BA49" s="80" t="s">
        <v>66</v>
      </c>
      <c r="BB49" s="80" t="s">
        <v>67</v>
      </c>
      <c r="BC49" s="80" t="s">
        <v>68</v>
      </c>
      <c r="BD49" s="81" t="s">
        <v>69</v>
      </c>
    </row>
    <row r="50" spans="2:56" s="1" customFormat="1" ht="10.5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25" customHeight="1">
      <c r="B51" s="67"/>
      <c r="C51" s="85" t="s">
        <v>70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47">
        <f>ROUND(SUM(AG52:AG54),1)</f>
        <v>0</v>
      </c>
      <c r="AH51" s="347"/>
      <c r="AI51" s="347"/>
      <c r="AJ51" s="347"/>
      <c r="AK51" s="347"/>
      <c r="AL51" s="347"/>
      <c r="AM51" s="347"/>
      <c r="AN51" s="348">
        <f>SUM(AG51,AT51)</f>
        <v>0</v>
      </c>
      <c r="AO51" s="348"/>
      <c r="AP51" s="348"/>
      <c r="AQ51" s="87" t="s">
        <v>22</v>
      </c>
      <c r="AR51" s="70"/>
      <c r="AS51" s="88">
        <f>ROUND(SUM(AS52:AS54),1)</f>
        <v>0</v>
      </c>
      <c r="AT51" s="89">
        <f>ROUND(SUM(AV51:AW51),1)</f>
        <v>0</v>
      </c>
      <c r="AU51" s="90">
        <f>ROUND(SUM(AU52:AU54),5)</f>
        <v>0</v>
      </c>
      <c r="AV51" s="89">
        <f>ROUND(AZ51*L26,1)</f>
        <v>0</v>
      </c>
      <c r="AW51" s="89">
        <f>ROUND(BA51*L27,1)</f>
        <v>0</v>
      </c>
      <c r="AX51" s="89">
        <f>ROUND(BB51*L26,1)</f>
        <v>0</v>
      </c>
      <c r="AY51" s="89">
        <f>ROUND(BC51*L27,1)</f>
        <v>0</v>
      </c>
      <c r="AZ51" s="89">
        <f>ROUND(SUM(AZ52:AZ54),1)</f>
        <v>0</v>
      </c>
      <c r="BA51" s="89">
        <f>ROUND(SUM(BA52:BA54),1)</f>
        <v>0</v>
      </c>
      <c r="BB51" s="89">
        <f>ROUND(SUM(BB52:BB54),1)</f>
        <v>0</v>
      </c>
      <c r="BC51" s="89">
        <f>ROUND(SUM(BC52:BC54),1)</f>
        <v>0</v>
      </c>
      <c r="BD51" s="91">
        <f>ROUND(SUM(BD52:BD54),1)</f>
        <v>0</v>
      </c>
      <c r="BS51" s="92" t="s">
        <v>71</v>
      </c>
      <c r="BT51" s="92" t="s">
        <v>72</v>
      </c>
      <c r="BU51" s="93" t="s">
        <v>73</v>
      </c>
      <c r="BV51" s="92" t="s">
        <v>74</v>
      </c>
      <c r="BW51" s="92" t="s">
        <v>7</v>
      </c>
      <c r="BX51" s="92" t="s">
        <v>75</v>
      </c>
      <c r="CL51" s="92" t="s">
        <v>22</v>
      </c>
    </row>
    <row r="52" spans="1:91" s="5" customFormat="1" ht="22.5" customHeight="1">
      <c r="A52" s="94" t="s">
        <v>76</v>
      </c>
      <c r="B52" s="95"/>
      <c r="C52" s="96"/>
      <c r="D52" s="346" t="s">
        <v>77</v>
      </c>
      <c r="E52" s="346"/>
      <c r="F52" s="346"/>
      <c r="G52" s="346"/>
      <c r="H52" s="346"/>
      <c r="I52" s="97"/>
      <c r="J52" s="346" t="s">
        <v>78</v>
      </c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4">
        <f>'1 - Stavební řešení'!J27</f>
        <v>0</v>
      </c>
      <c r="AH52" s="345"/>
      <c r="AI52" s="345"/>
      <c r="AJ52" s="345"/>
      <c r="AK52" s="345"/>
      <c r="AL52" s="345"/>
      <c r="AM52" s="345"/>
      <c r="AN52" s="344">
        <f>SUM(AG52,AT52)</f>
        <v>0</v>
      </c>
      <c r="AO52" s="345"/>
      <c r="AP52" s="345"/>
      <c r="AQ52" s="98" t="s">
        <v>79</v>
      </c>
      <c r="AR52" s="99"/>
      <c r="AS52" s="100">
        <v>0</v>
      </c>
      <c r="AT52" s="101">
        <f>ROUND(SUM(AV52:AW52),1)</f>
        <v>0</v>
      </c>
      <c r="AU52" s="102">
        <f>'1 - Stavební řešení'!P85</f>
        <v>0</v>
      </c>
      <c r="AV52" s="101">
        <f>'1 - Stavební řešení'!J30</f>
        <v>0</v>
      </c>
      <c r="AW52" s="101">
        <f>'1 - Stavební řešení'!J31</f>
        <v>0</v>
      </c>
      <c r="AX52" s="101">
        <f>'1 - Stavební řešení'!J32</f>
        <v>0</v>
      </c>
      <c r="AY52" s="101">
        <f>'1 - Stavební řešení'!J33</f>
        <v>0</v>
      </c>
      <c r="AZ52" s="101">
        <f>'1 - Stavební řešení'!F30</f>
        <v>0</v>
      </c>
      <c r="BA52" s="101">
        <f>'1 - Stavební řešení'!F31</f>
        <v>0</v>
      </c>
      <c r="BB52" s="101">
        <f>'1 - Stavební řešení'!F32</f>
        <v>0</v>
      </c>
      <c r="BC52" s="101">
        <f>'1 - Stavební řešení'!F33</f>
        <v>0</v>
      </c>
      <c r="BD52" s="103">
        <f>'1 - Stavební řešení'!F34</f>
        <v>0</v>
      </c>
      <c r="BT52" s="104" t="s">
        <v>77</v>
      </c>
      <c r="BV52" s="104" t="s">
        <v>74</v>
      </c>
      <c r="BW52" s="104" t="s">
        <v>80</v>
      </c>
      <c r="BX52" s="104" t="s">
        <v>7</v>
      </c>
      <c r="CL52" s="104" t="s">
        <v>22</v>
      </c>
      <c r="CM52" s="104" t="s">
        <v>81</v>
      </c>
    </row>
    <row r="53" spans="1:91" s="5" customFormat="1" ht="22.5" customHeight="1">
      <c r="A53" s="94" t="s">
        <v>76</v>
      </c>
      <c r="B53" s="95"/>
      <c r="C53" s="96"/>
      <c r="D53" s="346" t="s">
        <v>81</v>
      </c>
      <c r="E53" s="346"/>
      <c r="F53" s="346"/>
      <c r="G53" s="346"/>
      <c r="H53" s="346"/>
      <c r="I53" s="97"/>
      <c r="J53" s="346" t="s">
        <v>479</v>
      </c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4">
        <f>'2 - Napáječky'!J27</f>
        <v>0</v>
      </c>
      <c r="AH53" s="345"/>
      <c r="AI53" s="345"/>
      <c r="AJ53" s="345"/>
      <c r="AK53" s="345"/>
      <c r="AL53" s="345"/>
      <c r="AM53" s="345"/>
      <c r="AN53" s="344">
        <f>SUM(AG53,AT53)</f>
        <v>0</v>
      </c>
      <c r="AO53" s="345"/>
      <c r="AP53" s="345"/>
      <c r="AQ53" s="98" t="s">
        <v>79</v>
      </c>
      <c r="AR53" s="99"/>
      <c r="AS53" s="100">
        <v>0</v>
      </c>
      <c r="AT53" s="101">
        <f>ROUND(SUM(AV53:AW53),1)</f>
        <v>0</v>
      </c>
      <c r="AU53" s="102">
        <f>'2 - Napáječky'!P77</f>
        <v>0</v>
      </c>
      <c r="AV53" s="101">
        <f>'2 - Napáječky'!J30</f>
        <v>0</v>
      </c>
      <c r="AW53" s="101">
        <f>'2 - Napáječky'!J31</f>
        <v>0</v>
      </c>
      <c r="AX53" s="101">
        <f>'2 - Napáječky'!J32</f>
        <v>0</v>
      </c>
      <c r="AY53" s="101">
        <f>'2 - Napáječky'!J33</f>
        <v>0</v>
      </c>
      <c r="AZ53" s="101">
        <f>'2 - Napáječky'!F30</f>
        <v>0</v>
      </c>
      <c r="BA53" s="101">
        <f>'2 - Napáječky'!F31</f>
        <v>0</v>
      </c>
      <c r="BB53" s="101">
        <f>'2 - Napáječky'!F32</f>
        <v>0</v>
      </c>
      <c r="BC53" s="101">
        <f>'2 - Napáječky'!F33</f>
        <v>0</v>
      </c>
      <c r="BD53" s="103">
        <f>'2 - Napáječky'!F34</f>
        <v>0</v>
      </c>
      <c r="BT53" s="104" t="s">
        <v>77</v>
      </c>
      <c r="BV53" s="104" t="s">
        <v>74</v>
      </c>
      <c r="BW53" s="104" t="s">
        <v>82</v>
      </c>
      <c r="BX53" s="104" t="s">
        <v>7</v>
      </c>
      <c r="CL53" s="104" t="s">
        <v>22</v>
      </c>
      <c r="CM53" s="104" t="s">
        <v>81</v>
      </c>
    </row>
    <row r="54" spans="1:91" s="5" customFormat="1" ht="22.5" customHeight="1">
      <c r="A54" s="94" t="s">
        <v>76</v>
      </c>
      <c r="B54" s="95"/>
      <c r="C54" s="96"/>
      <c r="D54" s="346" t="s">
        <v>83</v>
      </c>
      <c r="E54" s="346"/>
      <c r="F54" s="346"/>
      <c r="G54" s="346"/>
      <c r="H54" s="346"/>
      <c r="I54" s="97"/>
      <c r="J54" s="346" t="s">
        <v>84</v>
      </c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4">
        <f>'3 - Vytápění a vzduchotec...'!J27</f>
        <v>0</v>
      </c>
      <c r="AH54" s="345"/>
      <c r="AI54" s="345"/>
      <c r="AJ54" s="345"/>
      <c r="AK54" s="345"/>
      <c r="AL54" s="345"/>
      <c r="AM54" s="345"/>
      <c r="AN54" s="344">
        <f>SUM(AG54,AT54)</f>
        <v>0</v>
      </c>
      <c r="AO54" s="345"/>
      <c r="AP54" s="345"/>
      <c r="AQ54" s="98" t="s">
        <v>79</v>
      </c>
      <c r="AR54" s="99"/>
      <c r="AS54" s="105">
        <v>0</v>
      </c>
      <c r="AT54" s="106">
        <f>ROUND(SUM(AV54:AW54),1)</f>
        <v>0</v>
      </c>
      <c r="AU54" s="107">
        <f>'3 - Vytápění a vzduchotec...'!P79</f>
        <v>0</v>
      </c>
      <c r="AV54" s="106">
        <f>'3 - Vytápění a vzduchotec...'!J30</f>
        <v>0</v>
      </c>
      <c r="AW54" s="106">
        <f>'3 - Vytápění a vzduchotec...'!J31</f>
        <v>0</v>
      </c>
      <c r="AX54" s="106">
        <f>'3 - Vytápění a vzduchotec...'!J32</f>
        <v>0</v>
      </c>
      <c r="AY54" s="106">
        <f>'3 - Vytápění a vzduchotec...'!J33</f>
        <v>0</v>
      </c>
      <c r="AZ54" s="106">
        <f>'3 - Vytápění a vzduchotec...'!F30</f>
        <v>0</v>
      </c>
      <c r="BA54" s="106">
        <f>'3 - Vytápění a vzduchotec...'!F31</f>
        <v>0</v>
      </c>
      <c r="BB54" s="106">
        <f>'3 - Vytápění a vzduchotec...'!F32</f>
        <v>0</v>
      </c>
      <c r="BC54" s="106">
        <f>'3 - Vytápění a vzduchotec...'!F33</f>
        <v>0</v>
      </c>
      <c r="BD54" s="108">
        <f>'3 - Vytápění a vzduchotec...'!F34</f>
        <v>0</v>
      </c>
      <c r="BT54" s="104" t="s">
        <v>77</v>
      </c>
      <c r="BV54" s="104" t="s">
        <v>74</v>
      </c>
      <c r="BW54" s="104" t="s">
        <v>85</v>
      </c>
      <c r="BX54" s="104" t="s">
        <v>7</v>
      </c>
      <c r="CL54" s="104" t="s">
        <v>22</v>
      </c>
      <c r="CM54" s="104" t="s">
        <v>81</v>
      </c>
    </row>
    <row r="55" spans="2:44" s="1" customFormat="1" ht="30" customHeight="1">
      <c r="B55" s="40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0"/>
    </row>
    <row r="56" spans="2:44" s="1" customFormat="1" ht="6.7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60"/>
    </row>
  </sheetData>
  <sheetProtection formatCells="0" formatColumns="0" formatRows="0" sort="0" autoFilter="0"/>
  <mergeCells count="49">
    <mergeCell ref="L42:AO42"/>
    <mergeCell ref="J52:AF52"/>
    <mergeCell ref="AN53:AP53"/>
    <mergeCell ref="AG53:AM53"/>
    <mergeCell ref="D53:H53"/>
    <mergeCell ref="J53:AF53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display="1) Rekapitulace stavby"/>
    <hyperlink ref="W1:AI1" location="C51" display="2) Rekapitulace objektů stavby a soupisů prací"/>
    <hyperlink ref="A52" location="'1 - Stavební řešení'!C2" display="/"/>
    <hyperlink ref="A53" location="'2 - Napáječeky'!C2" display="/"/>
    <hyperlink ref="A54" location="'3 - Vytápění a vzduchotec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1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86</v>
      </c>
      <c r="G1" s="354" t="s">
        <v>87</v>
      </c>
      <c r="H1" s="354"/>
      <c r="I1" s="113"/>
      <c r="J1" s="112" t="s">
        <v>88</v>
      </c>
      <c r="K1" s="111" t="s">
        <v>89</v>
      </c>
      <c r="L1" s="112" t="s">
        <v>90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23" t="s">
        <v>80</v>
      </c>
    </row>
    <row r="3" spans="2:46" ht="6.7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81</v>
      </c>
    </row>
    <row r="4" spans="2:46" ht="36.75" customHeight="1">
      <c r="B4" s="27"/>
      <c r="C4" s="28"/>
      <c r="D4" s="29" t="s">
        <v>91</v>
      </c>
      <c r="E4" s="28"/>
      <c r="F4" s="28"/>
      <c r="G4" s="28"/>
      <c r="H4" s="28"/>
      <c r="I4" s="115"/>
      <c r="J4" s="28"/>
      <c r="K4" s="30"/>
      <c r="M4" s="31" t="s">
        <v>13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5"/>
      <c r="J6" s="28"/>
      <c r="K6" s="30"/>
    </row>
    <row r="7" spans="2:11" ht="22.5" customHeight="1">
      <c r="B7" s="27"/>
      <c r="C7" s="28"/>
      <c r="D7" s="28"/>
      <c r="E7" s="355" t="str">
        <f>'Rekapitulace stavby'!K6</f>
        <v>Odchov krůt Bratčice</v>
      </c>
      <c r="F7" s="356"/>
      <c r="G7" s="356"/>
      <c r="H7" s="356"/>
      <c r="I7" s="115"/>
      <c r="J7" s="28"/>
      <c r="K7" s="30"/>
    </row>
    <row r="8" spans="2:11" s="1" customFormat="1" ht="15">
      <c r="B8" s="40"/>
      <c r="C8" s="41"/>
      <c r="D8" s="36" t="s">
        <v>92</v>
      </c>
      <c r="E8" s="41"/>
      <c r="F8" s="41"/>
      <c r="G8" s="41"/>
      <c r="H8" s="41"/>
      <c r="I8" s="116"/>
      <c r="J8" s="41"/>
      <c r="K8" s="44"/>
    </row>
    <row r="9" spans="2:11" s="1" customFormat="1" ht="36.75" customHeight="1">
      <c r="B9" s="40"/>
      <c r="C9" s="41"/>
      <c r="D9" s="41"/>
      <c r="E9" s="337" t="s">
        <v>93</v>
      </c>
      <c r="F9" s="338"/>
      <c r="G9" s="338"/>
      <c r="H9" s="338"/>
      <c r="I9" s="11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6"/>
      <c r="J10" s="41"/>
      <c r="K10" s="44"/>
    </row>
    <row r="11" spans="2:11" s="1" customFormat="1" ht="14.2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7" t="s">
        <v>23</v>
      </c>
      <c r="J11" s="34" t="s">
        <v>22</v>
      </c>
      <c r="K11" s="44"/>
    </row>
    <row r="12" spans="2:11" s="1" customFormat="1" ht="14.2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7" t="s">
        <v>26</v>
      </c>
      <c r="J12" s="118" t="str">
        <f>'Rekapitulace stavby'!AN8</f>
        <v>3.1.2018</v>
      </c>
      <c r="K12" s="44"/>
    </row>
    <row r="13" spans="2:11" s="1" customFormat="1" ht="10.5" customHeight="1">
      <c r="B13" s="40"/>
      <c r="C13" s="41"/>
      <c r="D13" s="41"/>
      <c r="E13" s="41"/>
      <c r="F13" s="41"/>
      <c r="G13" s="41"/>
      <c r="H13" s="41"/>
      <c r="I13" s="116"/>
      <c r="J13" s="41"/>
      <c r="K13" s="44"/>
    </row>
    <row r="14" spans="2:11" s="1" customFormat="1" ht="14.25" customHeight="1">
      <c r="B14" s="40"/>
      <c r="C14" s="41"/>
      <c r="D14" s="36" t="s">
        <v>28</v>
      </c>
      <c r="E14" s="41"/>
      <c r="F14" s="41"/>
      <c r="G14" s="41"/>
      <c r="H14" s="41"/>
      <c r="I14" s="117" t="s">
        <v>29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7" t="s">
        <v>31</v>
      </c>
      <c r="J15" s="34" t="s">
        <v>22</v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16"/>
      <c r="J16" s="41"/>
      <c r="K16" s="44"/>
    </row>
    <row r="17" spans="2:11" s="1" customFormat="1" ht="14.25" customHeight="1">
      <c r="B17" s="40"/>
      <c r="C17" s="41"/>
      <c r="D17" s="36" t="s">
        <v>32</v>
      </c>
      <c r="E17" s="41"/>
      <c r="F17" s="41"/>
      <c r="G17" s="41"/>
      <c r="H17" s="41"/>
      <c r="I17" s="117" t="s">
        <v>29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17" t="s">
        <v>31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16"/>
      <c r="J19" s="41"/>
      <c r="K19" s="44"/>
    </row>
    <row r="20" spans="2:11" s="1" customFormat="1" ht="14.25" customHeight="1">
      <c r="B20" s="40"/>
      <c r="C20" s="41"/>
      <c r="D20" s="36" t="s">
        <v>34</v>
      </c>
      <c r="E20" s="41"/>
      <c r="F20" s="41"/>
      <c r="G20" s="41"/>
      <c r="H20" s="41"/>
      <c r="I20" s="117" t="s">
        <v>29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17" t="s">
        <v>31</v>
      </c>
      <c r="J21" s="34" t="s">
        <v>22</v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16"/>
      <c r="J22" s="41"/>
      <c r="K22" s="44"/>
    </row>
    <row r="23" spans="2:11" s="1" customFormat="1" ht="14.25" customHeight="1">
      <c r="B23" s="40"/>
      <c r="C23" s="41"/>
      <c r="D23" s="36" t="s">
        <v>37</v>
      </c>
      <c r="E23" s="41"/>
      <c r="F23" s="41"/>
      <c r="G23" s="41"/>
      <c r="H23" s="41"/>
      <c r="I23" s="116"/>
      <c r="J23" s="41"/>
      <c r="K23" s="44"/>
    </row>
    <row r="24" spans="2:11" s="6" customFormat="1" ht="22.5" customHeight="1">
      <c r="B24" s="119"/>
      <c r="C24" s="120"/>
      <c r="D24" s="120"/>
      <c r="E24" s="364" t="s">
        <v>22</v>
      </c>
      <c r="F24" s="364"/>
      <c r="G24" s="364"/>
      <c r="H24" s="364"/>
      <c r="I24" s="121"/>
      <c r="J24" s="120"/>
      <c r="K24" s="122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16"/>
      <c r="J25" s="41"/>
      <c r="K25" s="44"/>
    </row>
    <row r="26" spans="2:11" s="1" customFormat="1" ht="6.75" customHeight="1">
      <c r="B26" s="40"/>
      <c r="C26" s="41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4.75" customHeight="1">
      <c r="B27" s="40"/>
      <c r="C27" s="41"/>
      <c r="D27" s="125" t="s">
        <v>38</v>
      </c>
      <c r="E27" s="41"/>
      <c r="F27" s="41"/>
      <c r="G27" s="41"/>
      <c r="H27" s="41"/>
      <c r="I27" s="116"/>
      <c r="J27" s="126">
        <f>ROUND(J85,1)</f>
        <v>0</v>
      </c>
      <c r="K27" s="44"/>
    </row>
    <row r="28" spans="2:11" s="1" customFormat="1" ht="6.75" customHeight="1">
      <c r="B28" s="40"/>
      <c r="C28" s="41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25" customHeight="1">
      <c r="B29" s="40"/>
      <c r="C29" s="41"/>
      <c r="D29" s="41"/>
      <c r="E29" s="41"/>
      <c r="F29" s="45" t="s">
        <v>40</v>
      </c>
      <c r="G29" s="41"/>
      <c r="H29" s="41"/>
      <c r="I29" s="127" t="s">
        <v>39</v>
      </c>
      <c r="J29" s="45" t="s">
        <v>41</v>
      </c>
      <c r="K29" s="44"/>
    </row>
    <row r="30" spans="2:11" s="1" customFormat="1" ht="14.25" customHeight="1">
      <c r="B30" s="40"/>
      <c r="C30" s="41"/>
      <c r="D30" s="48" t="s">
        <v>42</v>
      </c>
      <c r="E30" s="48" t="s">
        <v>43</v>
      </c>
      <c r="F30" s="128">
        <f>ROUND(SUM(BE85:BE160),1)</f>
        <v>0</v>
      </c>
      <c r="G30" s="41"/>
      <c r="H30" s="41"/>
      <c r="I30" s="129">
        <v>0.21</v>
      </c>
      <c r="J30" s="128">
        <f>ROUND(ROUND((SUM(BE85:BE160)),1)*I30,1)</f>
        <v>0</v>
      </c>
      <c r="K30" s="44"/>
    </row>
    <row r="31" spans="2:11" s="1" customFormat="1" ht="14.25" customHeight="1">
      <c r="B31" s="40"/>
      <c r="C31" s="41"/>
      <c r="D31" s="41"/>
      <c r="E31" s="48" t="s">
        <v>44</v>
      </c>
      <c r="F31" s="128">
        <f>ROUND(SUM(BF85:BF160),1)</f>
        <v>0</v>
      </c>
      <c r="G31" s="41"/>
      <c r="H31" s="41"/>
      <c r="I31" s="129">
        <v>0.15</v>
      </c>
      <c r="J31" s="128">
        <f>ROUND(ROUND((SUM(BF85:BF160)),1)*I31,1)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45</v>
      </c>
      <c r="F32" s="128">
        <f>ROUND(SUM(BG85:BG160),1)</f>
        <v>0</v>
      </c>
      <c r="G32" s="41"/>
      <c r="H32" s="41"/>
      <c r="I32" s="129">
        <v>0.21</v>
      </c>
      <c r="J32" s="128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46</v>
      </c>
      <c r="F33" s="128">
        <f>ROUND(SUM(BH85:BH160),1)</f>
        <v>0</v>
      </c>
      <c r="G33" s="41"/>
      <c r="H33" s="41"/>
      <c r="I33" s="129">
        <v>0.15</v>
      </c>
      <c r="J33" s="128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47</v>
      </c>
      <c r="F34" s="128">
        <f>ROUND(SUM(BI85:BI160),1)</f>
        <v>0</v>
      </c>
      <c r="G34" s="41"/>
      <c r="H34" s="41"/>
      <c r="I34" s="129">
        <v>0</v>
      </c>
      <c r="J34" s="128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16"/>
      <c r="J35" s="41"/>
      <c r="K35" s="44"/>
    </row>
    <row r="36" spans="2:11" s="1" customFormat="1" ht="24.75" customHeight="1">
      <c r="B36" s="40"/>
      <c r="C36" s="50"/>
      <c r="D36" s="51" t="s">
        <v>48</v>
      </c>
      <c r="E36" s="52"/>
      <c r="F36" s="52"/>
      <c r="G36" s="130" t="s">
        <v>49</v>
      </c>
      <c r="H36" s="53" t="s">
        <v>50</v>
      </c>
      <c r="I36" s="131"/>
      <c r="J36" s="132">
        <f>SUM(J27:J34)</f>
        <v>0</v>
      </c>
      <c r="K36" s="133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7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75" customHeight="1">
      <c r="B42" s="40"/>
      <c r="C42" s="29" t="s">
        <v>94</v>
      </c>
      <c r="D42" s="41"/>
      <c r="E42" s="41"/>
      <c r="F42" s="41"/>
      <c r="G42" s="41"/>
      <c r="H42" s="41"/>
      <c r="I42" s="116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16"/>
      <c r="J43" s="41"/>
      <c r="K43" s="44"/>
    </row>
    <row r="44" spans="2:11" s="1" customFormat="1" ht="14.25" customHeight="1">
      <c r="B44" s="40"/>
      <c r="C44" s="36" t="s">
        <v>19</v>
      </c>
      <c r="D44" s="41"/>
      <c r="E44" s="41"/>
      <c r="F44" s="41"/>
      <c r="G44" s="41"/>
      <c r="H44" s="41"/>
      <c r="I44" s="116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Odchov krůt Bratčice</v>
      </c>
      <c r="F45" s="356"/>
      <c r="G45" s="356"/>
      <c r="H45" s="356"/>
      <c r="I45" s="116"/>
      <c r="J45" s="41"/>
      <c r="K45" s="44"/>
    </row>
    <row r="46" spans="2:11" s="1" customFormat="1" ht="14.25" customHeight="1">
      <c r="B46" s="40"/>
      <c r="C46" s="36" t="s">
        <v>92</v>
      </c>
      <c r="D46" s="41"/>
      <c r="E46" s="41"/>
      <c r="F46" s="41"/>
      <c r="G46" s="41"/>
      <c r="H46" s="41"/>
      <c r="I46" s="116"/>
      <c r="J46" s="41"/>
      <c r="K46" s="44"/>
    </row>
    <row r="47" spans="2:11" s="1" customFormat="1" ht="23.25" customHeight="1">
      <c r="B47" s="40"/>
      <c r="C47" s="41"/>
      <c r="D47" s="41"/>
      <c r="E47" s="337" t="str">
        <f>E9</f>
        <v>1 - Stavební řešení</v>
      </c>
      <c r="F47" s="338"/>
      <c r="G47" s="338"/>
      <c r="H47" s="338"/>
      <c r="I47" s="116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1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Bratčice</v>
      </c>
      <c r="G49" s="41"/>
      <c r="H49" s="41"/>
      <c r="I49" s="117" t="s">
        <v>26</v>
      </c>
      <c r="J49" s="118" t="str">
        <f>IF(J12="","",J12)</f>
        <v>3.1.2018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16"/>
      <c r="J50" s="41"/>
      <c r="K50" s="44"/>
    </row>
    <row r="51" spans="2:11" s="1" customFormat="1" ht="15">
      <c r="B51" s="40"/>
      <c r="C51" s="36" t="s">
        <v>28</v>
      </c>
      <c r="D51" s="41"/>
      <c r="E51" s="41"/>
      <c r="F51" s="34" t="str">
        <f>E15</f>
        <v>Zelenka s.r.o.</v>
      </c>
      <c r="G51" s="41"/>
      <c r="H51" s="41"/>
      <c r="I51" s="117" t="s">
        <v>34</v>
      </c>
      <c r="J51" s="34" t="str">
        <f>E21</f>
        <v>A77 Architekti</v>
      </c>
      <c r="K51" s="44"/>
    </row>
    <row r="52" spans="2:11" s="1" customFormat="1" ht="14.25" customHeight="1">
      <c r="B52" s="40"/>
      <c r="C52" s="36" t="s">
        <v>32</v>
      </c>
      <c r="D52" s="41"/>
      <c r="E52" s="41"/>
      <c r="F52" s="34">
        <f>IF(E18="","",E18)</f>
      </c>
      <c r="G52" s="41"/>
      <c r="H52" s="41"/>
      <c r="I52" s="116"/>
      <c r="J52" s="41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16"/>
      <c r="J53" s="41"/>
      <c r="K53" s="44"/>
    </row>
    <row r="54" spans="2:11" s="1" customFormat="1" ht="29.25" customHeight="1">
      <c r="B54" s="40"/>
      <c r="C54" s="139" t="s">
        <v>95</v>
      </c>
      <c r="D54" s="50"/>
      <c r="E54" s="50"/>
      <c r="F54" s="50"/>
      <c r="G54" s="50"/>
      <c r="H54" s="50"/>
      <c r="I54" s="140"/>
      <c r="J54" s="141" t="s">
        <v>96</v>
      </c>
      <c r="K54" s="54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16"/>
      <c r="J55" s="41"/>
      <c r="K55" s="44"/>
    </row>
    <row r="56" spans="2:47" s="1" customFormat="1" ht="29.25" customHeight="1">
      <c r="B56" s="40"/>
      <c r="C56" s="142" t="s">
        <v>97</v>
      </c>
      <c r="D56" s="41"/>
      <c r="E56" s="41"/>
      <c r="F56" s="41"/>
      <c r="G56" s="41"/>
      <c r="H56" s="41"/>
      <c r="I56" s="116"/>
      <c r="J56" s="126">
        <f>J85</f>
        <v>0</v>
      </c>
      <c r="K56" s="44"/>
      <c r="AU56" s="23" t="s">
        <v>98</v>
      </c>
    </row>
    <row r="57" spans="2:11" s="7" customFormat="1" ht="24.75" customHeight="1">
      <c r="B57" s="143"/>
      <c r="C57" s="144"/>
      <c r="D57" s="145" t="s">
        <v>99</v>
      </c>
      <c r="E57" s="146"/>
      <c r="F57" s="146"/>
      <c r="G57" s="146"/>
      <c r="H57" s="146"/>
      <c r="I57" s="147"/>
      <c r="J57" s="148">
        <f>J86</f>
        <v>0</v>
      </c>
      <c r="K57" s="149"/>
    </row>
    <row r="58" spans="2:11" s="8" customFormat="1" ht="19.5" customHeight="1">
      <c r="B58" s="150"/>
      <c r="C58" s="151"/>
      <c r="D58" s="152" t="s">
        <v>100</v>
      </c>
      <c r="E58" s="153"/>
      <c r="F58" s="153"/>
      <c r="G58" s="153"/>
      <c r="H58" s="153"/>
      <c r="I58" s="154"/>
      <c r="J58" s="155">
        <f>J87</f>
        <v>0</v>
      </c>
      <c r="K58" s="156"/>
    </row>
    <row r="59" spans="2:11" s="8" customFormat="1" ht="19.5" customHeight="1">
      <c r="B59" s="150"/>
      <c r="C59" s="151"/>
      <c r="D59" s="152" t="s">
        <v>101</v>
      </c>
      <c r="E59" s="153"/>
      <c r="F59" s="153"/>
      <c r="G59" s="153"/>
      <c r="H59" s="153"/>
      <c r="I59" s="154"/>
      <c r="J59" s="155">
        <f>J92</f>
        <v>0</v>
      </c>
      <c r="K59" s="156"/>
    </row>
    <row r="60" spans="2:11" s="8" customFormat="1" ht="19.5" customHeight="1">
      <c r="B60" s="150"/>
      <c r="C60" s="151"/>
      <c r="D60" s="152" t="s">
        <v>102</v>
      </c>
      <c r="E60" s="153"/>
      <c r="F60" s="153"/>
      <c r="G60" s="153"/>
      <c r="H60" s="153"/>
      <c r="I60" s="154"/>
      <c r="J60" s="155">
        <f>J98</f>
        <v>0</v>
      </c>
      <c r="K60" s="156"/>
    </row>
    <row r="61" spans="2:11" s="8" customFormat="1" ht="19.5" customHeight="1">
      <c r="B61" s="150"/>
      <c r="C61" s="151"/>
      <c r="D61" s="152" t="s">
        <v>103</v>
      </c>
      <c r="E61" s="153"/>
      <c r="F61" s="153"/>
      <c r="G61" s="153"/>
      <c r="H61" s="153"/>
      <c r="I61" s="154"/>
      <c r="J61" s="155">
        <f>J104</f>
        <v>0</v>
      </c>
      <c r="K61" s="156"/>
    </row>
    <row r="62" spans="2:11" s="7" customFormat="1" ht="24.75" customHeight="1">
      <c r="B62" s="143"/>
      <c r="C62" s="144"/>
      <c r="D62" s="145" t="s">
        <v>104</v>
      </c>
      <c r="E62" s="146"/>
      <c r="F62" s="146"/>
      <c r="G62" s="146"/>
      <c r="H62" s="146"/>
      <c r="I62" s="147"/>
      <c r="J62" s="148">
        <f>J106</f>
        <v>0</v>
      </c>
      <c r="K62" s="149"/>
    </row>
    <row r="63" spans="2:11" s="8" customFormat="1" ht="19.5" customHeight="1">
      <c r="B63" s="150"/>
      <c r="C63" s="151"/>
      <c r="D63" s="152" t="s">
        <v>105</v>
      </c>
      <c r="E63" s="153"/>
      <c r="F63" s="153"/>
      <c r="G63" s="153"/>
      <c r="H63" s="153"/>
      <c r="I63" s="154"/>
      <c r="J63" s="155">
        <f>J107</f>
        <v>0</v>
      </c>
      <c r="K63" s="156"/>
    </row>
    <row r="64" spans="2:11" s="8" customFormat="1" ht="19.5" customHeight="1">
      <c r="B64" s="150"/>
      <c r="C64" s="151"/>
      <c r="D64" s="152" t="s">
        <v>106</v>
      </c>
      <c r="E64" s="153"/>
      <c r="F64" s="153"/>
      <c r="G64" s="153"/>
      <c r="H64" s="153"/>
      <c r="I64" s="154"/>
      <c r="J64" s="155">
        <f>J122</f>
        <v>0</v>
      </c>
      <c r="K64" s="156"/>
    </row>
    <row r="65" spans="2:11" s="8" customFormat="1" ht="19.5" customHeight="1">
      <c r="B65" s="150"/>
      <c r="C65" s="151"/>
      <c r="D65" s="152" t="s">
        <v>107</v>
      </c>
      <c r="E65" s="153"/>
      <c r="F65" s="153"/>
      <c r="G65" s="153"/>
      <c r="H65" s="153"/>
      <c r="I65" s="154"/>
      <c r="J65" s="155">
        <f>J148</f>
        <v>0</v>
      </c>
      <c r="K65" s="156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16"/>
      <c r="J66" s="41"/>
      <c r="K66" s="44"/>
    </row>
    <row r="67" spans="2:11" s="1" customFormat="1" ht="6.75" customHeight="1">
      <c r="B67" s="55"/>
      <c r="C67" s="56"/>
      <c r="D67" s="56"/>
      <c r="E67" s="56"/>
      <c r="F67" s="56"/>
      <c r="G67" s="56"/>
      <c r="H67" s="56"/>
      <c r="I67" s="134"/>
      <c r="J67" s="56"/>
      <c r="K67" s="57"/>
    </row>
    <row r="71" spans="2:12" s="1" customFormat="1" ht="6.75" customHeight="1">
      <c r="B71" s="58"/>
      <c r="C71" s="59"/>
      <c r="D71" s="59"/>
      <c r="E71" s="59"/>
      <c r="F71" s="59"/>
      <c r="G71" s="59"/>
      <c r="H71" s="59"/>
      <c r="I71" s="137"/>
      <c r="J71" s="59"/>
      <c r="K71" s="59"/>
      <c r="L71" s="60"/>
    </row>
    <row r="72" spans="2:12" s="1" customFormat="1" ht="36.75" customHeight="1">
      <c r="B72" s="40"/>
      <c r="C72" s="61" t="s">
        <v>108</v>
      </c>
      <c r="D72" s="62"/>
      <c r="E72" s="62"/>
      <c r="F72" s="62"/>
      <c r="G72" s="62"/>
      <c r="H72" s="62"/>
      <c r="I72" s="157"/>
      <c r="J72" s="62"/>
      <c r="K72" s="62"/>
      <c r="L72" s="60"/>
    </row>
    <row r="73" spans="2:12" s="1" customFormat="1" ht="6.75" customHeight="1">
      <c r="B73" s="40"/>
      <c r="C73" s="62"/>
      <c r="D73" s="62"/>
      <c r="E73" s="62"/>
      <c r="F73" s="62"/>
      <c r="G73" s="62"/>
      <c r="H73" s="62"/>
      <c r="I73" s="157"/>
      <c r="J73" s="62"/>
      <c r="K73" s="62"/>
      <c r="L73" s="60"/>
    </row>
    <row r="74" spans="2:12" s="1" customFormat="1" ht="14.25" customHeight="1">
      <c r="B74" s="40"/>
      <c r="C74" s="64" t="s">
        <v>19</v>
      </c>
      <c r="D74" s="62"/>
      <c r="E74" s="62"/>
      <c r="F74" s="62"/>
      <c r="G74" s="62"/>
      <c r="H74" s="62"/>
      <c r="I74" s="157"/>
      <c r="J74" s="62"/>
      <c r="K74" s="62"/>
      <c r="L74" s="60"/>
    </row>
    <row r="75" spans="2:12" s="1" customFormat="1" ht="22.5" customHeight="1">
      <c r="B75" s="40"/>
      <c r="C75" s="62"/>
      <c r="D75" s="62"/>
      <c r="E75" s="351" t="str">
        <f>E7</f>
        <v>Odchov krůt Bratčice</v>
      </c>
      <c r="F75" s="352"/>
      <c r="G75" s="352"/>
      <c r="H75" s="352"/>
      <c r="I75" s="157"/>
      <c r="J75" s="62"/>
      <c r="K75" s="62"/>
      <c r="L75" s="60"/>
    </row>
    <row r="76" spans="2:12" s="1" customFormat="1" ht="14.25" customHeight="1">
      <c r="B76" s="40"/>
      <c r="C76" s="64" t="s">
        <v>92</v>
      </c>
      <c r="D76" s="62"/>
      <c r="E76" s="62"/>
      <c r="F76" s="62"/>
      <c r="G76" s="62"/>
      <c r="H76" s="62"/>
      <c r="I76" s="157"/>
      <c r="J76" s="62"/>
      <c r="K76" s="62"/>
      <c r="L76" s="60"/>
    </row>
    <row r="77" spans="2:12" s="1" customFormat="1" ht="23.25" customHeight="1">
      <c r="B77" s="40"/>
      <c r="C77" s="62"/>
      <c r="D77" s="62"/>
      <c r="E77" s="349" t="str">
        <f>E9</f>
        <v>1 - Stavební řešení</v>
      </c>
      <c r="F77" s="353"/>
      <c r="G77" s="353"/>
      <c r="H77" s="353"/>
      <c r="I77" s="157"/>
      <c r="J77" s="62"/>
      <c r="K77" s="62"/>
      <c r="L77" s="60"/>
    </row>
    <row r="78" spans="2:12" s="1" customFormat="1" ht="6.75" customHeight="1">
      <c r="B78" s="40"/>
      <c r="C78" s="62"/>
      <c r="D78" s="62"/>
      <c r="E78" s="62"/>
      <c r="F78" s="62"/>
      <c r="G78" s="62"/>
      <c r="H78" s="62"/>
      <c r="I78" s="157"/>
      <c r="J78" s="62"/>
      <c r="K78" s="62"/>
      <c r="L78" s="60"/>
    </row>
    <row r="79" spans="2:12" s="1" customFormat="1" ht="18" customHeight="1">
      <c r="B79" s="40"/>
      <c r="C79" s="64" t="s">
        <v>24</v>
      </c>
      <c r="D79" s="62"/>
      <c r="E79" s="62"/>
      <c r="F79" s="162" t="str">
        <f>F12</f>
        <v>Bratčice</v>
      </c>
      <c r="G79" s="62"/>
      <c r="H79" s="62"/>
      <c r="I79" s="163" t="s">
        <v>26</v>
      </c>
      <c r="J79" s="72" t="str">
        <f>IF(J12="","",J12)</f>
        <v>3.1.2018</v>
      </c>
      <c r="K79" s="62"/>
      <c r="L79" s="60"/>
    </row>
    <row r="80" spans="2:12" s="1" customFormat="1" ht="6.75" customHeight="1">
      <c r="B80" s="40"/>
      <c r="C80" s="62"/>
      <c r="D80" s="62"/>
      <c r="E80" s="62"/>
      <c r="F80" s="62"/>
      <c r="G80" s="62"/>
      <c r="H80" s="62"/>
      <c r="I80" s="157"/>
      <c r="J80" s="62"/>
      <c r="K80" s="62"/>
      <c r="L80" s="60"/>
    </row>
    <row r="81" spans="2:12" s="1" customFormat="1" ht="15">
      <c r="B81" s="40"/>
      <c r="C81" s="64" t="s">
        <v>28</v>
      </c>
      <c r="D81" s="62"/>
      <c r="E81" s="62"/>
      <c r="F81" s="162" t="str">
        <f>E15</f>
        <v>Zelenka s.r.o.</v>
      </c>
      <c r="G81" s="62"/>
      <c r="H81" s="62"/>
      <c r="I81" s="163" t="s">
        <v>34</v>
      </c>
      <c r="J81" s="162" t="str">
        <f>E21</f>
        <v>A77 Architekti</v>
      </c>
      <c r="K81" s="62"/>
      <c r="L81" s="60"/>
    </row>
    <row r="82" spans="2:12" s="1" customFormat="1" ht="14.25" customHeight="1">
      <c r="B82" s="40"/>
      <c r="C82" s="64" t="s">
        <v>32</v>
      </c>
      <c r="D82" s="62"/>
      <c r="E82" s="62"/>
      <c r="F82" s="162">
        <f>IF(E18="","",E18)</f>
      </c>
      <c r="G82" s="62"/>
      <c r="H82" s="62"/>
      <c r="I82" s="157"/>
      <c r="J82" s="62"/>
      <c r="K82" s="62"/>
      <c r="L82" s="60"/>
    </row>
    <row r="83" spans="2:12" s="1" customFormat="1" ht="9.75" customHeight="1">
      <c r="B83" s="40"/>
      <c r="C83" s="62"/>
      <c r="D83" s="62"/>
      <c r="E83" s="62"/>
      <c r="F83" s="62"/>
      <c r="G83" s="62"/>
      <c r="H83" s="62"/>
      <c r="I83" s="157"/>
      <c r="J83" s="62"/>
      <c r="K83" s="62"/>
      <c r="L83" s="60"/>
    </row>
    <row r="84" spans="2:20" s="9" customFormat="1" ht="29.25" customHeight="1">
      <c r="B84" s="164"/>
      <c r="C84" s="165" t="s">
        <v>109</v>
      </c>
      <c r="D84" s="166" t="s">
        <v>57</v>
      </c>
      <c r="E84" s="166" t="s">
        <v>53</v>
      </c>
      <c r="F84" s="166" t="s">
        <v>110</v>
      </c>
      <c r="G84" s="166" t="s">
        <v>111</v>
      </c>
      <c r="H84" s="166" t="s">
        <v>112</v>
      </c>
      <c r="I84" s="167" t="s">
        <v>113</v>
      </c>
      <c r="J84" s="166" t="s">
        <v>96</v>
      </c>
      <c r="K84" s="168" t="s">
        <v>114</v>
      </c>
      <c r="L84" s="169"/>
      <c r="M84" s="79" t="s">
        <v>115</v>
      </c>
      <c r="N84" s="80" t="s">
        <v>42</v>
      </c>
      <c r="O84" s="80" t="s">
        <v>116</v>
      </c>
      <c r="P84" s="80" t="s">
        <v>117</v>
      </c>
      <c r="Q84" s="80" t="s">
        <v>118</v>
      </c>
      <c r="R84" s="80" t="s">
        <v>119</v>
      </c>
      <c r="S84" s="80" t="s">
        <v>120</v>
      </c>
      <c r="T84" s="81" t="s">
        <v>121</v>
      </c>
    </row>
    <row r="85" spans="2:63" s="1" customFormat="1" ht="29.25" customHeight="1">
      <c r="B85" s="40"/>
      <c r="C85" s="85" t="s">
        <v>97</v>
      </c>
      <c r="D85" s="62"/>
      <c r="E85" s="62"/>
      <c r="F85" s="62"/>
      <c r="G85" s="62"/>
      <c r="H85" s="62"/>
      <c r="I85" s="157"/>
      <c r="J85" s="170">
        <f>BK85</f>
        <v>0</v>
      </c>
      <c r="K85" s="62"/>
      <c r="L85" s="60"/>
      <c r="M85" s="82"/>
      <c r="N85" s="83"/>
      <c r="O85" s="83"/>
      <c r="P85" s="171">
        <f>P86+P106</f>
        <v>0</v>
      </c>
      <c r="Q85" s="83"/>
      <c r="R85" s="171">
        <f>R86+R106</f>
        <v>3.06258667</v>
      </c>
      <c r="S85" s="83"/>
      <c r="T85" s="172">
        <f>T86+T106</f>
        <v>5.1809463000000004</v>
      </c>
      <c r="AT85" s="23" t="s">
        <v>71</v>
      </c>
      <c r="AU85" s="23" t="s">
        <v>98</v>
      </c>
      <c r="BK85" s="173">
        <f>BK86+BK106</f>
        <v>0</v>
      </c>
    </row>
    <row r="86" spans="2:63" s="10" customFormat="1" ht="36.75" customHeight="1">
      <c r="B86" s="174"/>
      <c r="C86" s="175"/>
      <c r="D86" s="176" t="s">
        <v>71</v>
      </c>
      <c r="E86" s="177" t="s">
        <v>122</v>
      </c>
      <c r="F86" s="177" t="s">
        <v>123</v>
      </c>
      <c r="G86" s="175"/>
      <c r="H86" s="175"/>
      <c r="I86" s="178"/>
      <c r="J86" s="179">
        <f>BK86</f>
        <v>0</v>
      </c>
      <c r="K86" s="175"/>
      <c r="L86" s="180"/>
      <c r="M86" s="181"/>
      <c r="N86" s="182"/>
      <c r="O86" s="182"/>
      <c r="P86" s="183">
        <f>P87+P92+P98+P104</f>
        <v>0</v>
      </c>
      <c r="Q86" s="182"/>
      <c r="R86" s="183">
        <f>R87+R92+R98+R104</f>
        <v>0.07161000000000001</v>
      </c>
      <c r="S86" s="182"/>
      <c r="T86" s="184">
        <f>T87+T92+T98+T104</f>
        <v>0</v>
      </c>
      <c r="AR86" s="185" t="s">
        <v>77</v>
      </c>
      <c r="AT86" s="186" t="s">
        <v>71</v>
      </c>
      <c r="AU86" s="186" t="s">
        <v>72</v>
      </c>
      <c r="AY86" s="185" t="s">
        <v>124</v>
      </c>
      <c r="BK86" s="187">
        <f>BK87+BK92+BK98+BK104</f>
        <v>0</v>
      </c>
    </row>
    <row r="87" spans="2:63" s="10" customFormat="1" ht="19.5" customHeight="1">
      <c r="B87" s="174"/>
      <c r="C87" s="175"/>
      <c r="D87" s="188" t="s">
        <v>71</v>
      </c>
      <c r="E87" s="189" t="s">
        <v>125</v>
      </c>
      <c r="F87" s="189" t="s">
        <v>126</v>
      </c>
      <c r="G87" s="175"/>
      <c r="H87" s="175"/>
      <c r="I87" s="178"/>
      <c r="J87" s="190">
        <f>BK87</f>
        <v>0</v>
      </c>
      <c r="K87" s="175"/>
      <c r="L87" s="180"/>
      <c r="M87" s="181"/>
      <c r="N87" s="182"/>
      <c r="O87" s="182"/>
      <c r="P87" s="183">
        <f>SUM(P88:P91)</f>
        <v>0</v>
      </c>
      <c r="Q87" s="182"/>
      <c r="R87" s="183">
        <f>SUM(R88:R91)</f>
        <v>0.0714</v>
      </c>
      <c r="S87" s="182"/>
      <c r="T87" s="184">
        <f>SUM(T88:T91)</f>
        <v>0</v>
      </c>
      <c r="AR87" s="185" t="s">
        <v>77</v>
      </c>
      <c r="AT87" s="186" t="s">
        <v>71</v>
      </c>
      <c r="AU87" s="186" t="s">
        <v>77</v>
      </c>
      <c r="AY87" s="185" t="s">
        <v>124</v>
      </c>
      <c r="BK87" s="187">
        <f>SUM(BK88:BK91)</f>
        <v>0</v>
      </c>
    </row>
    <row r="88" spans="2:65" s="1" customFormat="1" ht="31.5" customHeight="1">
      <c r="B88" s="40"/>
      <c r="C88" s="191" t="s">
        <v>77</v>
      </c>
      <c r="D88" s="191" t="s">
        <v>127</v>
      </c>
      <c r="E88" s="192" t="s">
        <v>128</v>
      </c>
      <c r="F88" s="193" t="s">
        <v>129</v>
      </c>
      <c r="G88" s="194" t="s">
        <v>130</v>
      </c>
      <c r="H88" s="195">
        <v>12</v>
      </c>
      <c r="I88" s="196"/>
      <c r="J88" s="197">
        <f>ROUND(I88*H88,2)</f>
        <v>0</v>
      </c>
      <c r="K88" s="193" t="s">
        <v>131</v>
      </c>
      <c r="L88" s="60"/>
      <c r="M88" s="198" t="s">
        <v>22</v>
      </c>
      <c r="N88" s="199" t="s">
        <v>43</v>
      </c>
      <c r="O88" s="41"/>
      <c r="P88" s="200">
        <f>O88*H88</f>
        <v>0</v>
      </c>
      <c r="Q88" s="200">
        <v>0.00595</v>
      </c>
      <c r="R88" s="200">
        <f>Q88*H88</f>
        <v>0.0714</v>
      </c>
      <c r="S88" s="200">
        <v>0</v>
      </c>
      <c r="T88" s="201">
        <f>S88*H88</f>
        <v>0</v>
      </c>
      <c r="AR88" s="23" t="s">
        <v>132</v>
      </c>
      <c r="AT88" s="23" t="s">
        <v>127</v>
      </c>
      <c r="AU88" s="23" t="s">
        <v>81</v>
      </c>
      <c r="AY88" s="23" t="s">
        <v>124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3" t="s">
        <v>77</v>
      </c>
      <c r="BK88" s="202">
        <f>ROUND(I88*H88,2)</f>
        <v>0</v>
      </c>
      <c r="BL88" s="23" t="s">
        <v>132</v>
      </c>
      <c r="BM88" s="23" t="s">
        <v>133</v>
      </c>
    </row>
    <row r="89" spans="2:51" s="11" customFormat="1" ht="13.5">
      <c r="B89" s="203"/>
      <c r="C89" s="204"/>
      <c r="D89" s="205" t="s">
        <v>134</v>
      </c>
      <c r="E89" s="206" t="s">
        <v>22</v>
      </c>
      <c r="F89" s="207" t="s">
        <v>135</v>
      </c>
      <c r="G89" s="204"/>
      <c r="H89" s="208" t="s">
        <v>22</v>
      </c>
      <c r="I89" s="209"/>
      <c r="J89" s="204"/>
      <c r="K89" s="204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134</v>
      </c>
      <c r="AU89" s="214" t="s">
        <v>81</v>
      </c>
      <c r="AV89" s="11" t="s">
        <v>77</v>
      </c>
      <c r="AW89" s="11" t="s">
        <v>36</v>
      </c>
      <c r="AX89" s="11" t="s">
        <v>72</v>
      </c>
      <c r="AY89" s="214" t="s">
        <v>124</v>
      </c>
    </row>
    <row r="90" spans="2:51" s="12" customFormat="1" ht="13.5">
      <c r="B90" s="215"/>
      <c r="C90" s="216"/>
      <c r="D90" s="205" t="s">
        <v>134</v>
      </c>
      <c r="E90" s="217" t="s">
        <v>22</v>
      </c>
      <c r="F90" s="218" t="s">
        <v>136</v>
      </c>
      <c r="G90" s="216"/>
      <c r="H90" s="219">
        <v>12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134</v>
      </c>
      <c r="AU90" s="225" t="s">
        <v>81</v>
      </c>
      <c r="AV90" s="12" t="s">
        <v>81</v>
      </c>
      <c r="AW90" s="12" t="s">
        <v>36</v>
      </c>
      <c r="AX90" s="12" t="s">
        <v>72</v>
      </c>
      <c r="AY90" s="225" t="s">
        <v>124</v>
      </c>
    </row>
    <row r="91" spans="2:51" s="13" customFormat="1" ht="13.5">
      <c r="B91" s="226"/>
      <c r="C91" s="227"/>
      <c r="D91" s="205" t="s">
        <v>134</v>
      </c>
      <c r="E91" s="228" t="s">
        <v>22</v>
      </c>
      <c r="F91" s="229" t="s">
        <v>137</v>
      </c>
      <c r="G91" s="227"/>
      <c r="H91" s="230">
        <v>12</v>
      </c>
      <c r="I91" s="231"/>
      <c r="J91" s="227"/>
      <c r="K91" s="227"/>
      <c r="L91" s="232"/>
      <c r="M91" s="233"/>
      <c r="N91" s="234"/>
      <c r="O91" s="234"/>
      <c r="P91" s="234"/>
      <c r="Q91" s="234"/>
      <c r="R91" s="234"/>
      <c r="S91" s="234"/>
      <c r="T91" s="235"/>
      <c r="AT91" s="236" t="s">
        <v>134</v>
      </c>
      <c r="AU91" s="236" t="s">
        <v>81</v>
      </c>
      <c r="AV91" s="13" t="s">
        <v>132</v>
      </c>
      <c r="AW91" s="13" t="s">
        <v>36</v>
      </c>
      <c r="AX91" s="13" t="s">
        <v>77</v>
      </c>
      <c r="AY91" s="236" t="s">
        <v>124</v>
      </c>
    </row>
    <row r="92" spans="2:63" s="10" customFormat="1" ht="29.25" customHeight="1">
      <c r="B92" s="174"/>
      <c r="C92" s="175"/>
      <c r="D92" s="188" t="s">
        <v>71</v>
      </c>
      <c r="E92" s="189" t="s">
        <v>138</v>
      </c>
      <c r="F92" s="189" t="s">
        <v>139</v>
      </c>
      <c r="G92" s="175"/>
      <c r="H92" s="175"/>
      <c r="I92" s="178"/>
      <c r="J92" s="190">
        <f>BK92</f>
        <v>0</v>
      </c>
      <c r="K92" s="175"/>
      <c r="L92" s="180"/>
      <c r="M92" s="181"/>
      <c r="N92" s="182"/>
      <c r="O92" s="182"/>
      <c r="P92" s="183">
        <f>SUM(P93:P97)</f>
        <v>0</v>
      </c>
      <c r="Q92" s="182"/>
      <c r="R92" s="183">
        <f>SUM(R93:R97)</f>
        <v>0.00021</v>
      </c>
      <c r="S92" s="182"/>
      <c r="T92" s="184">
        <f>SUM(T93:T97)</f>
        <v>0</v>
      </c>
      <c r="AR92" s="185" t="s">
        <v>77</v>
      </c>
      <c r="AT92" s="186" t="s">
        <v>71</v>
      </c>
      <c r="AU92" s="186" t="s">
        <v>77</v>
      </c>
      <c r="AY92" s="185" t="s">
        <v>124</v>
      </c>
      <c r="BK92" s="187">
        <f>SUM(BK93:BK97)</f>
        <v>0</v>
      </c>
    </row>
    <row r="93" spans="2:65" s="1" customFormat="1" ht="22.5" customHeight="1">
      <c r="B93" s="40"/>
      <c r="C93" s="191" t="s">
        <v>81</v>
      </c>
      <c r="D93" s="191" t="s">
        <v>127</v>
      </c>
      <c r="E93" s="192" t="s">
        <v>140</v>
      </c>
      <c r="F93" s="193" t="s">
        <v>141</v>
      </c>
      <c r="G93" s="194" t="s">
        <v>142</v>
      </c>
      <c r="H93" s="195">
        <v>1</v>
      </c>
      <c r="I93" s="196"/>
      <c r="J93" s="197">
        <f>ROUND(I93*H93,2)</f>
        <v>0</v>
      </c>
      <c r="K93" s="193" t="s">
        <v>22</v>
      </c>
      <c r="L93" s="60"/>
      <c r="M93" s="198" t="s">
        <v>22</v>
      </c>
      <c r="N93" s="199" t="s">
        <v>43</v>
      </c>
      <c r="O93" s="41"/>
      <c r="P93" s="200">
        <f>O93*H93</f>
        <v>0</v>
      </c>
      <c r="Q93" s="200">
        <v>0.00021</v>
      </c>
      <c r="R93" s="200">
        <f>Q93*H93</f>
        <v>0.00021</v>
      </c>
      <c r="S93" s="200">
        <v>0</v>
      </c>
      <c r="T93" s="201">
        <f>S93*H93</f>
        <v>0</v>
      </c>
      <c r="AR93" s="23" t="s">
        <v>132</v>
      </c>
      <c r="AT93" s="23" t="s">
        <v>127</v>
      </c>
      <c r="AU93" s="23" t="s">
        <v>81</v>
      </c>
      <c r="AY93" s="23" t="s">
        <v>124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77</v>
      </c>
      <c r="BK93" s="202">
        <f>ROUND(I93*H93,2)</f>
        <v>0</v>
      </c>
      <c r="BL93" s="23" t="s">
        <v>132</v>
      </c>
      <c r="BM93" s="23" t="s">
        <v>143</v>
      </c>
    </row>
    <row r="94" spans="2:51" s="11" customFormat="1" ht="27">
      <c r="B94" s="203"/>
      <c r="C94" s="204"/>
      <c r="D94" s="205" t="s">
        <v>134</v>
      </c>
      <c r="E94" s="206" t="s">
        <v>22</v>
      </c>
      <c r="F94" s="207" t="s">
        <v>144</v>
      </c>
      <c r="G94" s="204"/>
      <c r="H94" s="208" t="s">
        <v>22</v>
      </c>
      <c r="I94" s="209"/>
      <c r="J94" s="204"/>
      <c r="K94" s="204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134</v>
      </c>
      <c r="AU94" s="214" t="s">
        <v>81</v>
      </c>
      <c r="AV94" s="11" t="s">
        <v>77</v>
      </c>
      <c r="AW94" s="11" t="s">
        <v>36</v>
      </c>
      <c r="AX94" s="11" t="s">
        <v>72</v>
      </c>
      <c r="AY94" s="214" t="s">
        <v>124</v>
      </c>
    </row>
    <row r="95" spans="2:51" s="12" customFormat="1" ht="13.5">
      <c r="B95" s="215"/>
      <c r="C95" s="216"/>
      <c r="D95" s="205" t="s">
        <v>134</v>
      </c>
      <c r="E95" s="217" t="s">
        <v>22</v>
      </c>
      <c r="F95" s="218" t="s">
        <v>77</v>
      </c>
      <c r="G95" s="216"/>
      <c r="H95" s="219">
        <v>1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134</v>
      </c>
      <c r="AU95" s="225" t="s">
        <v>81</v>
      </c>
      <c r="AV95" s="12" t="s">
        <v>81</v>
      </c>
      <c r="AW95" s="12" t="s">
        <v>36</v>
      </c>
      <c r="AX95" s="12" t="s">
        <v>72</v>
      </c>
      <c r="AY95" s="225" t="s">
        <v>124</v>
      </c>
    </row>
    <row r="96" spans="2:51" s="13" customFormat="1" ht="13.5">
      <c r="B96" s="226"/>
      <c r="C96" s="227"/>
      <c r="D96" s="237" t="s">
        <v>134</v>
      </c>
      <c r="E96" s="238" t="s">
        <v>22</v>
      </c>
      <c r="F96" s="239" t="s">
        <v>137</v>
      </c>
      <c r="G96" s="227"/>
      <c r="H96" s="240">
        <v>1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AT96" s="236" t="s">
        <v>134</v>
      </c>
      <c r="AU96" s="236" t="s">
        <v>81</v>
      </c>
      <c r="AV96" s="13" t="s">
        <v>132</v>
      </c>
      <c r="AW96" s="13" t="s">
        <v>36</v>
      </c>
      <c r="AX96" s="13" t="s">
        <v>77</v>
      </c>
      <c r="AY96" s="236" t="s">
        <v>124</v>
      </c>
    </row>
    <row r="97" spans="2:65" s="1" customFormat="1" ht="31.5" customHeight="1">
      <c r="B97" s="40"/>
      <c r="C97" s="191" t="s">
        <v>83</v>
      </c>
      <c r="D97" s="191" t="s">
        <v>127</v>
      </c>
      <c r="E97" s="192" t="s">
        <v>145</v>
      </c>
      <c r="F97" s="193" t="s">
        <v>146</v>
      </c>
      <c r="G97" s="194" t="s">
        <v>147</v>
      </c>
      <c r="H97" s="195">
        <v>50</v>
      </c>
      <c r="I97" s="196"/>
      <c r="J97" s="197">
        <f>ROUND(I97*H97,2)</f>
        <v>0</v>
      </c>
      <c r="K97" s="193" t="s">
        <v>22</v>
      </c>
      <c r="L97" s="60"/>
      <c r="M97" s="198" t="s">
        <v>22</v>
      </c>
      <c r="N97" s="199" t="s">
        <v>43</v>
      </c>
      <c r="O97" s="41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23" t="s">
        <v>132</v>
      </c>
      <c r="AT97" s="23" t="s">
        <v>127</v>
      </c>
      <c r="AU97" s="23" t="s">
        <v>81</v>
      </c>
      <c r="AY97" s="23" t="s">
        <v>124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3" t="s">
        <v>77</v>
      </c>
      <c r="BK97" s="202">
        <f>ROUND(I97*H97,2)</f>
        <v>0</v>
      </c>
      <c r="BL97" s="23" t="s">
        <v>132</v>
      </c>
      <c r="BM97" s="23" t="s">
        <v>148</v>
      </c>
    </row>
    <row r="98" spans="2:63" s="10" customFormat="1" ht="29.25" customHeight="1">
      <c r="B98" s="174"/>
      <c r="C98" s="175"/>
      <c r="D98" s="188" t="s">
        <v>71</v>
      </c>
      <c r="E98" s="189" t="s">
        <v>149</v>
      </c>
      <c r="F98" s="189" t="s">
        <v>150</v>
      </c>
      <c r="G98" s="175"/>
      <c r="H98" s="175"/>
      <c r="I98" s="178"/>
      <c r="J98" s="190">
        <f>BK98</f>
        <v>0</v>
      </c>
      <c r="K98" s="175"/>
      <c r="L98" s="180"/>
      <c r="M98" s="181"/>
      <c r="N98" s="182"/>
      <c r="O98" s="182"/>
      <c r="P98" s="183">
        <f>SUM(P99:P103)</f>
        <v>0</v>
      </c>
      <c r="Q98" s="182"/>
      <c r="R98" s="183">
        <f>SUM(R99:R103)</f>
        <v>0</v>
      </c>
      <c r="S98" s="182"/>
      <c r="T98" s="184">
        <f>SUM(T99:T103)</f>
        <v>0</v>
      </c>
      <c r="AR98" s="185" t="s">
        <v>77</v>
      </c>
      <c r="AT98" s="186" t="s">
        <v>71</v>
      </c>
      <c r="AU98" s="186" t="s">
        <v>77</v>
      </c>
      <c r="AY98" s="185" t="s">
        <v>124</v>
      </c>
      <c r="BK98" s="187">
        <f>SUM(BK99:BK103)</f>
        <v>0</v>
      </c>
    </row>
    <row r="99" spans="2:65" s="1" customFormat="1" ht="22.5" customHeight="1">
      <c r="B99" s="40"/>
      <c r="C99" s="191" t="s">
        <v>132</v>
      </c>
      <c r="D99" s="191" t="s">
        <v>127</v>
      </c>
      <c r="E99" s="192" t="s">
        <v>151</v>
      </c>
      <c r="F99" s="193" t="s">
        <v>152</v>
      </c>
      <c r="G99" s="194" t="s">
        <v>153</v>
      </c>
      <c r="H99" s="195">
        <v>5.181</v>
      </c>
      <c r="I99" s="196"/>
      <c r="J99" s="197">
        <f>ROUND(I99*H99,2)</f>
        <v>0</v>
      </c>
      <c r="K99" s="193" t="s">
        <v>131</v>
      </c>
      <c r="L99" s="60"/>
      <c r="M99" s="198" t="s">
        <v>22</v>
      </c>
      <c r="N99" s="199" t="s">
        <v>43</v>
      </c>
      <c r="O99" s="41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23" t="s">
        <v>132</v>
      </c>
      <c r="AT99" s="23" t="s">
        <v>127</v>
      </c>
      <c r="AU99" s="23" t="s">
        <v>81</v>
      </c>
      <c r="AY99" s="23" t="s">
        <v>124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3" t="s">
        <v>77</v>
      </c>
      <c r="BK99" s="202">
        <f>ROUND(I99*H99,2)</f>
        <v>0</v>
      </c>
      <c r="BL99" s="23" t="s">
        <v>132</v>
      </c>
      <c r="BM99" s="23" t="s">
        <v>154</v>
      </c>
    </row>
    <row r="100" spans="2:65" s="1" customFormat="1" ht="22.5" customHeight="1">
      <c r="B100" s="40"/>
      <c r="C100" s="191" t="s">
        <v>155</v>
      </c>
      <c r="D100" s="191" t="s">
        <v>127</v>
      </c>
      <c r="E100" s="192" t="s">
        <v>156</v>
      </c>
      <c r="F100" s="193" t="s">
        <v>157</v>
      </c>
      <c r="G100" s="194" t="s">
        <v>153</v>
      </c>
      <c r="H100" s="195">
        <v>5.181</v>
      </c>
      <c r="I100" s="196"/>
      <c r="J100" s="197">
        <f>ROUND(I100*H100,2)</f>
        <v>0</v>
      </c>
      <c r="K100" s="193" t="s">
        <v>131</v>
      </c>
      <c r="L100" s="60"/>
      <c r="M100" s="198" t="s">
        <v>22</v>
      </c>
      <c r="N100" s="199" t="s">
        <v>43</v>
      </c>
      <c r="O100" s="41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3" t="s">
        <v>132</v>
      </c>
      <c r="AT100" s="23" t="s">
        <v>127</v>
      </c>
      <c r="AU100" s="23" t="s">
        <v>81</v>
      </c>
      <c r="AY100" s="23" t="s">
        <v>124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3" t="s">
        <v>77</v>
      </c>
      <c r="BK100" s="202">
        <f>ROUND(I100*H100,2)</f>
        <v>0</v>
      </c>
      <c r="BL100" s="23" t="s">
        <v>132</v>
      </c>
      <c r="BM100" s="23" t="s">
        <v>158</v>
      </c>
    </row>
    <row r="101" spans="2:65" s="1" customFormat="1" ht="22.5" customHeight="1">
      <c r="B101" s="40"/>
      <c r="C101" s="191" t="s">
        <v>125</v>
      </c>
      <c r="D101" s="191" t="s">
        <v>127</v>
      </c>
      <c r="E101" s="192" t="s">
        <v>159</v>
      </c>
      <c r="F101" s="193" t="s">
        <v>160</v>
      </c>
      <c r="G101" s="194" t="s">
        <v>153</v>
      </c>
      <c r="H101" s="195">
        <v>98.439</v>
      </c>
      <c r="I101" s="196"/>
      <c r="J101" s="197">
        <f>ROUND(I101*H101,2)</f>
        <v>0</v>
      </c>
      <c r="K101" s="193" t="s">
        <v>131</v>
      </c>
      <c r="L101" s="60"/>
      <c r="M101" s="198" t="s">
        <v>22</v>
      </c>
      <c r="N101" s="199" t="s">
        <v>43</v>
      </c>
      <c r="O101" s="41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3" t="s">
        <v>132</v>
      </c>
      <c r="AT101" s="23" t="s">
        <v>127</v>
      </c>
      <c r="AU101" s="23" t="s">
        <v>81</v>
      </c>
      <c r="AY101" s="23" t="s">
        <v>124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77</v>
      </c>
      <c r="BK101" s="202">
        <f>ROUND(I101*H101,2)</f>
        <v>0</v>
      </c>
      <c r="BL101" s="23" t="s">
        <v>132</v>
      </c>
      <c r="BM101" s="23" t="s">
        <v>161</v>
      </c>
    </row>
    <row r="102" spans="2:51" s="12" customFormat="1" ht="13.5">
      <c r="B102" s="215"/>
      <c r="C102" s="216"/>
      <c r="D102" s="237" t="s">
        <v>134</v>
      </c>
      <c r="E102" s="216"/>
      <c r="F102" s="241" t="s">
        <v>162</v>
      </c>
      <c r="G102" s="216"/>
      <c r="H102" s="242">
        <v>98.439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134</v>
      </c>
      <c r="AU102" s="225" t="s">
        <v>81</v>
      </c>
      <c r="AV102" s="12" t="s">
        <v>81</v>
      </c>
      <c r="AW102" s="12" t="s">
        <v>6</v>
      </c>
      <c r="AX102" s="12" t="s">
        <v>77</v>
      </c>
      <c r="AY102" s="225" t="s">
        <v>124</v>
      </c>
    </row>
    <row r="103" spans="2:65" s="1" customFormat="1" ht="22.5" customHeight="1">
      <c r="B103" s="40"/>
      <c r="C103" s="191" t="s">
        <v>163</v>
      </c>
      <c r="D103" s="191" t="s">
        <v>127</v>
      </c>
      <c r="E103" s="192" t="s">
        <v>164</v>
      </c>
      <c r="F103" s="193" t="s">
        <v>165</v>
      </c>
      <c r="G103" s="194" t="s">
        <v>153</v>
      </c>
      <c r="H103" s="195">
        <v>5.181</v>
      </c>
      <c r="I103" s="196"/>
      <c r="J103" s="197">
        <f>ROUND(I103*H103,2)</f>
        <v>0</v>
      </c>
      <c r="K103" s="193" t="s">
        <v>131</v>
      </c>
      <c r="L103" s="60"/>
      <c r="M103" s="198" t="s">
        <v>22</v>
      </c>
      <c r="N103" s="199" t="s">
        <v>43</v>
      </c>
      <c r="O103" s="41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3" t="s">
        <v>132</v>
      </c>
      <c r="AT103" s="23" t="s">
        <v>127</v>
      </c>
      <c r="AU103" s="23" t="s">
        <v>81</v>
      </c>
      <c r="AY103" s="23" t="s">
        <v>124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77</v>
      </c>
      <c r="BK103" s="202">
        <f>ROUND(I103*H103,2)</f>
        <v>0</v>
      </c>
      <c r="BL103" s="23" t="s">
        <v>132</v>
      </c>
      <c r="BM103" s="23" t="s">
        <v>166</v>
      </c>
    </row>
    <row r="104" spans="2:63" s="10" customFormat="1" ht="29.25" customHeight="1">
      <c r="B104" s="174"/>
      <c r="C104" s="175"/>
      <c r="D104" s="188" t="s">
        <v>71</v>
      </c>
      <c r="E104" s="189" t="s">
        <v>167</v>
      </c>
      <c r="F104" s="189" t="s">
        <v>168</v>
      </c>
      <c r="G104" s="175"/>
      <c r="H104" s="175"/>
      <c r="I104" s="178"/>
      <c r="J104" s="190">
        <f>BK104</f>
        <v>0</v>
      </c>
      <c r="K104" s="175"/>
      <c r="L104" s="180"/>
      <c r="M104" s="181"/>
      <c r="N104" s="182"/>
      <c r="O104" s="182"/>
      <c r="P104" s="183">
        <f>P105</f>
        <v>0</v>
      </c>
      <c r="Q104" s="182"/>
      <c r="R104" s="183">
        <f>R105</f>
        <v>0</v>
      </c>
      <c r="S104" s="182"/>
      <c r="T104" s="184">
        <f>T105</f>
        <v>0</v>
      </c>
      <c r="AR104" s="185" t="s">
        <v>77</v>
      </c>
      <c r="AT104" s="186" t="s">
        <v>71</v>
      </c>
      <c r="AU104" s="186" t="s">
        <v>77</v>
      </c>
      <c r="AY104" s="185" t="s">
        <v>124</v>
      </c>
      <c r="BK104" s="187">
        <f>BK105</f>
        <v>0</v>
      </c>
    </row>
    <row r="105" spans="2:65" s="1" customFormat="1" ht="22.5" customHeight="1">
      <c r="B105" s="40"/>
      <c r="C105" s="191" t="s">
        <v>169</v>
      </c>
      <c r="D105" s="191" t="s">
        <v>127</v>
      </c>
      <c r="E105" s="192" t="s">
        <v>170</v>
      </c>
      <c r="F105" s="193" t="s">
        <v>171</v>
      </c>
      <c r="G105" s="194" t="s">
        <v>153</v>
      </c>
      <c r="H105" s="195">
        <v>0.072</v>
      </c>
      <c r="I105" s="196"/>
      <c r="J105" s="197">
        <f>ROUND(I105*H105,2)</f>
        <v>0</v>
      </c>
      <c r="K105" s="193" t="s">
        <v>131</v>
      </c>
      <c r="L105" s="60"/>
      <c r="M105" s="198" t="s">
        <v>22</v>
      </c>
      <c r="N105" s="199" t="s">
        <v>43</v>
      </c>
      <c r="O105" s="41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3" t="s">
        <v>132</v>
      </c>
      <c r="AT105" s="23" t="s">
        <v>127</v>
      </c>
      <c r="AU105" s="23" t="s">
        <v>81</v>
      </c>
      <c r="AY105" s="23" t="s">
        <v>124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3" t="s">
        <v>77</v>
      </c>
      <c r="BK105" s="202">
        <f>ROUND(I105*H105,2)</f>
        <v>0</v>
      </c>
      <c r="BL105" s="23" t="s">
        <v>132</v>
      </c>
      <c r="BM105" s="23" t="s">
        <v>172</v>
      </c>
    </row>
    <row r="106" spans="2:63" s="10" customFormat="1" ht="36.75" customHeight="1">
      <c r="B106" s="174"/>
      <c r="C106" s="175"/>
      <c r="D106" s="176" t="s">
        <v>71</v>
      </c>
      <c r="E106" s="177" t="s">
        <v>173</v>
      </c>
      <c r="F106" s="177" t="s">
        <v>174</v>
      </c>
      <c r="G106" s="175"/>
      <c r="H106" s="175"/>
      <c r="I106" s="178"/>
      <c r="J106" s="179">
        <f>BK106</f>
        <v>0</v>
      </c>
      <c r="K106" s="175"/>
      <c r="L106" s="180"/>
      <c r="M106" s="181"/>
      <c r="N106" s="182"/>
      <c r="O106" s="182"/>
      <c r="P106" s="183">
        <f>P107+P122+P148</f>
        <v>0</v>
      </c>
      <c r="Q106" s="182"/>
      <c r="R106" s="183">
        <f>R107+R122+R148</f>
        <v>2.99097667</v>
      </c>
      <c r="S106" s="182"/>
      <c r="T106" s="184">
        <f>T107+T122+T148</f>
        <v>5.1809463000000004</v>
      </c>
      <c r="AR106" s="185" t="s">
        <v>81</v>
      </c>
      <c r="AT106" s="186" t="s">
        <v>71</v>
      </c>
      <c r="AU106" s="186" t="s">
        <v>72</v>
      </c>
      <c r="AY106" s="185" t="s">
        <v>124</v>
      </c>
      <c r="BK106" s="187">
        <f>BK107+BK122+BK148</f>
        <v>0</v>
      </c>
    </row>
    <row r="107" spans="2:63" s="10" customFormat="1" ht="19.5" customHeight="1">
      <c r="B107" s="174"/>
      <c r="C107" s="175"/>
      <c r="D107" s="188" t="s">
        <v>71</v>
      </c>
      <c r="E107" s="189" t="s">
        <v>175</v>
      </c>
      <c r="F107" s="189" t="s">
        <v>176</v>
      </c>
      <c r="G107" s="175"/>
      <c r="H107" s="175"/>
      <c r="I107" s="178"/>
      <c r="J107" s="190">
        <f>BK107</f>
        <v>0</v>
      </c>
      <c r="K107" s="175"/>
      <c r="L107" s="180"/>
      <c r="M107" s="181"/>
      <c r="N107" s="182"/>
      <c r="O107" s="182"/>
      <c r="P107" s="183">
        <f>SUM(P108:P121)</f>
        <v>0</v>
      </c>
      <c r="Q107" s="182"/>
      <c r="R107" s="183">
        <f>SUM(R108:R121)</f>
        <v>0.9108253000000001</v>
      </c>
      <c r="S107" s="182"/>
      <c r="T107" s="184">
        <f>SUM(T108:T121)</f>
        <v>0.29298860000000004</v>
      </c>
      <c r="AR107" s="185" t="s">
        <v>81</v>
      </c>
      <c r="AT107" s="186" t="s">
        <v>71</v>
      </c>
      <c r="AU107" s="186" t="s">
        <v>77</v>
      </c>
      <c r="AY107" s="185" t="s">
        <v>124</v>
      </c>
      <c r="BK107" s="187">
        <f>SUM(BK108:BK121)</f>
        <v>0</v>
      </c>
    </row>
    <row r="108" spans="2:65" s="1" customFormat="1" ht="31.5" customHeight="1">
      <c r="B108" s="40"/>
      <c r="C108" s="191" t="s">
        <v>138</v>
      </c>
      <c r="D108" s="191" t="s">
        <v>127</v>
      </c>
      <c r="E108" s="192" t="s">
        <v>177</v>
      </c>
      <c r="F108" s="193" t="s">
        <v>178</v>
      </c>
      <c r="G108" s="194" t="s">
        <v>179</v>
      </c>
      <c r="H108" s="195">
        <v>206.33</v>
      </c>
      <c r="I108" s="196"/>
      <c r="J108" s="197">
        <f>ROUND(I108*H108,2)</f>
        <v>0</v>
      </c>
      <c r="K108" s="193" t="s">
        <v>131</v>
      </c>
      <c r="L108" s="60"/>
      <c r="M108" s="198" t="s">
        <v>22</v>
      </c>
      <c r="N108" s="199" t="s">
        <v>43</v>
      </c>
      <c r="O108" s="41"/>
      <c r="P108" s="200">
        <f>O108*H108</f>
        <v>0</v>
      </c>
      <c r="Q108" s="200">
        <v>0</v>
      </c>
      <c r="R108" s="200">
        <f>Q108*H108</f>
        <v>0</v>
      </c>
      <c r="S108" s="200">
        <v>0.00142</v>
      </c>
      <c r="T108" s="201">
        <f>S108*H108</f>
        <v>0.29298860000000004</v>
      </c>
      <c r="AR108" s="23" t="s">
        <v>180</v>
      </c>
      <c r="AT108" s="23" t="s">
        <v>127</v>
      </c>
      <c r="AU108" s="23" t="s">
        <v>81</v>
      </c>
      <c r="AY108" s="23" t="s">
        <v>124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3" t="s">
        <v>77</v>
      </c>
      <c r="BK108" s="202">
        <f>ROUND(I108*H108,2)</f>
        <v>0</v>
      </c>
      <c r="BL108" s="23" t="s">
        <v>180</v>
      </c>
      <c r="BM108" s="23" t="s">
        <v>181</v>
      </c>
    </row>
    <row r="109" spans="2:51" s="11" customFormat="1" ht="13.5">
      <c r="B109" s="203"/>
      <c r="C109" s="204"/>
      <c r="D109" s="205" t="s">
        <v>134</v>
      </c>
      <c r="E109" s="206" t="s">
        <v>22</v>
      </c>
      <c r="F109" s="207" t="s">
        <v>182</v>
      </c>
      <c r="G109" s="204"/>
      <c r="H109" s="208" t="s">
        <v>22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134</v>
      </c>
      <c r="AU109" s="214" t="s">
        <v>81</v>
      </c>
      <c r="AV109" s="11" t="s">
        <v>77</v>
      </c>
      <c r="AW109" s="11" t="s">
        <v>36</v>
      </c>
      <c r="AX109" s="11" t="s">
        <v>72</v>
      </c>
      <c r="AY109" s="214" t="s">
        <v>124</v>
      </c>
    </row>
    <row r="110" spans="2:51" s="12" customFormat="1" ht="13.5">
      <c r="B110" s="215"/>
      <c r="C110" s="216"/>
      <c r="D110" s="205" t="s">
        <v>134</v>
      </c>
      <c r="E110" s="217" t="s">
        <v>22</v>
      </c>
      <c r="F110" s="218" t="s">
        <v>183</v>
      </c>
      <c r="G110" s="216"/>
      <c r="H110" s="219">
        <v>217.443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134</v>
      </c>
      <c r="AU110" s="225" t="s">
        <v>81</v>
      </c>
      <c r="AV110" s="12" t="s">
        <v>81</v>
      </c>
      <c r="AW110" s="12" t="s">
        <v>36</v>
      </c>
      <c r="AX110" s="12" t="s">
        <v>72</v>
      </c>
      <c r="AY110" s="225" t="s">
        <v>124</v>
      </c>
    </row>
    <row r="111" spans="2:51" s="12" customFormat="1" ht="13.5">
      <c r="B111" s="215"/>
      <c r="C111" s="216"/>
      <c r="D111" s="205" t="s">
        <v>134</v>
      </c>
      <c r="E111" s="217" t="s">
        <v>22</v>
      </c>
      <c r="F111" s="218" t="s">
        <v>184</v>
      </c>
      <c r="G111" s="216"/>
      <c r="H111" s="219">
        <v>-11.113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134</v>
      </c>
      <c r="AU111" s="225" t="s">
        <v>81</v>
      </c>
      <c r="AV111" s="12" t="s">
        <v>81</v>
      </c>
      <c r="AW111" s="12" t="s">
        <v>36</v>
      </c>
      <c r="AX111" s="12" t="s">
        <v>72</v>
      </c>
      <c r="AY111" s="225" t="s">
        <v>124</v>
      </c>
    </row>
    <row r="112" spans="2:51" s="13" customFormat="1" ht="13.5">
      <c r="B112" s="226"/>
      <c r="C112" s="227"/>
      <c r="D112" s="237" t="s">
        <v>134</v>
      </c>
      <c r="E112" s="238" t="s">
        <v>22</v>
      </c>
      <c r="F112" s="239" t="s">
        <v>137</v>
      </c>
      <c r="G112" s="227"/>
      <c r="H112" s="240">
        <v>206.33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134</v>
      </c>
      <c r="AU112" s="236" t="s">
        <v>81</v>
      </c>
      <c r="AV112" s="13" t="s">
        <v>132</v>
      </c>
      <c r="AW112" s="13" t="s">
        <v>36</v>
      </c>
      <c r="AX112" s="13" t="s">
        <v>77</v>
      </c>
      <c r="AY112" s="236" t="s">
        <v>124</v>
      </c>
    </row>
    <row r="113" spans="2:65" s="1" customFormat="1" ht="22.5" customHeight="1">
      <c r="B113" s="40"/>
      <c r="C113" s="191" t="s">
        <v>185</v>
      </c>
      <c r="D113" s="191" t="s">
        <v>127</v>
      </c>
      <c r="E113" s="192" t="s">
        <v>186</v>
      </c>
      <c r="F113" s="193" t="s">
        <v>187</v>
      </c>
      <c r="G113" s="194" t="s">
        <v>179</v>
      </c>
      <c r="H113" s="195">
        <v>207.951</v>
      </c>
      <c r="I113" s="196"/>
      <c r="J113" s="197">
        <f>ROUND(I113*H113,2)</f>
        <v>0</v>
      </c>
      <c r="K113" s="193" t="s">
        <v>131</v>
      </c>
      <c r="L113" s="60"/>
      <c r="M113" s="198" t="s">
        <v>22</v>
      </c>
      <c r="N113" s="199" t="s">
        <v>43</v>
      </c>
      <c r="O113" s="41"/>
      <c r="P113" s="200">
        <f>O113*H113</f>
        <v>0</v>
      </c>
      <c r="Q113" s="200">
        <v>0.0003</v>
      </c>
      <c r="R113" s="200">
        <f>Q113*H113</f>
        <v>0.06238529999999999</v>
      </c>
      <c r="S113" s="200">
        <v>0</v>
      </c>
      <c r="T113" s="201">
        <f>S113*H113</f>
        <v>0</v>
      </c>
      <c r="AR113" s="23" t="s">
        <v>180</v>
      </c>
      <c r="AT113" s="23" t="s">
        <v>127</v>
      </c>
      <c r="AU113" s="23" t="s">
        <v>81</v>
      </c>
      <c r="AY113" s="23" t="s">
        <v>124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3" t="s">
        <v>77</v>
      </c>
      <c r="BK113" s="202">
        <f>ROUND(I113*H113,2)</f>
        <v>0</v>
      </c>
      <c r="BL113" s="23" t="s">
        <v>180</v>
      </c>
      <c r="BM113" s="23" t="s">
        <v>188</v>
      </c>
    </row>
    <row r="114" spans="2:51" s="11" customFormat="1" ht="13.5">
      <c r="B114" s="203"/>
      <c r="C114" s="204"/>
      <c r="D114" s="205" t="s">
        <v>134</v>
      </c>
      <c r="E114" s="206" t="s">
        <v>22</v>
      </c>
      <c r="F114" s="207" t="s">
        <v>189</v>
      </c>
      <c r="G114" s="204"/>
      <c r="H114" s="208" t="s">
        <v>22</v>
      </c>
      <c r="I114" s="209"/>
      <c r="J114" s="204"/>
      <c r="K114" s="204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134</v>
      </c>
      <c r="AU114" s="214" t="s">
        <v>81</v>
      </c>
      <c r="AV114" s="11" t="s">
        <v>77</v>
      </c>
      <c r="AW114" s="11" t="s">
        <v>36</v>
      </c>
      <c r="AX114" s="11" t="s">
        <v>72</v>
      </c>
      <c r="AY114" s="214" t="s">
        <v>124</v>
      </c>
    </row>
    <row r="115" spans="2:51" s="12" customFormat="1" ht="13.5">
      <c r="B115" s="215"/>
      <c r="C115" s="216"/>
      <c r="D115" s="205" t="s">
        <v>134</v>
      </c>
      <c r="E115" s="217" t="s">
        <v>22</v>
      </c>
      <c r="F115" s="218" t="s">
        <v>183</v>
      </c>
      <c r="G115" s="216"/>
      <c r="H115" s="219">
        <v>217.443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134</v>
      </c>
      <c r="AU115" s="225" t="s">
        <v>81</v>
      </c>
      <c r="AV115" s="12" t="s">
        <v>81</v>
      </c>
      <c r="AW115" s="12" t="s">
        <v>36</v>
      </c>
      <c r="AX115" s="12" t="s">
        <v>72</v>
      </c>
      <c r="AY115" s="225" t="s">
        <v>124</v>
      </c>
    </row>
    <row r="116" spans="2:51" s="12" customFormat="1" ht="13.5">
      <c r="B116" s="215"/>
      <c r="C116" s="216"/>
      <c r="D116" s="205" t="s">
        <v>134</v>
      </c>
      <c r="E116" s="217" t="s">
        <v>22</v>
      </c>
      <c r="F116" s="218" t="s">
        <v>190</v>
      </c>
      <c r="G116" s="216"/>
      <c r="H116" s="219">
        <v>-7.776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134</v>
      </c>
      <c r="AU116" s="225" t="s">
        <v>81</v>
      </c>
      <c r="AV116" s="12" t="s">
        <v>81</v>
      </c>
      <c r="AW116" s="12" t="s">
        <v>36</v>
      </c>
      <c r="AX116" s="12" t="s">
        <v>72</v>
      </c>
      <c r="AY116" s="225" t="s">
        <v>124</v>
      </c>
    </row>
    <row r="117" spans="2:51" s="12" customFormat="1" ht="13.5">
      <c r="B117" s="215"/>
      <c r="C117" s="216"/>
      <c r="D117" s="205" t="s">
        <v>134</v>
      </c>
      <c r="E117" s="217" t="s">
        <v>22</v>
      </c>
      <c r="F117" s="218" t="s">
        <v>191</v>
      </c>
      <c r="G117" s="216"/>
      <c r="H117" s="219">
        <v>-1.716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134</v>
      </c>
      <c r="AU117" s="225" t="s">
        <v>81</v>
      </c>
      <c r="AV117" s="12" t="s">
        <v>81</v>
      </c>
      <c r="AW117" s="12" t="s">
        <v>36</v>
      </c>
      <c r="AX117" s="12" t="s">
        <v>72</v>
      </c>
      <c r="AY117" s="225" t="s">
        <v>124</v>
      </c>
    </row>
    <row r="118" spans="2:51" s="13" customFormat="1" ht="13.5">
      <c r="B118" s="226"/>
      <c r="C118" s="227"/>
      <c r="D118" s="237" t="s">
        <v>134</v>
      </c>
      <c r="E118" s="238" t="s">
        <v>22</v>
      </c>
      <c r="F118" s="239" t="s">
        <v>137</v>
      </c>
      <c r="G118" s="227"/>
      <c r="H118" s="240">
        <v>207.951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134</v>
      </c>
      <c r="AU118" s="236" t="s">
        <v>81</v>
      </c>
      <c r="AV118" s="13" t="s">
        <v>132</v>
      </c>
      <c r="AW118" s="13" t="s">
        <v>36</v>
      </c>
      <c r="AX118" s="13" t="s">
        <v>77</v>
      </c>
      <c r="AY118" s="236" t="s">
        <v>124</v>
      </c>
    </row>
    <row r="119" spans="2:65" s="1" customFormat="1" ht="22.5" customHeight="1">
      <c r="B119" s="40"/>
      <c r="C119" s="243" t="s">
        <v>192</v>
      </c>
      <c r="D119" s="243" t="s">
        <v>193</v>
      </c>
      <c r="E119" s="244" t="s">
        <v>194</v>
      </c>
      <c r="F119" s="245" t="s">
        <v>195</v>
      </c>
      <c r="G119" s="246" t="s">
        <v>179</v>
      </c>
      <c r="H119" s="247">
        <v>212.11</v>
      </c>
      <c r="I119" s="248"/>
      <c r="J119" s="249">
        <f>ROUND(I119*H119,2)</f>
        <v>0</v>
      </c>
      <c r="K119" s="245" t="s">
        <v>131</v>
      </c>
      <c r="L119" s="250"/>
      <c r="M119" s="251" t="s">
        <v>22</v>
      </c>
      <c r="N119" s="252" t="s">
        <v>43</v>
      </c>
      <c r="O119" s="41"/>
      <c r="P119" s="200">
        <f>O119*H119</f>
        <v>0</v>
      </c>
      <c r="Q119" s="200">
        <v>0.004</v>
      </c>
      <c r="R119" s="200">
        <f>Q119*H119</f>
        <v>0.8484400000000001</v>
      </c>
      <c r="S119" s="200">
        <v>0</v>
      </c>
      <c r="T119" s="201">
        <f>S119*H119</f>
        <v>0</v>
      </c>
      <c r="AR119" s="23" t="s">
        <v>196</v>
      </c>
      <c r="AT119" s="23" t="s">
        <v>193</v>
      </c>
      <c r="AU119" s="23" t="s">
        <v>81</v>
      </c>
      <c r="AY119" s="23" t="s">
        <v>124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77</v>
      </c>
      <c r="BK119" s="202">
        <f>ROUND(I119*H119,2)</f>
        <v>0</v>
      </c>
      <c r="BL119" s="23" t="s">
        <v>180</v>
      </c>
      <c r="BM119" s="23" t="s">
        <v>197</v>
      </c>
    </row>
    <row r="120" spans="2:51" s="12" customFormat="1" ht="13.5">
      <c r="B120" s="215"/>
      <c r="C120" s="216"/>
      <c r="D120" s="237" t="s">
        <v>134</v>
      </c>
      <c r="E120" s="216"/>
      <c r="F120" s="241" t="s">
        <v>198</v>
      </c>
      <c r="G120" s="216"/>
      <c r="H120" s="242">
        <v>212.11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134</v>
      </c>
      <c r="AU120" s="225" t="s">
        <v>81</v>
      </c>
      <c r="AV120" s="12" t="s">
        <v>81</v>
      </c>
      <c r="AW120" s="12" t="s">
        <v>6</v>
      </c>
      <c r="AX120" s="12" t="s">
        <v>77</v>
      </c>
      <c r="AY120" s="225" t="s">
        <v>124</v>
      </c>
    </row>
    <row r="121" spans="2:65" s="1" customFormat="1" ht="22.5" customHeight="1">
      <c r="B121" s="40"/>
      <c r="C121" s="191" t="s">
        <v>136</v>
      </c>
      <c r="D121" s="191" t="s">
        <v>127</v>
      </c>
      <c r="E121" s="192" t="s">
        <v>199</v>
      </c>
      <c r="F121" s="193" t="s">
        <v>200</v>
      </c>
      <c r="G121" s="194" t="s">
        <v>201</v>
      </c>
      <c r="H121" s="253"/>
      <c r="I121" s="196"/>
      <c r="J121" s="197">
        <f>ROUND(I121*H121,2)</f>
        <v>0</v>
      </c>
      <c r="K121" s="193" t="s">
        <v>131</v>
      </c>
      <c r="L121" s="60"/>
      <c r="M121" s="198" t="s">
        <v>22</v>
      </c>
      <c r="N121" s="199" t="s">
        <v>43</v>
      </c>
      <c r="O121" s="41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3" t="s">
        <v>180</v>
      </c>
      <c r="AT121" s="23" t="s">
        <v>127</v>
      </c>
      <c r="AU121" s="23" t="s">
        <v>81</v>
      </c>
      <c r="AY121" s="23" t="s">
        <v>124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3" t="s">
        <v>77</v>
      </c>
      <c r="BK121" s="202">
        <f>ROUND(I121*H121,2)</f>
        <v>0</v>
      </c>
      <c r="BL121" s="23" t="s">
        <v>180</v>
      </c>
      <c r="BM121" s="23" t="s">
        <v>202</v>
      </c>
    </row>
    <row r="122" spans="2:63" s="10" customFormat="1" ht="29.25" customHeight="1">
      <c r="B122" s="174"/>
      <c r="C122" s="175"/>
      <c r="D122" s="188" t="s">
        <v>71</v>
      </c>
      <c r="E122" s="189" t="s">
        <v>203</v>
      </c>
      <c r="F122" s="189" t="s">
        <v>204</v>
      </c>
      <c r="G122" s="175"/>
      <c r="H122" s="175"/>
      <c r="I122" s="178"/>
      <c r="J122" s="190">
        <f>BK122</f>
        <v>0</v>
      </c>
      <c r="K122" s="175"/>
      <c r="L122" s="180"/>
      <c r="M122" s="181"/>
      <c r="N122" s="182"/>
      <c r="O122" s="182"/>
      <c r="P122" s="183">
        <f>SUM(P123:P147)</f>
        <v>0</v>
      </c>
      <c r="Q122" s="182"/>
      <c r="R122" s="183">
        <f>SUM(R123:R147)</f>
        <v>2.02816362</v>
      </c>
      <c r="S122" s="182"/>
      <c r="T122" s="184">
        <f>SUM(T123:T147)</f>
        <v>4.8879577</v>
      </c>
      <c r="AR122" s="185" t="s">
        <v>81</v>
      </c>
      <c r="AT122" s="186" t="s">
        <v>71</v>
      </c>
      <c r="AU122" s="186" t="s">
        <v>77</v>
      </c>
      <c r="AY122" s="185" t="s">
        <v>124</v>
      </c>
      <c r="BK122" s="187">
        <f>SUM(BK123:BK147)</f>
        <v>0</v>
      </c>
    </row>
    <row r="123" spans="2:65" s="1" customFormat="1" ht="31.5" customHeight="1">
      <c r="B123" s="40"/>
      <c r="C123" s="191" t="s">
        <v>205</v>
      </c>
      <c r="D123" s="191" t="s">
        <v>127</v>
      </c>
      <c r="E123" s="192" t="s">
        <v>206</v>
      </c>
      <c r="F123" s="193" t="s">
        <v>207</v>
      </c>
      <c r="G123" s="194" t="s">
        <v>179</v>
      </c>
      <c r="H123" s="195">
        <v>51.988</v>
      </c>
      <c r="I123" s="196"/>
      <c r="J123" s="197">
        <f>ROUND(I123*H123,2)</f>
        <v>0</v>
      </c>
      <c r="K123" s="193" t="s">
        <v>22</v>
      </c>
      <c r="L123" s="60"/>
      <c r="M123" s="198" t="s">
        <v>22</v>
      </c>
      <c r="N123" s="199" t="s">
        <v>43</v>
      </c>
      <c r="O123" s="4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3" t="s">
        <v>180</v>
      </c>
      <c r="AT123" s="23" t="s">
        <v>127</v>
      </c>
      <c r="AU123" s="23" t="s">
        <v>81</v>
      </c>
      <c r="AY123" s="23" t="s">
        <v>124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3" t="s">
        <v>77</v>
      </c>
      <c r="BK123" s="202">
        <f>ROUND(I123*H123,2)</f>
        <v>0</v>
      </c>
      <c r="BL123" s="23" t="s">
        <v>180</v>
      </c>
      <c r="BM123" s="23" t="s">
        <v>208</v>
      </c>
    </row>
    <row r="124" spans="2:51" s="12" customFormat="1" ht="13.5">
      <c r="B124" s="215"/>
      <c r="C124" s="216"/>
      <c r="D124" s="205" t="s">
        <v>134</v>
      </c>
      <c r="E124" s="217" t="s">
        <v>22</v>
      </c>
      <c r="F124" s="218" t="s">
        <v>209</v>
      </c>
      <c r="G124" s="216"/>
      <c r="H124" s="219">
        <v>51.988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134</v>
      </c>
      <c r="AU124" s="225" t="s">
        <v>81</v>
      </c>
      <c r="AV124" s="12" t="s">
        <v>81</v>
      </c>
      <c r="AW124" s="12" t="s">
        <v>36</v>
      </c>
      <c r="AX124" s="12" t="s">
        <v>72</v>
      </c>
      <c r="AY124" s="225" t="s">
        <v>124</v>
      </c>
    </row>
    <row r="125" spans="2:51" s="13" customFormat="1" ht="13.5">
      <c r="B125" s="226"/>
      <c r="C125" s="227"/>
      <c r="D125" s="237" t="s">
        <v>134</v>
      </c>
      <c r="E125" s="238" t="s">
        <v>22</v>
      </c>
      <c r="F125" s="239" t="s">
        <v>137</v>
      </c>
      <c r="G125" s="227"/>
      <c r="H125" s="240">
        <v>51.988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134</v>
      </c>
      <c r="AU125" s="236" t="s">
        <v>81</v>
      </c>
      <c r="AV125" s="13" t="s">
        <v>132</v>
      </c>
      <c r="AW125" s="13" t="s">
        <v>36</v>
      </c>
      <c r="AX125" s="13" t="s">
        <v>77</v>
      </c>
      <c r="AY125" s="236" t="s">
        <v>124</v>
      </c>
    </row>
    <row r="126" spans="2:65" s="1" customFormat="1" ht="31.5" customHeight="1">
      <c r="B126" s="40"/>
      <c r="C126" s="191" t="s">
        <v>210</v>
      </c>
      <c r="D126" s="191" t="s">
        <v>127</v>
      </c>
      <c r="E126" s="192" t="s">
        <v>211</v>
      </c>
      <c r="F126" s="193" t="s">
        <v>212</v>
      </c>
      <c r="G126" s="194" t="s">
        <v>130</v>
      </c>
      <c r="H126" s="195">
        <v>12</v>
      </c>
      <c r="I126" s="196"/>
      <c r="J126" s="197">
        <f>ROUND(I126*H126,2)</f>
        <v>0</v>
      </c>
      <c r="K126" s="193" t="s">
        <v>22</v>
      </c>
      <c r="L126" s="60"/>
      <c r="M126" s="198" t="s">
        <v>22</v>
      </c>
      <c r="N126" s="199" t="s">
        <v>43</v>
      </c>
      <c r="O126" s="4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3" t="s">
        <v>180</v>
      </c>
      <c r="AT126" s="23" t="s">
        <v>127</v>
      </c>
      <c r="AU126" s="23" t="s">
        <v>81</v>
      </c>
      <c r="AY126" s="23" t="s">
        <v>124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3" t="s">
        <v>77</v>
      </c>
      <c r="BK126" s="202">
        <f>ROUND(I126*H126,2)</f>
        <v>0</v>
      </c>
      <c r="BL126" s="23" t="s">
        <v>180</v>
      </c>
      <c r="BM126" s="23" t="s">
        <v>213</v>
      </c>
    </row>
    <row r="127" spans="2:65" s="1" customFormat="1" ht="22.5" customHeight="1">
      <c r="B127" s="40"/>
      <c r="C127" s="191" t="s">
        <v>11</v>
      </c>
      <c r="D127" s="191" t="s">
        <v>127</v>
      </c>
      <c r="E127" s="192" t="s">
        <v>214</v>
      </c>
      <c r="F127" s="193" t="s">
        <v>215</v>
      </c>
      <c r="G127" s="194" t="s">
        <v>179</v>
      </c>
      <c r="H127" s="195">
        <v>9.526</v>
      </c>
      <c r="I127" s="196"/>
      <c r="J127" s="197">
        <f>ROUND(I127*H127,2)</f>
        <v>0</v>
      </c>
      <c r="K127" s="193" t="s">
        <v>131</v>
      </c>
      <c r="L127" s="60"/>
      <c r="M127" s="198" t="s">
        <v>22</v>
      </c>
      <c r="N127" s="199" t="s">
        <v>43</v>
      </c>
      <c r="O127" s="41"/>
      <c r="P127" s="200">
        <f>O127*H127</f>
        <v>0</v>
      </c>
      <c r="Q127" s="200">
        <v>7E-05</v>
      </c>
      <c r="R127" s="200">
        <f>Q127*H127</f>
        <v>0.0006668199999999999</v>
      </c>
      <c r="S127" s="200">
        <v>0</v>
      </c>
      <c r="T127" s="201">
        <f>S127*H127</f>
        <v>0</v>
      </c>
      <c r="AR127" s="23" t="s">
        <v>180</v>
      </c>
      <c r="AT127" s="23" t="s">
        <v>127</v>
      </c>
      <c r="AU127" s="23" t="s">
        <v>81</v>
      </c>
      <c r="AY127" s="23" t="s">
        <v>124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3" t="s">
        <v>77</v>
      </c>
      <c r="BK127" s="202">
        <f>ROUND(I127*H127,2)</f>
        <v>0</v>
      </c>
      <c r="BL127" s="23" t="s">
        <v>180</v>
      </c>
      <c r="BM127" s="23" t="s">
        <v>216</v>
      </c>
    </row>
    <row r="128" spans="2:51" s="11" customFormat="1" ht="13.5">
      <c r="B128" s="203"/>
      <c r="C128" s="204"/>
      <c r="D128" s="205" t="s">
        <v>134</v>
      </c>
      <c r="E128" s="206" t="s">
        <v>22</v>
      </c>
      <c r="F128" s="207" t="s">
        <v>217</v>
      </c>
      <c r="G128" s="204"/>
      <c r="H128" s="208" t="s">
        <v>22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134</v>
      </c>
      <c r="AU128" s="214" t="s">
        <v>81</v>
      </c>
      <c r="AV128" s="11" t="s">
        <v>77</v>
      </c>
      <c r="AW128" s="11" t="s">
        <v>36</v>
      </c>
      <c r="AX128" s="11" t="s">
        <v>72</v>
      </c>
      <c r="AY128" s="214" t="s">
        <v>124</v>
      </c>
    </row>
    <row r="129" spans="2:51" s="12" customFormat="1" ht="13.5">
      <c r="B129" s="215"/>
      <c r="C129" s="216"/>
      <c r="D129" s="205" t="s">
        <v>134</v>
      </c>
      <c r="E129" s="217" t="s">
        <v>22</v>
      </c>
      <c r="F129" s="218" t="s">
        <v>218</v>
      </c>
      <c r="G129" s="216"/>
      <c r="H129" s="219">
        <v>9.526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134</v>
      </c>
      <c r="AU129" s="225" t="s">
        <v>81</v>
      </c>
      <c r="AV129" s="12" t="s">
        <v>81</v>
      </c>
      <c r="AW129" s="12" t="s">
        <v>36</v>
      </c>
      <c r="AX129" s="12" t="s">
        <v>72</v>
      </c>
      <c r="AY129" s="225" t="s">
        <v>124</v>
      </c>
    </row>
    <row r="130" spans="2:51" s="13" customFormat="1" ht="13.5">
      <c r="B130" s="226"/>
      <c r="C130" s="227"/>
      <c r="D130" s="237" t="s">
        <v>134</v>
      </c>
      <c r="E130" s="238" t="s">
        <v>22</v>
      </c>
      <c r="F130" s="239" t="s">
        <v>137</v>
      </c>
      <c r="G130" s="227"/>
      <c r="H130" s="240">
        <v>9.526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134</v>
      </c>
      <c r="AU130" s="236" t="s">
        <v>81</v>
      </c>
      <c r="AV130" s="13" t="s">
        <v>132</v>
      </c>
      <c r="AW130" s="13" t="s">
        <v>36</v>
      </c>
      <c r="AX130" s="13" t="s">
        <v>77</v>
      </c>
      <c r="AY130" s="236" t="s">
        <v>124</v>
      </c>
    </row>
    <row r="131" spans="2:65" s="1" customFormat="1" ht="22.5" customHeight="1">
      <c r="B131" s="40"/>
      <c r="C131" s="243" t="s">
        <v>180</v>
      </c>
      <c r="D131" s="243" t="s">
        <v>193</v>
      </c>
      <c r="E131" s="244" t="s">
        <v>219</v>
      </c>
      <c r="F131" s="245" t="s">
        <v>220</v>
      </c>
      <c r="G131" s="246" t="s">
        <v>179</v>
      </c>
      <c r="H131" s="247">
        <v>11.908</v>
      </c>
      <c r="I131" s="248"/>
      <c r="J131" s="249">
        <f>ROUND(I131*H131,2)</f>
        <v>0</v>
      </c>
      <c r="K131" s="245" t="s">
        <v>131</v>
      </c>
      <c r="L131" s="250"/>
      <c r="M131" s="251" t="s">
        <v>22</v>
      </c>
      <c r="N131" s="252" t="s">
        <v>43</v>
      </c>
      <c r="O131" s="41"/>
      <c r="P131" s="200">
        <f>O131*H131</f>
        <v>0</v>
      </c>
      <c r="Q131" s="200">
        <v>0.0227</v>
      </c>
      <c r="R131" s="200">
        <f>Q131*H131</f>
        <v>0.2703116</v>
      </c>
      <c r="S131" s="200">
        <v>0</v>
      </c>
      <c r="T131" s="201">
        <f>S131*H131</f>
        <v>0</v>
      </c>
      <c r="AR131" s="23" t="s">
        <v>196</v>
      </c>
      <c r="AT131" s="23" t="s">
        <v>193</v>
      </c>
      <c r="AU131" s="23" t="s">
        <v>81</v>
      </c>
      <c r="AY131" s="23" t="s">
        <v>124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3" t="s">
        <v>77</v>
      </c>
      <c r="BK131" s="202">
        <f>ROUND(I131*H131,2)</f>
        <v>0</v>
      </c>
      <c r="BL131" s="23" t="s">
        <v>180</v>
      </c>
      <c r="BM131" s="23" t="s">
        <v>221</v>
      </c>
    </row>
    <row r="132" spans="2:51" s="12" customFormat="1" ht="13.5">
      <c r="B132" s="215"/>
      <c r="C132" s="216"/>
      <c r="D132" s="237" t="s">
        <v>134</v>
      </c>
      <c r="E132" s="216"/>
      <c r="F132" s="241" t="s">
        <v>222</v>
      </c>
      <c r="G132" s="216"/>
      <c r="H132" s="242">
        <v>11.908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134</v>
      </c>
      <c r="AU132" s="225" t="s">
        <v>81</v>
      </c>
      <c r="AV132" s="12" t="s">
        <v>81</v>
      </c>
      <c r="AW132" s="12" t="s">
        <v>6</v>
      </c>
      <c r="AX132" s="12" t="s">
        <v>77</v>
      </c>
      <c r="AY132" s="225" t="s">
        <v>124</v>
      </c>
    </row>
    <row r="133" spans="2:65" s="1" customFormat="1" ht="31.5" customHeight="1">
      <c r="B133" s="40"/>
      <c r="C133" s="191" t="s">
        <v>223</v>
      </c>
      <c r="D133" s="191" t="s">
        <v>127</v>
      </c>
      <c r="E133" s="192" t="s">
        <v>224</v>
      </c>
      <c r="F133" s="193" t="s">
        <v>225</v>
      </c>
      <c r="G133" s="194" t="s">
        <v>179</v>
      </c>
      <c r="H133" s="195">
        <v>206.33</v>
      </c>
      <c r="I133" s="196"/>
      <c r="J133" s="197">
        <f>ROUND(I133*H133,2)</f>
        <v>0</v>
      </c>
      <c r="K133" s="193" t="s">
        <v>131</v>
      </c>
      <c r="L133" s="60"/>
      <c r="M133" s="198" t="s">
        <v>22</v>
      </c>
      <c r="N133" s="199" t="s">
        <v>43</v>
      </c>
      <c r="O133" s="41"/>
      <c r="P133" s="200">
        <f>O133*H133</f>
        <v>0</v>
      </c>
      <c r="Q133" s="200">
        <v>0</v>
      </c>
      <c r="R133" s="200">
        <f>Q133*H133</f>
        <v>0</v>
      </c>
      <c r="S133" s="200">
        <v>0.02369</v>
      </c>
      <c r="T133" s="201">
        <f>S133*H133</f>
        <v>4.8879577</v>
      </c>
      <c r="AR133" s="23" t="s">
        <v>180</v>
      </c>
      <c r="AT133" s="23" t="s">
        <v>127</v>
      </c>
      <c r="AU133" s="23" t="s">
        <v>81</v>
      </c>
      <c r="AY133" s="23" t="s">
        <v>124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3" t="s">
        <v>77</v>
      </c>
      <c r="BK133" s="202">
        <f>ROUND(I133*H133,2)</f>
        <v>0</v>
      </c>
      <c r="BL133" s="23" t="s">
        <v>180</v>
      </c>
      <c r="BM133" s="23" t="s">
        <v>226</v>
      </c>
    </row>
    <row r="134" spans="2:51" s="11" customFormat="1" ht="13.5">
      <c r="B134" s="203"/>
      <c r="C134" s="204"/>
      <c r="D134" s="205" t="s">
        <v>134</v>
      </c>
      <c r="E134" s="206" t="s">
        <v>22</v>
      </c>
      <c r="F134" s="207" t="s">
        <v>227</v>
      </c>
      <c r="G134" s="204"/>
      <c r="H134" s="208" t="s">
        <v>22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134</v>
      </c>
      <c r="AU134" s="214" t="s">
        <v>81</v>
      </c>
      <c r="AV134" s="11" t="s">
        <v>77</v>
      </c>
      <c r="AW134" s="11" t="s">
        <v>36</v>
      </c>
      <c r="AX134" s="11" t="s">
        <v>72</v>
      </c>
      <c r="AY134" s="214" t="s">
        <v>124</v>
      </c>
    </row>
    <row r="135" spans="2:51" s="12" customFormat="1" ht="13.5">
      <c r="B135" s="215"/>
      <c r="C135" s="216"/>
      <c r="D135" s="205" t="s">
        <v>134</v>
      </c>
      <c r="E135" s="217" t="s">
        <v>22</v>
      </c>
      <c r="F135" s="218" t="s">
        <v>183</v>
      </c>
      <c r="G135" s="216"/>
      <c r="H135" s="219">
        <v>217.443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134</v>
      </c>
      <c r="AU135" s="225" t="s">
        <v>81</v>
      </c>
      <c r="AV135" s="12" t="s">
        <v>81</v>
      </c>
      <c r="AW135" s="12" t="s">
        <v>36</v>
      </c>
      <c r="AX135" s="12" t="s">
        <v>72</v>
      </c>
      <c r="AY135" s="225" t="s">
        <v>124</v>
      </c>
    </row>
    <row r="136" spans="2:51" s="12" customFormat="1" ht="13.5">
      <c r="B136" s="215"/>
      <c r="C136" s="216"/>
      <c r="D136" s="205" t="s">
        <v>134</v>
      </c>
      <c r="E136" s="217" t="s">
        <v>22</v>
      </c>
      <c r="F136" s="218" t="s">
        <v>184</v>
      </c>
      <c r="G136" s="216"/>
      <c r="H136" s="219">
        <v>-11.113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134</v>
      </c>
      <c r="AU136" s="225" t="s">
        <v>81</v>
      </c>
      <c r="AV136" s="12" t="s">
        <v>81</v>
      </c>
      <c r="AW136" s="12" t="s">
        <v>36</v>
      </c>
      <c r="AX136" s="12" t="s">
        <v>72</v>
      </c>
      <c r="AY136" s="225" t="s">
        <v>124</v>
      </c>
    </row>
    <row r="137" spans="2:51" s="13" customFormat="1" ht="13.5">
      <c r="B137" s="226"/>
      <c r="C137" s="227"/>
      <c r="D137" s="237" t="s">
        <v>134</v>
      </c>
      <c r="E137" s="238" t="s">
        <v>22</v>
      </c>
      <c r="F137" s="239" t="s">
        <v>137</v>
      </c>
      <c r="G137" s="227"/>
      <c r="H137" s="240">
        <v>206.33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134</v>
      </c>
      <c r="AU137" s="236" t="s">
        <v>81</v>
      </c>
      <c r="AV137" s="13" t="s">
        <v>132</v>
      </c>
      <c r="AW137" s="13" t="s">
        <v>36</v>
      </c>
      <c r="AX137" s="13" t="s">
        <v>77</v>
      </c>
      <c r="AY137" s="236" t="s">
        <v>124</v>
      </c>
    </row>
    <row r="138" spans="2:65" s="1" customFormat="1" ht="22.5" customHeight="1">
      <c r="B138" s="40"/>
      <c r="C138" s="191" t="s">
        <v>228</v>
      </c>
      <c r="D138" s="191" t="s">
        <v>127</v>
      </c>
      <c r="E138" s="192" t="s">
        <v>229</v>
      </c>
      <c r="F138" s="193" t="s">
        <v>230</v>
      </c>
      <c r="G138" s="194" t="s">
        <v>179</v>
      </c>
      <c r="H138" s="195">
        <v>207.951</v>
      </c>
      <c r="I138" s="196"/>
      <c r="J138" s="197">
        <f>ROUND(I138*H138,2)</f>
        <v>0</v>
      </c>
      <c r="K138" s="193" t="s">
        <v>131</v>
      </c>
      <c r="L138" s="60"/>
      <c r="M138" s="198" t="s">
        <v>22</v>
      </c>
      <c r="N138" s="199" t="s">
        <v>43</v>
      </c>
      <c r="O138" s="4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3" t="s">
        <v>180</v>
      </c>
      <c r="AT138" s="23" t="s">
        <v>127</v>
      </c>
      <c r="AU138" s="23" t="s">
        <v>81</v>
      </c>
      <c r="AY138" s="23" t="s">
        <v>124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77</v>
      </c>
      <c r="BK138" s="202">
        <f>ROUND(I138*H138,2)</f>
        <v>0</v>
      </c>
      <c r="BL138" s="23" t="s">
        <v>180</v>
      </c>
      <c r="BM138" s="23" t="s">
        <v>231</v>
      </c>
    </row>
    <row r="139" spans="2:51" s="11" customFormat="1" ht="13.5">
      <c r="B139" s="203"/>
      <c r="C139" s="204"/>
      <c r="D139" s="205" t="s">
        <v>134</v>
      </c>
      <c r="E139" s="206" t="s">
        <v>22</v>
      </c>
      <c r="F139" s="207" t="s">
        <v>232</v>
      </c>
      <c r="G139" s="204"/>
      <c r="H139" s="208" t="s">
        <v>22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134</v>
      </c>
      <c r="AU139" s="214" t="s">
        <v>81</v>
      </c>
      <c r="AV139" s="11" t="s">
        <v>77</v>
      </c>
      <c r="AW139" s="11" t="s">
        <v>36</v>
      </c>
      <c r="AX139" s="11" t="s">
        <v>72</v>
      </c>
      <c r="AY139" s="214" t="s">
        <v>124</v>
      </c>
    </row>
    <row r="140" spans="2:51" s="12" customFormat="1" ht="13.5">
      <c r="B140" s="215"/>
      <c r="C140" s="216"/>
      <c r="D140" s="205" t="s">
        <v>134</v>
      </c>
      <c r="E140" s="217" t="s">
        <v>22</v>
      </c>
      <c r="F140" s="218" t="s">
        <v>183</v>
      </c>
      <c r="G140" s="216"/>
      <c r="H140" s="219">
        <v>217.443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134</v>
      </c>
      <c r="AU140" s="225" t="s">
        <v>81</v>
      </c>
      <c r="AV140" s="12" t="s">
        <v>81</v>
      </c>
      <c r="AW140" s="12" t="s">
        <v>36</v>
      </c>
      <c r="AX140" s="12" t="s">
        <v>72</v>
      </c>
      <c r="AY140" s="225" t="s">
        <v>124</v>
      </c>
    </row>
    <row r="141" spans="2:51" s="12" customFormat="1" ht="13.5">
      <c r="B141" s="215"/>
      <c r="C141" s="216"/>
      <c r="D141" s="205" t="s">
        <v>134</v>
      </c>
      <c r="E141" s="217" t="s">
        <v>22</v>
      </c>
      <c r="F141" s="218" t="s">
        <v>190</v>
      </c>
      <c r="G141" s="216"/>
      <c r="H141" s="219">
        <v>-7.776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134</v>
      </c>
      <c r="AU141" s="225" t="s">
        <v>81</v>
      </c>
      <c r="AV141" s="12" t="s">
        <v>81</v>
      </c>
      <c r="AW141" s="12" t="s">
        <v>36</v>
      </c>
      <c r="AX141" s="12" t="s">
        <v>72</v>
      </c>
      <c r="AY141" s="225" t="s">
        <v>124</v>
      </c>
    </row>
    <row r="142" spans="2:51" s="12" customFormat="1" ht="13.5">
      <c r="B142" s="215"/>
      <c r="C142" s="216"/>
      <c r="D142" s="205" t="s">
        <v>134</v>
      </c>
      <c r="E142" s="217" t="s">
        <v>22</v>
      </c>
      <c r="F142" s="218" t="s">
        <v>191</v>
      </c>
      <c r="G142" s="216"/>
      <c r="H142" s="219">
        <v>-1.716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134</v>
      </c>
      <c r="AU142" s="225" t="s">
        <v>81</v>
      </c>
      <c r="AV142" s="12" t="s">
        <v>81</v>
      </c>
      <c r="AW142" s="12" t="s">
        <v>36</v>
      </c>
      <c r="AX142" s="12" t="s">
        <v>72</v>
      </c>
      <c r="AY142" s="225" t="s">
        <v>124</v>
      </c>
    </row>
    <row r="143" spans="2:51" s="13" customFormat="1" ht="13.5">
      <c r="B143" s="226"/>
      <c r="C143" s="227"/>
      <c r="D143" s="237" t="s">
        <v>134</v>
      </c>
      <c r="E143" s="238" t="s">
        <v>22</v>
      </c>
      <c r="F143" s="239" t="s">
        <v>137</v>
      </c>
      <c r="G143" s="227"/>
      <c r="H143" s="240">
        <v>207.951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134</v>
      </c>
      <c r="AU143" s="236" t="s">
        <v>81</v>
      </c>
      <c r="AV143" s="13" t="s">
        <v>132</v>
      </c>
      <c r="AW143" s="13" t="s">
        <v>36</v>
      </c>
      <c r="AX143" s="13" t="s">
        <v>77</v>
      </c>
      <c r="AY143" s="236" t="s">
        <v>124</v>
      </c>
    </row>
    <row r="144" spans="2:65" s="1" customFormat="1" ht="22.5" customHeight="1">
      <c r="B144" s="40"/>
      <c r="C144" s="243" t="s">
        <v>233</v>
      </c>
      <c r="D144" s="243" t="s">
        <v>193</v>
      </c>
      <c r="E144" s="244" t="s">
        <v>234</v>
      </c>
      <c r="F144" s="245" t="s">
        <v>235</v>
      </c>
      <c r="G144" s="246" t="s">
        <v>179</v>
      </c>
      <c r="H144" s="247">
        <v>228.746</v>
      </c>
      <c r="I144" s="248"/>
      <c r="J144" s="249">
        <f>ROUND(I144*H144,2)</f>
        <v>0</v>
      </c>
      <c r="K144" s="245" t="s">
        <v>131</v>
      </c>
      <c r="L144" s="250"/>
      <c r="M144" s="251" t="s">
        <v>22</v>
      </c>
      <c r="N144" s="252" t="s">
        <v>43</v>
      </c>
      <c r="O144" s="41"/>
      <c r="P144" s="200">
        <f>O144*H144</f>
        <v>0</v>
      </c>
      <c r="Q144" s="200">
        <v>0.0075</v>
      </c>
      <c r="R144" s="200">
        <f>Q144*H144</f>
        <v>1.715595</v>
      </c>
      <c r="S144" s="200">
        <v>0</v>
      </c>
      <c r="T144" s="201">
        <f>S144*H144</f>
        <v>0</v>
      </c>
      <c r="AR144" s="23" t="s">
        <v>196</v>
      </c>
      <c r="AT144" s="23" t="s">
        <v>193</v>
      </c>
      <c r="AU144" s="23" t="s">
        <v>81</v>
      </c>
      <c r="AY144" s="23" t="s">
        <v>124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77</v>
      </c>
      <c r="BK144" s="202">
        <f>ROUND(I144*H144,2)</f>
        <v>0</v>
      </c>
      <c r="BL144" s="23" t="s">
        <v>180</v>
      </c>
      <c r="BM144" s="23" t="s">
        <v>236</v>
      </c>
    </row>
    <row r="145" spans="2:51" s="12" customFormat="1" ht="13.5">
      <c r="B145" s="215"/>
      <c r="C145" s="216"/>
      <c r="D145" s="237" t="s">
        <v>134</v>
      </c>
      <c r="E145" s="216"/>
      <c r="F145" s="241" t="s">
        <v>237</v>
      </c>
      <c r="G145" s="216"/>
      <c r="H145" s="242">
        <v>228.746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134</v>
      </c>
      <c r="AU145" s="225" t="s">
        <v>81</v>
      </c>
      <c r="AV145" s="12" t="s">
        <v>81</v>
      </c>
      <c r="AW145" s="12" t="s">
        <v>6</v>
      </c>
      <c r="AX145" s="12" t="s">
        <v>77</v>
      </c>
      <c r="AY145" s="225" t="s">
        <v>124</v>
      </c>
    </row>
    <row r="146" spans="2:65" s="1" customFormat="1" ht="31.5" customHeight="1">
      <c r="B146" s="40"/>
      <c r="C146" s="191" t="s">
        <v>238</v>
      </c>
      <c r="D146" s="191" t="s">
        <v>127</v>
      </c>
      <c r="E146" s="192" t="s">
        <v>239</v>
      </c>
      <c r="F146" s="193" t="s">
        <v>240</v>
      </c>
      <c r="G146" s="194" t="s">
        <v>179</v>
      </c>
      <c r="H146" s="195">
        <v>207.951</v>
      </c>
      <c r="I146" s="196"/>
      <c r="J146" s="197">
        <f>ROUND(I146*H146,2)</f>
        <v>0</v>
      </c>
      <c r="K146" s="193" t="s">
        <v>131</v>
      </c>
      <c r="L146" s="60"/>
      <c r="M146" s="198" t="s">
        <v>22</v>
      </c>
      <c r="N146" s="199" t="s">
        <v>43</v>
      </c>
      <c r="O146" s="41"/>
      <c r="P146" s="200">
        <f>O146*H146</f>
        <v>0</v>
      </c>
      <c r="Q146" s="200">
        <v>0.0002</v>
      </c>
      <c r="R146" s="200">
        <f>Q146*H146</f>
        <v>0.0415902</v>
      </c>
      <c r="S146" s="200">
        <v>0</v>
      </c>
      <c r="T146" s="201">
        <f>S146*H146</f>
        <v>0</v>
      </c>
      <c r="AR146" s="23" t="s">
        <v>180</v>
      </c>
      <c r="AT146" s="23" t="s">
        <v>127</v>
      </c>
      <c r="AU146" s="23" t="s">
        <v>81</v>
      </c>
      <c r="AY146" s="23" t="s">
        <v>124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3" t="s">
        <v>77</v>
      </c>
      <c r="BK146" s="202">
        <f>ROUND(I146*H146,2)</f>
        <v>0</v>
      </c>
      <c r="BL146" s="23" t="s">
        <v>180</v>
      </c>
      <c r="BM146" s="23" t="s">
        <v>241</v>
      </c>
    </row>
    <row r="147" spans="2:65" s="1" customFormat="1" ht="22.5" customHeight="1">
      <c r="B147" s="40"/>
      <c r="C147" s="191" t="s">
        <v>9</v>
      </c>
      <c r="D147" s="191" t="s">
        <v>127</v>
      </c>
      <c r="E147" s="192" t="s">
        <v>242</v>
      </c>
      <c r="F147" s="193" t="s">
        <v>243</v>
      </c>
      <c r="G147" s="194" t="s">
        <v>201</v>
      </c>
      <c r="H147" s="253"/>
      <c r="I147" s="196"/>
      <c r="J147" s="197">
        <f>ROUND(I147*H147,2)</f>
        <v>0</v>
      </c>
      <c r="K147" s="193" t="s">
        <v>131</v>
      </c>
      <c r="L147" s="60"/>
      <c r="M147" s="198" t="s">
        <v>22</v>
      </c>
      <c r="N147" s="199" t="s">
        <v>43</v>
      </c>
      <c r="O147" s="4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3" t="s">
        <v>180</v>
      </c>
      <c r="AT147" s="23" t="s">
        <v>127</v>
      </c>
      <c r="AU147" s="23" t="s">
        <v>81</v>
      </c>
      <c r="AY147" s="23" t="s">
        <v>124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3" t="s">
        <v>77</v>
      </c>
      <c r="BK147" s="202">
        <f>ROUND(I147*H147,2)</f>
        <v>0</v>
      </c>
      <c r="BL147" s="23" t="s">
        <v>180</v>
      </c>
      <c r="BM147" s="23" t="s">
        <v>244</v>
      </c>
    </row>
    <row r="148" spans="2:63" s="10" customFormat="1" ht="29.25" customHeight="1">
      <c r="B148" s="174"/>
      <c r="C148" s="175"/>
      <c r="D148" s="188" t="s">
        <v>71</v>
      </c>
      <c r="E148" s="189" t="s">
        <v>245</v>
      </c>
      <c r="F148" s="189" t="s">
        <v>246</v>
      </c>
      <c r="G148" s="175"/>
      <c r="H148" s="175"/>
      <c r="I148" s="178"/>
      <c r="J148" s="190">
        <f>BK148</f>
        <v>0</v>
      </c>
      <c r="K148" s="175"/>
      <c r="L148" s="180"/>
      <c r="M148" s="181"/>
      <c r="N148" s="182"/>
      <c r="O148" s="182"/>
      <c r="P148" s="183">
        <f>SUM(P149:P160)</f>
        <v>0</v>
      </c>
      <c r="Q148" s="182"/>
      <c r="R148" s="183">
        <f>SUM(R149:R160)</f>
        <v>0.05198775</v>
      </c>
      <c r="S148" s="182"/>
      <c r="T148" s="184">
        <f>SUM(T149:T160)</f>
        <v>0</v>
      </c>
      <c r="AR148" s="185" t="s">
        <v>81</v>
      </c>
      <c r="AT148" s="186" t="s">
        <v>71</v>
      </c>
      <c r="AU148" s="186" t="s">
        <v>77</v>
      </c>
      <c r="AY148" s="185" t="s">
        <v>124</v>
      </c>
      <c r="BK148" s="187">
        <f>SUM(BK149:BK160)</f>
        <v>0</v>
      </c>
    </row>
    <row r="149" spans="2:65" s="1" customFormat="1" ht="22.5" customHeight="1">
      <c r="B149" s="40"/>
      <c r="C149" s="191" t="s">
        <v>247</v>
      </c>
      <c r="D149" s="191" t="s">
        <v>127</v>
      </c>
      <c r="E149" s="192" t="s">
        <v>248</v>
      </c>
      <c r="F149" s="193" t="s">
        <v>249</v>
      </c>
      <c r="G149" s="194" t="s">
        <v>179</v>
      </c>
      <c r="H149" s="195">
        <v>207.951</v>
      </c>
      <c r="I149" s="196"/>
      <c r="J149" s="197">
        <f>ROUND(I149*H149,2)</f>
        <v>0</v>
      </c>
      <c r="K149" s="193" t="s">
        <v>131</v>
      </c>
      <c r="L149" s="60"/>
      <c r="M149" s="198" t="s">
        <v>22</v>
      </c>
      <c r="N149" s="199" t="s">
        <v>43</v>
      </c>
      <c r="O149" s="41"/>
      <c r="P149" s="200">
        <f>O149*H149</f>
        <v>0</v>
      </c>
      <c r="Q149" s="200">
        <v>0.00013</v>
      </c>
      <c r="R149" s="200">
        <f>Q149*H149</f>
        <v>0.027033629999999996</v>
      </c>
      <c r="S149" s="200">
        <v>0</v>
      </c>
      <c r="T149" s="201">
        <f>S149*H149</f>
        <v>0</v>
      </c>
      <c r="AR149" s="23" t="s">
        <v>180</v>
      </c>
      <c r="AT149" s="23" t="s">
        <v>127</v>
      </c>
      <c r="AU149" s="23" t="s">
        <v>81</v>
      </c>
      <c r="AY149" s="23" t="s">
        <v>124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3" t="s">
        <v>77</v>
      </c>
      <c r="BK149" s="202">
        <f>ROUND(I149*H149,2)</f>
        <v>0</v>
      </c>
      <c r="BL149" s="23" t="s">
        <v>180</v>
      </c>
      <c r="BM149" s="23" t="s">
        <v>250</v>
      </c>
    </row>
    <row r="150" spans="2:51" s="11" customFormat="1" ht="13.5">
      <c r="B150" s="203"/>
      <c r="C150" s="204"/>
      <c r="D150" s="205" t="s">
        <v>134</v>
      </c>
      <c r="E150" s="206" t="s">
        <v>22</v>
      </c>
      <c r="F150" s="207" t="s">
        <v>251</v>
      </c>
      <c r="G150" s="204"/>
      <c r="H150" s="208" t="s">
        <v>22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134</v>
      </c>
      <c r="AU150" s="214" t="s">
        <v>81</v>
      </c>
      <c r="AV150" s="11" t="s">
        <v>77</v>
      </c>
      <c r="AW150" s="11" t="s">
        <v>36</v>
      </c>
      <c r="AX150" s="11" t="s">
        <v>72</v>
      </c>
      <c r="AY150" s="214" t="s">
        <v>124</v>
      </c>
    </row>
    <row r="151" spans="2:51" s="12" customFormat="1" ht="13.5">
      <c r="B151" s="215"/>
      <c r="C151" s="216"/>
      <c r="D151" s="205" t="s">
        <v>134</v>
      </c>
      <c r="E151" s="217" t="s">
        <v>22</v>
      </c>
      <c r="F151" s="218" t="s">
        <v>183</v>
      </c>
      <c r="G151" s="216"/>
      <c r="H151" s="219">
        <v>217.443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134</v>
      </c>
      <c r="AU151" s="225" t="s">
        <v>81</v>
      </c>
      <c r="AV151" s="12" t="s">
        <v>81</v>
      </c>
      <c r="AW151" s="12" t="s">
        <v>36</v>
      </c>
      <c r="AX151" s="12" t="s">
        <v>72</v>
      </c>
      <c r="AY151" s="225" t="s">
        <v>124</v>
      </c>
    </row>
    <row r="152" spans="2:51" s="12" customFormat="1" ht="13.5">
      <c r="B152" s="215"/>
      <c r="C152" s="216"/>
      <c r="D152" s="205" t="s">
        <v>134</v>
      </c>
      <c r="E152" s="217" t="s">
        <v>22</v>
      </c>
      <c r="F152" s="218" t="s">
        <v>190</v>
      </c>
      <c r="G152" s="216"/>
      <c r="H152" s="219">
        <v>-7.776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134</v>
      </c>
      <c r="AU152" s="225" t="s">
        <v>81</v>
      </c>
      <c r="AV152" s="12" t="s">
        <v>81</v>
      </c>
      <c r="AW152" s="12" t="s">
        <v>36</v>
      </c>
      <c r="AX152" s="12" t="s">
        <v>72</v>
      </c>
      <c r="AY152" s="225" t="s">
        <v>124</v>
      </c>
    </row>
    <row r="153" spans="2:51" s="12" customFormat="1" ht="13.5">
      <c r="B153" s="215"/>
      <c r="C153" s="216"/>
      <c r="D153" s="205" t="s">
        <v>134</v>
      </c>
      <c r="E153" s="217" t="s">
        <v>22</v>
      </c>
      <c r="F153" s="218" t="s">
        <v>191</v>
      </c>
      <c r="G153" s="216"/>
      <c r="H153" s="219">
        <v>-1.716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134</v>
      </c>
      <c r="AU153" s="225" t="s">
        <v>81</v>
      </c>
      <c r="AV153" s="12" t="s">
        <v>81</v>
      </c>
      <c r="AW153" s="12" t="s">
        <v>36</v>
      </c>
      <c r="AX153" s="12" t="s">
        <v>72</v>
      </c>
      <c r="AY153" s="225" t="s">
        <v>124</v>
      </c>
    </row>
    <row r="154" spans="2:51" s="13" customFormat="1" ht="13.5">
      <c r="B154" s="226"/>
      <c r="C154" s="227"/>
      <c r="D154" s="237" t="s">
        <v>134</v>
      </c>
      <c r="E154" s="238" t="s">
        <v>22</v>
      </c>
      <c r="F154" s="239" t="s">
        <v>137</v>
      </c>
      <c r="G154" s="227"/>
      <c r="H154" s="240">
        <v>207.951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134</v>
      </c>
      <c r="AU154" s="236" t="s">
        <v>81</v>
      </c>
      <c r="AV154" s="13" t="s">
        <v>132</v>
      </c>
      <c r="AW154" s="13" t="s">
        <v>36</v>
      </c>
      <c r="AX154" s="13" t="s">
        <v>77</v>
      </c>
      <c r="AY154" s="236" t="s">
        <v>124</v>
      </c>
    </row>
    <row r="155" spans="2:65" s="1" customFormat="1" ht="22.5" customHeight="1">
      <c r="B155" s="40"/>
      <c r="C155" s="191" t="s">
        <v>252</v>
      </c>
      <c r="D155" s="191" t="s">
        <v>127</v>
      </c>
      <c r="E155" s="192" t="s">
        <v>253</v>
      </c>
      <c r="F155" s="193" t="s">
        <v>254</v>
      </c>
      <c r="G155" s="194" t="s">
        <v>179</v>
      </c>
      <c r="H155" s="195">
        <v>207.951</v>
      </c>
      <c r="I155" s="196"/>
      <c r="J155" s="197">
        <f>ROUND(I155*H155,2)</f>
        <v>0</v>
      </c>
      <c r="K155" s="193" t="s">
        <v>131</v>
      </c>
      <c r="L155" s="60"/>
      <c r="M155" s="198" t="s">
        <v>22</v>
      </c>
      <c r="N155" s="199" t="s">
        <v>43</v>
      </c>
      <c r="O155" s="41"/>
      <c r="P155" s="200">
        <f>O155*H155</f>
        <v>0</v>
      </c>
      <c r="Q155" s="200">
        <v>0.00012</v>
      </c>
      <c r="R155" s="200">
        <f>Q155*H155</f>
        <v>0.02495412</v>
      </c>
      <c r="S155" s="200">
        <v>0</v>
      </c>
      <c r="T155" s="201">
        <f>S155*H155</f>
        <v>0</v>
      </c>
      <c r="AR155" s="23" t="s">
        <v>180</v>
      </c>
      <c r="AT155" s="23" t="s">
        <v>127</v>
      </c>
      <c r="AU155" s="23" t="s">
        <v>81</v>
      </c>
      <c r="AY155" s="23" t="s">
        <v>124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3" t="s">
        <v>77</v>
      </c>
      <c r="BK155" s="202">
        <f>ROUND(I155*H155,2)</f>
        <v>0</v>
      </c>
      <c r="BL155" s="23" t="s">
        <v>180</v>
      </c>
      <c r="BM155" s="23" t="s">
        <v>255</v>
      </c>
    </row>
    <row r="156" spans="2:51" s="11" customFormat="1" ht="13.5">
      <c r="B156" s="203"/>
      <c r="C156" s="204"/>
      <c r="D156" s="205" t="s">
        <v>134</v>
      </c>
      <c r="E156" s="206" t="s">
        <v>22</v>
      </c>
      <c r="F156" s="207" t="s">
        <v>256</v>
      </c>
      <c r="G156" s="204"/>
      <c r="H156" s="208" t="s">
        <v>22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134</v>
      </c>
      <c r="AU156" s="214" t="s">
        <v>81</v>
      </c>
      <c r="AV156" s="11" t="s">
        <v>77</v>
      </c>
      <c r="AW156" s="11" t="s">
        <v>36</v>
      </c>
      <c r="AX156" s="11" t="s">
        <v>72</v>
      </c>
      <c r="AY156" s="214" t="s">
        <v>124</v>
      </c>
    </row>
    <row r="157" spans="2:51" s="12" customFormat="1" ht="13.5">
      <c r="B157" s="215"/>
      <c r="C157" s="216"/>
      <c r="D157" s="205" t="s">
        <v>134</v>
      </c>
      <c r="E157" s="217" t="s">
        <v>22</v>
      </c>
      <c r="F157" s="218" t="s">
        <v>183</v>
      </c>
      <c r="G157" s="216"/>
      <c r="H157" s="219">
        <v>217.443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134</v>
      </c>
      <c r="AU157" s="225" t="s">
        <v>81</v>
      </c>
      <c r="AV157" s="12" t="s">
        <v>81</v>
      </c>
      <c r="AW157" s="12" t="s">
        <v>36</v>
      </c>
      <c r="AX157" s="12" t="s">
        <v>72</v>
      </c>
      <c r="AY157" s="225" t="s">
        <v>124</v>
      </c>
    </row>
    <row r="158" spans="2:51" s="12" customFormat="1" ht="13.5">
      <c r="B158" s="215"/>
      <c r="C158" s="216"/>
      <c r="D158" s="205" t="s">
        <v>134</v>
      </c>
      <c r="E158" s="217" t="s">
        <v>22</v>
      </c>
      <c r="F158" s="218" t="s">
        <v>190</v>
      </c>
      <c r="G158" s="216"/>
      <c r="H158" s="219">
        <v>-7.776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134</v>
      </c>
      <c r="AU158" s="225" t="s">
        <v>81</v>
      </c>
      <c r="AV158" s="12" t="s">
        <v>81</v>
      </c>
      <c r="AW158" s="12" t="s">
        <v>36</v>
      </c>
      <c r="AX158" s="12" t="s">
        <v>72</v>
      </c>
      <c r="AY158" s="225" t="s">
        <v>124</v>
      </c>
    </row>
    <row r="159" spans="2:51" s="12" customFormat="1" ht="13.5">
      <c r="B159" s="215"/>
      <c r="C159" s="216"/>
      <c r="D159" s="205" t="s">
        <v>134</v>
      </c>
      <c r="E159" s="217" t="s">
        <v>22</v>
      </c>
      <c r="F159" s="218" t="s">
        <v>191</v>
      </c>
      <c r="G159" s="216"/>
      <c r="H159" s="219">
        <v>-1.716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134</v>
      </c>
      <c r="AU159" s="225" t="s">
        <v>81</v>
      </c>
      <c r="AV159" s="12" t="s">
        <v>81</v>
      </c>
      <c r="AW159" s="12" t="s">
        <v>36</v>
      </c>
      <c r="AX159" s="12" t="s">
        <v>72</v>
      </c>
      <c r="AY159" s="225" t="s">
        <v>124</v>
      </c>
    </row>
    <row r="160" spans="2:51" s="13" customFormat="1" ht="13.5">
      <c r="B160" s="226"/>
      <c r="C160" s="227"/>
      <c r="D160" s="205" t="s">
        <v>134</v>
      </c>
      <c r="E160" s="228" t="s">
        <v>22</v>
      </c>
      <c r="F160" s="229" t="s">
        <v>137</v>
      </c>
      <c r="G160" s="227"/>
      <c r="H160" s="230">
        <v>207.951</v>
      </c>
      <c r="I160" s="231"/>
      <c r="J160" s="227"/>
      <c r="K160" s="227"/>
      <c r="L160" s="232"/>
      <c r="M160" s="254"/>
      <c r="N160" s="255"/>
      <c r="O160" s="255"/>
      <c r="P160" s="255"/>
      <c r="Q160" s="255"/>
      <c r="R160" s="255"/>
      <c r="S160" s="255"/>
      <c r="T160" s="256"/>
      <c r="AT160" s="236" t="s">
        <v>134</v>
      </c>
      <c r="AU160" s="236" t="s">
        <v>81</v>
      </c>
      <c r="AV160" s="13" t="s">
        <v>132</v>
      </c>
      <c r="AW160" s="13" t="s">
        <v>36</v>
      </c>
      <c r="AX160" s="13" t="s">
        <v>77</v>
      </c>
      <c r="AY160" s="236" t="s">
        <v>124</v>
      </c>
    </row>
    <row r="161" spans="2:12" s="1" customFormat="1" ht="6.75" customHeight="1">
      <c r="B161" s="55"/>
      <c r="C161" s="56"/>
      <c r="D161" s="56"/>
      <c r="E161" s="56"/>
      <c r="F161" s="56"/>
      <c r="G161" s="56"/>
      <c r="H161" s="56"/>
      <c r="I161" s="134"/>
      <c r="J161" s="56"/>
      <c r="K161" s="56"/>
      <c r="L161" s="60"/>
    </row>
  </sheetData>
  <sheetProtection sheet="1" objects="1" scenarios="1" formatCells="0" formatColumns="0" formatRows="0" sort="0" autoFilter="0"/>
  <autoFilter ref="C84:K160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86</v>
      </c>
      <c r="G1" s="354" t="s">
        <v>87</v>
      </c>
      <c r="H1" s="354"/>
      <c r="I1" s="113"/>
      <c r="J1" s="112" t="s">
        <v>88</v>
      </c>
      <c r="K1" s="111" t="s">
        <v>89</v>
      </c>
      <c r="L1" s="112" t="s">
        <v>90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23" t="s">
        <v>82</v>
      </c>
    </row>
    <row r="3" spans="2:46" ht="6.7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81</v>
      </c>
    </row>
    <row r="4" spans="2:46" ht="36.75" customHeight="1">
      <c r="B4" s="27"/>
      <c r="C4" s="28"/>
      <c r="D4" s="29" t="s">
        <v>91</v>
      </c>
      <c r="E4" s="28"/>
      <c r="F4" s="28"/>
      <c r="G4" s="28"/>
      <c r="H4" s="28"/>
      <c r="I4" s="115"/>
      <c r="J4" s="28"/>
      <c r="K4" s="30"/>
      <c r="M4" s="31" t="s">
        <v>13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5"/>
      <c r="J6" s="28"/>
      <c r="K6" s="30"/>
    </row>
    <row r="7" spans="2:11" ht="22.5" customHeight="1">
      <c r="B7" s="27"/>
      <c r="C7" s="28"/>
      <c r="D7" s="28"/>
      <c r="E7" s="355" t="str">
        <f>'Rekapitulace stavby'!K6</f>
        <v>Odchov krůt Bratčice</v>
      </c>
      <c r="F7" s="356"/>
      <c r="G7" s="356"/>
      <c r="H7" s="356"/>
      <c r="I7" s="115"/>
      <c r="J7" s="28"/>
      <c r="K7" s="30"/>
    </row>
    <row r="8" spans="2:11" s="1" customFormat="1" ht="15">
      <c r="B8" s="40"/>
      <c r="C8" s="41"/>
      <c r="D8" s="36" t="s">
        <v>92</v>
      </c>
      <c r="E8" s="41"/>
      <c r="F8" s="41"/>
      <c r="G8" s="41"/>
      <c r="H8" s="41"/>
      <c r="I8" s="116"/>
      <c r="J8" s="41"/>
      <c r="K8" s="44"/>
    </row>
    <row r="9" spans="2:11" s="1" customFormat="1" ht="36.75" customHeight="1">
      <c r="B9" s="40"/>
      <c r="C9" s="41"/>
      <c r="D9" s="41"/>
      <c r="E9" s="337" t="s">
        <v>478</v>
      </c>
      <c r="F9" s="338"/>
      <c r="G9" s="338"/>
      <c r="H9" s="338"/>
      <c r="I9" s="11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6"/>
      <c r="J10" s="41"/>
      <c r="K10" s="44"/>
    </row>
    <row r="11" spans="2:11" s="1" customFormat="1" ht="14.2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7" t="s">
        <v>23</v>
      </c>
      <c r="J11" s="34" t="s">
        <v>22</v>
      </c>
      <c r="K11" s="44"/>
    </row>
    <row r="12" spans="2:11" s="1" customFormat="1" ht="14.2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7" t="s">
        <v>26</v>
      </c>
      <c r="J12" s="118" t="str">
        <f>'Rekapitulace stavby'!AN8</f>
        <v>3.1.2018</v>
      </c>
      <c r="K12" s="44"/>
    </row>
    <row r="13" spans="2:11" s="1" customFormat="1" ht="10.5" customHeight="1">
      <c r="B13" s="40"/>
      <c r="C13" s="41"/>
      <c r="D13" s="41"/>
      <c r="E13" s="41"/>
      <c r="F13" s="41"/>
      <c r="G13" s="41"/>
      <c r="H13" s="41"/>
      <c r="I13" s="116"/>
      <c r="J13" s="41"/>
      <c r="K13" s="44"/>
    </row>
    <row r="14" spans="2:11" s="1" customFormat="1" ht="14.25" customHeight="1">
      <c r="B14" s="40"/>
      <c r="C14" s="41"/>
      <c r="D14" s="36" t="s">
        <v>28</v>
      </c>
      <c r="E14" s="41"/>
      <c r="F14" s="41"/>
      <c r="G14" s="41"/>
      <c r="H14" s="41"/>
      <c r="I14" s="117" t="s">
        <v>29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7" t="s">
        <v>31</v>
      </c>
      <c r="J15" s="34" t="s">
        <v>22</v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16"/>
      <c r="J16" s="41"/>
      <c r="K16" s="44"/>
    </row>
    <row r="17" spans="2:11" s="1" customFormat="1" ht="14.25" customHeight="1">
      <c r="B17" s="40"/>
      <c r="C17" s="41"/>
      <c r="D17" s="36" t="s">
        <v>32</v>
      </c>
      <c r="E17" s="41"/>
      <c r="F17" s="41"/>
      <c r="G17" s="41"/>
      <c r="H17" s="41"/>
      <c r="I17" s="117" t="s">
        <v>29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17" t="s">
        <v>31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16"/>
      <c r="J19" s="41"/>
      <c r="K19" s="44"/>
    </row>
    <row r="20" spans="2:11" s="1" customFormat="1" ht="14.25" customHeight="1">
      <c r="B20" s="40"/>
      <c r="C20" s="41"/>
      <c r="D20" s="36" t="s">
        <v>34</v>
      </c>
      <c r="E20" s="41"/>
      <c r="F20" s="41"/>
      <c r="G20" s="41"/>
      <c r="H20" s="41"/>
      <c r="I20" s="117" t="s">
        <v>29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17" t="s">
        <v>31</v>
      </c>
      <c r="J21" s="34" t="s">
        <v>22</v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16"/>
      <c r="J22" s="41"/>
      <c r="K22" s="44"/>
    </row>
    <row r="23" spans="2:11" s="1" customFormat="1" ht="14.25" customHeight="1">
      <c r="B23" s="40"/>
      <c r="C23" s="41"/>
      <c r="D23" s="36" t="s">
        <v>37</v>
      </c>
      <c r="E23" s="41"/>
      <c r="F23" s="41"/>
      <c r="G23" s="41"/>
      <c r="H23" s="41"/>
      <c r="I23" s="116"/>
      <c r="J23" s="41"/>
      <c r="K23" s="44"/>
    </row>
    <row r="24" spans="2:11" s="6" customFormat="1" ht="22.5" customHeight="1">
      <c r="B24" s="119"/>
      <c r="C24" s="120"/>
      <c r="D24" s="120"/>
      <c r="E24" s="364" t="s">
        <v>22</v>
      </c>
      <c r="F24" s="364"/>
      <c r="G24" s="364"/>
      <c r="H24" s="364"/>
      <c r="I24" s="121"/>
      <c r="J24" s="120"/>
      <c r="K24" s="122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16"/>
      <c r="J25" s="41"/>
      <c r="K25" s="44"/>
    </row>
    <row r="26" spans="2:11" s="1" customFormat="1" ht="6.75" customHeight="1">
      <c r="B26" s="40"/>
      <c r="C26" s="41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4.75" customHeight="1">
      <c r="B27" s="40"/>
      <c r="C27" s="41"/>
      <c r="D27" s="125" t="s">
        <v>38</v>
      </c>
      <c r="E27" s="41"/>
      <c r="F27" s="41"/>
      <c r="G27" s="41"/>
      <c r="H27" s="41"/>
      <c r="I27" s="116"/>
      <c r="J27" s="126">
        <f>ROUND(J77,1)</f>
        <v>0</v>
      </c>
      <c r="K27" s="44"/>
    </row>
    <row r="28" spans="2:11" s="1" customFormat="1" ht="6.75" customHeight="1">
      <c r="B28" s="40"/>
      <c r="C28" s="41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25" customHeight="1">
      <c r="B29" s="40"/>
      <c r="C29" s="41"/>
      <c r="D29" s="41"/>
      <c r="E29" s="41"/>
      <c r="F29" s="45" t="s">
        <v>40</v>
      </c>
      <c r="G29" s="41"/>
      <c r="H29" s="41"/>
      <c r="I29" s="127" t="s">
        <v>39</v>
      </c>
      <c r="J29" s="45" t="s">
        <v>41</v>
      </c>
      <c r="K29" s="44"/>
    </row>
    <row r="30" spans="2:11" s="1" customFormat="1" ht="14.25" customHeight="1">
      <c r="B30" s="40"/>
      <c r="C30" s="41"/>
      <c r="D30" s="48" t="s">
        <v>42</v>
      </c>
      <c r="E30" s="48" t="s">
        <v>43</v>
      </c>
      <c r="F30" s="128">
        <f>ROUND(SUM(BE77:BE84),1)</f>
        <v>0</v>
      </c>
      <c r="G30" s="41"/>
      <c r="H30" s="41"/>
      <c r="I30" s="129">
        <v>0.21</v>
      </c>
      <c r="J30" s="128">
        <f>ROUND(ROUND((SUM(BE77:BE84)),1)*I30,1)</f>
        <v>0</v>
      </c>
      <c r="K30" s="44"/>
    </row>
    <row r="31" spans="2:11" s="1" customFormat="1" ht="14.25" customHeight="1">
      <c r="B31" s="40"/>
      <c r="C31" s="41"/>
      <c r="D31" s="41"/>
      <c r="E31" s="48" t="s">
        <v>44</v>
      </c>
      <c r="F31" s="128">
        <f>ROUND(SUM(BF77:BF84),1)</f>
        <v>0</v>
      </c>
      <c r="G31" s="41"/>
      <c r="H31" s="41"/>
      <c r="I31" s="129">
        <v>0.15</v>
      </c>
      <c r="J31" s="128">
        <f>ROUND(ROUND((SUM(BF77:BF84)),1)*I31,1)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45</v>
      </c>
      <c r="F32" s="128">
        <f>ROUND(SUM(BG77:BG84),1)</f>
        <v>0</v>
      </c>
      <c r="G32" s="41"/>
      <c r="H32" s="41"/>
      <c r="I32" s="129">
        <v>0.21</v>
      </c>
      <c r="J32" s="128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46</v>
      </c>
      <c r="F33" s="128">
        <f>ROUND(SUM(BH77:BH84),1)</f>
        <v>0</v>
      </c>
      <c r="G33" s="41"/>
      <c r="H33" s="41"/>
      <c r="I33" s="129">
        <v>0.15</v>
      </c>
      <c r="J33" s="128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47</v>
      </c>
      <c r="F34" s="128">
        <f>ROUND(SUM(BI77:BI84),1)</f>
        <v>0</v>
      </c>
      <c r="G34" s="41"/>
      <c r="H34" s="41"/>
      <c r="I34" s="129">
        <v>0</v>
      </c>
      <c r="J34" s="128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16"/>
      <c r="J35" s="41"/>
      <c r="K35" s="44"/>
    </row>
    <row r="36" spans="2:11" s="1" customFormat="1" ht="24.75" customHeight="1">
      <c r="B36" s="40"/>
      <c r="C36" s="50"/>
      <c r="D36" s="51" t="s">
        <v>48</v>
      </c>
      <c r="E36" s="52"/>
      <c r="F36" s="52"/>
      <c r="G36" s="130" t="s">
        <v>49</v>
      </c>
      <c r="H36" s="53" t="s">
        <v>50</v>
      </c>
      <c r="I36" s="131"/>
      <c r="J36" s="132">
        <f>SUM(J27:J34)</f>
        <v>0</v>
      </c>
      <c r="K36" s="133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7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75" customHeight="1">
      <c r="B42" s="40"/>
      <c r="C42" s="29" t="s">
        <v>94</v>
      </c>
      <c r="D42" s="41"/>
      <c r="E42" s="41"/>
      <c r="F42" s="41"/>
      <c r="G42" s="41"/>
      <c r="H42" s="41"/>
      <c r="I42" s="116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16"/>
      <c r="J43" s="41"/>
      <c r="K43" s="44"/>
    </row>
    <row r="44" spans="2:11" s="1" customFormat="1" ht="14.25" customHeight="1">
      <c r="B44" s="40"/>
      <c r="C44" s="36" t="s">
        <v>19</v>
      </c>
      <c r="D44" s="41"/>
      <c r="E44" s="41"/>
      <c r="F44" s="41"/>
      <c r="G44" s="41"/>
      <c r="H44" s="41"/>
      <c r="I44" s="116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Odchov krůt Bratčice</v>
      </c>
      <c r="F45" s="356"/>
      <c r="G45" s="356"/>
      <c r="H45" s="356"/>
      <c r="I45" s="116"/>
      <c r="J45" s="41"/>
      <c r="K45" s="44"/>
    </row>
    <row r="46" spans="2:11" s="1" customFormat="1" ht="14.25" customHeight="1">
      <c r="B46" s="40"/>
      <c r="C46" s="36" t="s">
        <v>92</v>
      </c>
      <c r="D46" s="41"/>
      <c r="E46" s="41"/>
      <c r="F46" s="41"/>
      <c r="G46" s="41"/>
      <c r="H46" s="41"/>
      <c r="I46" s="116"/>
      <c r="J46" s="41"/>
      <c r="K46" s="44"/>
    </row>
    <row r="47" spans="2:11" s="1" customFormat="1" ht="23.25" customHeight="1">
      <c r="B47" s="40"/>
      <c r="C47" s="41"/>
      <c r="D47" s="41"/>
      <c r="E47" s="337" t="str">
        <f>E9</f>
        <v>2 - Napáječky</v>
      </c>
      <c r="F47" s="338"/>
      <c r="G47" s="338"/>
      <c r="H47" s="338"/>
      <c r="I47" s="116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1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Bratčice</v>
      </c>
      <c r="G49" s="41"/>
      <c r="H49" s="41"/>
      <c r="I49" s="117" t="s">
        <v>26</v>
      </c>
      <c r="J49" s="118" t="str">
        <f>IF(J12="","",J12)</f>
        <v>3.1.2018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16"/>
      <c r="J50" s="41"/>
      <c r="K50" s="44"/>
    </row>
    <row r="51" spans="2:11" s="1" customFormat="1" ht="15">
      <c r="B51" s="40"/>
      <c r="C51" s="36" t="s">
        <v>28</v>
      </c>
      <c r="D51" s="41"/>
      <c r="E51" s="41"/>
      <c r="F51" s="34" t="str">
        <f>E15</f>
        <v>Zelenka s.r.o.</v>
      </c>
      <c r="G51" s="41"/>
      <c r="H51" s="41"/>
      <c r="I51" s="117" t="s">
        <v>34</v>
      </c>
      <c r="J51" s="34" t="str">
        <f>E21</f>
        <v>A77 Architekti</v>
      </c>
      <c r="K51" s="44"/>
    </row>
    <row r="52" spans="2:11" s="1" customFormat="1" ht="14.25" customHeight="1">
      <c r="B52" s="40"/>
      <c r="C52" s="36" t="s">
        <v>32</v>
      </c>
      <c r="D52" s="41"/>
      <c r="E52" s="41"/>
      <c r="F52" s="34">
        <f>IF(E18="","",E18)</f>
      </c>
      <c r="G52" s="41"/>
      <c r="H52" s="41"/>
      <c r="I52" s="116"/>
      <c r="J52" s="41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16"/>
      <c r="J53" s="41"/>
      <c r="K53" s="44"/>
    </row>
    <row r="54" spans="2:11" s="1" customFormat="1" ht="29.25" customHeight="1">
      <c r="B54" s="40"/>
      <c r="C54" s="139" t="s">
        <v>95</v>
      </c>
      <c r="D54" s="50"/>
      <c r="E54" s="50"/>
      <c r="F54" s="50"/>
      <c r="G54" s="50"/>
      <c r="H54" s="50"/>
      <c r="I54" s="140"/>
      <c r="J54" s="141" t="s">
        <v>96</v>
      </c>
      <c r="K54" s="54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16"/>
      <c r="J55" s="41"/>
      <c r="K55" s="44"/>
    </row>
    <row r="56" spans="2:47" s="1" customFormat="1" ht="29.25" customHeight="1">
      <c r="B56" s="40"/>
      <c r="C56" s="142" t="s">
        <v>97</v>
      </c>
      <c r="D56" s="41"/>
      <c r="E56" s="41"/>
      <c r="F56" s="41"/>
      <c r="G56" s="41"/>
      <c r="H56" s="41"/>
      <c r="I56" s="116"/>
      <c r="J56" s="126">
        <f>J77</f>
        <v>0</v>
      </c>
      <c r="K56" s="44"/>
      <c r="AU56" s="23" t="s">
        <v>98</v>
      </c>
    </row>
    <row r="57" spans="2:11" s="7" customFormat="1" ht="24.75" customHeight="1">
      <c r="B57" s="143"/>
      <c r="C57" s="144"/>
      <c r="D57" s="145" t="s">
        <v>257</v>
      </c>
      <c r="E57" s="146"/>
      <c r="F57" s="146"/>
      <c r="G57" s="146"/>
      <c r="H57" s="146"/>
      <c r="I57" s="147"/>
      <c r="J57" s="148">
        <f>J78</f>
        <v>0</v>
      </c>
      <c r="K57" s="149"/>
    </row>
    <row r="58" spans="2:11" s="1" customFormat="1" ht="21.75" customHeight="1">
      <c r="B58" s="40"/>
      <c r="C58" s="41"/>
      <c r="D58" s="41"/>
      <c r="E58" s="41"/>
      <c r="F58" s="41"/>
      <c r="G58" s="41"/>
      <c r="H58" s="41"/>
      <c r="I58" s="116"/>
      <c r="J58" s="41"/>
      <c r="K58" s="44"/>
    </row>
    <row r="59" spans="2:11" s="1" customFormat="1" ht="6.75" customHeight="1">
      <c r="B59" s="55"/>
      <c r="C59" s="56"/>
      <c r="D59" s="56"/>
      <c r="E59" s="56"/>
      <c r="F59" s="56"/>
      <c r="G59" s="56"/>
      <c r="H59" s="56"/>
      <c r="I59" s="134"/>
      <c r="J59" s="56"/>
      <c r="K59" s="57"/>
    </row>
    <row r="63" spans="2:12" s="1" customFormat="1" ht="6.75" customHeight="1">
      <c r="B63" s="58"/>
      <c r="C63" s="59"/>
      <c r="D63" s="59"/>
      <c r="E63" s="59"/>
      <c r="F63" s="59"/>
      <c r="G63" s="59"/>
      <c r="H63" s="59"/>
      <c r="I63" s="137"/>
      <c r="J63" s="59"/>
      <c r="K63" s="59"/>
      <c r="L63" s="60"/>
    </row>
    <row r="64" spans="2:12" s="1" customFormat="1" ht="36.75" customHeight="1">
      <c r="B64" s="40"/>
      <c r="C64" s="61" t="s">
        <v>108</v>
      </c>
      <c r="D64" s="62"/>
      <c r="E64" s="62"/>
      <c r="F64" s="62"/>
      <c r="G64" s="62"/>
      <c r="H64" s="62"/>
      <c r="I64" s="157"/>
      <c r="J64" s="62"/>
      <c r="K64" s="62"/>
      <c r="L64" s="60"/>
    </row>
    <row r="65" spans="2:12" s="1" customFormat="1" ht="6.75" customHeight="1">
      <c r="B65" s="40"/>
      <c r="C65" s="62"/>
      <c r="D65" s="62"/>
      <c r="E65" s="62"/>
      <c r="F65" s="62"/>
      <c r="G65" s="62"/>
      <c r="H65" s="62"/>
      <c r="I65" s="157"/>
      <c r="J65" s="62"/>
      <c r="K65" s="62"/>
      <c r="L65" s="60"/>
    </row>
    <row r="66" spans="2:12" s="1" customFormat="1" ht="14.25" customHeight="1">
      <c r="B66" s="40"/>
      <c r="C66" s="64" t="s">
        <v>19</v>
      </c>
      <c r="D66" s="62"/>
      <c r="E66" s="62"/>
      <c r="F66" s="62"/>
      <c r="G66" s="62"/>
      <c r="H66" s="62"/>
      <c r="I66" s="157"/>
      <c r="J66" s="62"/>
      <c r="K66" s="62"/>
      <c r="L66" s="60"/>
    </row>
    <row r="67" spans="2:12" s="1" customFormat="1" ht="22.5" customHeight="1">
      <c r="B67" s="40"/>
      <c r="C67" s="62"/>
      <c r="D67" s="62"/>
      <c r="E67" s="351" t="str">
        <f>E7</f>
        <v>Odchov krůt Bratčice</v>
      </c>
      <c r="F67" s="352"/>
      <c r="G67" s="352"/>
      <c r="H67" s="352"/>
      <c r="I67" s="157"/>
      <c r="J67" s="62"/>
      <c r="K67" s="62"/>
      <c r="L67" s="60"/>
    </row>
    <row r="68" spans="2:12" s="1" customFormat="1" ht="14.25" customHeight="1">
      <c r="B68" s="40"/>
      <c r="C68" s="64" t="s">
        <v>92</v>
      </c>
      <c r="D68" s="62"/>
      <c r="E68" s="62"/>
      <c r="F68" s="62"/>
      <c r="G68" s="62"/>
      <c r="H68" s="62"/>
      <c r="I68" s="157"/>
      <c r="J68" s="62"/>
      <c r="K68" s="62"/>
      <c r="L68" s="60"/>
    </row>
    <row r="69" spans="2:12" s="1" customFormat="1" ht="23.25" customHeight="1">
      <c r="B69" s="40"/>
      <c r="C69" s="62"/>
      <c r="D69" s="62"/>
      <c r="E69" s="349" t="str">
        <f>E9</f>
        <v>2 - Napáječky</v>
      </c>
      <c r="F69" s="353"/>
      <c r="G69" s="353"/>
      <c r="H69" s="353"/>
      <c r="I69" s="157"/>
      <c r="J69" s="62"/>
      <c r="K69" s="62"/>
      <c r="L69" s="60"/>
    </row>
    <row r="70" spans="2:12" s="1" customFormat="1" ht="6.75" customHeight="1">
      <c r="B70" s="40"/>
      <c r="C70" s="62"/>
      <c r="D70" s="62"/>
      <c r="E70" s="62"/>
      <c r="F70" s="62"/>
      <c r="G70" s="62"/>
      <c r="H70" s="62"/>
      <c r="I70" s="157"/>
      <c r="J70" s="62"/>
      <c r="K70" s="62"/>
      <c r="L70" s="60"/>
    </row>
    <row r="71" spans="2:12" s="1" customFormat="1" ht="18" customHeight="1">
      <c r="B71" s="40"/>
      <c r="C71" s="64" t="s">
        <v>24</v>
      </c>
      <c r="D71" s="62"/>
      <c r="E71" s="62"/>
      <c r="F71" s="162" t="str">
        <f>F12</f>
        <v>Bratčice</v>
      </c>
      <c r="G71" s="62"/>
      <c r="H71" s="62"/>
      <c r="I71" s="163" t="s">
        <v>26</v>
      </c>
      <c r="J71" s="72" t="str">
        <f>IF(J12="","",J12)</f>
        <v>3.1.2018</v>
      </c>
      <c r="K71" s="62"/>
      <c r="L71" s="60"/>
    </row>
    <row r="72" spans="2:12" s="1" customFormat="1" ht="6.75" customHeight="1">
      <c r="B72" s="40"/>
      <c r="C72" s="62"/>
      <c r="D72" s="62"/>
      <c r="E72" s="62"/>
      <c r="F72" s="62"/>
      <c r="G72" s="62"/>
      <c r="H72" s="62"/>
      <c r="I72" s="157"/>
      <c r="J72" s="62"/>
      <c r="K72" s="62"/>
      <c r="L72" s="60"/>
    </row>
    <row r="73" spans="2:12" s="1" customFormat="1" ht="15">
      <c r="B73" s="40"/>
      <c r="C73" s="64" t="s">
        <v>28</v>
      </c>
      <c r="D73" s="62"/>
      <c r="E73" s="62"/>
      <c r="F73" s="162" t="str">
        <f>E15</f>
        <v>Zelenka s.r.o.</v>
      </c>
      <c r="G73" s="62"/>
      <c r="H73" s="62"/>
      <c r="I73" s="163" t="s">
        <v>34</v>
      </c>
      <c r="J73" s="162" t="str">
        <f>E21</f>
        <v>A77 Architekti</v>
      </c>
      <c r="K73" s="62"/>
      <c r="L73" s="60"/>
    </row>
    <row r="74" spans="2:12" s="1" customFormat="1" ht="14.25" customHeight="1">
      <c r="B74" s="40"/>
      <c r="C74" s="64" t="s">
        <v>32</v>
      </c>
      <c r="D74" s="62"/>
      <c r="E74" s="62"/>
      <c r="F74" s="162">
        <f>IF(E18="","",E18)</f>
      </c>
      <c r="G74" s="62"/>
      <c r="H74" s="62"/>
      <c r="I74" s="157"/>
      <c r="J74" s="62"/>
      <c r="K74" s="62"/>
      <c r="L74" s="60"/>
    </row>
    <row r="75" spans="2:12" s="1" customFormat="1" ht="9.75" customHeight="1">
      <c r="B75" s="40"/>
      <c r="C75" s="62"/>
      <c r="D75" s="62"/>
      <c r="E75" s="62"/>
      <c r="F75" s="62"/>
      <c r="G75" s="62"/>
      <c r="H75" s="62"/>
      <c r="I75" s="157"/>
      <c r="J75" s="62"/>
      <c r="K75" s="62"/>
      <c r="L75" s="60"/>
    </row>
    <row r="76" spans="2:20" s="9" customFormat="1" ht="29.25" customHeight="1">
      <c r="B76" s="164"/>
      <c r="C76" s="165" t="s">
        <v>109</v>
      </c>
      <c r="D76" s="166" t="s">
        <v>57</v>
      </c>
      <c r="E76" s="166" t="s">
        <v>53</v>
      </c>
      <c r="F76" s="166" t="s">
        <v>110</v>
      </c>
      <c r="G76" s="166" t="s">
        <v>111</v>
      </c>
      <c r="H76" s="166" t="s">
        <v>112</v>
      </c>
      <c r="I76" s="167" t="s">
        <v>113</v>
      </c>
      <c r="J76" s="166" t="s">
        <v>96</v>
      </c>
      <c r="K76" s="168" t="s">
        <v>114</v>
      </c>
      <c r="L76" s="169"/>
      <c r="M76" s="79" t="s">
        <v>115</v>
      </c>
      <c r="N76" s="80" t="s">
        <v>42</v>
      </c>
      <c r="O76" s="80" t="s">
        <v>116</v>
      </c>
      <c r="P76" s="80" t="s">
        <v>117</v>
      </c>
      <c r="Q76" s="80" t="s">
        <v>118</v>
      </c>
      <c r="R76" s="80" t="s">
        <v>119</v>
      </c>
      <c r="S76" s="80" t="s">
        <v>120</v>
      </c>
      <c r="T76" s="81" t="s">
        <v>121</v>
      </c>
    </row>
    <row r="77" spans="2:63" s="1" customFormat="1" ht="29.25" customHeight="1">
      <c r="B77" s="40"/>
      <c r="C77" s="85" t="s">
        <v>97</v>
      </c>
      <c r="D77" s="62"/>
      <c r="E77" s="62"/>
      <c r="F77" s="62"/>
      <c r="G77" s="62"/>
      <c r="H77" s="62"/>
      <c r="I77" s="157"/>
      <c r="J77" s="170">
        <f>BK77</f>
        <v>0</v>
      </c>
      <c r="K77" s="62"/>
      <c r="L77" s="60"/>
      <c r="M77" s="82"/>
      <c r="N77" s="83"/>
      <c r="O77" s="83"/>
      <c r="P77" s="171">
        <f>P78</f>
        <v>0</v>
      </c>
      <c r="Q77" s="83"/>
      <c r="R77" s="171">
        <f>R78</f>
        <v>0</v>
      </c>
      <c r="S77" s="83"/>
      <c r="T77" s="172">
        <f>T78</f>
        <v>0</v>
      </c>
      <c r="AT77" s="23" t="s">
        <v>71</v>
      </c>
      <c r="AU77" s="23" t="s">
        <v>98</v>
      </c>
      <c r="BK77" s="173">
        <f>BK78</f>
        <v>0</v>
      </c>
    </row>
    <row r="78" spans="2:63" s="10" customFormat="1" ht="36.75" customHeight="1">
      <c r="B78" s="174"/>
      <c r="C78" s="175"/>
      <c r="D78" s="188" t="s">
        <v>71</v>
      </c>
      <c r="E78" s="257" t="s">
        <v>258</v>
      </c>
      <c r="F78" s="257" t="s">
        <v>259</v>
      </c>
      <c r="G78" s="175"/>
      <c r="H78" s="175"/>
      <c r="I78" s="178"/>
      <c r="J78" s="258">
        <f>BK78</f>
        <v>0</v>
      </c>
      <c r="K78" s="175"/>
      <c r="L78" s="180"/>
      <c r="M78" s="181"/>
      <c r="N78" s="182"/>
      <c r="O78" s="182"/>
      <c r="P78" s="183">
        <f>SUM(P79:P84)</f>
        <v>0</v>
      </c>
      <c r="Q78" s="182"/>
      <c r="R78" s="183">
        <f>SUM(R79:R84)</f>
        <v>0</v>
      </c>
      <c r="S78" s="182"/>
      <c r="T78" s="184">
        <f>SUM(T79:T84)</f>
        <v>0</v>
      </c>
      <c r="AR78" s="185" t="s">
        <v>83</v>
      </c>
      <c r="AT78" s="186" t="s">
        <v>71</v>
      </c>
      <c r="AU78" s="186" t="s">
        <v>72</v>
      </c>
      <c r="AY78" s="185" t="s">
        <v>124</v>
      </c>
      <c r="BK78" s="187">
        <f>SUM(BK79:BK84)</f>
        <v>0</v>
      </c>
    </row>
    <row r="79" spans="2:65" s="1" customFormat="1" ht="22.5" customHeight="1">
      <c r="B79" s="40"/>
      <c r="C79" s="191" t="s">
        <v>77</v>
      </c>
      <c r="D79" s="191" t="s">
        <v>127</v>
      </c>
      <c r="E79" s="192" t="s">
        <v>260</v>
      </c>
      <c r="F79" s="193" t="s">
        <v>261</v>
      </c>
      <c r="G79" s="194" t="s">
        <v>142</v>
      </c>
      <c r="H79" s="195">
        <v>1</v>
      </c>
      <c r="I79" s="196"/>
      <c r="J79" s="197">
        <f>ROUND(I79*H79,2)</f>
        <v>0</v>
      </c>
      <c r="K79" s="193" t="s">
        <v>22</v>
      </c>
      <c r="L79" s="60"/>
      <c r="M79" s="198" t="s">
        <v>22</v>
      </c>
      <c r="N79" s="199" t="s">
        <v>43</v>
      </c>
      <c r="O79" s="41"/>
      <c r="P79" s="200">
        <f>O79*H79</f>
        <v>0</v>
      </c>
      <c r="Q79" s="200">
        <v>0</v>
      </c>
      <c r="R79" s="200">
        <f>Q79*H79</f>
        <v>0</v>
      </c>
      <c r="S79" s="200">
        <v>0</v>
      </c>
      <c r="T79" s="201">
        <f>S79*H79</f>
        <v>0</v>
      </c>
      <c r="AR79" s="23" t="s">
        <v>262</v>
      </c>
      <c r="AT79" s="23" t="s">
        <v>127</v>
      </c>
      <c r="AU79" s="23" t="s">
        <v>77</v>
      </c>
      <c r="AY79" s="23" t="s">
        <v>124</v>
      </c>
      <c r="BE79" s="202">
        <f>IF(N79="základní",J79,0)</f>
        <v>0</v>
      </c>
      <c r="BF79" s="202">
        <f>IF(N79="snížená",J79,0)</f>
        <v>0</v>
      </c>
      <c r="BG79" s="202">
        <f>IF(N79="zákl. přenesená",J79,0)</f>
        <v>0</v>
      </c>
      <c r="BH79" s="202">
        <f>IF(N79="sníž. přenesená",J79,0)</f>
        <v>0</v>
      </c>
      <c r="BI79" s="202">
        <f>IF(N79="nulová",J79,0)</f>
        <v>0</v>
      </c>
      <c r="BJ79" s="23" t="s">
        <v>77</v>
      </c>
      <c r="BK79" s="202">
        <f>ROUND(I79*H79,2)</f>
        <v>0</v>
      </c>
      <c r="BL79" s="23" t="s">
        <v>262</v>
      </c>
      <c r="BM79" s="23" t="s">
        <v>263</v>
      </c>
    </row>
    <row r="80" spans="2:51" s="11" customFormat="1" ht="13.5">
      <c r="B80" s="203"/>
      <c r="C80" s="204"/>
      <c r="D80" s="205" t="s">
        <v>134</v>
      </c>
      <c r="E80" s="206" t="s">
        <v>22</v>
      </c>
      <c r="F80" s="207" t="s">
        <v>264</v>
      </c>
      <c r="G80" s="204"/>
      <c r="H80" s="208" t="s">
        <v>22</v>
      </c>
      <c r="I80" s="209"/>
      <c r="J80" s="204"/>
      <c r="K80" s="204"/>
      <c r="L80" s="210"/>
      <c r="M80" s="211"/>
      <c r="N80" s="212"/>
      <c r="O80" s="212"/>
      <c r="P80" s="212"/>
      <c r="Q80" s="212"/>
      <c r="R80" s="212"/>
      <c r="S80" s="212"/>
      <c r="T80" s="213"/>
      <c r="AT80" s="214" t="s">
        <v>134</v>
      </c>
      <c r="AU80" s="214" t="s">
        <v>77</v>
      </c>
      <c r="AV80" s="11" t="s">
        <v>77</v>
      </c>
      <c r="AW80" s="11" t="s">
        <v>36</v>
      </c>
      <c r="AX80" s="11" t="s">
        <v>72</v>
      </c>
      <c r="AY80" s="214" t="s">
        <v>124</v>
      </c>
    </row>
    <row r="81" spans="2:51" s="11" customFormat="1" ht="13.5">
      <c r="B81" s="203"/>
      <c r="C81" s="204"/>
      <c r="D81" s="205" t="s">
        <v>134</v>
      </c>
      <c r="E81" s="206" t="s">
        <v>22</v>
      </c>
      <c r="F81" s="207" t="s">
        <v>265</v>
      </c>
      <c r="G81" s="204"/>
      <c r="H81" s="208" t="s">
        <v>22</v>
      </c>
      <c r="I81" s="209"/>
      <c r="J81" s="204"/>
      <c r="K81" s="204"/>
      <c r="L81" s="210"/>
      <c r="M81" s="211"/>
      <c r="N81" s="212"/>
      <c r="O81" s="212"/>
      <c r="P81" s="212"/>
      <c r="Q81" s="212"/>
      <c r="R81" s="212"/>
      <c r="S81" s="212"/>
      <c r="T81" s="213"/>
      <c r="AT81" s="214" t="s">
        <v>134</v>
      </c>
      <c r="AU81" s="214" t="s">
        <v>77</v>
      </c>
      <c r="AV81" s="11" t="s">
        <v>77</v>
      </c>
      <c r="AW81" s="11" t="s">
        <v>36</v>
      </c>
      <c r="AX81" s="11" t="s">
        <v>72</v>
      </c>
      <c r="AY81" s="214" t="s">
        <v>124</v>
      </c>
    </row>
    <row r="82" spans="2:51" s="11" customFormat="1" ht="27">
      <c r="B82" s="203"/>
      <c r="C82" s="204"/>
      <c r="D82" s="205" t="s">
        <v>134</v>
      </c>
      <c r="E82" s="206" t="s">
        <v>22</v>
      </c>
      <c r="F82" s="207" t="s">
        <v>266</v>
      </c>
      <c r="G82" s="204"/>
      <c r="H82" s="208" t="s">
        <v>22</v>
      </c>
      <c r="I82" s="209"/>
      <c r="J82" s="204"/>
      <c r="K82" s="204"/>
      <c r="L82" s="210"/>
      <c r="M82" s="211"/>
      <c r="N82" s="212"/>
      <c r="O82" s="212"/>
      <c r="P82" s="212"/>
      <c r="Q82" s="212"/>
      <c r="R82" s="212"/>
      <c r="S82" s="212"/>
      <c r="T82" s="213"/>
      <c r="AT82" s="214" t="s">
        <v>134</v>
      </c>
      <c r="AU82" s="214" t="s">
        <v>77</v>
      </c>
      <c r="AV82" s="11" t="s">
        <v>77</v>
      </c>
      <c r="AW82" s="11" t="s">
        <v>36</v>
      </c>
      <c r="AX82" s="11" t="s">
        <v>72</v>
      </c>
      <c r="AY82" s="214" t="s">
        <v>124</v>
      </c>
    </row>
    <row r="83" spans="2:51" s="12" customFormat="1" ht="13.5">
      <c r="B83" s="215"/>
      <c r="C83" s="216"/>
      <c r="D83" s="205" t="s">
        <v>134</v>
      </c>
      <c r="E83" s="217" t="s">
        <v>22</v>
      </c>
      <c r="F83" s="218" t="s">
        <v>77</v>
      </c>
      <c r="G83" s="216"/>
      <c r="H83" s="219">
        <v>1</v>
      </c>
      <c r="I83" s="220"/>
      <c r="J83" s="216"/>
      <c r="K83" s="216"/>
      <c r="L83" s="221"/>
      <c r="M83" s="222"/>
      <c r="N83" s="223"/>
      <c r="O83" s="223"/>
      <c r="P83" s="223"/>
      <c r="Q83" s="223"/>
      <c r="R83" s="223"/>
      <c r="S83" s="223"/>
      <c r="T83" s="224"/>
      <c r="AT83" s="225" t="s">
        <v>134</v>
      </c>
      <c r="AU83" s="225" t="s">
        <v>77</v>
      </c>
      <c r="AV83" s="12" t="s">
        <v>81</v>
      </c>
      <c r="AW83" s="12" t="s">
        <v>36</v>
      </c>
      <c r="AX83" s="12" t="s">
        <v>72</v>
      </c>
      <c r="AY83" s="225" t="s">
        <v>124</v>
      </c>
    </row>
    <row r="84" spans="2:51" s="13" customFormat="1" ht="13.5">
      <c r="B84" s="226"/>
      <c r="C84" s="227"/>
      <c r="D84" s="205" t="s">
        <v>134</v>
      </c>
      <c r="E84" s="228" t="s">
        <v>22</v>
      </c>
      <c r="F84" s="229" t="s">
        <v>137</v>
      </c>
      <c r="G84" s="227"/>
      <c r="H84" s="230">
        <v>1</v>
      </c>
      <c r="I84" s="231"/>
      <c r="J84" s="227"/>
      <c r="K84" s="227"/>
      <c r="L84" s="232"/>
      <c r="M84" s="254"/>
      <c r="N84" s="255"/>
      <c r="O84" s="255"/>
      <c r="P84" s="255"/>
      <c r="Q84" s="255"/>
      <c r="R84" s="255"/>
      <c r="S84" s="255"/>
      <c r="T84" s="256"/>
      <c r="AT84" s="236" t="s">
        <v>134</v>
      </c>
      <c r="AU84" s="236" t="s">
        <v>77</v>
      </c>
      <c r="AV84" s="13" t="s">
        <v>132</v>
      </c>
      <c r="AW84" s="13" t="s">
        <v>36</v>
      </c>
      <c r="AX84" s="13" t="s">
        <v>77</v>
      </c>
      <c r="AY84" s="236" t="s">
        <v>124</v>
      </c>
    </row>
    <row r="85" spans="2:12" s="1" customFormat="1" ht="6.75" customHeight="1">
      <c r="B85" s="55"/>
      <c r="C85" s="56"/>
      <c r="D85" s="56"/>
      <c r="E85" s="56"/>
      <c r="F85" s="56"/>
      <c r="G85" s="56"/>
      <c r="H85" s="56"/>
      <c r="I85" s="134"/>
      <c r="J85" s="56"/>
      <c r="K85" s="56"/>
      <c r="L85" s="60"/>
    </row>
  </sheetData>
  <sheetProtection formatCells="0" formatColumns="0" formatRows="0" sort="0" autoFilter="0"/>
  <autoFilter ref="C76:K84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4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86</v>
      </c>
      <c r="G1" s="354" t="s">
        <v>87</v>
      </c>
      <c r="H1" s="354"/>
      <c r="I1" s="113"/>
      <c r="J1" s="112" t="s">
        <v>88</v>
      </c>
      <c r="K1" s="111" t="s">
        <v>89</v>
      </c>
      <c r="L1" s="112" t="s">
        <v>90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23" t="s">
        <v>85</v>
      </c>
    </row>
    <row r="3" spans="2:46" ht="6.7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81</v>
      </c>
    </row>
    <row r="4" spans="2:46" ht="36.75" customHeight="1">
      <c r="B4" s="27"/>
      <c r="C4" s="28"/>
      <c r="D4" s="29" t="s">
        <v>91</v>
      </c>
      <c r="E4" s="28"/>
      <c r="F4" s="28"/>
      <c r="G4" s="28"/>
      <c r="H4" s="28"/>
      <c r="I4" s="115"/>
      <c r="J4" s="28"/>
      <c r="K4" s="30"/>
      <c r="M4" s="31" t="s">
        <v>13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5"/>
      <c r="J6" s="28"/>
      <c r="K6" s="30"/>
    </row>
    <row r="7" spans="2:11" ht="22.5" customHeight="1">
      <c r="B7" s="27"/>
      <c r="C7" s="28"/>
      <c r="D7" s="28"/>
      <c r="E7" s="355" t="str">
        <f>'Rekapitulace stavby'!K6</f>
        <v>Odchov krůt Bratčice</v>
      </c>
      <c r="F7" s="356"/>
      <c r="G7" s="356"/>
      <c r="H7" s="356"/>
      <c r="I7" s="115"/>
      <c r="J7" s="28"/>
      <c r="K7" s="30"/>
    </row>
    <row r="8" spans="2:11" s="1" customFormat="1" ht="15">
      <c r="B8" s="40"/>
      <c r="C8" s="41"/>
      <c r="D8" s="36" t="s">
        <v>92</v>
      </c>
      <c r="E8" s="41"/>
      <c r="F8" s="41"/>
      <c r="G8" s="41"/>
      <c r="H8" s="41"/>
      <c r="I8" s="116"/>
      <c r="J8" s="41"/>
      <c r="K8" s="44"/>
    </row>
    <row r="9" spans="2:11" s="1" customFormat="1" ht="36.75" customHeight="1">
      <c r="B9" s="40"/>
      <c r="C9" s="41"/>
      <c r="D9" s="41"/>
      <c r="E9" s="337" t="s">
        <v>267</v>
      </c>
      <c r="F9" s="338"/>
      <c r="G9" s="338"/>
      <c r="H9" s="338"/>
      <c r="I9" s="11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6"/>
      <c r="J10" s="41"/>
      <c r="K10" s="44"/>
    </row>
    <row r="11" spans="2:11" s="1" customFormat="1" ht="14.2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7" t="s">
        <v>23</v>
      </c>
      <c r="J11" s="34" t="s">
        <v>22</v>
      </c>
      <c r="K11" s="44"/>
    </row>
    <row r="12" spans="2:11" s="1" customFormat="1" ht="14.2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7" t="s">
        <v>26</v>
      </c>
      <c r="J12" s="118" t="str">
        <f>'Rekapitulace stavby'!AN8</f>
        <v>3.1.2018</v>
      </c>
      <c r="K12" s="44"/>
    </row>
    <row r="13" spans="2:11" s="1" customFormat="1" ht="10.5" customHeight="1">
      <c r="B13" s="40"/>
      <c r="C13" s="41"/>
      <c r="D13" s="41"/>
      <c r="E13" s="41"/>
      <c r="F13" s="41"/>
      <c r="G13" s="41"/>
      <c r="H13" s="41"/>
      <c r="I13" s="116"/>
      <c r="J13" s="41"/>
      <c r="K13" s="44"/>
    </row>
    <row r="14" spans="2:11" s="1" customFormat="1" ht="14.25" customHeight="1">
      <c r="B14" s="40"/>
      <c r="C14" s="41"/>
      <c r="D14" s="36" t="s">
        <v>28</v>
      </c>
      <c r="E14" s="41"/>
      <c r="F14" s="41"/>
      <c r="G14" s="41"/>
      <c r="H14" s="41"/>
      <c r="I14" s="117" t="s">
        <v>29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7" t="s">
        <v>31</v>
      </c>
      <c r="J15" s="34" t="s">
        <v>22</v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16"/>
      <c r="J16" s="41"/>
      <c r="K16" s="44"/>
    </row>
    <row r="17" spans="2:11" s="1" customFormat="1" ht="14.25" customHeight="1">
      <c r="B17" s="40"/>
      <c r="C17" s="41"/>
      <c r="D17" s="36" t="s">
        <v>32</v>
      </c>
      <c r="E17" s="41"/>
      <c r="F17" s="41"/>
      <c r="G17" s="41"/>
      <c r="H17" s="41"/>
      <c r="I17" s="117" t="s">
        <v>29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17" t="s">
        <v>31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16"/>
      <c r="J19" s="41"/>
      <c r="K19" s="44"/>
    </row>
    <row r="20" spans="2:11" s="1" customFormat="1" ht="14.25" customHeight="1">
      <c r="B20" s="40"/>
      <c r="C20" s="41"/>
      <c r="D20" s="36" t="s">
        <v>34</v>
      </c>
      <c r="E20" s="41"/>
      <c r="F20" s="41"/>
      <c r="G20" s="41"/>
      <c r="H20" s="41"/>
      <c r="I20" s="117" t="s">
        <v>29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17" t="s">
        <v>31</v>
      </c>
      <c r="J21" s="34" t="s">
        <v>22</v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16"/>
      <c r="J22" s="41"/>
      <c r="K22" s="44"/>
    </row>
    <row r="23" spans="2:11" s="1" customFormat="1" ht="14.25" customHeight="1">
      <c r="B23" s="40"/>
      <c r="C23" s="41"/>
      <c r="D23" s="36" t="s">
        <v>37</v>
      </c>
      <c r="E23" s="41"/>
      <c r="F23" s="41"/>
      <c r="G23" s="41"/>
      <c r="H23" s="41"/>
      <c r="I23" s="116"/>
      <c r="J23" s="41"/>
      <c r="K23" s="44"/>
    </row>
    <row r="24" spans="2:11" s="6" customFormat="1" ht="22.5" customHeight="1">
      <c r="B24" s="119"/>
      <c r="C24" s="120"/>
      <c r="D24" s="120"/>
      <c r="E24" s="364" t="s">
        <v>22</v>
      </c>
      <c r="F24" s="364"/>
      <c r="G24" s="364"/>
      <c r="H24" s="364"/>
      <c r="I24" s="121"/>
      <c r="J24" s="120"/>
      <c r="K24" s="122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16"/>
      <c r="J25" s="41"/>
      <c r="K25" s="44"/>
    </row>
    <row r="26" spans="2:11" s="1" customFormat="1" ht="6.75" customHeight="1">
      <c r="B26" s="40"/>
      <c r="C26" s="41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4.75" customHeight="1">
      <c r="B27" s="40"/>
      <c r="C27" s="41"/>
      <c r="D27" s="125" t="s">
        <v>38</v>
      </c>
      <c r="E27" s="41"/>
      <c r="F27" s="41"/>
      <c r="G27" s="41"/>
      <c r="H27" s="41"/>
      <c r="I27" s="116"/>
      <c r="J27" s="126">
        <f>ROUND(J79,1)</f>
        <v>0</v>
      </c>
      <c r="K27" s="44"/>
    </row>
    <row r="28" spans="2:11" s="1" customFormat="1" ht="6.75" customHeight="1">
      <c r="B28" s="40"/>
      <c r="C28" s="41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25" customHeight="1">
      <c r="B29" s="40"/>
      <c r="C29" s="41"/>
      <c r="D29" s="41"/>
      <c r="E29" s="41"/>
      <c r="F29" s="45" t="s">
        <v>40</v>
      </c>
      <c r="G29" s="41"/>
      <c r="H29" s="41"/>
      <c r="I29" s="127" t="s">
        <v>39</v>
      </c>
      <c r="J29" s="45" t="s">
        <v>41</v>
      </c>
      <c r="K29" s="44"/>
    </row>
    <row r="30" spans="2:11" s="1" customFormat="1" ht="14.25" customHeight="1">
      <c r="B30" s="40"/>
      <c r="C30" s="41"/>
      <c r="D30" s="48" t="s">
        <v>42</v>
      </c>
      <c r="E30" s="48" t="s">
        <v>43</v>
      </c>
      <c r="F30" s="128">
        <f>ROUND(SUM(BE79:BE103),1)</f>
        <v>0</v>
      </c>
      <c r="G30" s="41"/>
      <c r="H30" s="41"/>
      <c r="I30" s="129">
        <v>0.21</v>
      </c>
      <c r="J30" s="128">
        <f>ROUND(ROUND((SUM(BE79:BE103)),1)*I30,1)</f>
        <v>0</v>
      </c>
      <c r="K30" s="44"/>
    </row>
    <row r="31" spans="2:11" s="1" customFormat="1" ht="14.25" customHeight="1">
      <c r="B31" s="40"/>
      <c r="C31" s="41"/>
      <c r="D31" s="41"/>
      <c r="E31" s="48" t="s">
        <v>44</v>
      </c>
      <c r="F31" s="128">
        <f>ROUND(SUM(BF79:BF103),1)</f>
        <v>0</v>
      </c>
      <c r="G31" s="41"/>
      <c r="H31" s="41"/>
      <c r="I31" s="129">
        <v>0.15</v>
      </c>
      <c r="J31" s="128">
        <f>ROUND(ROUND((SUM(BF79:BF103)),1)*I31,1)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45</v>
      </c>
      <c r="F32" s="128">
        <f>ROUND(SUM(BG79:BG103),1)</f>
        <v>0</v>
      </c>
      <c r="G32" s="41"/>
      <c r="H32" s="41"/>
      <c r="I32" s="129">
        <v>0.21</v>
      </c>
      <c r="J32" s="128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46</v>
      </c>
      <c r="F33" s="128">
        <f>ROUND(SUM(BH79:BH103),1)</f>
        <v>0</v>
      </c>
      <c r="G33" s="41"/>
      <c r="H33" s="41"/>
      <c r="I33" s="129">
        <v>0.15</v>
      </c>
      <c r="J33" s="128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47</v>
      </c>
      <c r="F34" s="128">
        <f>ROUND(SUM(BI79:BI103),1)</f>
        <v>0</v>
      </c>
      <c r="G34" s="41"/>
      <c r="H34" s="41"/>
      <c r="I34" s="129">
        <v>0</v>
      </c>
      <c r="J34" s="128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16"/>
      <c r="J35" s="41"/>
      <c r="K35" s="44"/>
    </row>
    <row r="36" spans="2:11" s="1" customFormat="1" ht="24.75" customHeight="1">
      <c r="B36" s="40"/>
      <c r="C36" s="50"/>
      <c r="D36" s="51" t="s">
        <v>48</v>
      </c>
      <c r="E36" s="52"/>
      <c r="F36" s="52"/>
      <c r="G36" s="130" t="s">
        <v>49</v>
      </c>
      <c r="H36" s="53" t="s">
        <v>50</v>
      </c>
      <c r="I36" s="131"/>
      <c r="J36" s="132">
        <f>SUM(J27:J34)</f>
        <v>0</v>
      </c>
      <c r="K36" s="133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7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75" customHeight="1">
      <c r="B42" s="40"/>
      <c r="C42" s="29" t="s">
        <v>94</v>
      </c>
      <c r="D42" s="41"/>
      <c r="E42" s="41"/>
      <c r="F42" s="41"/>
      <c r="G42" s="41"/>
      <c r="H42" s="41"/>
      <c r="I42" s="116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16"/>
      <c r="J43" s="41"/>
      <c r="K43" s="44"/>
    </row>
    <row r="44" spans="2:11" s="1" customFormat="1" ht="14.25" customHeight="1">
      <c r="B44" s="40"/>
      <c r="C44" s="36" t="s">
        <v>19</v>
      </c>
      <c r="D44" s="41"/>
      <c r="E44" s="41"/>
      <c r="F44" s="41"/>
      <c r="G44" s="41"/>
      <c r="H44" s="41"/>
      <c r="I44" s="116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Odchov krůt Bratčice</v>
      </c>
      <c r="F45" s="356"/>
      <c r="G45" s="356"/>
      <c r="H45" s="356"/>
      <c r="I45" s="116"/>
      <c r="J45" s="41"/>
      <c r="K45" s="44"/>
    </row>
    <row r="46" spans="2:11" s="1" customFormat="1" ht="14.25" customHeight="1">
      <c r="B46" s="40"/>
      <c r="C46" s="36" t="s">
        <v>92</v>
      </c>
      <c r="D46" s="41"/>
      <c r="E46" s="41"/>
      <c r="F46" s="41"/>
      <c r="G46" s="41"/>
      <c r="H46" s="41"/>
      <c r="I46" s="116"/>
      <c r="J46" s="41"/>
      <c r="K46" s="44"/>
    </row>
    <row r="47" spans="2:11" s="1" customFormat="1" ht="23.25" customHeight="1">
      <c r="B47" s="40"/>
      <c r="C47" s="41"/>
      <c r="D47" s="41"/>
      <c r="E47" s="337" t="str">
        <f>E9</f>
        <v>3 - Vytápění a vzduchotechnika</v>
      </c>
      <c r="F47" s="338"/>
      <c r="G47" s="338"/>
      <c r="H47" s="338"/>
      <c r="I47" s="116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1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Bratčice</v>
      </c>
      <c r="G49" s="41"/>
      <c r="H49" s="41"/>
      <c r="I49" s="117" t="s">
        <v>26</v>
      </c>
      <c r="J49" s="118" t="str">
        <f>IF(J12="","",J12)</f>
        <v>3.1.2018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16"/>
      <c r="J50" s="41"/>
      <c r="K50" s="44"/>
    </row>
    <row r="51" spans="2:11" s="1" customFormat="1" ht="15">
      <c r="B51" s="40"/>
      <c r="C51" s="36" t="s">
        <v>28</v>
      </c>
      <c r="D51" s="41"/>
      <c r="E51" s="41"/>
      <c r="F51" s="34" t="str">
        <f>E15</f>
        <v>Zelenka s.r.o.</v>
      </c>
      <c r="G51" s="41"/>
      <c r="H51" s="41"/>
      <c r="I51" s="117" t="s">
        <v>34</v>
      </c>
      <c r="J51" s="34" t="str">
        <f>E21</f>
        <v>A77 Architekti</v>
      </c>
      <c r="K51" s="44"/>
    </row>
    <row r="52" spans="2:11" s="1" customFormat="1" ht="14.25" customHeight="1">
      <c r="B52" s="40"/>
      <c r="C52" s="36" t="s">
        <v>32</v>
      </c>
      <c r="D52" s="41"/>
      <c r="E52" s="41"/>
      <c r="F52" s="34">
        <f>IF(E18="","",E18)</f>
      </c>
      <c r="G52" s="41"/>
      <c r="H52" s="41"/>
      <c r="I52" s="116"/>
      <c r="J52" s="41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16"/>
      <c r="J53" s="41"/>
      <c r="K53" s="44"/>
    </row>
    <row r="54" spans="2:11" s="1" customFormat="1" ht="29.25" customHeight="1">
      <c r="B54" s="40"/>
      <c r="C54" s="139" t="s">
        <v>95</v>
      </c>
      <c r="D54" s="50"/>
      <c r="E54" s="50"/>
      <c r="F54" s="50"/>
      <c r="G54" s="50"/>
      <c r="H54" s="50"/>
      <c r="I54" s="140"/>
      <c r="J54" s="141" t="s">
        <v>96</v>
      </c>
      <c r="K54" s="54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16"/>
      <c r="J55" s="41"/>
      <c r="K55" s="44"/>
    </row>
    <row r="56" spans="2:47" s="1" customFormat="1" ht="29.25" customHeight="1">
      <c r="B56" s="40"/>
      <c r="C56" s="142" t="s">
        <v>97</v>
      </c>
      <c r="D56" s="41"/>
      <c r="E56" s="41"/>
      <c r="F56" s="41"/>
      <c r="G56" s="41"/>
      <c r="H56" s="41"/>
      <c r="I56" s="116"/>
      <c r="J56" s="126">
        <f>J79</f>
        <v>0</v>
      </c>
      <c r="K56" s="44"/>
      <c r="AU56" s="23" t="s">
        <v>98</v>
      </c>
    </row>
    <row r="57" spans="2:11" s="7" customFormat="1" ht="24.75" customHeight="1">
      <c r="B57" s="143"/>
      <c r="C57" s="144"/>
      <c r="D57" s="145" t="s">
        <v>104</v>
      </c>
      <c r="E57" s="146"/>
      <c r="F57" s="146"/>
      <c r="G57" s="146"/>
      <c r="H57" s="146"/>
      <c r="I57" s="147"/>
      <c r="J57" s="148">
        <f>J80</f>
        <v>0</v>
      </c>
      <c r="K57" s="149"/>
    </row>
    <row r="58" spans="2:11" s="8" customFormat="1" ht="19.5" customHeight="1">
      <c r="B58" s="150"/>
      <c r="C58" s="151"/>
      <c r="D58" s="152" t="s">
        <v>268</v>
      </c>
      <c r="E58" s="153"/>
      <c r="F58" s="153"/>
      <c r="G58" s="153"/>
      <c r="H58" s="153"/>
      <c r="I58" s="154"/>
      <c r="J58" s="155">
        <f>J81</f>
        <v>0</v>
      </c>
      <c r="K58" s="156"/>
    </row>
    <row r="59" spans="2:11" s="8" customFormat="1" ht="19.5" customHeight="1">
      <c r="B59" s="150"/>
      <c r="C59" s="151"/>
      <c r="D59" s="152" t="s">
        <v>269</v>
      </c>
      <c r="E59" s="153"/>
      <c r="F59" s="153"/>
      <c r="G59" s="153"/>
      <c r="H59" s="153"/>
      <c r="I59" s="154"/>
      <c r="J59" s="155">
        <f>J89</f>
        <v>0</v>
      </c>
      <c r="K59" s="156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6"/>
      <c r="J60" s="41"/>
      <c r="K60" s="44"/>
    </row>
    <row r="61" spans="2:11" s="1" customFormat="1" ht="6.75" customHeight="1">
      <c r="B61" s="55"/>
      <c r="C61" s="56"/>
      <c r="D61" s="56"/>
      <c r="E61" s="56"/>
      <c r="F61" s="56"/>
      <c r="G61" s="56"/>
      <c r="H61" s="56"/>
      <c r="I61" s="134"/>
      <c r="J61" s="56"/>
      <c r="K61" s="57"/>
    </row>
    <row r="65" spans="2:12" s="1" customFormat="1" ht="6.75" customHeight="1">
      <c r="B65" s="58"/>
      <c r="C65" s="59"/>
      <c r="D65" s="59"/>
      <c r="E65" s="59"/>
      <c r="F65" s="59"/>
      <c r="G65" s="59"/>
      <c r="H65" s="59"/>
      <c r="I65" s="137"/>
      <c r="J65" s="59"/>
      <c r="K65" s="59"/>
      <c r="L65" s="60"/>
    </row>
    <row r="66" spans="2:12" s="1" customFormat="1" ht="36.75" customHeight="1">
      <c r="B66" s="40"/>
      <c r="C66" s="61" t="s">
        <v>108</v>
      </c>
      <c r="D66" s="62"/>
      <c r="E66" s="62"/>
      <c r="F66" s="62"/>
      <c r="G66" s="62"/>
      <c r="H66" s="62"/>
      <c r="I66" s="157"/>
      <c r="J66" s="62"/>
      <c r="K66" s="62"/>
      <c r="L66" s="60"/>
    </row>
    <row r="67" spans="2:12" s="1" customFormat="1" ht="6.75" customHeight="1">
      <c r="B67" s="40"/>
      <c r="C67" s="62"/>
      <c r="D67" s="62"/>
      <c r="E67" s="62"/>
      <c r="F67" s="62"/>
      <c r="G67" s="62"/>
      <c r="H67" s="62"/>
      <c r="I67" s="157"/>
      <c r="J67" s="62"/>
      <c r="K67" s="62"/>
      <c r="L67" s="60"/>
    </row>
    <row r="68" spans="2:12" s="1" customFormat="1" ht="14.25" customHeight="1">
      <c r="B68" s="40"/>
      <c r="C68" s="64" t="s">
        <v>19</v>
      </c>
      <c r="D68" s="62"/>
      <c r="E68" s="62"/>
      <c r="F68" s="62"/>
      <c r="G68" s="62"/>
      <c r="H68" s="62"/>
      <c r="I68" s="157"/>
      <c r="J68" s="62"/>
      <c r="K68" s="62"/>
      <c r="L68" s="60"/>
    </row>
    <row r="69" spans="2:12" s="1" customFormat="1" ht="22.5" customHeight="1">
      <c r="B69" s="40"/>
      <c r="C69" s="62"/>
      <c r="D69" s="62"/>
      <c r="E69" s="351" t="str">
        <f>E7</f>
        <v>Odchov krůt Bratčice</v>
      </c>
      <c r="F69" s="352"/>
      <c r="G69" s="352"/>
      <c r="H69" s="352"/>
      <c r="I69" s="157"/>
      <c r="J69" s="62"/>
      <c r="K69" s="62"/>
      <c r="L69" s="60"/>
    </row>
    <row r="70" spans="2:12" s="1" customFormat="1" ht="14.25" customHeight="1">
      <c r="B70" s="40"/>
      <c r="C70" s="64" t="s">
        <v>92</v>
      </c>
      <c r="D70" s="62"/>
      <c r="E70" s="62"/>
      <c r="F70" s="62"/>
      <c r="G70" s="62"/>
      <c r="H70" s="62"/>
      <c r="I70" s="157"/>
      <c r="J70" s="62"/>
      <c r="K70" s="62"/>
      <c r="L70" s="60"/>
    </row>
    <row r="71" spans="2:12" s="1" customFormat="1" ht="23.25" customHeight="1">
      <c r="B71" s="40"/>
      <c r="C71" s="62"/>
      <c r="D71" s="62"/>
      <c r="E71" s="349" t="str">
        <f>E9</f>
        <v>3 - Vytápění a vzduchotechnika</v>
      </c>
      <c r="F71" s="353"/>
      <c r="G71" s="353"/>
      <c r="H71" s="353"/>
      <c r="I71" s="157"/>
      <c r="J71" s="62"/>
      <c r="K71" s="62"/>
      <c r="L71" s="60"/>
    </row>
    <row r="72" spans="2:12" s="1" customFormat="1" ht="6.75" customHeight="1">
      <c r="B72" s="40"/>
      <c r="C72" s="62"/>
      <c r="D72" s="62"/>
      <c r="E72" s="62"/>
      <c r="F72" s="62"/>
      <c r="G72" s="62"/>
      <c r="H72" s="62"/>
      <c r="I72" s="157"/>
      <c r="J72" s="62"/>
      <c r="K72" s="62"/>
      <c r="L72" s="60"/>
    </row>
    <row r="73" spans="2:12" s="1" customFormat="1" ht="18" customHeight="1">
      <c r="B73" s="40"/>
      <c r="C73" s="64" t="s">
        <v>24</v>
      </c>
      <c r="D73" s="62"/>
      <c r="E73" s="62"/>
      <c r="F73" s="162" t="str">
        <f>F12</f>
        <v>Bratčice</v>
      </c>
      <c r="G73" s="62"/>
      <c r="H73" s="62"/>
      <c r="I73" s="163" t="s">
        <v>26</v>
      </c>
      <c r="J73" s="72" t="str">
        <f>IF(J12="","",J12)</f>
        <v>3.1.2018</v>
      </c>
      <c r="K73" s="62"/>
      <c r="L73" s="60"/>
    </row>
    <row r="74" spans="2:12" s="1" customFormat="1" ht="6.75" customHeight="1">
      <c r="B74" s="40"/>
      <c r="C74" s="62"/>
      <c r="D74" s="62"/>
      <c r="E74" s="62"/>
      <c r="F74" s="62"/>
      <c r="G74" s="62"/>
      <c r="H74" s="62"/>
      <c r="I74" s="157"/>
      <c r="J74" s="62"/>
      <c r="K74" s="62"/>
      <c r="L74" s="60"/>
    </row>
    <row r="75" spans="2:12" s="1" customFormat="1" ht="15">
      <c r="B75" s="40"/>
      <c r="C75" s="64" t="s">
        <v>28</v>
      </c>
      <c r="D75" s="62"/>
      <c r="E75" s="62"/>
      <c r="F75" s="162" t="str">
        <f>E15</f>
        <v>Zelenka s.r.o.</v>
      </c>
      <c r="G75" s="62"/>
      <c r="H75" s="62"/>
      <c r="I75" s="163" t="s">
        <v>34</v>
      </c>
      <c r="J75" s="162" t="str">
        <f>E21</f>
        <v>A77 Architekti</v>
      </c>
      <c r="K75" s="62"/>
      <c r="L75" s="60"/>
    </row>
    <row r="76" spans="2:12" s="1" customFormat="1" ht="14.25" customHeight="1">
      <c r="B76" s="40"/>
      <c r="C76" s="64" t="s">
        <v>32</v>
      </c>
      <c r="D76" s="62"/>
      <c r="E76" s="62"/>
      <c r="F76" s="162">
        <f>IF(E18="","",E18)</f>
      </c>
      <c r="G76" s="62"/>
      <c r="H76" s="62"/>
      <c r="I76" s="157"/>
      <c r="J76" s="62"/>
      <c r="K76" s="62"/>
      <c r="L76" s="60"/>
    </row>
    <row r="77" spans="2:12" s="1" customFormat="1" ht="9.75" customHeight="1">
      <c r="B77" s="40"/>
      <c r="C77" s="62"/>
      <c r="D77" s="62"/>
      <c r="E77" s="62"/>
      <c r="F77" s="62"/>
      <c r="G77" s="62"/>
      <c r="H77" s="62"/>
      <c r="I77" s="157"/>
      <c r="J77" s="62"/>
      <c r="K77" s="62"/>
      <c r="L77" s="60"/>
    </row>
    <row r="78" spans="2:20" s="9" customFormat="1" ht="29.25" customHeight="1">
      <c r="B78" s="164"/>
      <c r="C78" s="165" t="s">
        <v>109</v>
      </c>
      <c r="D78" s="166" t="s">
        <v>57</v>
      </c>
      <c r="E78" s="166" t="s">
        <v>53</v>
      </c>
      <c r="F78" s="166" t="s">
        <v>110</v>
      </c>
      <c r="G78" s="166" t="s">
        <v>111</v>
      </c>
      <c r="H78" s="166" t="s">
        <v>112</v>
      </c>
      <c r="I78" s="167" t="s">
        <v>113</v>
      </c>
      <c r="J78" s="166" t="s">
        <v>96</v>
      </c>
      <c r="K78" s="168" t="s">
        <v>114</v>
      </c>
      <c r="L78" s="169"/>
      <c r="M78" s="79" t="s">
        <v>115</v>
      </c>
      <c r="N78" s="80" t="s">
        <v>42</v>
      </c>
      <c r="O78" s="80" t="s">
        <v>116</v>
      </c>
      <c r="P78" s="80" t="s">
        <v>117</v>
      </c>
      <c r="Q78" s="80" t="s">
        <v>118</v>
      </c>
      <c r="R78" s="80" t="s">
        <v>119</v>
      </c>
      <c r="S78" s="80" t="s">
        <v>120</v>
      </c>
      <c r="T78" s="81" t="s">
        <v>121</v>
      </c>
    </row>
    <row r="79" spans="2:63" s="1" customFormat="1" ht="29.25" customHeight="1">
      <c r="B79" s="40"/>
      <c r="C79" s="85" t="s">
        <v>97</v>
      </c>
      <c r="D79" s="62"/>
      <c r="E79" s="62"/>
      <c r="F79" s="62"/>
      <c r="G79" s="62"/>
      <c r="H79" s="62"/>
      <c r="I79" s="157"/>
      <c r="J79" s="170">
        <f>BK79</f>
        <v>0</v>
      </c>
      <c r="K79" s="62"/>
      <c r="L79" s="60"/>
      <c r="M79" s="82"/>
      <c r="N79" s="83"/>
      <c r="O79" s="83"/>
      <c r="P79" s="171">
        <f>P80</f>
        <v>0</v>
      </c>
      <c r="Q79" s="83"/>
      <c r="R79" s="171">
        <f>R80</f>
        <v>0</v>
      </c>
      <c r="S79" s="83"/>
      <c r="T79" s="172">
        <f>T80</f>
        <v>0</v>
      </c>
      <c r="AT79" s="23" t="s">
        <v>71</v>
      </c>
      <c r="AU79" s="23" t="s">
        <v>98</v>
      </c>
      <c r="BK79" s="173">
        <f>BK80</f>
        <v>0</v>
      </c>
    </row>
    <row r="80" spans="2:63" s="10" customFormat="1" ht="36.75" customHeight="1">
      <c r="B80" s="174"/>
      <c r="C80" s="175"/>
      <c r="D80" s="176" t="s">
        <v>71</v>
      </c>
      <c r="E80" s="177" t="s">
        <v>173</v>
      </c>
      <c r="F80" s="177" t="s">
        <v>174</v>
      </c>
      <c r="G80" s="175"/>
      <c r="H80" s="175"/>
      <c r="I80" s="178"/>
      <c r="J80" s="179">
        <f>BK80</f>
        <v>0</v>
      </c>
      <c r="K80" s="175"/>
      <c r="L80" s="180"/>
      <c r="M80" s="181"/>
      <c r="N80" s="182"/>
      <c r="O80" s="182"/>
      <c r="P80" s="183">
        <f>P81+P89</f>
        <v>0</v>
      </c>
      <c r="Q80" s="182"/>
      <c r="R80" s="183">
        <f>R81+R89</f>
        <v>0</v>
      </c>
      <c r="S80" s="182"/>
      <c r="T80" s="184">
        <f>T81+T89</f>
        <v>0</v>
      </c>
      <c r="AR80" s="185" t="s">
        <v>81</v>
      </c>
      <c r="AT80" s="186" t="s">
        <v>71</v>
      </c>
      <c r="AU80" s="186" t="s">
        <v>72</v>
      </c>
      <c r="AY80" s="185" t="s">
        <v>124</v>
      </c>
      <c r="BK80" s="187">
        <f>BK81+BK89</f>
        <v>0</v>
      </c>
    </row>
    <row r="81" spans="2:63" s="10" customFormat="1" ht="19.5" customHeight="1">
      <c r="B81" s="174"/>
      <c r="C81" s="175"/>
      <c r="D81" s="188" t="s">
        <v>71</v>
      </c>
      <c r="E81" s="189" t="s">
        <v>270</v>
      </c>
      <c r="F81" s="189" t="s">
        <v>271</v>
      </c>
      <c r="G81" s="175"/>
      <c r="H81" s="175"/>
      <c r="I81" s="178"/>
      <c r="J81" s="190">
        <f>BK81</f>
        <v>0</v>
      </c>
      <c r="K81" s="175"/>
      <c r="L81" s="180"/>
      <c r="M81" s="181"/>
      <c r="N81" s="182"/>
      <c r="O81" s="182"/>
      <c r="P81" s="183">
        <f>SUM(P82:P88)</f>
        <v>0</v>
      </c>
      <c r="Q81" s="182"/>
      <c r="R81" s="183">
        <f>SUM(R82:R88)</f>
        <v>0</v>
      </c>
      <c r="S81" s="182"/>
      <c r="T81" s="184">
        <f>SUM(T82:T88)</f>
        <v>0</v>
      </c>
      <c r="AR81" s="185" t="s">
        <v>81</v>
      </c>
      <c r="AT81" s="186" t="s">
        <v>71</v>
      </c>
      <c r="AU81" s="186" t="s">
        <v>77</v>
      </c>
      <c r="AY81" s="185" t="s">
        <v>124</v>
      </c>
      <c r="BK81" s="187">
        <f>SUM(BK82:BK88)</f>
        <v>0</v>
      </c>
    </row>
    <row r="82" spans="2:65" s="1" customFormat="1" ht="44.25" customHeight="1">
      <c r="B82" s="40"/>
      <c r="C82" s="191" t="s">
        <v>77</v>
      </c>
      <c r="D82" s="191" t="s">
        <v>127</v>
      </c>
      <c r="E82" s="192" t="s">
        <v>272</v>
      </c>
      <c r="F82" s="193" t="s">
        <v>273</v>
      </c>
      <c r="G82" s="194" t="s">
        <v>142</v>
      </c>
      <c r="H82" s="195">
        <v>1</v>
      </c>
      <c r="I82" s="196"/>
      <c r="J82" s="197">
        <f>ROUND(I82*H82,2)</f>
        <v>0</v>
      </c>
      <c r="K82" s="193" t="s">
        <v>22</v>
      </c>
      <c r="L82" s="60"/>
      <c r="M82" s="198" t="s">
        <v>22</v>
      </c>
      <c r="N82" s="199" t="s">
        <v>43</v>
      </c>
      <c r="O82" s="41"/>
      <c r="P82" s="200">
        <f>O82*H82</f>
        <v>0</v>
      </c>
      <c r="Q82" s="200">
        <v>0</v>
      </c>
      <c r="R82" s="200">
        <f>Q82*H82</f>
        <v>0</v>
      </c>
      <c r="S82" s="200">
        <v>0</v>
      </c>
      <c r="T82" s="201">
        <f>S82*H82</f>
        <v>0</v>
      </c>
      <c r="AR82" s="23" t="s">
        <v>180</v>
      </c>
      <c r="AT82" s="23" t="s">
        <v>127</v>
      </c>
      <c r="AU82" s="23" t="s">
        <v>81</v>
      </c>
      <c r="AY82" s="23" t="s">
        <v>124</v>
      </c>
      <c r="BE82" s="202">
        <f>IF(N82="základní",J82,0)</f>
        <v>0</v>
      </c>
      <c r="BF82" s="202">
        <f>IF(N82="snížená",J82,0)</f>
        <v>0</v>
      </c>
      <c r="BG82" s="202">
        <f>IF(N82="zákl. přenesená",J82,0)</f>
        <v>0</v>
      </c>
      <c r="BH82" s="202">
        <f>IF(N82="sníž. přenesená",J82,0)</f>
        <v>0</v>
      </c>
      <c r="BI82" s="202">
        <f>IF(N82="nulová",J82,0)</f>
        <v>0</v>
      </c>
      <c r="BJ82" s="23" t="s">
        <v>77</v>
      </c>
      <c r="BK82" s="202">
        <f>ROUND(I82*H82,2)</f>
        <v>0</v>
      </c>
      <c r="BL82" s="23" t="s">
        <v>180</v>
      </c>
      <c r="BM82" s="23" t="s">
        <v>274</v>
      </c>
    </row>
    <row r="83" spans="2:51" s="11" customFormat="1" ht="13.5">
      <c r="B83" s="203"/>
      <c r="C83" s="204"/>
      <c r="D83" s="205" t="s">
        <v>134</v>
      </c>
      <c r="E83" s="206" t="s">
        <v>22</v>
      </c>
      <c r="F83" s="207" t="s">
        <v>275</v>
      </c>
      <c r="G83" s="204"/>
      <c r="H83" s="208" t="s">
        <v>22</v>
      </c>
      <c r="I83" s="209"/>
      <c r="J83" s="204"/>
      <c r="K83" s="204"/>
      <c r="L83" s="210"/>
      <c r="M83" s="211"/>
      <c r="N83" s="212"/>
      <c r="O83" s="212"/>
      <c r="P83" s="212"/>
      <c r="Q83" s="212"/>
      <c r="R83" s="212"/>
      <c r="S83" s="212"/>
      <c r="T83" s="213"/>
      <c r="AT83" s="214" t="s">
        <v>134</v>
      </c>
      <c r="AU83" s="214" t="s">
        <v>81</v>
      </c>
      <c r="AV83" s="11" t="s">
        <v>77</v>
      </c>
      <c r="AW83" s="11" t="s">
        <v>36</v>
      </c>
      <c r="AX83" s="11" t="s">
        <v>72</v>
      </c>
      <c r="AY83" s="214" t="s">
        <v>124</v>
      </c>
    </row>
    <row r="84" spans="2:51" s="11" customFormat="1" ht="13.5">
      <c r="B84" s="203"/>
      <c r="C84" s="204"/>
      <c r="D84" s="205" t="s">
        <v>134</v>
      </c>
      <c r="E84" s="206" t="s">
        <v>22</v>
      </c>
      <c r="F84" s="207" t="s">
        <v>276</v>
      </c>
      <c r="G84" s="204"/>
      <c r="H84" s="208" t="s">
        <v>22</v>
      </c>
      <c r="I84" s="209"/>
      <c r="J84" s="204"/>
      <c r="K84" s="204"/>
      <c r="L84" s="210"/>
      <c r="M84" s="211"/>
      <c r="N84" s="212"/>
      <c r="O84" s="212"/>
      <c r="P84" s="212"/>
      <c r="Q84" s="212"/>
      <c r="R84" s="212"/>
      <c r="S84" s="212"/>
      <c r="T84" s="213"/>
      <c r="AT84" s="214" t="s">
        <v>134</v>
      </c>
      <c r="AU84" s="214" t="s">
        <v>81</v>
      </c>
      <c r="AV84" s="11" t="s">
        <v>77</v>
      </c>
      <c r="AW84" s="11" t="s">
        <v>36</v>
      </c>
      <c r="AX84" s="11" t="s">
        <v>72</v>
      </c>
      <c r="AY84" s="214" t="s">
        <v>124</v>
      </c>
    </row>
    <row r="85" spans="2:51" s="11" customFormat="1" ht="13.5">
      <c r="B85" s="203"/>
      <c r="C85" s="204"/>
      <c r="D85" s="205" t="s">
        <v>134</v>
      </c>
      <c r="E85" s="206" t="s">
        <v>22</v>
      </c>
      <c r="F85" s="207" t="s">
        <v>277</v>
      </c>
      <c r="G85" s="204"/>
      <c r="H85" s="208" t="s">
        <v>22</v>
      </c>
      <c r="I85" s="209"/>
      <c r="J85" s="204"/>
      <c r="K85" s="204"/>
      <c r="L85" s="210"/>
      <c r="M85" s="211"/>
      <c r="N85" s="212"/>
      <c r="O85" s="212"/>
      <c r="P85" s="212"/>
      <c r="Q85" s="212"/>
      <c r="R85" s="212"/>
      <c r="S85" s="212"/>
      <c r="T85" s="213"/>
      <c r="AT85" s="214" t="s">
        <v>134</v>
      </c>
      <c r="AU85" s="214" t="s">
        <v>81</v>
      </c>
      <c r="AV85" s="11" t="s">
        <v>77</v>
      </c>
      <c r="AW85" s="11" t="s">
        <v>36</v>
      </c>
      <c r="AX85" s="11" t="s">
        <v>72</v>
      </c>
      <c r="AY85" s="214" t="s">
        <v>124</v>
      </c>
    </row>
    <row r="86" spans="2:51" s="11" customFormat="1" ht="27">
      <c r="B86" s="203"/>
      <c r="C86" s="204"/>
      <c r="D86" s="205" t="s">
        <v>134</v>
      </c>
      <c r="E86" s="206" t="s">
        <v>22</v>
      </c>
      <c r="F86" s="207" t="s">
        <v>278</v>
      </c>
      <c r="G86" s="204"/>
      <c r="H86" s="208" t="s">
        <v>22</v>
      </c>
      <c r="I86" s="209"/>
      <c r="J86" s="204"/>
      <c r="K86" s="204"/>
      <c r="L86" s="210"/>
      <c r="M86" s="211"/>
      <c r="N86" s="212"/>
      <c r="O86" s="212"/>
      <c r="P86" s="212"/>
      <c r="Q86" s="212"/>
      <c r="R86" s="212"/>
      <c r="S86" s="212"/>
      <c r="T86" s="213"/>
      <c r="AT86" s="214" t="s">
        <v>134</v>
      </c>
      <c r="AU86" s="214" t="s">
        <v>81</v>
      </c>
      <c r="AV86" s="11" t="s">
        <v>77</v>
      </c>
      <c r="AW86" s="11" t="s">
        <v>36</v>
      </c>
      <c r="AX86" s="11" t="s">
        <v>72</v>
      </c>
      <c r="AY86" s="214" t="s">
        <v>124</v>
      </c>
    </row>
    <row r="87" spans="2:51" s="12" customFormat="1" ht="13.5">
      <c r="B87" s="215"/>
      <c r="C87" s="216"/>
      <c r="D87" s="205" t="s">
        <v>134</v>
      </c>
      <c r="E87" s="217" t="s">
        <v>22</v>
      </c>
      <c r="F87" s="218" t="s">
        <v>77</v>
      </c>
      <c r="G87" s="216"/>
      <c r="H87" s="219">
        <v>1</v>
      </c>
      <c r="I87" s="220"/>
      <c r="J87" s="216"/>
      <c r="K87" s="216"/>
      <c r="L87" s="221"/>
      <c r="M87" s="222"/>
      <c r="N87" s="223"/>
      <c r="O87" s="223"/>
      <c r="P87" s="223"/>
      <c r="Q87" s="223"/>
      <c r="R87" s="223"/>
      <c r="S87" s="223"/>
      <c r="T87" s="224"/>
      <c r="AT87" s="225" t="s">
        <v>134</v>
      </c>
      <c r="AU87" s="225" t="s">
        <v>81</v>
      </c>
      <c r="AV87" s="12" t="s">
        <v>81</v>
      </c>
      <c r="AW87" s="12" t="s">
        <v>36</v>
      </c>
      <c r="AX87" s="12" t="s">
        <v>72</v>
      </c>
      <c r="AY87" s="225" t="s">
        <v>124</v>
      </c>
    </row>
    <row r="88" spans="2:51" s="13" customFormat="1" ht="13.5">
      <c r="B88" s="226"/>
      <c r="C88" s="227"/>
      <c r="D88" s="205" t="s">
        <v>134</v>
      </c>
      <c r="E88" s="228" t="s">
        <v>22</v>
      </c>
      <c r="F88" s="229" t="s">
        <v>137</v>
      </c>
      <c r="G88" s="227"/>
      <c r="H88" s="230">
        <v>1</v>
      </c>
      <c r="I88" s="231"/>
      <c r="J88" s="227"/>
      <c r="K88" s="227"/>
      <c r="L88" s="232"/>
      <c r="M88" s="233"/>
      <c r="N88" s="234"/>
      <c r="O88" s="234"/>
      <c r="P88" s="234"/>
      <c r="Q88" s="234"/>
      <c r="R88" s="234"/>
      <c r="S88" s="234"/>
      <c r="T88" s="235"/>
      <c r="AT88" s="236" t="s">
        <v>134</v>
      </c>
      <c r="AU88" s="236" t="s">
        <v>81</v>
      </c>
      <c r="AV88" s="13" t="s">
        <v>132</v>
      </c>
      <c r="AW88" s="13" t="s">
        <v>36</v>
      </c>
      <c r="AX88" s="13" t="s">
        <v>77</v>
      </c>
      <c r="AY88" s="236" t="s">
        <v>124</v>
      </c>
    </row>
    <row r="89" spans="2:63" s="10" customFormat="1" ht="29.25" customHeight="1">
      <c r="B89" s="174"/>
      <c r="C89" s="175"/>
      <c r="D89" s="188" t="s">
        <v>71</v>
      </c>
      <c r="E89" s="189" t="s">
        <v>279</v>
      </c>
      <c r="F89" s="189" t="s">
        <v>280</v>
      </c>
      <c r="G89" s="175"/>
      <c r="H89" s="175"/>
      <c r="I89" s="178"/>
      <c r="J89" s="190">
        <f>BK89</f>
        <v>0</v>
      </c>
      <c r="K89" s="175"/>
      <c r="L89" s="180"/>
      <c r="M89" s="181"/>
      <c r="N89" s="182"/>
      <c r="O89" s="182"/>
      <c r="P89" s="183">
        <f>SUM(P90:P103)</f>
        <v>0</v>
      </c>
      <c r="Q89" s="182"/>
      <c r="R89" s="183">
        <f>SUM(R90:R103)</f>
        <v>0</v>
      </c>
      <c r="S89" s="182"/>
      <c r="T89" s="184">
        <f>SUM(T90:T103)</f>
        <v>0</v>
      </c>
      <c r="AR89" s="185" t="s">
        <v>81</v>
      </c>
      <c r="AT89" s="186" t="s">
        <v>71</v>
      </c>
      <c r="AU89" s="186" t="s">
        <v>77</v>
      </c>
      <c r="AY89" s="185" t="s">
        <v>124</v>
      </c>
      <c r="BK89" s="187">
        <f>SUM(BK90:BK103)</f>
        <v>0</v>
      </c>
    </row>
    <row r="90" spans="2:65" s="1" customFormat="1" ht="31.5" customHeight="1">
      <c r="B90" s="40"/>
      <c r="C90" s="191" t="s">
        <v>81</v>
      </c>
      <c r="D90" s="191" t="s">
        <v>127</v>
      </c>
      <c r="E90" s="192" t="s">
        <v>281</v>
      </c>
      <c r="F90" s="193" t="s">
        <v>282</v>
      </c>
      <c r="G90" s="194" t="s">
        <v>130</v>
      </c>
      <c r="H90" s="195">
        <v>12</v>
      </c>
      <c r="I90" s="196"/>
      <c r="J90" s="197">
        <f>ROUND(I90*H90,2)</f>
        <v>0</v>
      </c>
      <c r="K90" s="193" t="s">
        <v>22</v>
      </c>
      <c r="L90" s="60"/>
      <c r="M90" s="198" t="s">
        <v>22</v>
      </c>
      <c r="N90" s="199" t="s">
        <v>43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3" t="s">
        <v>180</v>
      </c>
      <c r="AT90" s="23" t="s">
        <v>127</v>
      </c>
      <c r="AU90" s="23" t="s">
        <v>81</v>
      </c>
      <c r="AY90" s="23" t="s">
        <v>124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77</v>
      </c>
      <c r="BK90" s="202">
        <f>ROUND(I90*H90,2)</f>
        <v>0</v>
      </c>
      <c r="BL90" s="23" t="s">
        <v>180</v>
      </c>
      <c r="BM90" s="23" t="s">
        <v>283</v>
      </c>
    </row>
    <row r="91" spans="2:51" s="11" customFormat="1" ht="13.5">
      <c r="B91" s="203"/>
      <c r="C91" s="204"/>
      <c r="D91" s="205" t="s">
        <v>134</v>
      </c>
      <c r="E91" s="206" t="s">
        <v>22</v>
      </c>
      <c r="F91" s="207" t="s">
        <v>284</v>
      </c>
      <c r="G91" s="204"/>
      <c r="H91" s="208" t="s">
        <v>22</v>
      </c>
      <c r="I91" s="209"/>
      <c r="J91" s="204"/>
      <c r="K91" s="204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134</v>
      </c>
      <c r="AU91" s="214" t="s">
        <v>81</v>
      </c>
      <c r="AV91" s="11" t="s">
        <v>77</v>
      </c>
      <c r="AW91" s="11" t="s">
        <v>36</v>
      </c>
      <c r="AX91" s="11" t="s">
        <v>72</v>
      </c>
      <c r="AY91" s="214" t="s">
        <v>124</v>
      </c>
    </row>
    <row r="92" spans="2:51" s="11" customFormat="1" ht="13.5">
      <c r="B92" s="203"/>
      <c r="C92" s="204"/>
      <c r="D92" s="205" t="s">
        <v>134</v>
      </c>
      <c r="E92" s="206" t="s">
        <v>22</v>
      </c>
      <c r="F92" s="207" t="s">
        <v>285</v>
      </c>
      <c r="G92" s="204"/>
      <c r="H92" s="208" t="s">
        <v>22</v>
      </c>
      <c r="I92" s="209"/>
      <c r="J92" s="204"/>
      <c r="K92" s="204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134</v>
      </c>
      <c r="AU92" s="214" t="s">
        <v>81</v>
      </c>
      <c r="AV92" s="11" t="s">
        <v>77</v>
      </c>
      <c r="AW92" s="11" t="s">
        <v>36</v>
      </c>
      <c r="AX92" s="11" t="s">
        <v>72</v>
      </c>
      <c r="AY92" s="214" t="s">
        <v>124</v>
      </c>
    </row>
    <row r="93" spans="2:51" s="12" customFormat="1" ht="13.5">
      <c r="B93" s="215"/>
      <c r="C93" s="216"/>
      <c r="D93" s="205" t="s">
        <v>134</v>
      </c>
      <c r="E93" s="217" t="s">
        <v>22</v>
      </c>
      <c r="F93" s="218" t="s">
        <v>136</v>
      </c>
      <c r="G93" s="216"/>
      <c r="H93" s="219">
        <v>12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134</v>
      </c>
      <c r="AU93" s="225" t="s">
        <v>81</v>
      </c>
      <c r="AV93" s="12" t="s">
        <v>81</v>
      </c>
      <c r="AW93" s="12" t="s">
        <v>36</v>
      </c>
      <c r="AX93" s="12" t="s">
        <v>72</v>
      </c>
      <c r="AY93" s="225" t="s">
        <v>124</v>
      </c>
    </row>
    <row r="94" spans="2:51" s="13" customFormat="1" ht="13.5">
      <c r="B94" s="226"/>
      <c r="C94" s="227"/>
      <c r="D94" s="237" t="s">
        <v>134</v>
      </c>
      <c r="E94" s="238" t="s">
        <v>22</v>
      </c>
      <c r="F94" s="239" t="s">
        <v>137</v>
      </c>
      <c r="G94" s="227"/>
      <c r="H94" s="240">
        <v>12</v>
      </c>
      <c r="I94" s="231"/>
      <c r="J94" s="227"/>
      <c r="K94" s="227"/>
      <c r="L94" s="232"/>
      <c r="M94" s="233"/>
      <c r="N94" s="234"/>
      <c r="O94" s="234"/>
      <c r="P94" s="234"/>
      <c r="Q94" s="234"/>
      <c r="R94" s="234"/>
      <c r="S94" s="234"/>
      <c r="T94" s="235"/>
      <c r="AT94" s="236" t="s">
        <v>134</v>
      </c>
      <c r="AU94" s="236" t="s">
        <v>81</v>
      </c>
      <c r="AV94" s="13" t="s">
        <v>132</v>
      </c>
      <c r="AW94" s="13" t="s">
        <v>36</v>
      </c>
      <c r="AX94" s="13" t="s">
        <v>77</v>
      </c>
      <c r="AY94" s="236" t="s">
        <v>124</v>
      </c>
    </row>
    <row r="95" spans="2:65" s="1" customFormat="1" ht="31.5" customHeight="1">
      <c r="B95" s="40"/>
      <c r="C95" s="191" t="s">
        <v>83</v>
      </c>
      <c r="D95" s="191" t="s">
        <v>127</v>
      </c>
      <c r="E95" s="192" t="s">
        <v>286</v>
      </c>
      <c r="F95" s="193" t="s">
        <v>287</v>
      </c>
      <c r="G95" s="194" t="s">
        <v>130</v>
      </c>
      <c r="H95" s="195">
        <v>4</v>
      </c>
      <c r="I95" s="196"/>
      <c r="J95" s="197">
        <f>ROUND(I95*H95,2)</f>
        <v>0</v>
      </c>
      <c r="K95" s="193" t="s">
        <v>22</v>
      </c>
      <c r="L95" s="60"/>
      <c r="M95" s="198" t="s">
        <v>22</v>
      </c>
      <c r="N95" s="199" t="s">
        <v>43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3" t="s">
        <v>180</v>
      </c>
      <c r="AT95" s="23" t="s">
        <v>127</v>
      </c>
      <c r="AU95" s="23" t="s">
        <v>81</v>
      </c>
      <c r="AY95" s="23" t="s">
        <v>124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77</v>
      </c>
      <c r="BK95" s="202">
        <f>ROUND(I95*H95,2)</f>
        <v>0</v>
      </c>
      <c r="BL95" s="23" t="s">
        <v>180</v>
      </c>
      <c r="BM95" s="23" t="s">
        <v>288</v>
      </c>
    </row>
    <row r="96" spans="2:51" s="11" customFormat="1" ht="13.5">
      <c r="B96" s="203"/>
      <c r="C96" s="204"/>
      <c r="D96" s="205" t="s">
        <v>134</v>
      </c>
      <c r="E96" s="206" t="s">
        <v>22</v>
      </c>
      <c r="F96" s="207" t="s">
        <v>289</v>
      </c>
      <c r="G96" s="204"/>
      <c r="H96" s="208" t="s">
        <v>22</v>
      </c>
      <c r="I96" s="209"/>
      <c r="J96" s="204"/>
      <c r="K96" s="204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134</v>
      </c>
      <c r="AU96" s="214" t="s">
        <v>81</v>
      </c>
      <c r="AV96" s="11" t="s">
        <v>77</v>
      </c>
      <c r="AW96" s="11" t="s">
        <v>36</v>
      </c>
      <c r="AX96" s="11" t="s">
        <v>72</v>
      </c>
      <c r="AY96" s="214" t="s">
        <v>124</v>
      </c>
    </row>
    <row r="97" spans="2:51" s="11" customFormat="1" ht="13.5">
      <c r="B97" s="203"/>
      <c r="C97" s="204"/>
      <c r="D97" s="205" t="s">
        <v>134</v>
      </c>
      <c r="E97" s="206" t="s">
        <v>22</v>
      </c>
      <c r="F97" s="207" t="s">
        <v>290</v>
      </c>
      <c r="G97" s="204"/>
      <c r="H97" s="208" t="s">
        <v>22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134</v>
      </c>
      <c r="AU97" s="214" t="s">
        <v>81</v>
      </c>
      <c r="AV97" s="11" t="s">
        <v>77</v>
      </c>
      <c r="AW97" s="11" t="s">
        <v>36</v>
      </c>
      <c r="AX97" s="11" t="s">
        <v>72</v>
      </c>
      <c r="AY97" s="214" t="s">
        <v>124</v>
      </c>
    </row>
    <row r="98" spans="2:51" s="11" customFormat="1" ht="13.5">
      <c r="B98" s="203"/>
      <c r="C98" s="204"/>
      <c r="D98" s="205" t="s">
        <v>134</v>
      </c>
      <c r="E98" s="206" t="s">
        <v>22</v>
      </c>
      <c r="F98" s="207" t="s">
        <v>285</v>
      </c>
      <c r="G98" s="204"/>
      <c r="H98" s="208" t="s">
        <v>22</v>
      </c>
      <c r="I98" s="209"/>
      <c r="J98" s="204"/>
      <c r="K98" s="204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134</v>
      </c>
      <c r="AU98" s="214" t="s">
        <v>81</v>
      </c>
      <c r="AV98" s="11" t="s">
        <v>77</v>
      </c>
      <c r="AW98" s="11" t="s">
        <v>36</v>
      </c>
      <c r="AX98" s="11" t="s">
        <v>72</v>
      </c>
      <c r="AY98" s="214" t="s">
        <v>124</v>
      </c>
    </row>
    <row r="99" spans="2:51" s="12" customFormat="1" ht="13.5">
      <c r="B99" s="215"/>
      <c r="C99" s="216"/>
      <c r="D99" s="205" t="s">
        <v>134</v>
      </c>
      <c r="E99" s="217" t="s">
        <v>22</v>
      </c>
      <c r="F99" s="218" t="s">
        <v>132</v>
      </c>
      <c r="G99" s="216"/>
      <c r="H99" s="219">
        <v>4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134</v>
      </c>
      <c r="AU99" s="225" t="s">
        <v>81</v>
      </c>
      <c r="AV99" s="12" t="s">
        <v>81</v>
      </c>
      <c r="AW99" s="12" t="s">
        <v>36</v>
      </c>
      <c r="AX99" s="12" t="s">
        <v>72</v>
      </c>
      <c r="AY99" s="225" t="s">
        <v>124</v>
      </c>
    </row>
    <row r="100" spans="2:51" s="13" customFormat="1" ht="13.5">
      <c r="B100" s="226"/>
      <c r="C100" s="227"/>
      <c r="D100" s="237" t="s">
        <v>134</v>
      </c>
      <c r="E100" s="238" t="s">
        <v>22</v>
      </c>
      <c r="F100" s="239" t="s">
        <v>137</v>
      </c>
      <c r="G100" s="227"/>
      <c r="H100" s="240">
        <v>4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134</v>
      </c>
      <c r="AU100" s="236" t="s">
        <v>81</v>
      </c>
      <c r="AV100" s="13" t="s">
        <v>132</v>
      </c>
      <c r="AW100" s="13" t="s">
        <v>36</v>
      </c>
      <c r="AX100" s="13" t="s">
        <v>77</v>
      </c>
      <c r="AY100" s="236" t="s">
        <v>124</v>
      </c>
    </row>
    <row r="101" spans="2:65" s="1" customFormat="1" ht="22.5" customHeight="1">
      <c r="B101" s="40"/>
      <c r="C101" s="191" t="s">
        <v>132</v>
      </c>
      <c r="D101" s="191" t="s">
        <v>127</v>
      </c>
      <c r="E101" s="192" t="s">
        <v>291</v>
      </c>
      <c r="F101" s="193" t="s">
        <v>292</v>
      </c>
      <c r="G101" s="194" t="s">
        <v>130</v>
      </c>
      <c r="H101" s="195">
        <v>28</v>
      </c>
      <c r="I101" s="196"/>
      <c r="J101" s="197">
        <f>ROUND(I101*H101,2)</f>
        <v>0</v>
      </c>
      <c r="K101" s="193" t="s">
        <v>22</v>
      </c>
      <c r="L101" s="60"/>
      <c r="M101" s="198" t="s">
        <v>22</v>
      </c>
      <c r="N101" s="199" t="s">
        <v>43</v>
      </c>
      <c r="O101" s="41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3" t="s">
        <v>180</v>
      </c>
      <c r="AT101" s="23" t="s">
        <v>127</v>
      </c>
      <c r="AU101" s="23" t="s">
        <v>81</v>
      </c>
      <c r="AY101" s="23" t="s">
        <v>124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77</v>
      </c>
      <c r="BK101" s="202">
        <f>ROUND(I101*H101,2)</f>
        <v>0</v>
      </c>
      <c r="BL101" s="23" t="s">
        <v>180</v>
      </c>
      <c r="BM101" s="23" t="s">
        <v>293</v>
      </c>
    </row>
    <row r="102" spans="2:51" s="12" customFormat="1" ht="13.5">
      <c r="B102" s="215"/>
      <c r="C102" s="216"/>
      <c r="D102" s="205" t="s">
        <v>134</v>
      </c>
      <c r="E102" s="217" t="s">
        <v>22</v>
      </c>
      <c r="F102" s="218" t="s">
        <v>294</v>
      </c>
      <c r="G102" s="216"/>
      <c r="H102" s="219">
        <v>28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134</v>
      </c>
      <c r="AU102" s="225" t="s">
        <v>81</v>
      </c>
      <c r="AV102" s="12" t="s">
        <v>81</v>
      </c>
      <c r="AW102" s="12" t="s">
        <v>36</v>
      </c>
      <c r="AX102" s="12" t="s">
        <v>72</v>
      </c>
      <c r="AY102" s="225" t="s">
        <v>124</v>
      </c>
    </row>
    <row r="103" spans="2:51" s="13" customFormat="1" ht="13.5">
      <c r="B103" s="226"/>
      <c r="C103" s="227"/>
      <c r="D103" s="205" t="s">
        <v>134</v>
      </c>
      <c r="E103" s="228" t="s">
        <v>22</v>
      </c>
      <c r="F103" s="229" t="s">
        <v>137</v>
      </c>
      <c r="G103" s="227"/>
      <c r="H103" s="230">
        <v>28</v>
      </c>
      <c r="I103" s="231"/>
      <c r="J103" s="227"/>
      <c r="K103" s="227"/>
      <c r="L103" s="232"/>
      <c r="M103" s="254"/>
      <c r="N103" s="255"/>
      <c r="O103" s="255"/>
      <c r="P103" s="255"/>
      <c r="Q103" s="255"/>
      <c r="R103" s="255"/>
      <c r="S103" s="255"/>
      <c r="T103" s="256"/>
      <c r="AT103" s="236" t="s">
        <v>134</v>
      </c>
      <c r="AU103" s="236" t="s">
        <v>81</v>
      </c>
      <c r="AV103" s="13" t="s">
        <v>132</v>
      </c>
      <c r="AW103" s="13" t="s">
        <v>36</v>
      </c>
      <c r="AX103" s="13" t="s">
        <v>77</v>
      </c>
      <c r="AY103" s="236" t="s">
        <v>124</v>
      </c>
    </row>
    <row r="104" spans="2:12" s="1" customFormat="1" ht="6.75" customHeight="1">
      <c r="B104" s="55"/>
      <c r="C104" s="56"/>
      <c r="D104" s="56"/>
      <c r="E104" s="56"/>
      <c r="F104" s="56"/>
      <c r="G104" s="56"/>
      <c r="H104" s="56"/>
      <c r="I104" s="134"/>
      <c r="J104" s="56"/>
      <c r="K104" s="56"/>
      <c r="L104" s="60"/>
    </row>
  </sheetData>
  <sheetProtection sheet="1" objects="1" scenarios="1" formatCells="0" formatColumns="0" formatRows="0" sort="0" autoFilter="0"/>
  <autoFilter ref="C78:K10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59" customWidth="1"/>
    <col min="2" max="2" width="1.66796875" style="259" customWidth="1"/>
    <col min="3" max="4" width="5" style="259" customWidth="1"/>
    <col min="5" max="5" width="11.66015625" style="259" customWidth="1"/>
    <col min="6" max="6" width="9.16015625" style="259" customWidth="1"/>
    <col min="7" max="7" width="5" style="259" customWidth="1"/>
    <col min="8" max="8" width="77.83203125" style="259" customWidth="1"/>
    <col min="9" max="10" width="20" style="259" customWidth="1"/>
    <col min="11" max="11" width="1.66796875" style="259" customWidth="1"/>
  </cols>
  <sheetData>
    <row r="1" ht="37.5" customHeight="1"/>
    <row r="2" spans="2:1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4" customFormat="1" ht="45" customHeight="1">
      <c r="B3" s="263"/>
      <c r="C3" s="339" t="s">
        <v>295</v>
      </c>
      <c r="D3" s="339"/>
      <c r="E3" s="339"/>
      <c r="F3" s="339"/>
      <c r="G3" s="339"/>
      <c r="H3" s="339"/>
      <c r="I3" s="339"/>
      <c r="J3" s="339"/>
      <c r="K3" s="264"/>
    </row>
    <row r="4" spans="2:11" ht="25.5" customHeight="1">
      <c r="B4" s="265"/>
      <c r="C4" s="161" t="s">
        <v>296</v>
      </c>
      <c r="D4" s="161"/>
      <c r="E4" s="161"/>
      <c r="F4" s="161"/>
      <c r="G4" s="161"/>
      <c r="H4" s="161"/>
      <c r="I4" s="161"/>
      <c r="J4" s="161"/>
      <c r="K4" s="266"/>
    </row>
    <row r="5" spans="2:11" ht="5.25" customHeight="1">
      <c r="B5" s="265"/>
      <c r="C5" s="267"/>
      <c r="D5" s="267"/>
      <c r="E5" s="267"/>
      <c r="F5" s="267"/>
      <c r="G5" s="267"/>
      <c r="H5" s="267"/>
      <c r="I5" s="267"/>
      <c r="J5" s="267"/>
      <c r="K5" s="266"/>
    </row>
    <row r="6" spans="2:11" ht="15" customHeight="1">
      <c r="B6" s="265"/>
      <c r="C6" s="342" t="s">
        <v>297</v>
      </c>
      <c r="D6" s="342"/>
      <c r="E6" s="342"/>
      <c r="F6" s="342"/>
      <c r="G6" s="342"/>
      <c r="H6" s="342"/>
      <c r="I6" s="342"/>
      <c r="J6" s="342"/>
      <c r="K6" s="266"/>
    </row>
    <row r="7" spans="2:11" ht="15" customHeight="1">
      <c r="B7" s="269"/>
      <c r="C7" s="342" t="s">
        <v>298</v>
      </c>
      <c r="D7" s="342"/>
      <c r="E7" s="342"/>
      <c r="F7" s="342"/>
      <c r="G7" s="342"/>
      <c r="H7" s="342"/>
      <c r="I7" s="342"/>
      <c r="J7" s="342"/>
      <c r="K7" s="266"/>
    </row>
    <row r="8" spans="2:1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ht="15" customHeight="1">
      <c r="B9" s="269"/>
      <c r="C9" s="342" t="s">
        <v>299</v>
      </c>
      <c r="D9" s="342"/>
      <c r="E9" s="342"/>
      <c r="F9" s="342"/>
      <c r="G9" s="342"/>
      <c r="H9" s="342"/>
      <c r="I9" s="342"/>
      <c r="J9" s="342"/>
      <c r="K9" s="266"/>
    </row>
    <row r="10" spans="2:11" ht="15" customHeight="1">
      <c r="B10" s="269"/>
      <c r="C10" s="268"/>
      <c r="D10" s="342" t="s">
        <v>300</v>
      </c>
      <c r="E10" s="342"/>
      <c r="F10" s="342"/>
      <c r="G10" s="342"/>
      <c r="H10" s="342"/>
      <c r="I10" s="342"/>
      <c r="J10" s="342"/>
      <c r="K10" s="266"/>
    </row>
    <row r="11" spans="2:11" ht="15" customHeight="1">
      <c r="B11" s="269"/>
      <c r="C11" s="270"/>
      <c r="D11" s="342" t="s">
        <v>301</v>
      </c>
      <c r="E11" s="342"/>
      <c r="F11" s="342"/>
      <c r="G11" s="342"/>
      <c r="H11" s="342"/>
      <c r="I11" s="342"/>
      <c r="J11" s="342"/>
      <c r="K11" s="266"/>
    </row>
    <row r="12" spans="2:11" ht="12.7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66"/>
    </row>
    <row r="13" spans="2:11" ht="15" customHeight="1">
      <c r="B13" s="269"/>
      <c r="C13" s="270"/>
      <c r="D13" s="342" t="s">
        <v>302</v>
      </c>
      <c r="E13" s="342"/>
      <c r="F13" s="342"/>
      <c r="G13" s="342"/>
      <c r="H13" s="342"/>
      <c r="I13" s="342"/>
      <c r="J13" s="342"/>
      <c r="K13" s="266"/>
    </row>
    <row r="14" spans="2:11" ht="15" customHeight="1">
      <c r="B14" s="269"/>
      <c r="C14" s="270"/>
      <c r="D14" s="342" t="s">
        <v>303</v>
      </c>
      <c r="E14" s="342"/>
      <c r="F14" s="342"/>
      <c r="G14" s="342"/>
      <c r="H14" s="342"/>
      <c r="I14" s="342"/>
      <c r="J14" s="342"/>
      <c r="K14" s="266"/>
    </row>
    <row r="15" spans="2:11" ht="15" customHeight="1">
      <c r="B15" s="269"/>
      <c r="C15" s="270"/>
      <c r="D15" s="342" t="s">
        <v>304</v>
      </c>
      <c r="E15" s="342"/>
      <c r="F15" s="342"/>
      <c r="G15" s="342"/>
      <c r="H15" s="342"/>
      <c r="I15" s="342"/>
      <c r="J15" s="342"/>
      <c r="K15" s="266"/>
    </row>
    <row r="16" spans="2:11" ht="15" customHeight="1">
      <c r="B16" s="269"/>
      <c r="C16" s="270"/>
      <c r="D16" s="270"/>
      <c r="E16" s="271" t="s">
        <v>79</v>
      </c>
      <c r="F16" s="342" t="s">
        <v>305</v>
      </c>
      <c r="G16" s="342"/>
      <c r="H16" s="342"/>
      <c r="I16" s="342"/>
      <c r="J16" s="342"/>
      <c r="K16" s="266"/>
    </row>
    <row r="17" spans="2:11" ht="15" customHeight="1">
      <c r="B17" s="269"/>
      <c r="C17" s="270"/>
      <c r="D17" s="270"/>
      <c r="E17" s="271" t="s">
        <v>306</v>
      </c>
      <c r="F17" s="342" t="s">
        <v>307</v>
      </c>
      <c r="G17" s="342"/>
      <c r="H17" s="342"/>
      <c r="I17" s="342"/>
      <c r="J17" s="342"/>
      <c r="K17" s="266"/>
    </row>
    <row r="18" spans="2:11" ht="15" customHeight="1">
      <c r="B18" s="269"/>
      <c r="C18" s="270"/>
      <c r="D18" s="270"/>
      <c r="E18" s="271" t="s">
        <v>308</v>
      </c>
      <c r="F18" s="342" t="s">
        <v>309</v>
      </c>
      <c r="G18" s="342"/>
      <c r="H18" s="342"/>
      <c r="I18" s="342"/>
      <c r="J18" s="342"/>
      <c r="K18" s="266"/>
    </row>
    <row r="19" spans="2:11" ht="15" customHeight="1">
      <c r="B19" s="269"/>
      <c r="C19" s="270"/>
      <c r="D19" s="270"/>
      <c r="E19" s="271" t="s">
        <v>310</v>
      </c>
      <c r="F19" s="342" t="s">
        <v>311</v>
      </c>
      <c r="G19" s="342"/>
      <c r="H19" s="342"/>
      <c r="I19" s="342"/>
      <c r="J19" s="342"/>
      <c r="K19" s="266"/>
    </row>
    <row r="20" spans="2:11" ht="15" customHeight="1">
      <c r="B20" s="269"/>
      <c r="C20" s="270"/>
      <c r="D20" s="270"/>
      <c r="E20" s="271" t="s">
        <v>312</v>
      </c>
      <c r="F20" s="342" t="s">
        <v>313</v>
      </c>
      <c r="G20" s="342"/>
      <c r="H20" s="342"/>
      <c r="I20" s="342"/>
      <c r="J20" s="342"/>
      <c r="K20" s="266"/>
    </row>
    <row r="21" spans="2:11" ht="15" customHeight="1">
      <c r="B21" s="269"/>
      <c r="C21" s="270"/>
      <c r="D21" s="270"/>
      <c r="E21" s="271" t="s">
        <v>314</v>
      </c>
      <c r="F21" s="342" t="s">
        <v>315</v>
      </c>
      <c r="G21" s="342"/>
      <c r="H21" s="342"/>
      <c r="I21" s="342"/>
      <c r="J21" s="342"/>
      <c r="K21" s="266"/>
    </row>
    <row r="22" spans="2:11" ht="12.7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66"/>
    </row>
    <row r="23" spans="2:11" ht="15" customHeight="1">
      <c r="B23" s="269"/>
      <c r="C23" s="342" t="s">
        <v>316</v>
      </c>
      <c r="D23" s="342"/>
      <c r="E23" s="342"/>
      <c r="F23" s="342"/>
      <c r="G23" s="342"/>
      <c r="H23" s="342"/>
      <c r="I23" s="342"/>
      <c r="J23" s="342"/>
      <c r="K23" s="266"/>
    </row>
    <row r="24" spans="2:11" ht="15" customHeight="1">
      <c r="B24" s="269"/>
      <c r="C24" s="342" t="s">
        <v>317</v>
      </c>
      <c r="D24" s="342"/>
      <c r="E24" s="342"/>
      <c r="F24" s="342"/>
      <c r="G24" s="342"/>
      <c r="H24" s="342"/>
      <c r="I24" s="342"/>
      <c r="J24" s="342"/>
      <c r="K24" s="266"/>
    </row>
    <row r="25" spans="2:11" ht="15" customHeight="1">
      <c r="B25" s="269"/>
      <c r="C25" s="268"/>
      <c r="D25" s="342" t="s">
        <v>318</v>
      </c>
      <c r="E25" s="342"/>
      <c r="F25" s="342"/>
      <c r="G25" s="342"/>
      <c r="H25" s="342"/>
      <c r="I25" s="342"/>
      <c r="J25" s="342"/>
      <c r="K25" s="266"/>
    </row>
    <row r="26" spans="2:11" ht="15" customHeight="1">
      <c r="B26" s="269"/>
      <c r="C26" s="270"/>
      <c r="D26" s="342" t="s">
        <v>319</v>
      </c>
      <c r="E26" s="342"/>
      <c r="F26" s="342"/>
      <c r="G26" s="342"/>
      <c r="H26" s="342"/>
      <c r="I26" s="342"/>
      <c r="J26" s="342"/>
      <c r="K26" s="266"/>
    </row>
    <row r="27" spans="2:11" ht="12.75" customHeight="1">
      <c r="B27" s="269"/>
      <c r="C27" s="270"/>
      <c r="D27" s="270"/>
      <c r="E27" s="270"/>
      <c r="F27" s="270"/>
      <c r="G27" s="270"/>
      <c r="H27" s="270"/>
      <c r="I27" s="270"/>
      <c r="J27" s="270"/>
      <c r="K27" s="266"/>
    </row>
    <row r="28" spans="2:11" ht="15" customHeight="1">
      <c r="B28" s="269"/>
      <c r="C28" s="270"/>
      <c r="D28" s="342" t="s">
        <v>320</v>
      </c>
      <c r="E28" s="342"/>
      <c r="F28" s="342"/>
      <c r="G28" s="342"/>
      <c r="H28" s="342"/>
      <c r="I28" s="342"/>
      <c r="J28" s="342"/>
      <c r="K28" s="266"/>
    </row>
    <row r="29" spans="2:11" ht="15" customHeight="1">
      <c r="B29" s="269"/>
      <c r="C29" s="270"/>
      <c r="D29" s="342" t="s">
        <v>321</v>
      </c>
      <c r="E29" s="342"/>
      <c r="F29" s="342"/>
      <c r="G29" s="342"/>
      <c r="H29" s="342"/>
      <c r="I29" s="342"/>
      <c r="J29" s="342"/>
      <c r="K29" s="266"/>
    </row>
    <row r="30" spans="2:11" ht="12.75" customHeight="1">
      <c r="B30" s="269"/>
      <c r="C30" s="270"/>
      <c r="D30" s="270"/>
      <c r="E30" s="270"/>
      <c r="F30" s="270"/>
      <c r="G30" s="270"/>
      <c r="H30" s="270"/>
      <c r="I30" s="270"/>
      <c r="J30" s="270"/>
      <c r="K30" s="266"/>
    </row>
    <row r="31" spans="2:11" ht="15" customHeight="1">
      <c r="B31" s="269"/>
      <c r="C31" s="270"/>
      <c r="D31" s="342" t="s">
        <v>322</v>
      </c>
      <c r="E31" s="342"/>
      <c r="F31" s="342"/>
      <c r="G31" s="342"/>
      <c r="H31" s="342"/>
      <c r="I31" s="342"/>
      <c r="J31" s="342"/>
      <c r="K31" s="266"/>
    </row>
    <row r="32" spans="2:11" ht="15" customHeight="1">
      <c r="B32" s="269"/>
      <c r="C32" s="270"/>
      <c r="D32" s="342" t="s">
        <v>323</v>
      </c>
      <c r="E32" s="342"/>
      <c r="F32" s="342"/>
      <c r="G32" s="342"/>
      <c r="H32" s="342"/>
      <c r="I32" s="342"/>
      <c r="J32" s="342"/>
      <c r="K32" s="266"/>
    </row>
    <row r="33" spans="2:11" ht="15" customHeight="1">
      <c r="B33" s="269"/>
      <c r="C33" s="270"/>
      <c r="D33" s="342" t="s">
        <v>324</v>
      </c>
      <c r="E33" s="342"/>
      <c r="F33" s="342"/>
      <c r="G33" s="342"/>
      <c r="H33" s="342"/>
      <c r="I33" s="342"/>
      <c r="J33" s="342"/>
      <c r="K33" s="266"/>
    </row>
    <row r="34" spans="2:11" ht="15" customHeight="1">
      <c r="B34" s="269"/>
      <c r="C34" s="270"/>
      <c r="D34" s="268"/>
      <c r="E34" s="272" t="s">
        <v>109</v>
      </c>
      <c r="F34" s="268"/>
      <c r="G34" s="342" t="s">
        <v>325</v>
      </c>
      <c r="H34" s="342"/>
      <c r="I34" s="342"/>
      <c r="J34" s="342"/>
      <c r="K34" s="266"/>
    </row>
    <row r="35" spans="2:11" ht="30.75" customHeight="1">
      <c r="B35" s="269"/>
      <c r="C35" s="270"/>
      <c r="D35" s="268"/>
      <c r="E35" s="272" t="s">
        <v>326</v>
      </c>
      <c r="F35" s="268"/>
      <c r="G35" s="342" t="s">
        <v>327</v>
      </c>
      <c r="H35" s="342"/>
      <c r="I35" s="342"/>
      <c r="J35" s="342"/>
      <c r="K35" s="266"/>
    </row>
    <row r="36" spans="2:11" ht="15" customHeight="1">
      <c r="B36" s="269"/>
      <c r="C36" s="270"/>
      <c r="D36" s="268"/>
      <c r="E36" s="272" t="s">
        <v>53</v>
      </c>
      <c r="F36" s="268"/>
      <c r="G36" s="342" t="s">
        <v>328</v>
      </c>
      <c r="H36" s="342"/>
      <c r="I36" s="342"/>
      <c r="J36" s="342"/>
      <c r="K36" s="266"/>
    </row>
    <row r="37" spans="2:11" ht="15" customHeight="1">
      <c r="B37" s="269"/>
      <c r="C37" s="270"/>
      <c r="D37" s="268"/>
      <c r="E37" s="272" t="s">
        <v>110</v>
      </c>
      <c r="F37" s="268"/>
      <c r="G37" s="342" t="s">
        <v>329</v>
      </c>
      <c r="H37" s="342"/>
      <c r="I37" s="342"/>
      <c r="J37" s="342"/>
      <c r="K37" s="266"/>
    </row>
    <row r="38" spans="2:11" ht="15" customHeight="1">
      <c r="B38" s="269"/>
      <c r="C38" s="270"/>
      <c r="D38" s="268"/>
      <c r="E38" s="272" t="s">
        <v>111</v>
      </c>
      <c r="F38" s="268"/>
      <c r="G38" s="342" t="s">
        <v>330</v>
      </c>
      <c r="H38" s="342"/>
      <c r="I38" s="342"/>
      <c r="J38" s="342"/>
      <c r="K38" s="266"/>
    </row>
    <row r="39" spans="2:11" ht="15" customHeight="1">
      <c r="B39" s="269"/>
      <c r="C39" s="270"/>
      <c r="D39" s="268"/>
      <c r="E39" s="272" t="s">
        <v>112</v>
      </c>
      <c r="F39" s="268"/>
      <c r="G39" s="342" t="s">
        <v>331</v>
      </c>
      <c r="H39" s="342"/>
      <c r="I39" s="342"/>
      <c r="J39" s="342"/>
      <c r="K39" s="266"/>
    </row>
    <row r="40" spans="2:11" ht="15" customHeight="1">
      <c r="B40" s="269"/>
      <c r="C40" s="270"/>
      <c r="D40" s="268"/>
      <c r="E40" s="272" t="s">
        <v>332</v>
      </c>
      <c r="F40" s="268"/>
      <c r="G40" s="342" t="s">
        <v>333</v>
      </c>
      <c r="H40" s="342"/>
      <c r="I40" s="342"/>
      <c r="J40" s="342"/>
      <c r="K40" s="266"/>
    </row>
    <row r="41" spans="2:11" ht="15" customHeight="1">
      <c r="B41" s="269"/>
      <c r="C41" s="270"/>
      <c r="D41" s="268"/>
      <c r="E41" s="272"/>
      <c r="F41" s="268"/>
      <c r="G41" s="342" t="s">
        <v>334</v>
      </c>
      <c r="H41" s="342"/>
      <c r="I41" s="342"/>
      <c r="J41" s="342"/>
      <c r="K41" s="266"/>
    </row>
    <row r="42" spans="2:11" ht="15" customHeight="1">
      <c r="B42" s="269"/>
      <c r="C42" s="270"/>
      <c r="D42" s="268"/>
      <c r="E42" s="272" t="s">
        <v>335</v>
      </c>
      <c r="F42" s="268"/>
      <c r="G42" s="342" t="s">
        <v>336</v>
      </c>
      <c r="H42" s="342"/>
      <c r="I42" s="342"/>
      <c r="J42" s="342"/>
      <c r="K42" s="266"/>
    </row>
    <row r="43" spans="2:11" ht="15" customHeight="1">
      <c r="B43" s="269"/>
      <c r="C43" s="270"/>
      <c r="D43" s="268"/>
      <c r="E43" s="272" t="s">
        <v>114</v>
      </c>
      <c r="F43" s="268"/>
      <c r="G43" s="342" t="s">
        <v>337</v>
      </c>
      <c r="H43" s="342"/>
      <c r="I43" s="342"/>
      <c r="J43" s="342"/>
      <c r="K43" s="266"/>
    </row>
    <row r="44" spans="2:11" ht="12.75" customHeight="1">
      <c r="B44" s="269"/>
      <c r="C44" s="270"/>
      <c r="D44" s="268"/>
      <c r="E44" s="268"/>
      <c r="F44" s="268"/>
      <c r="G44" s="268"/>
      <c r="H44" s="268"/>
      <c r="I44" s="268"/>
      <c r="J44" s="268"/>
      <c r="K44" s="266"/>
    </row>
    <row r="45" spans="2:11" ht="15" customHeight="1">
      <c r="B45" s="269"/>
      <c r="C45" s="270"/>
      <c r="D45" s="342" t="s">
        <v>338</v>
      </c>
      <c r="E45" s="342"/>
      <c r="F45" s="342"/>
      <c r="G45" s="342"/>
      <c r="H45" s="342"/>
      <c r="I45" s="342"/>
      <c r="J45" s="342"/>
      <c r="K45" s="266"/>
    </row>
    <row r="46" spans="2:11" ht="15" customHeight="1">
      <c r="B46" s="269"/>
      <c r="C46" s="270"/>
      <c r="D46" s="270"/>
      <c r="E46" s="342" t="s">
        <v>339</v>
      </c>
      <c r="F46" s="342"/>
      <c r="G46" s="342"/>
      <c r="H46" s="342"/>
      <c r="I46" s="342"/>
      <c r="J46" s="342"/>
      <c r="K46" s="266"/>
    </row>
    <row r="47" spans="2:11" ht="15" customHeight="1">
      <c r="B47" s="269"/>
      <c r="C47" s="270"/>
      <c r="D47" s="270"/>
      <c r="E47" s="342" t="s">
        <v>340</v>
      </c>
      <c r="F47" s="342"/>
      <c r="G47" s="342"/>
      <c r="H47" s="342"/>
      <c r="I47" s="342"/>
      <c r="J47" s="342"/>
      <c r="K47" s="266"/>
    </row>
    <row r="48" spans="2:11" ht="15" customHeight="1">
      <c r="B48" s="269"/>
      <c r="C48" s="270"/>
      <c r="D48" s="270"/>
      <c r="E48" s="342" t="s">
        <v>341</v>
      </c>
      <c r="F48" s="342"/>
      <c r="G48" s="342"/>
      <c r="H48" s="342"/>
      <c r="I48" s="342"/>
      <c r="J48" s="342"/>
      <c r="K48" s="266"/>
    </row>
    <row r="49" spans="2:11" ht="15" customHeight="1">
      <c r="B49" s="269"/>
      <c r="C49" s="270"/>
      <c r="D49" s="342" t="s">
        <v>342</v>
      </c>
      <c r="E49" s="342"/>
      <c r="F49" s="342"/>
      <c r="G49" s="342"/>
      <c r="H49" s="342"/>
      <c r="I49" s="342"/>
      <c r="J49" s="342"/>
      <c r="K49" s="266"/>
    </row>
    <row r="50" spans="2:11" ht="25.5" customHeight="1">
      <c r="B50" s="265"/>
      <c r="C50" s="161" t="s">
        <v>343</v>
      </c>
      <c r="D50" s="161"/>
      <c r="E50" s="161"/>
      <c r="F50" s="161"/>
      <c r="G50" s="161"/>
      <c r="H50" s="161"/>
      <c r="I50" s="161"/>
      <c r="J50" s="161"/>
      <c r="K50" s="266"/>
    </row>
    <row r="51" spans="2:11" ht="5.25" customHeight="1">
      <c r="B51" s="265"/>
      <c r="C51" s="267"/>
      <c r="D51" s="267"/>
      <c r="E51" s="267"/>
      <c r="F51" s="267"/>
      <c r="G51" s="267"/>
      <c r="H51" s="267"/>
      <c r="I51" s="267"/>
      <c r="J51" s="267"/>
      <c r="K51" s="266"/>
    </row>
    <row r="52" spans="2:11" ht="15" customHeight="1">
      <c r="B52" s="265"/>
      <c r="C52" s="342" t="s">
        <v>344</v>
      </c>
      <c r="D52" s="342"/>
      <c r="E52" s="342"/>
      <c r="F52" s="342"/>
      <c r="G52" s="342"/>
      <c r="H52" s="342"/>
      <c r="I52" s="342"/>
      <c r="J52" s="342"/>
      <c r="K52" s="266"/>
    </row>
    <row r="53" spans="2:11" ht="15" customHeight="1">
      <c r="B53" s="265"/>
      <c r="C53" s="342" t="s">
        <v>345</v>
      </c>
      <c r="D53" s="342"/>
      <c r="E53" s="342"/>
      <c r="F53" s="342"/>
      <c r="G53" s="342"/>
      <c r="H53" s="342"/>
      <c r="I53" s="342"/>
      <c r="J53" s="342"/>
      <c r="K53" s="266"/>
    </row>
    <row r="54" spans="2:11" ht="12.75" customHeight="1">
      <c r="B54" s="265"/>
      <c r="C54" s="268"/>
      <c r="D54" s="268"/>
      <c r="E54" s="268"/>
      <c r="F54" s="268"/>
      <c r="G54" s="268"/>
      <c r="H54" s="268"/>
      <c r="I54" s="268"/>
      <c r="J54" s="268"/>
      <c r="K54" s="266"/>
    </row>
    <row r="55" spans="2:11" ht="15" customHeight="1">
      <c r="B55" s="265"/>
      <c r="C55" s="342" t="s">
        <v>346</v>
      </c>
      <c r="D55" s="342"/>
      <c r="E55" s="342"/>
      <c r="F55" s="342"/>
      <c r="G55" s="342"/>
      <c r="H55" s="342"/>
      <c r="I55" s="342"/>
      <c r="J55" s="342"/>
      <c r="K55" s="266"/>
    </row>
    <row r="56" spans="2:11" ht="15" customHeight="1">
      <c r="B56" s="265"/>
      <c r="C56" s="270"/>
      <c r="D56" s="342" t="s">
        <v>347</v>
      </c>
      <c r="E56" s="342"/>
      <c r="F56" s="342"/>
      <c r="G56" s="342"/>
      <c r="H56" s="342"/>
      <c r="I56" s="342"/>
      <c r="J56" s="342"/>
      <c r="K56" s="266"/>
    </row>
    <row r="57" spans="2:11" ht="15" customHeight="1">
      <c r="B57" s="265"/>
      <c r="C57" s="270"/>
      <c r="D57" s="342" t="s">
        <v>348</v>
      </c>
      <c r="E57" s="342"/>
      <c r="F57" s="342"/>
      <c r="G57" s="342"/>
      <c r="H57" s="342"/>
      <c r="I57" s="342"/>
      <c r="J57" s="342"/>
      <c r="K57" s="266"/>
    </row>
    <row r="58" spans="2:11" ht="15" customHeight="1">
      <c r="B58" s="265"/>
      <c r="C58" s="270"/>
      <c r="D58" s="342" t="s">
        <v>349</v>
      </c>
      <c r="E58" s="342"/>
      <c r="F58" s="342"/>
      <c r="G58" s="342"/>
      <c r="H58" s="342"/>
      <c r="I58" s="342"/>
      <c r="J58" s="342"/>
      <c r="K58" s="266"/>
    </row>
    <row r="59" spans="2:11" ht="15" customHeight="1">
      <c r="B59" s="265"/>
      <c r="C59" s="270"/>
      <c r="D59" s="342" t="s">
        <v>350</v>
      </c>
      <c r="E59" s="342"/>
      <c r="F59" s="342"/>
      <c r="G59" s="342"/>
      <c r="H59" s="342"/>
      <c r="I59" s="342"/>
      <c r="J59" s="342"/>
      <c r="K59" s="266"/>
    </row>
    <row r="60" spans="2:11" ht="15" customHeight="1">
      <c r="B60" s="265"/>
      <c r="C60" s="270"/>
      <c r="D60" s="158" t="s">
        <v>351</v>
      </c>
      <c r="E60" s="158"/>
      <c r="F60" s="158"/>
      <c r="G60" s="158"/>
      <c r="H60" s="158"/>
      <c r="I60" s="158"/>
      <c r="J60" s="158"/>
      <c r="K60" s="266"/>
    </row>
    <row r="61" spans="2:11" ht="15" customHeight="1">
      <c r="B61" s="265"/>
      <c r="C61" s="270"/>
      <c r="D61" s="342" t="s">
        <v>352</v>
      </c>
      <c r="E61" s="342"/>
      <c r="F61" s="342"/>
      <c r="G61" s="342"/>
      <c r="H61" s="342"/>
      <c r="I61" s="342"/>
      <c r="J61" s="342"/>
      <c r="K61" s="266"/>
    </row>
    <row r="62" spans="2:11" ht="12.75" customHeight="1">
      <c r="B62" s="265"/>
      <c r="C62" s="270"/>
      <c r="D62" s="270"/>
      <c r="E62" s="273"/>
      <c r="F62" s="270"/>
      <c r="G62" s="270"/>
      <c r="H62" s="270"/>
      <c r="I62" s="270"/>
      <c r="J62" s="270"/>
      <c r="K62" s="266"/>
    </row>
    <row r="63" spans="2:11" ht="15" customHeight="1">
      <c r="B63" s="265"/>
      <c r="C63" s="270"/>
      <c r="D63" s="342" t="s">
        <v>353</v>
      </c>
      <c r="E63" s="342"/>
      <c r="F63" s="342"/>
      <c r="G63" s="342"/>
      <c r="H63" s="342"/>
      <c r="I63" s="342"/>
      <c r="J63" s="342"/>
      <c r="K63" s="266"/>
    </row>
    <row r="64" spans="2:11" ht="15" customHeight="1">
      <c r="B64" s="265"/>
      <c r="C64" s="270"/>
      <c r="D64" s="158" t="s">
        <v>354</v>
      </c>
      <c r="E64" s="158"/>
      <c r="F64" s="158"/>
      <c r="G64" s="158"/>
      <c r="H64" s="158"/>
      <c r="I64" s="158"/>
      <c r="J64" s="158"/>
      <c r="K64" s="266"/>
    </row>
    <row r="65" spans="2:11" ht="15" customHeight="1">
      <c r="B65" s="265"/>
      <c r="C65" s="270"/>
      <c r="D65" s="342" t="s">
        <v>355</v>
      </c>
      <c r="E65" s="342"/>
      <c r="F65" s="342"/>
      <c r="G65" s="342"/>
      <c r="H65" s="342"/>
      <c r="I65" s="342"/>
      <c r="J65" s="342"/>
      <c r="K65" s="266"/>
    </row>
    <row r="66" spans="2:11" ht="15" customHeight="1">
      <c r="B66" s="265"/>
      <c r="C66" s="270"/>
      <c r="D66" s="342" t="s">
        <v>356</v>
      </c>
      <c r="E66" s="342"/>
      <c r="F66" s="342"/>
      <c r="G66" s="342"/>
      <c r="H66" s="342"/>
      <c r="I66" s="342"/>
      <c r="J66" s="342"/>
      <c r="K66" s="266"/>
    </row>
    <row r="67" spans="2:11" ht="15" customHeight="1">
      <c r="B67" s="265"/>
      <c r="C67" s="270"/>
      <c r="D67" s="342" t="s">
        <v>357</v>
      </c>
      <c r="E67" s="342"/>
      <c r="F67" s="342"/>
      <c r="G67" s="342"/>
      <c r="H67" s="342"/>
      <c r="I67" s="342"/>
      <c r="J67" s="342"/>
      <c r="K67" s="266"/>
    </row>
    <row r="68" spans="2:11" ht="15" customHeight="1">
      <c r="B68" s="265"/>
      <c r="C68" s="270"/>
      <c r="D68" s="342" t="s">
        <v>358</v>
      </c>
      <c r="E68" s="342"/>
      <c r="F68" s="342"/>
      <c r="G68" s="342"/>
      <c r="H68" s="342"/>
      <c r="I68" s="342"/>
      <c r="J68" s="342"/>
      <c r="K68" s="266"/>
    </row>
    <row r="69" spans="2:11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spans="2:11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spans="2:1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2:11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ht="45" customHeight="1">
      <c r="B73" s="282"/>
      <c r="C73" s="159" t="s">
        <v>90</v>
      </c>
      <c r="D73" s="159"/>
      <c r="E73" s="159"/>
      <c r="F73" s="159"/>
      <c r="G73" s="159"/>
      <c r="H73" s="159"/>
      <c r="I73" s="159"/>
      <c r="J73" s="159"/>
      <c r="K73" s="283"/>
    </row>
    <row r="74" spans="2:11" ht="17.25" customHeight="1">
      <c r="B74" s="282"/>
      <c r="C74" s="284" t="s">
        <v>359</v>
      </c>
      <c r="D74" s="284"/>
      <c r="E74" s="284"/>
      <c r="F74" s="284" t="s">
        <v>360</v>
      </c>
      <c r="G74" s="285"/>
      <c r="H74" s="284" t="s">
        <v>110</v>
      </c>
      <c r="I74" s="284" t="s">
        <v>57</v>
      </c>
      <c r="J74" s="284" t="s">
        <v>361</v>
      </c>
      <c r="K74" s="283"/>
    </row>
    <row r="75" spans="2:11" ht="17.25" customHeight="1">
      <c r="B75" s="282"/>
      <c r="C75" s="286" t="s">
        <v>362</v>
      </c>
      <c r="D75" s="286"/>
      <c r="E75" s="286"/>
      <c r="F75" s="287" t="s">
        <v>363</v>
      </c>
      <c r="G75" s="288"/>
      <c r="H75" s="286"/>
      <c r="I75" s="286"/>
      <c r="J75" s="286" t="s">
        <v>364</v>
      </c>
      <c r="K75" s="283"/>
    </row>
    <row r="76" spans="2:11" ht="5.25" customHeight="1">
      <c r="B76" s="282"/>
      <c r="C76" s="289"/>
      <c r="D76" s="289"/>
      <c r="E76" s="289"/>
      <c r="F76" s="289"/>
      <c r="G76" s="290"/>
      <c r="H76" s="289"/>
      <c r="I76" s="289"/>
      <c r="J76" s="289"/>
      <c r="K76" s="283"/>
    </row>
    <row r="77" spans="2:11" ht="15" customHeight="1">
      <c r="B77" s="282"/>
      <c r="C77" s="272" t="s">
        <v>53</v>
      </c>
      <c r="D77" s="289"/>
      <c r="E77" s="289"/>
      <c r="F77" s="291" t="s">
        <v>365</v>
      </c>
      <c r="G77" s="290"/>
      <c r="H77" s="272" t="s">
        <v>366</v>
      </c>
      <c r="I77" s="272" t="s">
        <v>367</v>
      </c>
      <c r="J77" s="272">
        <v>20</v>
      </c>
      <c r="K77" s="283"/>
    </row>
    <row r="78" spans="2:11" ht="15" customHeight="1">
      <c r="B78" s="282"/>
      <c r="C78" s="272" t="s">
        <v>368</v>
      </c>
      <c r="D78" s="272"/>
      <c r="E78" s="272"/>
      <c r="F78" s="291" t="s">
        <v>365</v>
      </c>
      <c r="G78" s="290"/>
      <c r="H78" s="272" t="s">
        <v>369</v>
      </c>
      <c r="I78" s="272" t="s">
        <v>367</v>
      </c>
      <c r="J78" s="272">
        <v>120</v>
      </c>
      <c r="K78" s="283"/>
    </row>
    <row r="79" spans="2:11" ht="15" customHeight="1">
      <c r="B79" s="292"/>
      <c r="C79" s="272" t="s">
        <v>370</v>
      </c>
      <c r="D79" s="272"/>
      <c r="E79" s="272"/>
      <c r="F79" s="291" t="s">
        <v>371</v>
      </c>
      <c r="G79" s="290"/>
      <c r="H79" s="272" t="s">
        <v>372</v>
      </c>
      <c r="I79" s="272" t="s">
        <v>367</v>
      </c>
      <c r="J79" s="272">
        <v>50</v>
      </c>
      <c r="K79" s="283"/>
    </row>
    <row r="80" spans="2:11" ht="15" customHeight="1">
      <c r="B80" s="292"/>
      <c r="C80" s="272" t="s">
        <v>373</v>
      </c>
      <c r="D80" s="272"/>
      <c r="E80" s="272"/>
      <c r="F80" s="291" t="s">
        <v>365</v>
      </c>
      <c r="G80" s="290"/>
      <c r="H80" s="272" t="s">
        <v>374</v>
      </c>
      <c r="I80" s="272" t="s">
        <v>375</v>
      </c>
      <c r="J80" s="272"/>
      <c r="K80" s="283"/>
    </row>
    <row r="81" spans="2:11" ht="15" customHeight="1">
      <c r="B81" s="292"/>
      <c r="C81" s="293" t="s">
        <v>376</v>
      </c>
      <c r="D81" s="293"/>
      <c r="E81" s="293"/>
      <c r="F81" s="294" t="s">
        <v>371</v>
      </c>
      <c r="G81" s="293"/>
      <c r="H81" s="293" t="s">
        <v>377</v>
      </c>
      <c r="I81" s="293" t="s">
        <v>367</v>
      </c>
      <c r="J81" s="293">
        <v>15</v>
      </c>
      <c r="K81" s="283"/>
    </row>
    <row r="82" spans="2:11" ht="15" customHeight="1">
      <c r="B82" s="292"/>
      <c r="C82" s="293" t="s">
        <v>378</v>
      </c>
      <c r="D82" s="293"/>
      <c r="E82" s="293"/>
      <c r="F82" s="294" t="s">
        <v>371</v>
      </c>
      <c r="G82" s="293"/>
      <c r="H82" s="293" t="s">
        <v>379</v>
      </c>
      <c r="I82" s="293" t="s">
        <v>367</v>
      </c>
      <c r="J82" s="293">
        <v>15</v>
      </c>
      <c r="K82" s="283"/>
    </row>
    <row r="83" spans="2:11" ht="15" customHeight="1">
      <c r="B83" s="292"/>
      <c r="C83" s="293" t="s">
        <v>380</v>
      </c>
      <c r="D83" s="293"/>
      <c r="E83" s="293"/>
      <c r="F83" s="294" t="s">
        <v>371</v>
      </c>
      <c r="G83" s="293"/>
      <c r="H83" s="293" t="s">
        <v>381</v>
      </c>
      <c r="I83" s="293" t="s">
        <v>367</v>
      </c>
      <c r="J83" s="293">
        <v>20</v>
      </c>
      <c r="K83" s="283"/>
    </row>
    <row r="84" spans="2:11" ht="15" customHeight="1">
      <c r="B84" s="292"/>
      <c r="C84" s="293" t="s">
        <v>382</v>
      </c>
      <c r="D84" s="293"/>
      <c r="E84" s="293"/>
      <c r="F84" s="294" t="s">
        <v>371</v>
      </c>
      <c r="G84" s="293"/>
      <c r="H84" s="293" t="s">
        <v>383</v>
      </c>
      <c r="I84" s="293" t="s">
        <v>367</v>
      </c>
      <c r="J84" s="293">
        <v>20</v>
      </c>
      <c r="K84" s="283"/>
    </row>
    <row r="85" spans="2:11" ht="15" customHeight="1">
      <c r="B85" s="292"/>
      <c r="C85" s="272" t="s">
        <v>384</v>
      </c>
      <c r="D85" s="272"/>
      <c r="E85" s="272"/>
      <c r="F85" s="291" t="s">
        <v>371</v>
      </c>
      <c r="G85" s="290"/>
      <c r="H85" s="272" t="s">
        <v>385</v>
      </c>
      <c r="I85" s="272" t="s">
        <v>367</v>
      </c>
      <c r="J85" s="272">
        <v>50</v>
      </c>
      <c r="K85" s="283"/>
    </row>
    <row r="86" spans="2:11" ht="15" customHeight="1">
      <c r="B86" s="292"/>
      <c r="C86" s="272" t="s">
        <v>386</v>
      </c>
      <c r="D86" s="272"/>
      <c r="E86" s="272"/>
      <c r="F86" s="291" t="s">
        <v>371</v>
      </c>
      <c r="G86" s="290"/>
      <c r="H86" s="272" t="s">
        <v>387</v>
      </c>
      <c r="I86" s="272" t="s">
        <v>367</v>
      </c>
      <c r="J86" s="272">
        <v>20</v>
      </c>
      <c r="K86" s="283"/>
    </row>
    <row r="87" spans="2:11" ht="15" customHeight="1">
      <c r="B87" s="292"/>
      <c r="C87" s="272" t="s">
        <v>388</v>
      </c>
      <c r="D87" s="272"/>
      <c r="E87" s="272"/>
      <c r="F87" s="291" t="s">
        <v>371</v>
      </c>
      <c r="G87" s="290"/>
      <c r="H87" s="272" t="s">
        <v>389</v>
      </c>
      <c r="I87" s="272" t="s">
        <v>367</v>
      </c>
      <c r="J87" s="272">
        <v>20</v>
      </c>
      <c r="K87" s="283"/>
    </row>
    <row r="88" spans="2:11" ht="15" customHeight="1">
      <c r="B88" s="292"/>
      <c r="C88" s="272" t="s">
        <v>390</v>
      </c>
      <c r="D88" s="272"/>
      <c r="E88" s="272"/>
      <c r="F88" s="291" t="s">
        <v>371</v>
      </c>
      <c r="G88" s="290"/>
      <c r="H88" s="272" t="s">
        <v>391</v>
      </c>
      <c r="I88" s="272" t="s">
        <v>367</v>
      </c>
      <c r="J88" s="272">
        <v>50</v>
      </c>
      <c r="K88" s="283"/>
    </row>
    <row r="89" spans="2:11" ht="15" customHeight="1">
      <c r="B89" s="292"/>
      <c r="C89" s="272" t="s">
        <v>392</v>
      </c>
      <c r="D89" s="272"/>
      <c r="E89" s="272"/>
      <c r="F89" s="291" t="s">
        <v>371</v>
      </c>
      <c r="G89" s="290"/>
      <c r="H89" s="272" t="s">
        <v>392</v>
      </c>
      <c r="I89" s="272" t="s">
        <v>367</v>
      </c>
      <c r="J89" s="272">
        <v>50</v>
      </c>
      <c r="K89" s="283"/>
    </row>
    <row r="90" spans="2:11" ht="15" customHeight="1">
      <c r="B90" s="292"/>
      <c r="C90" s="272" t="s">
        <v>115</v>
      </c>
      <c r="D90" s="272"/>
      <c r="E90" s="272"/>
      <c r="F90" s="291" t="s">
        <v>371</v>
      </c>
      <c r="G90" s="290"/>
      <c r="H90" s="272" t="s">
        <v>393</v>
      </c>
      <c r="I90" s="272" t="s">
        <v>367</v>
      </c>
      <c r="J90" s="272">
        <v>255</v>
      </c>
      <c r="K90" s="283"/>
    </row>
    <row r="91" spans="2:11" ht="15" customHeight="1">
      <c r="B91" s="292"/>
      <c r="C91" s="272" t="s">
        <v>394</v>
      </c>
      <c r="D91" s="272"/>
      <c r="E91" s="272"/>
      <c r="F91" s="291" t="s">
        <v>365</v>
      </c>
      <c r="G91" s="290"/>
      <c r="H91" s="272" t="s">
        <v>395</v>
      </c>
      <c r="I91" s="272" t="s">
        <v>396</v>
      </c>
      <c r="J91" s="272"/>
      <c r="K91" s="283"/>
    </row>
    <row r="92" spans="2:11" ht="15" customHeight="1">
      <c r="B92" s="292"/>
      <c r="C92" s="272" t="s">
        <v>397</v>
      </c>
      <c r="D92" s="272"/>
      <c r="E92" s="272"/>
      <c r="F92" s="291" t="s">
        <v>365</v>
      </c>
      <c r="G92" s="290"/>
      <c r="H92" s="272" t="s">
        <v>398</v>
      </c>
      <c r="I92" s="272" t="s">
        <v>399</v>
      </c>
      <c r="J92" s="272"/>
      <c r="K92" s="283"/>
    </row>
    <row r="93" spans="2:11" ht="15" customHeight="1">
      <c r="B93" s="292"/>
      <c r="C93" s="272" t="s">
        <v>400</v>
      </c>
      <c r="D93" s="272"/>
      <c r="E93" s="272"/>
      <c r="F93" s="291" t="s">
        <v>365</v>
      </c>
      <c r="G93" s="290"/>
      <c r="H93" s="272" t="s">
        <v>400</v>
      </c>
      <c r="I93" s="272" t="s">
        <v>399</v>
      </c>
      <c r="J93" s="272"/>
      <c r="K93" s="283"/>
    </row>
    <row r="94" spans="2:11" ht="15" customHeight="1">
      <c r="B94" s="292"/>
      <c r="C94" s="272" t="s">
        <v>38</v>
      </c>
      <c r="D94" s="272"/>
      <c r="E94" s="272"/>
      <c r="F94" s="291" t="s">
        <v>365</v>
      </c>
      <c r="G94" s="290"/>
      <c r="H94" s="272" t="s">
        <v>401</v>
      </c>
      <c r="I94" s="272" t="s">
        <v>399</v>
      </c>
      <c r="J94" s="272"/>
      <c r="K94" s="283"/>
    </row>
    <row r="95" spans="2:11" ht="15" customHeight="1">
      <c r="B95" s="292"/>
      <c r="C95" s="272" t="s">
        <v>48</v>
      </c>
      <c r="D95" s="272"/>
      <c r="E95" s="272"/>
      <c r="F95" s="291" t="s">
        <v>365</v>
      </c>
      <c r="G95" s="290"/>
      <c r="H95" s="272" t="s">
        <v>402</v>
      </c>
      <c r="I95" s="272" t="s">
        <v>399</v>
      </c>
      <c r="J95" s="272"/>
      <c r="K95" s="283"/>
    </row>
    <row r="96" spans="2:11" ht="15" customHeight="1">
      <c r="B96" s="295"/>
      <c r="C96" s="296"/>
      <c r="D96" s="296"/>
      <c r="E96" s="296"/>
      <c r="F96" s="296"/>
      <c r="G96" s="296"/>
      <c r="H96" s="296"/>
      <c r="I96" s="296"/>
      <c r="J96" s="296"/>
      <c r="K96" s="297"/>
    </row>
    <row r="97" spans="2:11" ht="18.75" customHeight="1">
      <c r="B97" s="298"/>
      <c r="C97" s="299"/>
      <c r="D97" s="299"/>
      <c r="E97" s="299"/>
      <c r="F97" s="299"/>
      <c r="G97" s="299"/>
      <c r="H97" s="299"/>
      <c r="I97" s="299"/>
      <c r="J97" s="299"/>
      <c r="K97" s="298"/>
    </row>
    <row r="98" spans="2:11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spans="2:11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spans="2:11" ht="45" customHeight="1">
      <c r="B100" s="282"/>
      <c r="C100" s="159" t="s">
        <v>403</v>
      </c>
      <c r="D100" s="159"/>
      <c r="E100" s="159"/>
      <c r="F100" s="159"/>
      <c r="G100" s="159"/>
      <c r="H100" s="159"/>
      <c r="I100" s="159"/>
      <c r="J100" s="159"/>
      <c r="K100" s="283"/>
    </row>
    <row r="101" spans="2:11" ht="17.25" customHeight="1">
      <c r="B101" s="282"/>
      <c r="C101" s="284" t="s">
        <v>359</v>
      </c>
      <c r="D101" s="284"/>
      <c r="E101" s="284"/>
      <c r="F101" s="284" t="s">
        <v>360</v>
      </c>
      <c r="G101" s="285"/>
      <c r="H101" s="284" t="s">
        <v>110</v>
      </c>
      <c r="I101" s="284" t="s">
        <v>57</v>
      </c>
      <c r="J101" s="284" t="s">
        <v>361</v>
      </c>
      <c r="K101" s="283"/>
    </row>
    <row r="102" spans="2:11" ht="17.25" customHeight="1">
      <c r="B102" s="282"/>
      <c r="C102" s="286" t="s">
        <v>362</v>
      </c>
      <c r="D102" s="286"/>
      <c r="E102" s="286"/>
      <c r="F102" s="287" t="s">
        <v>363</v>
      </c>
      <c r="G102" s="288"/>
      <c r="H102" s="286"/>
      <c r="I102" s="286"/>
      <c r="J102" s="286" t="s">
        <v>364</v>
      </c>
      <c r="K102" s="283"/>
    </row>
    <row r="103" spans="2:11" ht="5.25" customHeight="1">
      <c r="B103" s="282"/>
      <c r="C103" s="284"/>
      <c r="D103" s="284"/>
      <c r="E103" s="284"/>
      <c r="F103" s="284"/>
      <c r="G103" s="300"/>
      <c r="H103" s="284"/>
      <c r="I103" s="284"/>
      <c r="J103" s="284"/>
      <c r="K103" s="283"/>
    </row>
    <row r="104" spans="2:11" ht="15" customHeight="1">
      <c r="B104" s="282"/>
      <c r="C104" s="272" t="s">
        <v>53</v>
      </c>
      <c r="D104" s="289"/>
      <c r="E104" s="289"/>
      <c r="F104" s="291" t="s">
        <v>365</v>
      </c>
      <c r="G104" s="300"/>
      <c r="H104" s="272" t="s">
        <v>404</v>
      </c>
      <c r="I104" s="272" t="s">
        <v>367</v>
      </c>
      <c r="J104" s="272">
        <v>20</v>
      </c>
      <c r="K104" s="283"/>
    </row>
    <row r="105" spans="2:11" ht="15" customHeight="1">
      <c r="B105" s="282"/>
      <c r="C105" s="272" t="s">
        <v>368</v>
      </c>
      <c r="D105" s="272"/>
      <c r="E105" s="272"/>
      <c r="F105" s="291" t="s">
        <v>365</v>
      </c>
      <c r="G105" s="272"/>
      <c r="H105" s="272" t="s">
        <v>404</v>
      </c>
      <c r="I105" s="272" t="s">
        <v>367</v>
      </c>
      <c r="J105" s="272">
        <v>120</v>
      </c>
      <c r="K105" s="283"/>
    </row>
    <row r="106" spans="2:11" ht="15" customHeight="1">
      <c r="B106" s="292"/>
      <c r="C106" s="272" t="s">
        <v>370</v>
      </c>
      <c r="D106" s="272"/>
      <c r="E106" s="272"/>
      <c r="F106" s="291" t="s">
        <v>371</v>
      </c>
      <c r="G106" s="272"/>
      <c r="H106" s="272" t="s">
        <v>404</v>
      </c>
      <c r="I106" s="272" t="s">
        <v>367</v>
      </c>
      <c r="J106" s="272">
        <v>50</v>
      </c>
      <c r="K106" s="283"/>
    </row>
    <row r="107" spans="2:11" ht="15" customHeight="1">
      <c r="B107" s="292"/>
      <c r="C107" s="272" t="s">
        <v>373</v>
      </c>
      <c r="D107" s="272"/>
      <c r="E107" s="272"/>
      <c r="F107" s="291" t="s">
        <v>365</v>
      </c>
      <c r="G107" s="272"/>
      <c r="H107" s="272" t="s">
        <v>404</v>
      </c>
      <c r="I107" s="272" t="s">
        <v>375</v>
      </c>
      <c r="J107" s="272"/>
      <c r="K107" s="283"/>
    </row>
    <row r="108" spans="2:11" ht="15" customHeight="1">
      <c r="B108" s="292"/>
      <c r="C108" s="272" t="s">
        <v>384</v>
      </c>
      <c r="D108" s="272"/>
      <c r="E108" s="272"/>
      <c r="F108" s="291" t="s">
        <v>371</v>
      </c>
      <c r="G108" s="272"/>
      <c r="H108" s="272" t="s">
        <v>404</v>
      </c>
      <c r="I108" s="272" t="s">
        <v>367</v>
      </c>
      <c r="J108" s="272">
        <v>50</v>
      </c>
      <c r="K108" s="283"/>
    </row>
    <row r="109" spans="2:11" ht="15" customHeight="1">
      <c r="B109" s="292"/>
      <c r="C109" s="272" t="s">
        <v>392</v>
      </c>
      <c r="D109" s="272"/>
      <c r="E109" s="272"/>
      <c r="F109" s="291" t="s">
        <v>371</v>
      </c>
      <c r="G109" s="272"/>
      <c r="H109" s="272" t="s">
        <v>404</v>
      </c>
      <c r="I109" s="272" t="s">
        <v>367</v>
      </c>
      <c r="J109" s="272">
        <v>50</v>
      </c>
      <c r="K109" s="283"/>
    </row>
    <row r="110" spans="2:11" ht="15" customHeight="1">
      <c r="B110" s="292"/>
      <c r="C110" s="272" t="s">
        <v>390</v>
      </c>
      <c r="D110" s="272"/>
      <c r="E110" s="272"/>
      <c r="F110" s="291" t="s">
        <v>371</v>
      </c>
      <c r="G110" s="272"/>
      <c r="H110" s="272" t="s">
        <v>404</v>
      </c>
      <c r="I110" s="272" t="s">
        <v>367</v>
      </c>
      <c r="J110" s="272">
        <v>50</v>
      </c>
      <c r="K110" s="283"/>
    </row>
    <row r="111" spans="2:11" ht="15" customHeight="1">
      <c r="B111" s="292"/>
      <c r="C111" s="272" t="s">
        <v>53</v>
      </c>
      <c r="D111" s="272"/>
      <c r="E111" s="272"/>
      <c r="F111" s="291" t="s">
        <v>365</v>
      </c>
      <c r="G111" s="272"/>
      <c r="H111" s="272" t="s">
        <v>405</v>
      </c>
      <c r="I111" s="272" t="s">
        <v>367</v>
      </c>
      <c r="J111" s="272">
        <v>20</v>
      </c>
      <c r="K111" s="283"/>
    </row>
    <row r="112" spans="2:11" ht="15" customHeight="1">
      <c r="B112" s="292"/>
      <c r="C112" s="272" t="s">
        <v>406</v>
      </c>
      <c r="D112" s="272"/>
      <c r="E112" s="272"/>
      <c r="F112" s="291" t="s">
        <v>365</v>
      </c>
      <c r="G112" s="272"/>
      <c r="H112" s="272" t="s">
        <v>407</v>
      </c>
      <c r="I112" s="272" t="s">
        <v>367</v>
      </c>
      <c r="J112" s="272">
        <v>120</v>
      </c>
      <c r="K112" s="283"/>
    </row>
    <row r="113" spans="2:11" ht="15" customHeight="1">
      <c r="B113" s="292"/>
      <c r="C113" s="272" t="s">
        <v>38</v>
      </c>
      <c r="D113" s="272"/>
      <c r="E113" s="272"/>
      <c r="F113" s="291" t="s">
        <v>365</v>
      </c>
      <c r="G113" s="272"/>
      <c r="H113" s="272" t="s">
        <v>408</v>
      </c>
      <c r="I113" s="272" t="s">
        <v>399</v>
      </c>
      <c r="J113" s="272"/>
      <c r="K113" s="283"/>
    </row>
    <row r="114" spans="2:11" ht="15" customHeight="1">
      <c r="B114" s="292"/>
      <c r="C114" s="272" t="s">
        <v>48</v>
      </c>
      <c r="D114" s="272"/>
      <c r="E114" s="272"/>
      <c r="F114" s="291" t="s">
        <v>365</v>
      </c>
      <c r="G114" s="272"/>
      <c r="H114" s="272" t="s">
        <v>409</v>
      </c>
      <c r="I114" s="272" t="s">
        <v>399</v>
      </c>
      <c r="J114" s="272"/>
      <c r="K114" s="283"/>
    </row>
    <row r="115" spans="2:11" ht="15" customHeight="1">
      <c r="B115" s="292"/>
      <c r="C115" s="272" t="s">
        <v>57</v>
      </c>
      <c r="D115" s="272"/>
      <c r="E115" s="272"/>
      <c r="F115" s="291" t="s">
        <v>365</v>
      </c>
      <c r="G115" s="272"/>
      <c r="H115" s="272" t="s">
        <v>410</v>
      </c>
      <c r="I115" s="272" t="s">
        <v>411</v>
      </c>
      <c r="J115" s="272"/>
      <c r="K115" s="283"/>
    </row>
    <row r="116" spans="2:11" ht="15" customHeight="1">
      <c r="B116" s="295"/>
      <c r="C116" s="301"/>
      <c r="D116" s="301"/>
      <c r="E116" s="301"/>
      <c r="F116" s="301"/>
      <c r="G116" s="301"/>
      <c r="H116" s="301"/>
      <c r="I116" s="301"/>
      <c r="J116" s="301"/>
      <c r="K116" s="297"/>
    </row>
    <row r="117" spans="2:11" ht="18.75" customHeight="1">
      <c r="B117" s="302"/>
      <c r="C117" s="268"/>
      <c r="D117" s="268"/>
      <c r="E117" s="268"/>
      <c r="F117" s="303"/>
      <c r="G117" s="268"/>
      <c r="H117" s="268"/>
      <c r="I117" s="268"/>
      <c r="J117" s="268"/>
      <c r="K117" s="302"/>
    </row>
    <row r="118" spans="2:11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spans="2:11" ht="7.5" customHeight="1">
      <c r="B119" s="304"/>
      <c r="C119" s="305"/>
      <c r="D119" s="305"/>
      <c r="E119" s="305"/>
      <c r="F119" s="305"/>
      <c r="G119" s="305"/>
      <c r="H119" s="305"/>
      <c r="I119" s="305"/>
      <c r="J119" s="305"/>
      <c r="K119" s="306"/>
    </row>
    <row r="120" spans="2:11" ht="45" customHeight="1">
      <c r="B120" s="307"/>
      <c r="C120" s="339" t="s">
        <v>412</v>
      </c>
      <c r="D120" s="339"/>
      <c r="E120" s="339"/>
      <c r="F120" s="339"/>
      <c r="G120" s="339"/>
      <c r="H120" s="339"/>
      <c r="I120" s="339"/>
      <c r="J120" s="339"/>
      <c r="K120" s="308"/>
    </row>
    <row r="121" spans="2:11" ht="17.25" customHeight="1">
      <c r="B121" s="309"/>
      <c r="C121" s="284" t="s">
        <v>359</v>
      </c>
      <c r="D121" s="284"/>
      <c r="E121" s="284"/>
      <c r="F121" s="284" t="s">
        <v>360</v>
      </c>
      <c r="G121" s="285"/>
      <c r="H121" s="284" t="s">
        <v>110</v>
      </c>
      <c r="I121" s="284" t="s">
        <v>57</v>
      </c>
      <c r="J121" s="284" t="s">
        <v>361</v>
      </c>
      <c r="K121" s="310"/>
    </row>
    <row r="122" spans="2:11" ht="17.25" customHeight="1">
      <c r="B122" s="309"/>
      <c r="C122" s="286" t="s">
        <v>362</v>
      </c>
      <c r="D122" s="286"/>
      <c r="E122" s="286"/>
      <c r="F122" s="287" t="s">
        <v>363</v>
      </c>
      <c r="G122" s="288"/>
      <c r="H122" s="286"/>
      <c r="I122" s="286"/>
      <c r="J122" s="286" t="s">
        <v>364</v>
      </c>
      <c r="K122" s="310"/>
    </row>
    <row r="123" spans="2:11" ht="5.25" customHeight="1">
      <c r="B123" s="311"/>
      <c r="C123" s="289"/>
      <c r="D123" s="289"/>
      <c r="E123" s="289"/>
      <c r="F123" s="289"/>
      <c r="G123" s="272"/>
      <c r="H123" s="289"/>
      <c r="I123" s="289"/>
      <c r="J123" s="289"/>
      <c r="K123" s="312"/>
    </row>
    <row r="124" spans="2:11" ht="15" customHeight="1">
      <c r="B124" s="311"/>
      <c r="C124" s="272" t="s">
        <v>368</v>
      </c>
      <c r="D124" s="289"/>
      <c r="E124" s="289"/>
      <c r="F124" s="291" t="s">
        <v>365</v>
      </c>
      <c r="G124" s="272"/>
      <c r="H124" s="272" t="s">
        <v>404</v>
      </c>
      <c r="I124" s="272" t="s">
        <v>367</v>
      </c>
      <c r="J124" s="272">
        <v>120</v>
      </c>
      <c r="K124" s="313"/>
    </row>
    <row r="125" spans="2:11" ht="15" customHeight="1">
      <c r="B125" s="311"/>
      <c r="C125" s="272" t="s">
        <v>413</v>
      </c>
      <c r="D125" s="272"/>
      <c r="E125" s="272"/>
      <c r="F125" s="291" t="s">
        <v>365</v>
      </c>
      <c r="G125" s="272"/>
      <c r="H125" s="272" t="s">
        <v>414</v>
      </c>
      <c r="I125" s="272" t="s">
        <v>367</v>
      </c>
      <c r="J125" s="272" t="s">
        <v>415</v>
      </c>
      <c r="K125" s="313"/>
    </row>
    <row r="126" spans="2:11" ht="15" customHeight="1">
      <c r="B126" s="311"/>
      <c r="C126" s="272" t="s">
        <v>314</v>
      </c>
      <c r="D126" s="272"/>
      <c r="E126" s="272"/>
      <c r="F126" s="291" t="s">
        <v>365</v>
      </c>
      <c r="G126" s="272"/>
      <c r="H126" s="272" t="s">
        <v>416</v>
      </c>
      <c r="I126" s="272" t="s">
        <v>367</v>
      </c>
      <c r="J126" s="272" t="s">
        <v>415</v>
      </c>
      <c r="K126" s="313"/>
    </row>
    <row r="127" spans="2:11" ht="15" customHeight="1">
      <c r="B127" s="311"/>
      <c r="C127" s="272" t="s">
        <v>376</v>
      </c>
      <c r="D127" s="272"/>
      <c r="E127" s="272"/>
      <c r="F127" s="291" t="s">
        <v>371</v>
      </c>
      <c r="G127" s="272"/>
      <c r="H127" s="272" t="s">
        <v>377</v>
      </c>
      <c r="I127" s="272" t="s">
        <v>367</v>
      </c>
      <c r="J127" s="272">
        <v>15</v>
      </c>
      <c r="K127" s="313"/>
    </row>
    <row r="128" spans="2:11" ht="15" customHeight="1">
      <c r="B128" s="311"/>
      <c r="C128" s="293" t="s">
        <v>378</v>
      </c>
      <c r="D128" s="293"/>
      <c r="E128" s="293"/>
      <c r="F128" s="294" t="s">
        <v>371</v>
      </c>
      <c r="G128" s="293"/>
      <c r="H128" s="293" t="s">
        <v>379</v>
      </c>
      <c r="I128" s="293" t="s">
        <v>367</v>
      </c>
      <c r="J128" s="293">
        <v>15</v>
      </c>
      <c r="K128" s="313"/>
    </row>
    <row r="129" spans="2:11" ht="15" customHeight="1">
      <c r="B129" s="311"/>
      <c r="C129" s="293" t="s">
        <v>380</v>
      </c>
      <c r="D129" s="293"/>
      <c r="E129" s="293"/>
      <c r="F129" s="294" t="s">
        <v>371</v>
      </c>
      <c r="G129" s="293"/>
      <c r="H129" s="293" t="s">
        <v>381</v>
      </c>
      <c r="I129" s="293" t="s">
        <v>367</v>
      </c>
      <c r="J129" s="293">
        <v>20</v>
      </c>
      <c r="K129" s="313"/>
    </row>
    <row r="130" spans="2:11" ht="15" customHeight="1">
      <c r="B130" s="311"/>
      <c r="C130" s="293" t="s">
        <v>382</v>
      </c>
      <c r="D130" s="293"/>
      <c r="E130" s="293"/>
      <c r="F130" s="294" t="s">
        <v>371</v>
      </c>
      <c r="G130" s="293"/>
      <c r="H130" s="293" t="s">
        <v>383</v>
      </c>
      <c r="I130" s="293" t="s">
        <v>367</v>
      </c>
      <c r="J130" s="293">
        <v>20</v>
      </c>
      <c r="K130" s="313"/>
    </row>
    <row r="131" spans="2:11" ht="15" customHeight="1">
      <c r="B131" s="311"/>
      <c r="C131" s="272" t="s">
        <v>370</v>
      </c>
      <c r="D131" s="272"/>
      <c r="E131" s="272"/>
      <c r="F131" s="291" t="s">
        <v>371</v>
      </c>
      <c r="G131" s="272"/>
      <c r="H131" s="272" t="s">
        <v>404</v>
      </c>
      <c r="I131" s="272" t="s">
        <v>367</v>
      </c>
      <c r="J131" s="272">
        <v>50</v>
      </c>
      <c r="K131" s="313"/>
    </row>
    <row r="132" spans="2:11" ht="15" customHeight="1">
      <c r="B132" s="311"/>
      <c r="C132" s="272" t="s">
        <v>384</v>
      </c>
      <c r="D132" s="272"/>
      <c r="E132" s="272"/>
      <c r="F132" s="291" t="s">
        <v>371</v>
      </c>
      <c r="G132" s="272"/>
      <c r="H132" s="272" t="s">
        <v>404</v>
      </c>
      <c r="I132" s="272" t="s">
        <v>367</v>
      </c>
      <c r="J132" s="272">
        <v>50</v>
      </c>
      <c r="K132" s="313"/>
    </row>
    <row r="133" spans="2:11" ht="15" customHeight="1">
      <c r="B133" s="311"/>
      <c r="C133" s="272" t="s">
        <v>390</v>
      </c>
      <c r="D133" s="272"/>
      <c r="E133" s="272"/>
      <c r="F133" s="291" t="s">
        <v>371</v>
      </c>
      <c r="G133" s="272"/>
      <c r="H133" s="272" t="s">
        <v>404</v>
      </c>
      <c r="I133" s="272" t="s">
        <v>367</v>
      </c>
      <c r="J133" s="272">
        <v>50</v>
      </c>
      <c r="K133" s="313"/>
    </row>
    <row r="134" spans="2:11" ht="15" customHeight="1">
      <c r="B134" s="311"/>
      <c r="C134" s="272" t="s">
        <v>392</v>
      </c>
      <c r="D134" s="272"/>
      <c r="E134" s="272"/>
      <c r="F134" s="291" t="s">
        <v>371</v>
      </c>
      <c r="G134" s="272"/>
      <c r="H134" s="272" t="s">
        <v>404</v>
      </c>
      <c r="I134" s="272" t="s">
        <v>367</v>
      </c>
      <c r="J134" s="272">
        <v>50</v>
      </c>
      <c r="K134" s="313"/>
    </row>
    <row r="135" spans="2:11" ht="15" customHeight="1">
      <c r="B135" s="311"/>
      <c r="C135" s="272" t="s">
        <v>115</v>
      </c>
      <c r="D135" s="272"/>
      <c r="E135" s="272"/>
      <c r="F135" s="291" t="s">
        <v>371</v>
      </c>
      <c r="G135" s="272"/>
      <c r="H135" s="272" t="s">
        <v>417</v>
      </c>
      <c r="I135" s="272" t="s">
        <v>367</v>
      </c>
      <c r="J135" s="272">
        <v>255</v>
      </c>
      <c r="K135" s="313"/>
    </row>
    <row r="136" spans="2:11" ht="15" customHeight="1">
      <c r="B136" s="311"/>
      <c r="C136" s="272" t="s">
        <v>394</v>
      </c>
      <c r="D136" s="272"/>
      <c r="E136" s="272"/>
      <c r="F136" s="291" t="s">
        <v>365</v>
      </c>
      <c r="G136" s="272"/>
      <c r="H136" s="272" t="s">
        <v>418</v>
      </c>
      <c r="I136" s="272" t="s">
        <v>396</v>
      </c>
      <c r="J136" s="272"/>
      <c r="K136" s="313"/>
    </row>
    <row r="137" spans="2:11" ht="15" customHeight="1">
      <c r="B137" s="311"/>
      <c r="C137" s="272" t="s">
        <v>397</v>
      </c>
      <c r="D137" s="272"/>
      <c r="E137" s="272"/>
      <c r="F137" s="291" t="s">
        <v>365</v>
      </c>
      <c r="G137" s="272"/>
      <c r="H137" s="272" t="s">
        <v>419</v>
      </c>
      <c r="I137" s="272" t="s">
        <v>399</v>
      </c>
      <c r="J137" s="272"/>
      <c r="K137" s="313"/>
    </row>
    <row r="138" spans="2:11" ht="15" customHeight="1">
      <c r="B138" s="311"/>
      <c r="C138" s="272" t="s">
        <v>400</v>
      </c>
      <c r="D138" s="272"/>
      <c r="E138" s="272"/>
      <c r="F138" s="291" t="s">
        <v>365</v>
      </c>
      <c r="G138" s="272"/>
      <c r="H138" s="272" t="s">
        <v>400</v>
      </c>
      <c r="I138" s="272" t="s">
        <v>399</v>
      </c>
      <c r="J138" s="272"/>
      <c r="K138" s="313"/>
    </row>
    <row r="139" spans="2:11" ht="15" customHeight="1">
      <c r="B139" s="311"/>
      <c r="C139" s="272" t="s">
        <v>38</v>
      </c>
      <c r="D139" s="272"/>
      <c r="E139" s="272"/>
      <c r="F139" s="291" t="s">
        <v>365</v>
      </c>
      <c r="G139" s="272"/>
      <c r="H139" s="272" t="s">
        <v>420</v>
      </c>
      <c r="I139" s="272" t="s">
        <v>399</v>
      </c>
      <c r="J139" s="272"/>
      <c r="K139" s="313"/>
    </row>
    <row r="140" spans="2:11" ht="15" customHeight="1">
      <c r="B140" s="311"/>
      <c r="C140" s="272" t="s">
        <v>421</v>
      </c>
      <c r="D140" s="272"/>
      <c r="E140" s="272"/>
      <c r="F140" s="291" t="s">
        <v>365</v>
      </c>
      <c r="G140" s="272"/>
      <c r="H140" s="272" t="s">
        <v>422</v>
      </c>
      <c r="I140" s="272" t="s">
        <v>399</v>
      </c>
      <c r="J140" s="272"/>
      <c r="K140" s="313"/>
    </row>
    <row r="141" spans="2:11" ht="15" customHeight="1">
      <c r="B141" s="314"/>
      <c r="C141" s="315"/>
      <c r="D141" s="315"/>
      <c r="E141" s="315"/>
      <c r="F141" s="315"/>
      <c r="G141" s="315"/>
      <c r="H141" s="315"/>
      <c r="I141" s="315"/>
      <c r="J141" s="315"/>
      <c r="K141" s="316"/>
    </row>
    <row r="142" spans="2:11" ht="18.75" customHeight="1">
      <c r="B142" s="268"/>
      <c r="C142" s="268"/>
      <c r="D142" s="268"/>
      <c r="E142" s="268"/>
      <c r="F142" s="303"/>
      <c r="G142" s="268"/>
      <c r="H142" s="268"/>
      <c r="I142" s="268"/>
      <c r="J142" s="268"/>
      <c r="K142" s="268"/>
    </row>
    <row r="143" spans="2:11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spans="2:11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spans="2:11" ht="45" customHeight="1">
      <c r="B145" s="282"/>
      <c r="C145" s="159" t="s">
        <v>423</v>
      </c>
      <c r="D145" s="159"/>
      <c r="E145" s="159"/>
      <c r="F145" s="159"/>
      <c r="G145" s="159"/>
      <c r="H145" s="159"/>
      <c r="I145" s="159"/>
      <c r="J145" s="159"/>
      <c r="K145" s="283"/>
    </row>
    <row r="146" spans="2:11" ht="17.25" customHeight="1">
      <c r="B146" s="282"/>
      <c r="C146" s="284" t="s">
        <v>359</v>
      </c>
      <c r="D146" s="284"/>
      <c r="E146" s="284"/>
      <c r="F146" s="284" t="s">
        <v>360</v>
      </c>
      <c r="G146" s="285"/>
      <c r="H146" s="284" t="s">
        <v>110</v>
      </c>
      <c r="I146" s="284" t="s">
        <v>57</v>
      </c>
      <c r="J146" s="284" t="s">
        <v>361</v>
      </c>
      <c r="K146" s="283"/>
    </row>
    <row r="147" spans="2:11" ht="17.25" customHeight="1">
      <c r="B147" s="282"/>
      <c r="C147" s="286" t="s">
        <v>362</v>
      </c>
      <c r="D147" s="286"/>
      <c r="E147" s="286"/>
      <c r="F147" s="287" t="s">
        <v>363</v>
      </c>
      <c r="G147" s="288"/>
      <c r="H147" s="286"/>
      <c r="I147" s="286"/>
      <c r="J147" s="286" t="s">
        <v>364</v>
      </c>
      <c r="K147" s="283"/>
    </row>
    <row r="148" spans="2:11" ht="5.25" customHeight="1">
      <c r="B148" s="292"/>
      <c r="C148" s="289"/>
      <c r="D148" s="289"/>
      <c r="E148" s="289"/>
      <c r="F148" s="289"/>
      <c r="G148" s="290"/>
      <c r="H148" s="289"/>
      <c r="I148" s="289"/>
      <c r="J148" s="289"/>
      <c r="K148" s="313"/>
    </row>
    <row r="149" spans="2:11" ht="15" customHeight="1">
      <c r="B149" s="292"/>
      <c r="C149" s="317" t="s">
        <v>368</v>
      </c>
      <c r="D149" s="272"/>
      <c r="E149" s="272"/>
      <c r="F149" s="318" t="s">
        <v>365</v>
      </c>
      <c r="G149" s="272"/>
      <c r="H149" s="317" t="s">
        <v>404</v>
      </c>
      <c r="I149" s="317" t="s">
        <v>367</v>
      </c>
      <c r="J149" s="317">
        <v>120</v>
      </c>
      <c r="K149" s="313"/>
    </row>
    <row r="150" spans="2:11" ht="15" customHeight="1">
      <c r="B150" s="292"/>
      <c r="C150" s="317" t="s">
        <v>413</v>
      </c>
      <c r="D150" s="272"/>
      <c r="E150" s="272"/>
      <c r="F150" s="318" t="s">
        <v>365</v>
      </c>
      <c r="G150" s="272"/>
      <c r="H150" s="317" t="s">
        <v>424</v>
      </c>
      <c r="I150" s="317" t="s">
        <v>367</v>
      </c>
      <c r="J150" s="317" t="s">
        <v>415</v>
      </c>
      <c r="K150" s="313"/>
    </row>
    <row r="151" spans="2:11" ht="15" customHeight="1">
      <c r="B151" s="292"/>
      <c r="C151" s="317" t="s">
        <v>314</v>
      </c>
      <c r="D151" s="272"/>
      <c r="E151" s="272"/>
      <c r="F151" s="318" t="s">
        <v>365</v>
      </c>
      <c r="G151" s="272"/>
      <c r="H151" s="317" t="s">
        <v>425</v>
      </c>
      <c r="I151" s="317" t="s">
        <v>367</v>
      </c>
      <c r="J151" s="317" t="s">
        <v>415</v>
      </c>
      <c r="K151" s="313"/>
    </row>
    <row r="152" spans="2:11" ht="15" customHeight="1">
      <c r="B152" s="292"/>
      <c r="C152" s="317" t="s">
        <v>370</v>
      </c>
      <c r="D152" s="272"/>
      <c r="E152" s="272"/>
      <c r="F152" s="318" t="s">
        <v>371</v>
      </c>
      <c r="G152" s="272"/>
      <c r="H152" s="317" t="s">
        <v>404</v>
      </c>
      <c r="I152" s="317" t="s">
        <v>367</v>
      </c>
      <c r="J152" s="317">
        <v>50</v>
      </c>
      <c r="K152" s="313"/>
    </row>
    <row r="153" spans="2:11" ht="15" customHeight="1">
      <c r="B153" s="292"/>
      <c r="C153" s="317" t="s">
        <v>373</v>
      </c>
      <c r="D153" s="272"/>
      <c r="E153" s="272"/>
      <c r="F153" s="318" t="s">
        <v>365</v>
      </c>
      <c r="G153" s="272"/>
      <c r="H153" s="317" t="s">
        <v>404</v>
      </c>
      <c r="I153" s="317" t="s">
        <v>375</v>
      </c>
      <c r="J153" s="317"/>
      <c r="K153" s="313"/>
    </row>
    <row r="154" spans="2:11" ht="15" customHeight="1">
      <c r="B154" s="292"/>
      <c r="C154" s="317" t="s">
        <v>384</v>
      </c>
      <c r="D154" s="272"/>
      <c r="E154" s="272"/>
      <c r="F154" s="318" t="s">
        <v>371</v>
      </c>
      <c r="G154" s="272"/>
      <c r="H154" s="317" t="s">
        <v>404</v>
      </c>
      <c r="I154" s="317" t="s">
        <v>367</v>
      </c>
      <c r="J154" s="317">
        <v>50</v>
      </c>
      <c r="K154" s="313"/>
    </row>
    <row r="155" spans="2:11" ht="15" customHeight="1">
      <c r="B155" s="292"/>
      <c r="C155" s="317" t="s">
        <v>392</v>
      </c>
      <c r="D155" s="272"/>
      <c r="E155" s="272"/>
      <c r="F155" s="318" t="s">
        <v>371</v>
      </c>
      <c r="G155" s="272"/>
      <c r="H155" s="317" t="s">
        <v>404</v>
      </c>
      <c r="I155" s="317" t="s">
        <v>367</v>
      </c>
      <c r="J155" s="317">
        <v>50</v>
      </c>
      <c r="K155" s="313"/>
    </row>
    <row r="156" spans="2:11" ht="15" customHeight="1">
      <c r="B156" s="292"/>
      <c r="C156" s="317" t="s">
        <v>390</v>
      </c>
      <c r="D156" s="272"/>
      <c r="E156" s="272"/>
      <c r="F156" s="318" t="s">
        <v>371</v>
      </c>
      <c r="G156" s="272"/>
      <c r="H156" s="317" t="s">
        <v>404</v>
      </c>
      <c r="I156" s="317" t="s">
        <v>367</v>
      </c>
      <c r="J156" s="317">
        <v>50</v>
      </c>
      <c r="K156" s="313"/>
    </row>
    <row r="157" spans="2:11" ht="15" customHeight="1">
      <c r="B157" s="292"/>
      <c r="C157" s="317" t="s">
        <v>95</v>
      </c>
      <c r="D157" s="272"/>
      <c r="E157" s="272"/>
      <c r="F157" s="318" t="s">
        <v>365</v>
      </c>
      <c r="G157" s="272"/>
      <c r="H157" s="317" t="s">
        <v>426</v>
      </c>
      <c r="I157" s="317" t="s">
        <v>367</v>
      </c>
      <c r="J157" s="317" t="s">
        <v>427</v>
      </c>
      <c r="K157" s="313"/>
    </row>
    <row r="158" spans="2:11" ht="15" customHeight="1">
      <c r="B158" s="292"/>
      <c r="C158" s="317" t="s">
        <v>428</v>
      </c>
      <c r="D158" s="272"/>
      <c r="E158" s="272"/>
      <c r="F158" s="318" t="s">
        <v>365</v>
      </c>
      <c r="G158" s="272"/>
      <c r="H158" s="317" t="s">
        <v>429</v>
      </c>
      <c r="I158" s="317" t="s">
        <v>399</v>
      </c>
      <c r="J158" s="317"/>
      <c r="K158" s="313"/>
    </row>
    <row r="159" spans="2:11" ht="15" customHeight="1">
      <c r="B159" s="319"/>
      <c r="C159" s="301"/>
      <c r="D159" s="301"/>
      <c r="E159" s="301"/>
      <c r="F159" s="301"/>
      <c r="G159" s="301"/>
      <c r="H159" s="301"/>
      <c r="I159" s="301"/>
      <c r="J159" s="301"/>
      <c r="K159" s="320"/>
    </row>
    <row r="160" spans="2:11" ht="18.75" customHeight="1">
      <c r="B160" s="268"/>
      <c r="C160" s="272"/>
      <c r="D160" s="272"/>
      <c r="E160" s="272"/>
      <c r="F160" s="291"/>
      <c r="G160" s="272"/>
      <c r="H160" s="272"/>
      <c r="I160" s="272"/>
      <c r="J160" s="272"/>
      <c r="K160" s="268"/>
    </row>
    <row r="161" spans="2:1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2:11" ht="7.5" customHeight="1">
      <c r="B162" s="260"/>
      <c r="C162" s="261"/>
      <c r="D162" s="261"/>
      <c r="E162" s="261"/>
      <c r="F162" s="261"/>
      <c r="G162" s="261"/>
      <c r="H162" s="261"/>
      <c r="I162" s="261"/>
      <c r="J162" s="261"/>
      <c r="K162" s="262"/>
    </row>
    <row r="163" spans="2:11" ht="45" customHeight="1">
      <c r="B163" s="263"/>
      <c r="C163" s="339" t="s">
        <v>430</v>
      </c>
      <c r="D163" s="339"/>
      <c r="E163" s="339"/>
      <c r="F163" s="339"/>
      <c r="G163" s="339"/>
      <c r="H163" s="339"/>
      <c r="I163" s="339"/>
      <c r="J163" s="339"/>
      <c r="K163" s="264"/>
    </row>
    <row r="164" spans="2:11" ht="17.25" customHeight="1">
      <c r="B164" s="263"/>
      <c r="C164" s="284" t="s">
        <v>359</v>
      </c>
      <c r="D164" s="284"/>
      <c r="E164" s="284"/>
      <c r="F164" s="284" t="s">
        <v>360</v>
      </c>
      <c r="G164" s="321"/>
      <c r="H164" s="322" t="s">
        <v>110</v>
      </c>
      <c r="I164" s="322" t="s">
        <v>57</v>
      </c>
      <c r="J164" s="284" t="s">
        <v>361</v>
      </c>
      <c r="K164" s="264"/>
    </row>
    <row r="165" spans="2:11" ht="17.25" customHeight="1">
      <c r="B165" s="265"/>
      <c r="C165" s="286" t="s">
        <v>362</v>
      </c>
      <c r="D165" s="286"/>
      <c r="E165" s="286"/>
      <c r="F165" s="287" t="s">
        <v>363</v>
      </c>
      <c r="G165" s="323"/>
      <c r="H165" s="324"/>
      <c r="I165" s="324"/>
      <c r="J165" s="286" t="s">
        <v>364</v>
      </c>
      <c r="K165" s="266"/>
    </row>
    <row r="166" spans="2:11" ht="5.25" customHeight="1">
      <c r="B166" s="292"/>
      <c r="C166" s="289"/>
      <c r="D166" s="289"/>
      <c r="E166" s="289"/>
      <c r="F166" s="289"/>
      <c r="G166" s="290"/>
      <c r="H166" s="289"/>
      <c r="I166" s="289"/>
      <c r="J166" s="289"/>
      <c r="K166" s="313"/>
    </row>
    <row r="167" spans="2:11" ht="15" customHeight="1">
      <c r="B167" s="292"/>
      <c r="C167" s="272" t="s">
        <v>368</v>
      </c>
      <c r="D167" s="272"/>
      <c r="E167" s="272"/>
      <c r="F167" s="291" t="s">
        <v>365</v>
      </c>
      <c r="G167" s="272"/>
      <c r="H167" s="272" t="s">
        <v>404</v>
      </c>
      <c r="I167" s="272" t="s">
        <v>367</v>
      </c>
      <c r="J167" s="272">
        <v>120</v>
      </c>
      <c r="K167" s="313"/>
    </row>
    <row r="168" spans="2:11" ht="15" customHeight="1">
      <c r="B168" s="292"/>
      <c r="C168" s="272" t="s">
        <v>413</v>
      </c>
      <c r="D168" s="272"/>
      <c r="E168" s="272"/>
      <c r="F168" s="291" t="s">
        <v>365</v>
      </c>
      <c r="G168" s="272"/>
      <c r="H168" s="272" t="s">
        <v>414</v>
      </c>
      <c r="I168" s="272" t="s">
        <v>367</v>
      </c>
      <c r="J168" s="272" t="s">
        <v>415</v>
      </c>
      <c r="K168" s="313"/>
    </row>
    <row r="169" spans="2:11" ht="15" customHeight="1">
      <c r="B169" s="292"/>
      <c r="C169" s="272" t="s">
        <v>314</v>
      </c>
      <c r="D169" s="272"/>
      <c r="E169" s="272"/>
      <c r="F169" s="291" t="s">
        <v>365</v>
      </c>
      <c r="G169" s="272"/>
      <c r="H169" s="272" t="s">
        <v>431</v>
      </c>
      <c r="I169" s="272" t="s">
        <v>367</v>
      </c>
      <c r="J169" s="272" t="s">
        <v>415</v>
      </c>
      <c r="K169" s="313"/>
    </row>
    <row r="170" spans="2:11" ht="15" customHeight="1">
      <c r="B170" s="292"/>
      <c r="C170" s="272" t="s">
        <v>370</v>
      </c>
      <c r="D170" s="272"/>
      <c r="E170" s="272"/>
      <c r="F170" s="291" t="s">
        <v>371</v>
      </c>
      <c r="G170" s="272"/>
      <c r="H170" s="272" t="s">
        <v>431</v>
      </c>
      <c r="I170" s="272" t="s">
        <v>367</v>
      </c>
      <c r="J170" s="272">
        <v>50</v>
      </c>
      <c r="K170" s="313"/>
    </row>
    <row r="171" spans="2:11" ht="15" customHeight="1">
      <c r="B171" s="292"/>
      <c r="C171" s="272" t="s">
        <v>373</v>
      </c>
      <c r="D171" s="272"/>
      <c r="E171" s="272"/>
      <c r="F171" s="291" t="s">
        <v>365</v>
      </c>
      <c r="G171" s="272"/>
      <c r="H171" s="272" t="s">
        <v>431</v>
      </c>
      <c r="I171" s="272" t="s">
        <v>375</v>
      </c>
      <c r="J171" s="272"/>
      <c r="K171" s="313"/>
    </row>
    <row r="172" spans="2:11" ht="15" customHeight="1">
      <c r="B172" s="292"/>
      <c r="C172" s="272" t="s">
        <v>384</v>
      </c>
      <c r="D172" s="272"/>
      <c r="E172" s="272"/>
      <c r="F172" s="291" t="s">
        <v>371</v>
      </c>
      <c r="G172" s="272"/>
      <c r="H172" s="272" t="s">
        <v>431</v>
      </c>
      <c r="I172" s="272" t="s">
        <v>367</v>
      </c>
      <c r="J172" s="272">
        <v>50</v>
      </c>
      <c r="K172" s="313"/>
    </row>
    <row r="173" spans="2:11" ht="15" customHeight="1">
      <c r="B173" s="292"/>
      <c r="C173" s="272" t="s">
        <v>392</v>
      </c>
      <c r="D173" s="272"/>
      <c r="E173" s="272"/>
      <c r="F173" s="291" t="s">
        <v>371</v>
      </c>
      <c r="G173" s="272"/>
      <c r="H173" s="272" t="s">
        <v>431</v>
      </c>
      <c r="I173" s="272" t="s">
        <v>367</v>
      </c>
      <c r="J173" s="272">
        <v>50</v>
      </c>
      <c r="K173" s="313"/>
    </row>
    <row r="174" spans="2:11" ht="15" customHeight="1">
      <c r="B174" s="292"/>
      <c r="C174" s="272" t="s">
        <v>390</v>
      </c>
      <c r="D174" s="272"/>
      <c r="E174" s="272"/>
      <c r="F174" s="291" t="s">
        <v>371</v>
      </c>
      <c r="G174" s="272"/>
      <c r="H174" s="272" t="s">
        <v>431</v>
      </c>
      <c r="I174" s="272" t="s">
        <v>367</v>
      </c>
      <c r="J174" s="272">
        <v>50</v>
      </c>
      <c r="K174" s="313"/>
    </row>
    <row r="175" spans="2:11" ht="15" customHeight="1">
      <c r="B175" s="292"/>
      <c r="C175" s="272" t="s">
        <v>109</v>
      </c>
      <c r="D175" s="272"/>
      <c r="E175" s="272"/>
      <c r="F175" s="291" t="s">
        <v>365</v>
      </c>
      <c r="G175" s="272"/>
      <c r="H175" s="272" t="s">
        <v>432</v>
      </c>
      <c r="I175" s="272" t="s">
        <v>433</v>
      </c>
      <c r="J175" s="272"/>
      <c r="K175" s="313"/>
    </row>
    <row r="176" spans="2:11" ht="15" customHeight="1">
      <c r="B176" s="292"/>
      <c r="C176" s="272" t="s">
        <v>57</v>
      </c>
      <c r="D176" s="272"/>
      <c r="E176" s="272"/>
      <c r="F176" s="291" t="s">
        <v>365</v>
      </c>
      <c r="G176" s="272"/>
      <c r="H176" s="272" t="s">
        <v>434</v>
      </c>
      <c r="I176" s="272" t="s">
        <v>435</v>
      </c>
      <c r="J176" s="272">
        <v>1</v>
      </c>
      <c r="K176" s="313"/>
    </row>
    <row r="177" spans="2:11" ht="15" customHeight="1">
      <c r="B177" s="292"/>
      <c r="C177" s="272" t="s">
        <v>53</v>
      </c>
      <c r="D177" s="272"/>
      <c r="E177" s="272"/>
      <c r="F177" s="291" t="s">
        <v>365</v>
      </c>
      <c r="G177" s="272"/>
      <c r="H177" s="272" t="s">
        <v>436</v>
      </c>
      <c r="I177" s="272" t="s">
        <v>367</v>
      </c>
      <c r="J177" s="272">
        <v>20</v>
      </c>
      <c r="K177" s="313"/>
    </row>
    <row r="178" spans="2:11" ht="15" customHeight="1">
      <c r="B178" s="292"/>
      <c r="C178" s="272" t="s">
        <v>110</v>
      </c>
      <c r="D178" s="272"/>
      <c r="E178" s="272"/>
      <c r="F178" s="291" t="s">
        <v>365</v>
      </c>
      <c r="G178" s="272"/>
      <c r="H178" s="272" t="s">
        <v>437</v>
      </c>
      <c r="I178" s="272" t="s">
        <v>367</v>
      </c>
      <c r="J178" s="272">
        <v>255</v>
      </c>
      <c r="K178" s="313"/>
    </row>
    <row r="179" spans="2:11" ht="15" customHeight="1">
      <c r="B179" s="292"/>
      <c r="C179" s="272" t="s">
        <v>111</v>
      </c>
      <c r="D179" s="272"/>
      <c r="E179" s="272"/>
      <c r="F179" s="291" t="s">
        <v>365</v>
      </c>
      <c r="G179" s="272"/>
      <c r="H179" s="272" t="s">
        <v>330</v>
      </c>
      <c r="I179" s="272" t="s">
        <v>367</v>
      </c>
      <c r="J179" s="272">
        <v>10</v>
      </c>
      <c r="K179" s="313"/>
    </row>
    <row r="180" spans="2:11" ht="15" customHeight="1">
      <c r="B180" s="292"/>
      <c r="C180" s="272" t="s">
        <v>112</v>
      </c>
      <c r="D180" s="272"/>
      <c r="E180" s="272"/>
      <c r="F180" s="291" t="s">
        <v>365</v>
      </c>
      <c r="G180" s="272"/>
      <c r="H180" s="272" t="s">
        <v>438</v>
      </c>
      <c r="I180" s="272" t="s">
        <v>399</v>
      </c>
      <c r="J180" s="272"/>
      <c r="K180" s="313"/>
    </row>
    <row r="181" spans="2:11" ht="15" customHeight="1">
      <c r="B181" s="292"/>
      <c r="C181" s="272" t="s">
        <v>439</v>
      </c>
      <c r="D181" s="272"/>
      <c r="E181" s="272"/>
      <c r="F181" s="291" t="s">
        <v>365</v>
      </c>
      <c r="G181" s="272"/>
      <c r="H181" s="272" t="s">
        <v>440</v>
      </c>
      <c r="I181" s="272" t="s">
        <v>399</v>
      </c>
      <c r="J181" s="272"/>
      <c r="K181" s="313"/>
    </row>
    <row r="182" spans="2:11" ht="15" customHeight="1">
      <c r="B182" s="292"/>
      <c r="C182" s="272" t="s">
        <v>428</v>
      </c>
      <c r="D182" s="272"/>
      <c r="E182" s="272"/>
      <c r="F182" s="291" t="s">
        <v>365</v>
      </c>
      <c r="G182" s="272"/>
      <c r="H182" s="272" t="s">
        <v>441</v>
      </c>
      <c r="I182" s="272" t="s">
        <v>399</v>
      </c>
      <c r="J182" s="272"/>
      <c r="K182" s="313"/>
    </row>
    <row r="183" spans="2:11" ht="15" customHeight="1">
      <c r="B183" s="292"/>
      <c r="C183" s="272" t="s">
        <v>114</v>
      </c>
      <c r="D183" s="272"/>
      <c r="E183" s="272"/>
      <c r="F183" s="291" t="s">
        <v>371</v>
      </c>
      <c r="G183" s="272"/>
      <c r="H183" s="272" t="s">
        <v>442</v>
      </c>
      <c r="I183" s="272" t="s">
        <v>367</v>
      </c>
      <c r="J183" s="272">
        <v>50</v>
      </c>
      <c r="K183" s="313"/>
    </row>
    <row r="184" spans="2:11" ht="15" customHeight="1">
      <c r="B184" s="292"/>
      <c r="C184" s="272" t="s">
        <v>443</v>
      </c>
      <c r="D184" s="272"/>
      <c r="E184" s="272"/>
      <c r="F184" s="291" t="s">
        <v>371</v>
      </c>
      <c r="G184" s="272"/>
      <c r="H184" s="272" t="s">
        <v>444</v>
      </c>
      <c r="I184" s="272" t="s">
        <v>445</v>
      </c>
      <c r="J184" s="272"/>
      <c r="K184" s="313"/>
    </row>
    <row r="185" spans="2:11" ht="15" customHeight="1">
      <c r="B185" s="292"/>
      <c r="C185" s="272" t="s">
        <v>446</v>
      </c>
      <c r="D185" s="272"/>
      <c r="E185" s="272"/>
      <c r="F185" s="291" t="s">
        <v>371</v>
      </c>
      <c r="G185" s="272"/>
      <c r="H185" s="272" t="s">
        <v>447</v>
      </c>
      <c r="I185" s="272" t="s">
        <v>445</v>
      </c>
      <c r="J185" s="272"/>
      <c r="K185" s="313"/>
    </row>
    <row r="186" spans="2:11" ht="15" customHeight="1">
      <c r="B186" s="292"/>
      <c r="C186" s="272" t="s">
        <v>448</v>
      </c>
      <c r="D186" s="272"/>
      <c r="E186" s="272"/>
      <c r="F186" s="291" t="s">
        <v>371</v>
      </c>
      <c r="G186" s="272"/>
      <c r="H186" s="272" t="s">
        <v>449</v>
      </c>
      <c r="I186" s="272" t="s">
        <v>445</v>
      </c>
      <c r="J186" s="272"/>
      <c r="K186" s="313"/>
    </row>
    <row r="187" spans="2:11" ht="15" customHeight="1">
      <c r="B187" s="292"/>
      <c r="C187" s="325" t="s">
        <v>450</v>
      </c>
      <c r="D187" s="272"/>
      <c r="E187" s="272"/>
      <c r="F187" s="291" t="s">
        <v>371</v>
      </c>
      <c r="G187" s="272"/>
      <c r="H187" s="272" t="s">
        <v>451</v>
      </c>
      <c r="I187" s="272" t="s">
        <v>452</v>
      </c>
      <c r="J187" s="326" t="s">
        <v>453</v>
      </c>
      <c r="K187" s="313"/>
    </row>
    <row r="188" spans="2:11" ht="15" customHeight="1">
      <c r="B188" s="292"/>
      <c r="C188" s="277" t="s">
        <v>42</v>
      </c>
      <c r="D188" s="272"/>
      <c r="E188" s="272"/>
      <c r="F188" s="291" t="s">
        <v>365</v>
      </c>
      <c r="G188" s="272"/>
      <c r="H188" s="268" t="s">
        <v>454</v>
      </c>
      <c r="I188" s="272" t="s">
        <v>455</v>
      </c>
      <c r="J188" s="272"/>
      <c r="K188" s="313"/>
    </row>
    <row r="189" spans="2:11" ht="15" customHeight="1">
      <c r="B189" s="292"/>
      <c r="C189" s="277" t="s">
        <v>456</v>
      </c>
      <c r="D189" s="272"/>
      <c r="E189" s="272"/>
      <c r="F189" s="291" t="s">
        <v>365</v>
      </c>
      <c r="G189" s="272"/>
      <c r="H189" s="272" t="s">
        <v>457</v>
      </c>
      <c r="I189" s="272" t="s">
        <v>399</v>
      </c>
      <c r="J189" s="272"/>
      <c r="K189" s="313"/>
    </row>
    <row r="190" spans="2:11" ht="15" customHeight="1">
      <c r="B190" s="292"/>
      <c r="C190" s="277" t="s">
        <v>458</v>
      </c>
      <c r="D190" s="272"/>
      <c r="E190" s="272"/>
      <c r="F190" s="291" t="s">
        <v>365</v>
      </c>
      <c r="G190" s="272"/>
      <c r="H190" s="272" t="s">
        <v>459</v>
      </c>
      <c r="I190" s="272" t="s">
        <v>399</v>
      </c>
      <c r="J190" s="272"/>
      <c r="K190" s="313"/>
    </row>
    <row r="191" spans="2:11" ht="15" customHeight="1">
      <c r="B191" s="292"/>
      <c r="C191" s="277" t="s">
        <v>460</v>
      </c>
      <c r="D191" s="272"/>
      <c r="E191" s="272"/>
      <c r="F191" s="291" t="s">
        <v>371</v>
      </c>
      <c r="G191" s="272"/>
      <c r="H191" s="272" t="s">
        <v>461</v>
      </c>
      <c r="I191" s="272" t="s">
        <v>399</v>
      </c>
      <c r="J191" s="272"/>
      <c r="K191" s="313"/>
    </row>
    <row r="192" spans="2:11" ht="15" customHeight="1">
      <c r="B192" s="319"/>
      <c r="C192" s="327"/>
      <c r="D192" s="301"/>
      <c r="E192" s="301"/>
      <c r="F192" s="301"/>
      <c r="G192" s="301"/>
      <c r="H192" s="301"/>
      <c r="I192" s="301"/>
      <c r="J192" s="301"/>
      <c r="K192" s="320"/>
    </row>
    <row r="193" spans="2:11" ht="18.75" customHeight="1">
      <c r="B193" s="268"/>
      <c r="C193" s="272"/>
      <c r="D193" s="272"/>
      <c r="E193" s="272"/>
      <c r="F193" s="291"/>
      <c r="G193" s="272"/>
      <c r="H193" s="272"/>
      <c r="I193" s="272"/>
      <c r="J193" s="272"/>
      <c r="K193" s="268"/>
    </row>
    <row r="194" spans="2:11" ht="18.75" customHeight="1">
      <c r="B194" s="268"/>
      <c r="C194" s="272"/>
      <c r="D194" s="272"/>
      <c r="E194" s="272"/>
      <c r="F194" s="291"/>
      <c r="G194" s="272"/>
      <c r="H194" s="272"/>
      <c r="I194" s="272"/>
      <c r="J194" s="272"/>
      <c r="K194" s="268"/>
    </row>
    <row r="195" spans="2:11" ht="18.75" customHeight="1"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</row>
    <row r="196" spans="2:11" ht="13.5">
      <c r="B196" s="260"/>
      <c r="C196" s="261"/>
      <c r="D196" s="261"/>
      <c r="E196" s="261"/>
      <c r="F196" s="261"/>
      <c r="G196" s="261"/>
      <c r="H196" s="261"/>
      <c r="I196" s="261"/>
      <c r="J196" s="261"/>
      <c r="K196" s="262"/>
    </row>
    <row r="197" spans="2:11" ht="21">
      <c r="B197" s="263"/>
      <c r="C197" s="339" t="s">
        <v>462</v>
      </c>
      <c r="D197" s="339"/>
      <c r="E197" s="339"/>
      <c r="F197" s="339"/>
      <c r="G197" s="339"/>
      <c r="H197" s="339"/>
      <c r="I197" s="339"/>
      <c r="J197" s="339"/>
      <c r="K197" s="264"/>
    </row>
    <row r="198" spans="2:11" ht="25.5" customHeight="1">
      <c r="B198" s="263"/>
      <c r="C198" s="328" t="s">
        <v>463</v>
      </c>
      <c r="D198" s="328"/>
      <c r="E198" s="328"/>
      <c r="F198" s="328" t="s">
        <v>464</v>
      </c>
      <c r="G198" s="329"/>
      <c r="H198" s="160" t="s">
        <v>465</v>
      </c>
      <c r="I198" s="160"/>
      <c r="J198" s="160"/>
      <c r="K198" s="264"/>
    </row>
    <row r="199" spans="2:11" ht="5.25" customHeight="1">
      <c r="B199" s="292"/>
      <c r="C199" s="289"/>
      <c r="D199" s="289"/>
      <c r="E199" s="289"/>
      <c r="F199" s="289"/>
      <c r="G199" s="272"/>
      <c r="H199" s="289"/>
      <c r="I199" s="289"/>
      <c r="J199" s="289"/>
      <c r="K199" s="313"/>
    </row>
    <row r="200" spans="2:11" ht="15" customHeight="1">
      <c r="B200" s="292"/>
      <c r="C200" s="272" t="s">
        <v>455</v>
      </c>
      <c r="D200" s="272"/>
      <c r="E200" s="272"/>
      <c r="F200" s="291" t="s">
        <v>43</v>
      </c>
      <c r="G200" s="272"/>
      <c r="H200" s="341" t="s">
        <v>466</v>
      </c>
      <c r="I200" s="341"/>
      <c r="J200" s="341"/>
      <c r="K200" s="313"/>
    </row>
    <row r="201" spans="2:11" ht="15" customHeight="1">
      <c r="B201" s="292"/>
      <c r="C201" s="298"/>
      <c r="D201" s="272"/>
      <c r="E201" s="272"/>
      <c r="F201" s="291" t="s">
        <v>44</v>
      </c>
      <c r="G201" s="272"/>
      <c r="H201" s="341" t="s">
        <v>467</v>
      </c>
      <c r="I201" s="341"/>
      <c r="J201" s="341"/>
      <c r="K201" s="313"/>
    </row>
    <row r="202" spans="2:11" ht="15" customHeight="1">
      <c r="B202" s="292"/>
      <c r="C202" s="298"/>
      <c r="D202" s="272"/>
      <c r="E202" s="272"/>
      <c r="F202" s="291" t="s">
        <v>47</v>
      </c>
      <c r="G202" s="272"/>
      <c r="H202" s="341" t="s">
        <v>468</v>
      </c>
      <c r="I202" s="341"/>
      <c r="J202" s="341"/>
      <c r="K202" s="313"/>
    </row>
    <row r="203" spans="2:11" ht="15" customHeight="1">
      <c r="B203" s="292"/>
      <c r="C203" s="272"/>
      <c r="D203" s="272"/>
      <c r="E203" s="272"/>
      <c r="F203" s="291" t="s">
        <v>45</v>
      </c>
      <c r="G203" s="272"/>
      <c r="H203" s="341" t="s">
        <v>469</v>
      </c>
      <c r="I203" s="341"/>
      <c r="J203" s="341"/>
      <c r="K203" s="313"/>
    </row>
    <row r="204" spans="2:11" ht="15" customHeight="1">
      <c r="B204" s="292"/>
      <c r="C204" s="272"/>
      <c r="D204" s="272"/>
      <c r="E204" s="272"/>
      <c r="F204" s="291" t="s">
        <v>46</v>
      </c>
      <c r="G204" s="272"/>
      <c r="H204" s="341" t="s">
        <v>470</v>
      </c>
      <c r="I204" s="341"/>
      <c r="J204" s="341"/>
      <c r="K204" s="313"/>
    </row>
    <row r="205" spans="2:11" ht="15" customHeight="1">
      <c r="B205" s="292"/>
      <c r="C205" s="272"/>
      <c r="D205" s="272"/>
      <c r="E205" s="272"/>
      <c r="F205" s="291"/>
      <c r="G205" s="272"/>
      <c r="H205" s="272"/>
      <c r="I205" s="272"/>
      <c r="J205" s="272"/>
      <c r="K205" s="313"/>
    </row>
    <row r="206" spans="2:11" ht="15" customHeight="1">
      <c r="B206" s="292"/>
      <c r="C206" s="272" t="s">
        <v>411</v>
      </c>
      <c r="D206" s="272"/>
      <c r="E206" s="272"/>
      <c r="F206" s="291" t="s">
        <v>79</v>
      </c>
      <c r="G206" s="272"/>
      <c r="H206" s="341" t="s">
        <v>471</v>
      </c>
      <c r="I206" s="341"/>
      <c r="J206" s="341"/>
      <c r="K206" s="313"/>
    </row>
    <row r="207" spans="2:11" ht="15" customHeight="1">
      <c r="B207" s="292"/>
      <c r="C207" s="298"/>
      <c r="D207" s="272"/>
      <c r="E207" s="272"/>
      <c r="F207" s="291" t="s">
        <v>308</v>
      </c>
      <c r="G207" s="272"/>
      <c r="H207" s="341" t="s">
        <v>309</v>
      </c>
      <c r="I207" s="341"/>
      <c r="J207" s="341"/>
      <c r="K207" s="313"/>
    </row>
    <row r="208" spans="2:11" ht="15" customHeight="1">
      <c r="B208" s="292"/>
      <c r="C208" s="272"/>
      <c r="D208" s="272"/>
      <c r="E208" s="272"/>
      <c r="F208" s="291" t="s">
        <v>306</v>
      </c>
      <c r="G208" s="272"/>
      <c r="H208" s="341" t="s">
        <v>472</v>
      </c>
      <c r="I208" s="341"/>
      <c r="J208" s="341"/>
      <c r="K208" s="313"/>
    </row>
    <row r="209" spans="2:11" ht="15" customHeight="1">
      <c r="B209" s="330"/>
      <c r="C209" s="298"/>
      <c r="D209" s="298"/>
      <c r="E209" s="298"/>
      <c r="F209" s="291" t="s">
        <v>310</v>
      </c>
      <c r="G209" s="277"/>
      <c r="H209" s="340" t="s">
        <v>311</v>
      </c>
      <c r="I209" s="340"/>
      <c r="J209" s="340"/>
      <c r="K209" s="331"/>
    </row>
    <row r="210" spans="2:11" ht="15" customHeight="1">
      <c r="B210" s="330"/>
      <c r="C210" s="298"/>
      <c r="D210" s="298"/>
      <c r="E210" s="298"/>
      <c r="F210" s="291" t="s">
        <v>312</v>
      </c>
      <c r="G210" s="277"/>
      <c r="H210" s="340" t="s">
        <v>473</v>
      </c>
      <c r="I210" s="340"/>
      <c r="J210" s="340"/>
      <c r="K210" s="331"/>
    </row>
    <row r="211" spans="2:11" ht="15" customHeight="1">
      <c r="B211" s="330"/>
      <c r="C211" s="298"/>
      <c r="D211" s="298"/>
      <c r="E211" s="298"/>
      <c r="F211" s="332"/>
      <c r="G211" s="277"/>
      <c r="H211" s="333"/>
      <c r="I211" s="333"/>
      <c r="J211" s="333"/>
      <c r="K211" s="331"/>
    </row>
    <row r="212" spans="2:11" ht="15" customHeight="1">
      <c r="B212" s="330"/>
      <c r="C212" s="272" t="s">
        <v>435</v>
      </c>
      <c r="D212" s="298"/>
      <c r="E212" s="298"/>
      <c r="F212" s="291">
        <v>1</v>
      </c>
      <c r="G212" s="277"/>
      <c r="H212" s="340" t="s">
        <v>474</v>
      </c>
      <c r="I212" s="340"/>
      <c r="J212" s="340"/>
      <c r="K212" s="331"/>
    </row>
    <row r="213" spans="2:11" ht="15" customHeight="1">
      <c r="B213" s="330"/>
      <c r="C213" s="298"/>
      <c r="D213" s="298"/>
      <c r="E213" s="298"/>
      <c r="F213" s="291">
        <v>2</v>
      </c>
      <c r="G213" s="277"/>
      <c r="H213" s="340" t="s">
        <v>475</v>
      </c>
      <c r="I213" s="340"/>
      <c r="J213" s="340"/>
      <c r="K213" s="331"/>
    </row>
    <row r="214" spans="2:11" ht="15" customHeight="1">
      <c r="B214" s="330"/>
      <c r="C214" s="298"/>
      <c r="D214" s="298"/>
      <c r="E214" s="298"/>
      <c r="F214" s="291">
        <v>3</v>
      </c>
      <c r="G214" s="277"/>
      <c r="H214" s="340" t="s">
        <v>476</v>
      </c>
      <c r="I214" s="340"/>
      <c r="J214" s="340"/>
      <c r="K214" s="331"/>
    </row>
    <row r="215" spans="2:11" ht="15" customHeight="1">
      <c r="B215" s="330"/>
      <c r="C215" s="298"/>
      <c r="D215" s="298"/>
      <c r="E215" s="298"/>
      <c r="F215" s="291">
        <v>4</v>
      </c>
      <c r="G215" s="277"/>
      <c r="H215" s="340" t="s">
        <v>477</v>
      </c>
      <c r="I215" s="340"/>
      <c r="J215" s="340"/>
      <c r="K215" s="331"/>
    </row>
    <row r="216" spans="2:11" ht="12.75" customHeight="1">
      <c r="B216" s="334"/>
      <c r="C216" s="335"/>
      <c r="D216" s="335"/>
      <c r="E216" s="335"/>
      <c r="F216" s="335"/>
      <c r="G216" s="335"/>
      <c r="H216" s="335"/>
      <c r="I216" s="335"/>
      <c r="J216" s="335"/>
      <c r="K216" s="336"/>
    </row>
  </sheetData>
  <sheetProtection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E46:J46"/>
    <mergeCell ref="E47:J47"/>
    <mergeCell ref="C52:J52"/>
    <mergeCell ref="C53:J53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D68:J68"/>
    <mergeCell ref="C73:J73"/>
    <mergeCell ref="H198:J198"/>
    <mergeCell ref="C163:J163"/>
    <mergeCell ref="C120:J120"/>
    <mergeCell ref="C145:J145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H214:J214"/>
    <mergeCell ref="H206:J206"/>
    <mergeCell ref="H204:J204"/>
    <mergeCell ref="H202:J202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tzelenka</cp:lastModifiedBy>
  <dcterms:created xsi:type="dcterms:W3CDTF">2018-01-04T13:22:31Z</dcterms:created>
  <dcterms:modified xsi:type="dcterms:W3CDTF">2018-01-04T14:27:49Z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