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6" windowWidth="18732" windowHeight="12216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  <sheet name="ZTI" sheetId="13" r:id="rId5"/>
    <sheet name="UT" sheetId="14" r:id="rId6"/>
    <sheet name="Elektro" sheetId="15" r:id="rId7"/>
  </sheets>
  <externalReferences>
    <externalReference r:id="rId8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Pol'!$A$1:$V$896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92" i="12"/>
  <c r="I19" i="1" s="1"/>
  <c r="F144" i="15" l="1"/>
  <c r="F143"/>
  <c r="F142"/>
  <c r="F141"/>
  <c r="F140"/>
  <c r="F139"/>
  <c r="F138"/>
  <c r="F137"/>
  <c r="F136"/>
  <c r="F135"/>
  <c r="F134"/>
  <c r="F133"/>
  <c r="F132"/>
  <c r="F131"/>
  <c r="F130"/>
  <c r="F126"/>
  <c r="F125"/>
  <c r="F124"/>
  <c r="F123"/>
  <c r="F122"/>
  <c r="F121"/>
  <c r="F120"/>
  <c r="F119"/>
  <c r="F118"/>
  <c r="F117"/>
  <c r="F116"/>
  <c r="F115"/>
  <c r="F114"/>
  <c r="F113"/>
  <c r="F109"/>
  <c r="F108"/>
  <c r="F107"/>
  <c r="F105"/>
  <c r="F104"/>
  <c r="F102"/>
  <c r="F100"/>
  <c r="F99"/>
  <c r="F98"/>
  <c r="F97"/>
  <c r="F96"/>
  <c r="F95"/>
  <c r="F94"/>
  <c r="F93"/>
  <c r="F92"/>
  <c r="F91"/>
  <c r="F86"/>
  <c r="F85"/>
  <c r="C83"/>
  <c r="F83" s="1"/>
  <c r="F82"/>
  <c r="F81"/>
  <c r="F79"/>
  <c r="F77"/>
  <c r="F76"/>
  <c r="F75"/>
  <c r="F74"/>
  <c r="F73"/>
  <c r="F68"/>
  <c r="F65"/>
  <c r="F63"/>
  <c r="F60"/>
  <c r="F59"/>
  <c r="F58"/>
  <c r="C53"/>
  <c r="F53" s="1"/>
  <c r="C52"/>
  <c r="F52" s="1"/>
  <c r="F50"/>
  <c r="F48"/>
  <c r="F46"/>
  <c r="F43"/>
  <c r="F41"/>
  <c r="F39"/>
  <c r="F33"/>
  <c r="F30"/>
  <c r="F28"/>
  <c r="F26"/>
  <c r="F24"/>
  <c r="F22"/>
  <c r="F20"/>
  <c r="F14"/>
  <c r="F12"/>
  <c r="F10"/>
  <c r="F8"/>
  <c r="F6"/>
  <c r="F145" l="1"/>
  <c r="F127"/>
  <c r="F110"/>
  <c r="F87"/>
  <c r="F69"/>
  <c r="F35"/>
  <c r="F16"/>
  <c r="F54"/>
  <c r="I17" i="1"/>
  <c r="G7" i="12"/>
  <c r="I8"/>
  <c r="K8"/>
  <c r="M8"/>
  <c r="O8"/>
  <c r="Q8"/>
  <c r="U8"/>
  <c r="I10"/>
  <c r="K10"/>
  <c r="M10"/>
  <c r="O10"/>
  <c r="Q10"/>
  <c r="U10"/>
  <c r="G12"/>
  <c r="I13"/>
  <c r="K13"/>
  <c r="M13"/>
  <c r="O13"/>
  <c r="Q13"/>
  <c r="U13"/>
  <c r="I16"/>
  <c r="K16"/>
  <c r="M16"/>
  <c r="O16"/>
  <c r="Q16"/>
  <c r="U16"/>
  <c r="I18"/>
  <c r="K18"/>
  <c r="M18"/>
  <c r="O18"/>
  <c r="Q18"/>
  <c r="U18"/>
  <c r="I20"/>
  <c r="K20"/>
  <c r="M20"/>
  <c r="O20"/>
  <c r="Q20"/>
  <c r="U20"/>
  <c r="I22"/>
  <c r="K22"/>
  <c r="M22"/>
  <c r="O22"/>
  <c r="Q22"/>
  <c r="U22"/>
  <c r="I24"/>
  <c r="K24"/>
  <c r="M24"/>
  <c r="O24"/>
  <c r="Q24"/>
  <c r="U24"/>
  <c r="I33"/>
  <c r="K33"/>
  <c r="M33"/>
  <c r="O33"/>
  <c r="Q33"/>
  <c r="U33"/>
  <c r="I37"/>
  <c r="K37"/>
  <c r="M37"/>
  <c r="O37"/>
  <c r="Q37"/>
  <c r="U37"/>
  <c r="I53"/>
  <c r="K53"/>
  <c r="M53"/>
  <c r="O53"/>
  <c r="Q53"/>
  <c r="U53"/>
  <c r="I62"/>
  <c r="K62"/>
  <c r="M62"/>
  <c r="O62"/>
  <c r="Q62"/>
  <c r="U62"/>
  <c r="G65"/>
  <c r="I66"/>
  <c r="K66"/>
  <c r="M66"/>
  <c r="O66"/>
  <c r="Q66"/>
  <c r="U66"/>
  <c r="I68"/>
  <c r="K68"/>
  <c r="M68"/>
  <c r="O68"/>
  <c r="Q68"/>
  <c r="U68"/>
  <c r="I70"/>
  <c r="K70"/>
  <c r="M70"/>
  <c r="O70"/>
  <c r="Q70"/>
  <c r="U70"/>
  <c r="I72"/>
  <c r="K72"/>
  <c r="M72"/>
  <c r="O72"/>
  <c r="Q72"/>
  <c r="U72"/>
  <c r="I74"/>
  <c r="K74"/>
  <c r="M74"/>
  <c r="O74"/>
  <c r="Q74"/>
  <c r="U74"/>
  <c r="I76"/>
  <c r="K76"/>
  <c r="M76"/>
  <c r="O76"/>
  <c r="Q76"/>
  <c r="U76"/>
  <c r="I77"/>
  <c r="K77"/>
  <c r="M77"/>
  <c r="O77"/>
  <c r="Q77"/>
  <c r="U77"/>
  <c r="I79"/>
  <c r="K79"/>
  <c r="M79"/>
  <c r="O79"/>
  <c r="Q79"/>
  <c r="U79"/>
  <c r="I82"/>
  <c r="K82"/>
  <c r="M82"/>
  <c r="O82"/>
  <c r="Q82"/>
  <c r="U82"/>
  <c r="I85"/>
  <c r="K85"/>
  <c r="M85"/>
  <c r="O85"/>
  <c r="Q85"/>
  <c r="U85"/>
  <c r="I88"/>
  <c r="K88"/>
  <c r="M88"/>
  <c r="O88"/>
  <c r="Q88"/>
  <c r="U88"/>
  <c r="I93"/>
  <c r="K93"/>
  <c r="M93"/>
  <c r="O93"/>
  <c r="Q93"/>
  <c r="U93"/>
  <c r="I97"/>
  <c r="K97"/>
  <c r="M97"/>
  <c r="O97"/>
  <c r="Q97"/>
  <c r="U97"/>
  <c r="I98"/>
  <c r="K98"/>
  <c r="M98"/>
  <c r="O98"/>
  <c r="Q98"/>
  <c r="U98"/>
  <c r="I99"/>
  <c r="K99"/>
  <c r="M99"/>
  <c r="O99"/>
  <c r="Q99"/>
  <c r="U99"/>
  <c r="G101"/>
  <c r="I102"/>
  <c r="K102"/>
  <c r="M102"/>
  <c r="O102"/>
  <c r="O101" s="1"/>
  <c r="Q102"/>
  <c r="U102"/>
  <c r="I114"/>
  <c r="K114"/>
  <c r="K101" s="1"/>
  <c r="M114"/>
  <c r="O114"/>
  <c r="Q114"/>
  <c r="U114"/>
  <c r="U101" s="1"/>
  <c r="G123"/>
  <c r="I124"/>
  <c r="K124"/>
  <c r="M124"/>
  <c r="O124"/>
  <c r="Q124"/>
  <c r="U124"/>
  <c r="I129"/>
  <c r="K129"/>
  <c r="M129"/>
  <c r="O129"/>
  <c r="Q129"/>
  <c r="U129"/>
  <c r="G148"/>
  <c r="I149"/>
  <c r="K149"/>
  <c r="M149"/>
  <c r="O149"/>
  <c r="Q149"/>
  <c r="U149"/>
  <c r="I154"/>
  <c r="K154"/>
  <c r="M154"/>
  <c r="O154"/>
  <c r="Q154"/>
  <c r="U154"/>
  <c r="I156"/>
  <c r="K156"/>
  <c r="M156"/>
  <c r="O156"/>
  <c r="Q156"/>
  <c r="U156"/>
  <c r="I163"/>
  <c r="K163"/>
  <c r="M163"/>
  <c r="O163"/>
  <c r="Q163"/>
  <c r="U163"/>
  <c r="I168"/>
  <c r="K168"/>
  <c r="M168"/>
  <c r="O168"/>
  <c r="Q168"/>
  <c r="U168"/>
  <c r="I171"/>
  <c r="K171"/>
  <c r="M171"/>
  <c r="O171"/>
  <c r="Q171"/>
  <c r="U171"/>
  <c r="I178"/>
  <c r="K178"/>
  <c r="M178"/>
  <c r="O178"/>
  <c r="Q178"/>
  <c r="U178"/>
  <c r="G181"/>
  <c r="I182"/>
  <c r="K182"/>
  <c r="M182"/>
  <c r="O182"/>
  <c r="Q182"/>
  <c r="U182"/>
  <c r="I191"/>
  <c r="K191"/>
  <c r="M191"/>
  <c r="O191"/>
  <c r="Q191"/>
  <c r="U191"/>
  <c r="G193"/>
  <c r="I194"/>
  <c r="K194"/>
  <c r="M194"/>
  <c r="O194"/>
  <c r="Q194"/>
  <c r="U194"/>
  <c r="I197"/>
  <c r="K197"/>
  <c r="M197"/>
  <c r="O197"/>
  <c r="Q197"/>
  <c r="U197"/>
  <c r="I199"/>
  <c r="K199"/>
  <c r="M199"/>
  <c r="O199"/>
  <c r="Q199"/>
  <c r="U199"/>
  <c r="I202"/>
  <c r="K202"/>
  <c r="M202"/>
  <c r="O202"/>
  <c r="Q202"/>
  <c r="U202"/>
  <c r="G203"/>
  <c r="I16" i="1" s="1"/>
  <c r="I204" i="12"/>
  <c r="K204"/>
  <c r="M204"/>
  <c r="O204"/>
  <c r="Q204"/>
  <c r="U204"/>
  <c r="I205"/>
  <c r="K205"/>
  <c r="M205"/>
  <c r="O205"/>
  <c r="Q205"/>
  <c r="U205"/>
  <c r="I207"/>
  <c r="K207"/>
  <c r="M207"/>
  <c r="O207"/>
  <c r="Q207"/>
  <c r="U207"/>
  <c r="I208"/>
  <c r="K208"/>
  <c r="M208"/>
  <c r="O208"/>
  <c r="Q208"/>
  <c r="U208"/>
  <c r="G209"/>
  <c r="I210"/>
  <c r="K210"/>
  <c r="M210"/>
  <c r="O210"/>
  <c r="Q210"/>
  <c r="U210"/>
  <c r="I214"/>
  <c r="K214"/>
  <c r="M214"/>
  <c r="O214"/>
  <c r="Q214"/>
  <c r="U214"/>
  <c r="I218"/>
  <c r="K218"/>
  <c r="M218"/>
  <c r="O218"/>
  <c r="Q218"/>
  <c r="U218"/>
  <c r="I227"/>
  <c r="K227"/>
  <c r="M227"/>
  <c r="O227"/>
  <c r="Q227"/>
  <c r="U227"/>
  <c r="I230"/>
  <c r="K230"/>
  <c r="M230"/>
  <c r="O230"/>
  <c r="Q230"/>
  <c r="U230"/>
  <c r="I232"/>
  <c r="K232"/>
  <c r="M232"/>
  <c r="O232"/>
  <c r="Q232"/>
  <c r="U232"/>
  <c r="I234"/>
  <c r="K234"/>
  <c r="M234"/>
  <c r="O234"/>
  <c r="Q234"/>
  <c r="U234"/>
  <c r="I243"/>
  <c r="K243"/>
  <c r="M243"/>
  <c r="O243"/>
  <c r="Q243"/>
  <c r="U243"/>
  <c r="I244"/>
  <c r="K244"/>
  <c r="M244"/>
  <c r="O244"/>
  <c r="Q244"/>
  <c r="U244"/>
  <c r="G245"/>
  <c r="I246"/>
  <c r="K246"/>
  <c r="M246"/>
  <c r="O246"/>
  <c r="O245" s="1"/>
  <c r="Q246"/>
  <c r="U246"/>
  <c r="I259"/>
  <c r="K259"/>
  <c r="K245" s="1"/>
  <c r="M259"/>
  <c r="O259"/>
  <c r="Q259"/>
  <c r="U259"/>
  <c r="U245" s="1"/>
  <c r="G268"/>
  <c r="I269"/>
  <c r="I268" s="1"/>
  <c r="K269"/>
  <c r="K268" s="1"/>
  <c r="M269"/>
  <c r="M268" s="1"/>
  <c r="O269"/>
  <c r="O268" s="1"/>
  <c r="Q269"/>
  <c r="Q268" s="1"/>
  <c r="U269"/>
  <c r="U268" s="1"/>
  <c r="G270"/>
  <c r="I271"/>
  <c r="K271"/>
  <c r="M271"/>
  <c r="O271"/>
  <c r="Q271"/>
  <c r="U271"/>
  <c r="I273"/>
  <c r="K273"/>
  <c r="M273"/>
  <c r="O273"/>
  <c r="Q273"/>
  <c r="U273"/>
  <c r="I276"/>
  <c r="K276"/>
  <c r="M276"/>
  <c r="O276"/>
  <c r="Q276"/>
  <c r="U276"/>
  <c r="I316"/>
  <c r="K316"/>
  <c r="M316"/>
  <c r="O316"/>
  <c r="Q316"/>
  <c r="U316"/>
  <c r="I321"/>
  <c r="K321"/>
  <c r="M321"/>
  <c r="O321"/>
  <c r="Q321"/>
  <c r="U321"/>
  <c r="G322"/>
  <c r="I323"/>
  <c r="K323"/>
  <c r="M323"/>
  <c r="O323"/>
  <c r="Q323"/>
  <c r="U323"/>
  <c r="I327"/>
  <c r="K327"/>
  <c r="M327"/>
  <c r="O327"/>
  <c r="Q327"/>
  <c r="U327"/>
  <c r="I331"/>
  <c r="K331"/>
  <c r="M331"/>
  <c r="O331"/>
  <c r="Q331"/>
  <c r="U331"/>
  <c r="I335"/>
  <c r="K335"/>
  <c r="M335"/>
  <c r="O335"/>
  <c r="Q335"/>
  <c r="U335"/>
  <c r="I378"/>
  <c r="K378"/>
  <c r="M378"/>
  <c r="O378"/>
  <c r="Q378"/>
  <c r="U378"/>
  <c r="I384"/>
  <c r="K384"/>
  <c r="M384"/>
  <c r="O384"/>
  <c r="Q384"/>
  <c r="U384"/>
  <c r="I386"/>
  <c r="K386"/>
  <c r="M386"/>
  <c r="O386"/>
  <c r="Q386"/>
  <c r="U386"/>
  <c r="I389"/>
  <c r="K389"/>
  <c r="M389"/>
  <c r="O389"/>
  <c r="Q389"/>
  <c r="U389"/>
  <c r="I394"/>
  <c r="K394"/>
  <c r="M394"/>
  <c r="O394"/>
  <c r="Q394"/>
  <c r="U394"/>
  <c r="I399"/>
  <c r="K399"/>
  <c r="M399"/>
  <c r="O399"/>
  <c r="Q399"/>
  <c r="U399"/>
  <c r="I406"/>
  <c r="K406"/>
  <c r="M406"/>
  <c r="O406"/>
  <c r="Q406"/>
  <c r="U406"/>
  <c r="I408"/>
  <c r="K408"/>
  <c r="M408"/>
  <c r="O408"/>
  <c r="Q408"/>
  <c r="U408"/>
  <c r="I451"/>
  <c r="K451"/>
  <c r="M451"/>
  <c r="O451"/>
  <c r="Q451"/>
  <c r="U451"/>
  <c r="G452"/>
  <c r="U452"/>
  <c r="I453"/>
  <c r="I452" s="1"/>
  <c r="K453"/>
  <c r="K452" s="1"/>
  <c r="M453"/>
  <c r="M452" s="1"/>
  <c r="O453"/>
  <c r="O452" s="1"/>
  <c r="Q453"/>
  <c r="Q452" s="1"/>
  <c r="U453"/>
  <c r="G454"/>
  <c r="I455"/>
  <c r="I454" s="1"/>
  <c r="K455"/>
  <c r="K454" s="1"/>
  <c r="M455"/>
  <c r="M454" s="1"/>
  <c r="O455"/>
  <c r="O454" s="1"/>
  <c r="Q455"/>
  <c r="Q454" s="1"/>
  <c r="U455"/>
  <c r="U454" s="1"/>
  <c r="G456"/>
  <c r="Q456"/>
  <c r="I457"/>
  <c r="I456" s="1"/>
  <c r="K457"/>
  <c r="K456" s="1"/>
  <c r="M457"/>
  <c r="M456" s="1"/>
  <c r="O457"/>
  <c r="O456" s="1"/>
  <c r="Q457"/>
  <c r="U457"/>
  <c r="U456" s="1"/>
  <c r="G458"/>
  <c r="I459"/>
  <c r="K459"/>
  <c r="M459"/>
  <c r="O459"/>
  <c r="Q459"/>
  <c r="U459"/>
  <c r="I461"/>
  <c r="K461"/>
  <c r="M461"/>
  <c r="O461"/>
  <c r="Q461"/>
  <c r="U461"/>
  <c r="I475"/>
  <c r="K475"/>
  <c r="M475"/>
  <c r="O475"/>
  <c r="Q475"/>
  <c r="U475"/>
  <c r="I481"/>
  <c r="K481"/>
  <c r="M481"/>
  <c r="O481"/>
  <c r="Q481"/>
  <c r="U481"/>
  <c r="I485"/>
  <c r="K485"/>
  <c r="M485"/>
  <c r="O485"/>
  <c r="Q485"/>
  <c r="U485"/>
  <c r="I488"/>
  <c r="K488"/>
  <c r="M488"/>
  <c r="O488"/>
  <c r="Q488"/>
  <c r="U488"/>
  <c r="I491"/>
  <c r="K491"/>
  <c r="M491"/>
  <c r="O491"/>
  <c r="Q491"/>
  <c r="U491"/>
  <c r="I508"/>
  <c r="K508"/>
  <c r="M508"/>
  <c r="O508"/>
  <c r="Q508"/>
  <c r="U508"/>
  <c r="I511"/>
  <c r="K511"/>
  <c r="M511"/>
  <c r="O511"/>
  <c r="Q511"/>
  <c r="U511"/>
  <c r="I513"/>
  <c r="K513"/>
  <c r="M513"/>
  <c r="O513"/>
  <c r="Q513"/>
  <c r="U513"/>
  <c r="I515"/>
  <c r="K515"/>
  <c r="M515"/>
  <c r="O515"/>
  <c r="Q515"/>
  <c r="U515"/>
  <c r="I517"/>
  <c r="K517"/>
  <c r="M517"/>
  <c r="O517"/>
  <c r="Q517"/>
  <c r="U517"/>
  <c r="I520"/>
  <c r="K520"/>
  <c r="M520"/>
  <c r="O520"/>
  <c r="Q520"/>
  <c r="U520"/>
  <c r="I561"/>
  <c r="K561"/>
  <c r="M561"/>
  <c r="O561"/>
  <c r="Q561"/>
  <c r="U561"/>
  <c r="I602"/>
  <c r="K602"/>
  <c r="M602"/>
  <c r="O602"/>
  <c r="Q602"/>
  <c r="U602"/>
  <c r="I606"/>
  <c r="K606"/>
  <c r="M606"/>
  <c r="O606"/>
  <c r="Q606"/>
  <c r="U606"/>
  <c r="I610"/>
  <c r="K610"/>
  <c r="M610"/>
  <c r="O610"/>
  <c r="Q610"/>
  <c r="U610"/>
  <c r="I619"/>
  <c r="K619"/>
  <c r="M619"/>
  <c r="O619"/>
  <c r="Q619"/>
  <c r="U619"/>
  <c r="G620"/>
  <c r="I621"/>
  <c r="K621"/>
  <c r="M621"/>
  <c r="O621"/>
  <c r="Q621"/>
  <c r="U621"/>
  <c r="I623"/>
  <c r="K623"/>
  <c r="M623"/>
  <c r="O623"/>
  <c r="Q623"/>
  <c r="U623"/>
  <c r="I628"/>
  <c r="K628"/>
  <c r="M628"/>
  <c r="O628"/>
  <c r="Q628"/>
  <c r="U628"/>
  <c r="I630"/>
  <c r="K630"/>
  <c r="M630"/>
  <c r="O630"/>
  <c r="Q630"/>
  <c r="U630"/>
  <c r="I632"/>
  <c r="K632"/>
  <c r="M632"/>
  <c r="O632"/>
  <c r="Q632"/>
  <c r="U632"/>
  <c r="I634"/>
  <c r="K634"/>
  <c r="M634"/>
  <c r="O634"/>
  <c r="Q634"/>
  <c r="U634"/>
  <c r="I638"/>
  <c r="K638"/>
  <c r="M638"/>
  <c r="O638"/>
  <c r="Q638"/>
  <c r="U638"/>
  <c r="I640"/>
  <c r="K640"/>
  <c r="M640"/>
  <c r="O640"/>
  <c r="Q640"/>
  <c r="U640"/>
  <c r="G641"/>
  <c r="I642"/>
  <c r="K642"/>
  <c r="M642"/>
  <c r="O642"/>
  <c r="Q642"/>
  <c r="U642"/>
  <c r="I645"/>
  <c r="I641" s="1"/>
  <c r="K645"/>
  <c r="M645"/>
  <c r="O645"/>
  <c r="Q645"/>
  <c r="Q641" s="1"/>
  <c r="U645"/>
  <c r="I649"/>
  <c r="K649"/>
  <c r="M649"/>
  <c r="O649"/>
  <c r="Q649"/>
  <c r="U649"/>
  <c r="G650"/>
  <c r="I651"/>
  <c r="K651"/>
  <c r="M651"/>
  <c r="O651"/>
  <c r="Q651"/>
  <c r="U651"/>
  <c r="I652"/>
  <c r="K652"/>
  <c r="M652"/>
  <c r="O652"/>
  <c r="Q652"/>
  <c r="U652"/>
  <c r="I653"/>
  <c r="K653"/>
  <c r="M653"/>
  <c r="O653"/>
  <c r="Q653"/>
  <c r="U653"/>
  <c r="I654"/>
  <c r="K654"/>
  <c r="M654"/>
  <c r="O654"/>
  <c r="Q654"/>
  <c r="U654"/>
  <c r="I655"/>
  <c r="K655"/>
  <c r="M655"/>
  <c r="O655"/>
  <c r="Q655"/>
  <c r="U655"/>
  <c r="G656"/>
  <c r="I657"/>
  <c r="I656" s="1"/>
  <c r="K657"/>
  <c r="M657"/>
  <c r="O657"/>
  <c r="Q657"/>
  <c r="Q656" s="1"/>
  <c r="U657"/>
  <c r="I658"/>
  <c r="K658"/>
  <c r="M658"/>
  <c r="O658"/>
  <c r="Q658"/>
  <c r="U658"/>
  <c r="G659"/>
  <c r="Q659"/>
  <c r="I660"/>
  <c r="I659" s="1"/>
  <c r="K660"/>
  <c r="K659" s="1"/>
  <c r="M660"/>
  <c r="M659" s="1"/>
  <c r="O660"/>
  <c r="O659" s="1"/>
  <c r="Q660"/>
  <c r="U660"/>
  <c r="U659" s="1"/>
  <c r="G666"/>
  <c r="I667"/>
  <c r="K667"/>
  <c r="M667"/>
  <c r="O667"/>
  <c r="Q667"/>
  <c r="U667"/>
  <c r="I696"/>
  <c r="K696"/>
  <c r="M696"/>
  <c r="O696"/>
  <c r="Q696"/>
  <c r="U696"/>
  <c r="I717"/>
  <c r="K717"/>
  <c r="M717"/>
  <c r="O717"/>
  <c r="Q717"/>
  <c r="U717"/>
  <c r="I748"/>
  <c r="K748"/>
  <c r="M748"/>
  <c r="O748"/>
  <c r="Q748"/>
  <c r="U748"/>
  <c r="G749"/>
  <c r="I750"/>
  <c r="I749" s="1"/>
  <c r="K750"/>
  <c r="K749" s="1"/>
  <c r="M750"/>
  <c r="M749" s="1"/>
  <c r="O750"/>
  <c r="O749" s="1"/>
  <c r="Q750"/>
  <c r="Q749" s="1"/>
  <c r="U750"/>
  <c r="U749" s="1"/>
  <c r="G772"/>
  <c r="I773"/>
  <c r="K773"/>
  <c r="M773"/>
  <c r="O773"/>
  <c r="Q773"/>
  <c r="U773"/>
  <c r="I792"/>
  <c r="K792"/>
  <c r="M792"/>
  <c r="O792"/>
  <c r="Q792"/>
  <c r="U792"/>
  <c r="I811"/>
  <c r="K811"/>
  <c r="M811"/>
  <c r="O811"/>
  <c r="Q811"/>
  <c r="U811"/>
  <c r="I815"/>
  <c r="K815"/>
  <c r="M815"/>
  <c r="O815"/>
  <c r="Q815"/>
  <c r="U815"/>
  <c r="G816"/>
  <c r="I817"/>
  <c r="K817"/>
  <c r="K816" s="1"/>
  <c r="M817"/>
  <c r="O817"/>
  <c r="Q817"/>
  <c r="U817"/>
  <c r="U816" s="1"/>
  <c r="I819"/>
  <c r="K819"/>
  <c r="M819"/>
  <c r="O819"/>
  <c r="O816" s="1"/>
  <c r="Q819"/>
  <c r="U819"/>
  <c r="G836"/>
  <c r="I837"/>
  <c r="K837"/>
  <c r="M837"/>
  <c r="O837"/>
  <c r="Q837"/>
  <c r="U837"/>
  <c r="I842"/>
  <c r="K842"/>
  <c r="M842"/>
  <c r="O842"/>
  <c r="Q842"/>
  <c r="U842"/>
  <c r="I859"/>
  <c r="K859"/>
  <c r="M859"/>
  <c r="O859"/>
  <c r="Q859"/>
  <c r="U859"/>
  <c r="I864"/>
  <c r="K864"/>
  <c r="M864"/>
  <c r="O864"/>
  <c r="Q864"/>
  <c r="U864"/>
  <c r="G882"/>
  <c r="I883"/>
  <c r="I882" s="1"/>
  <c r="K883"/>
  <c r="K882" s="1"/>
  <c r="M883"/>
  <c r="M882" s="1"/>
  <c r="O883"/>
  <c r="O882" s="1"/>
  <c r="Q883"/>
  <c r="Q882" s="1"/>
  <c r="U883"/>
  <c r="U882" s="1"/>
  <c r="G884"/>
  <c r="I885"/>
  <c r="K885"/>
  <c r="M885"/>
  <c r="O885"/>
  <c r="Q885"/>
  <c r="U885"/>
  <c r="I886"/>
  <c r="K886"/>
  <c r="M886"/>
  <c r="O886"/>
  <c r="Q886"/>
  <c r="U886"/>
  <c r="I887"/>
  <c r="K887"/>
  <c r="M887"/>
  <c r="O887"/>
  <c r="Q887"/>
  <c r="U887"/>
  <c r="I888"/>
  <c r="K888"/>
  <c r="M888"/>
  <c r="O888"/>
  <c r="Q888"/>
  <c r="U888"/>
  <c r="I890"/>
  <c r="K890"/>
  <c r="M890"/>
  <c r="O890"/>
  <c r="Q890"/>
  <c r="U890"/>
  <c r="I891"/>
  <c r="K891"/>
  <c r="M891"/>
  <c r="O891"/>
  <c r="Q891"/>
  <c r="U891"/>
  <c r="I893"/>
  <c r="I892" s="1"/>
  <c r="K893"/>
  <c r="K892" s="1"/>
  <c r="M893"/>
  <c r="M892" s="1"/>
  <c r="O893"/>
  <c r="O892" s="1"/>
  <c r="Q893"/>
  <c r="Q892" s="1"/>
  <c r="U893"/>
  <c r="U892" s="1"/>
  <c r="F42" i="1"/>
  <c r="G42"/>
  <c r="H42"/>
  <c r="I42"/>
  <c r="J40" s="1"/>
  <c r="J28"/>
  <c r="J26"/>
  <c r="G38"/>
  <c r="F38"/>
  <c r="H32"/>
  <c r="J23"/>
  <c r="J24"/>
  <c r="J25"/>
  <c r="J27"/>
  <c r="E24"/>
  <c r="E26"/>
  <c r="F147" i="15" l="1"/>
  <c r="I18" i="1" s="1"/>
  <c r="I21" s="1"/>
  <c r="G23" s="1"/>
  <c r="M656" i="12"/>
  <c r="O12"/>
  <c r="Q7"/>
  <c r="M666"/>
  <c r="O181"/>
  <c r="U181"/>
  <c r="K181"/>
  <c r="O123"/>
  <c r="U123"/>
  <c r="K123"/>
  <c r="K836"/>
  <c r="O772"/>
  <c r="K772"/>
  <c r="Q666"/>
  <c r="Q650"/>
  <c r="I650"/>
  <c r="Q620"/>
  <c r="I620"/>
  <c r="M620"/>
  <c r="I7"/>
  <c r="U836"/>
  <c r="O836"/>
  <c r="I666"/>
  <c r="M650"/>
  <c r="O322"/>
  <c r="U322"/>
  <c r="K322"/>
  <c r="U203"/>
  <c r="K203"/>
  <c r="O203"/>
  <c r="O65"/>
  <c r="U65"/>
  <c r="K65"/>
  <c r="Q12"/>
  <c r="I12"/>
  <c r="M12"/>
  <c r="J41" i="1"/>
  <c r="O666" i="12"/>
  <c r="U666"/>
  <c r="K666"/>
  <c r="M641"/>
  <c r="M458"/>
  <c r="Q458"/>
  <c r="I458"/>
  <c r="O270"/>
  <c r="U270"/>
  <c r="K270"/>
  <c r="U209"/>
  <c r="K209"/>
  <c r="O209"/>
  <c r="O193"/>
  <c r="U193"/>
  <c r="K193"/>
  <c r="O148"/>
  <c r="U148"/>
  <c r="K148"/>
  <c r="U12"/>
  <c r="K12"/>
  <c r="J39" i="1"/>
  <c r="J42" s="1"/>
  <c r="O656" i="12"/>
  <c r="U656"/>
  <c r="K656"/>
  <c r="U641"/>
  <c r="K641"/>
  <c r="O641"/>
  <c r="O458"/>
  <c r="U458"/>
  <c r="K458"/>
  <c r="Q270"/>
  <c r="I270"/>
  <c r="M270"/>
  <c r="M209"/>
  <c r="Q209"/>
  <c r="I209"/>
  <c r="Q193"/>
  <c r="I193"/>
  <c r="M193"/>
  <c r="Q148"/>
  <c r="I148"/>
  <c r="M148"/>
  <c r="M101"/>
  <c r="Q101"/>
  <c r="I101"/>
  <c r="O7"/>
  <c r="U7"/>
  <c r="K7"/>
  <c r="U772"/>
  <c r="Q884"/>
  <c r="I884"/>
  <c r="M884"/>
  <c r="Q816"/>
  <c r="I816"/>
  <c r="M816"/>
  <c r="U884"/>
  <c r="K884"/>
  <c r="O884"/>
  <c r="Q836"/>
  <c r="I836"/>
  <c r="M836"/>
  <c r="M772"/>
  <c r="Q772"/>
  <c r="I772"/>
  <c r="O650"/>
  <c r="U650"/>
  <c r="K650"/>
  <c r="O620"/>
  <c r="U620"/>
  <c r="K620"/>
  <c r="M322"/>
  <c r="Q322"/>
  <c r="I322"/>
  <c r="Q245"/>
  <c r="I245"/>
  <c r="M245"/>
  <c r="Q203"/>
  <c r="I203"/>
  <c r="M203"/>
  <c r="M181"/>
  <c r="Q181"/>
  <c r="I181"/>
  <c r="M123"/>
  <c r="Q123"/>
  <c r="I123"/>
  <c r="M65"/>
  <c r="Q65"/>
  <c r="I65"/>
  <c r="M7"/>
  <c r="G24" i="1" l="1"/>
  <c r="G29" s="1"/>
  <c r="I80"/>
  <c r="J78" s="1"/>
  <c r="J62" l="1"/>
  <c r="J69"/>
  <c r="J72"/>
  <c r="J53"/>
  <c r="J57"/>
  <c r="J71"/>
  <c r="J79"/>
  <c r="J54"/>
  <c r="J66"/>
  <c r="J60"/>
  <c r="J73"/>
  <c r="J58"/>
  <c r="J52"/>
  <c r="J51"/>
  <c r="J63"/>
  <c r="J50"/>
  <c r="J56"/>
  <c r="J59"/>
  <c r="J64"/>
  <c r="J74"/>
  <c r="J68"/>
  <c r="J76"/>
  <c r="J65"/>
  <c r="J67"/>
  <c r="J61"/>
  <c r="J49"/>
  <c r="J75"/>
  <c r="J70"/>
  <c r="J77"/>
  <c r="J55"/>
  <c r="J8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<sst xmlns="http://schemas.openxmlformats.org/spreadsheetml/2006/main" count="3315" uniqueCount="1260">
  <si>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</si>
  <si>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</si>
  <si>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</si>
  <si>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</si>
  <si>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</si>
  <si>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</si>
  <si>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</si>
  <si>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</si>
  <si>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</si>
  <si>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</si>
  <si>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</si>
  <si>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</si>
  <si>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</si>
  <si>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</si>
  <si>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</si>
  <si>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</si>
  <si>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</si>
  <si>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</si>
  <si>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</si>
  <si>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</si>
  <si>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</si>
  <si>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</si>
  <si>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</si>
  <si>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</si>
  <si>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</si>
  <si>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</si>
  <si>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</si>
  <si>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</si>
  <si>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</si>
  <si>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</si>
  <si>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</si>
  <si>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</si>
  <si>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</si>
  <si>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</si>
  <si>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</si>
  <si>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</si>
  <si>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</si>
  <si>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</si>
  <si>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</si>
  <si>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</si>
  <si>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</si>
  <si>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</si>
  <si>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</si>
  <si>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</si>
  <si>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2NP a 3 NP - stavební úpravy, sanace zdiva 1NP, KZS, kotelna  -  AKTUALIZACE</t>
  </si>
  <si>
    <t>2NP a 3 NP - stavební úpravy, sanace zdiva 1NP, KZS, kotelna</t>
  </si>
  <si>
    <t>Objekt:</t>
  </si>
  <si>
    <t>Rozpočet:</t>
  </si>
  <si>
    <t>003/2017</t>
  </si>
  <si>
    <t>Bytový dům Diváky, Rekonstrukce školy</t>
  </si>
  <si>
    <t>SUNRISE evropský nadační fond</t>
  </si>
  <si>
    <t>2</t>
  </si>
  <si>
    <t>Diváky</t>
  </si>
  <si>
    <t>69171</t>
  </si>
  <si>
    <t>04154533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</si>
  <si>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</si>
  <si>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</si>
  <si>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</si>
  <si>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</si>
  <si>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</si>
  <si>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</si>
  <si>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</si>
  <si>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</si>
  <si>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</si>
  <si>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</si>
  <si>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</si>
  <si>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</si>
  <si>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</si>
  <si>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</si>
  <si>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</si>
  <si>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</si>
  <si>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</si>
  <si>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</si>
  <si>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</si>
  <si>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</si>
  <si>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</si>
  <si>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</si>
  <si>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</si>
  <si>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</si>
  <si>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</si>
  <si>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</si>
  <si>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</si>
  <si>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</si>
  <si>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</si>
  <si>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</si>
  <si>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</si>
  <si>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</si>
  <si>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</si>
  <si>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</si>
  <si>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</si>
  <si>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</si>
  <si>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</si>
  <si>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</si>
  <si>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</si>
  <si>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</si>
  <si>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</si>
  <si>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</si>
  <si>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</si>
  <si>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</si>
  <si>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</si>
  <si>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</si>
  <si>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</si>
  <si>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</si>
  <si>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</si>
  <si>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</si>
  <si>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</si>
  <si>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</si>
  <si>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</si>
  <si>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</si>
  <si>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</si>
  <si>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</si>
  <si>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</si>
  <si>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</si>
  <si>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</si>
  <si>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</si>
  <si>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</si>
  <si>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</si>
  <si>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</si>
  <si>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</si>
  <si>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</si>
  <si>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</si>
  <si>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</si>
  <si>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</si>
  <si>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</si>
  <si>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</si>
  <si>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</si>
  <si>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</si>
  <si>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</si>
  <si>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</si>
  <si>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</si>
  <si>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</si>
  <si>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</si>
  <si>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</si>
  <si>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</si>
  <si>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</si>
  <si>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</si>
  <si>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</si>
  <si>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</si>
  <si>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</si>
  <si>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</si>
  <si>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</si>
  <si>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</si>
  <si>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</si>
  <si>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</si>
  <si>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</si>
  <si>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</si>
  <si>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</si>
  <si>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</si>
  <si>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</si>
  <si>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</si>
  <si>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</si>
  <si>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II</t>
  </si>
  <si>
    <t>POL1_</t>
  </si>
  <si>
    <t>sokl: : 0,6*0,8*(8,340+2,860)</t>
  </si>
  <si>
    <t>VV</t>
  </si>
  <si>
    <t>174101101R00</t>
  </si>
  <si>
    <t>Zásyp jam, rýh, šachet se zhutněním</t>
  </si>
  <si>
    <t>Vlastní</t>
  </si>
  <si>
    <t>311237153R00</t>
  </si>
  <si>
    <t>m2</t>
  </si>
  <si>
    <t>3*(5,170*2+3,640)-0,690*1,920*2</t>
  </si>
  <si>
    <t>0,8*1,97</t>
  </si>
  <si>
    <t>311237373R00</t>
  </si>
  <si>
    <t>801-1</t>
  </si>
  <si>
    <t>přizdívka kotelna: : 7,19*3,07</t>
  </si>
  <si>
    <t>319300011RT1</t>
  </si>
  <si>
    <t>Dodatečné vložení izolace podřezáním strojně,fólie, cihelné zdivo tloušťky 30 cm</t>
  </si>
  <si>
    <t>m</t>
  </si>
  <si>
    <t>5,441*2+3,367+5,320*2</t>
  </si>
  <si>
    <t>319300013RT1</t>
  </si>
  <si>
    <t>Dodatečné vložení izolace podřezáním strojně,fólie, cihelné zdivo tloušťky 60 cm</t>
  </si>
  <si>
    <t>18,320+3,527+3,310+2,610+20,005</t>
  </si>
  <si>
    <t>319300014RT1</t>
  </si>
  <si>
    <t>Dodatečné vložení izolace podřezáním strojně,fólie, cihelné zdivo tloušťky 90 cm</t>
  </si>
  <si>
    <t>8,220+8,03+10,450+10,320+3,630</t>
  </si>
  <si>
    <t>342012221R00</t>
  </si>
  <si>
    <t>Příčka SDK tl.100 mm,ocel.kce,1x oplášť.,RB 12,5mm</t>
  </si>
  <si>
    <t>BYT Č. 7 : 2,9*(4,525*2+1,7)-0,8*1,97*2-0,6*1,97</t>
  </si>
  <si>
    <t>BYT Č. 8: : 2,9*(4,525+1,9+3,2+1,8)-0,8*1,97*2-0,6*1,97</t>
  </si>
  <si>
    <t>BYT Č. 9: : 2,9*(4,525+3,20+1,9+1,9+0,4)-0,8*1,97*2-0,6*1,97</t>
  </si>
  <si>
    <t>BYT Č.10: : 2,9*(4,525+1,95)-0,6*1,97-0,8*1,97</t>
  </si>
  <si>
    <t>BYT Č. 3: : 3,6*(3,88+1,590)-0,6*1,97-0,8*1,97</t>
  </si>
  <si>
    <t>BYT Č. 4: : 3,6*(5,2*2+1,870)-0,8*1,97*2-0,6*1,97</t>
  </si>
  <si>
    <t>BYT Č. 5: : 3,6*(5,2+1,87)-0,8*1,97-0,6*1,97</t>
  </si>
  <si>
    <t>BYT Č. 6: : 3,6*(3,910+1,1)-0,8*1,97-0,6*1,97</t>
  </si>
  <si>
    <t>347013112R00</t>
  </si>
  <si>
    <t>2,946*(7,7+0,5+7,7+0,5+9,8*2+7,7+0,5+8,1+0,5)</t>
  </si>
  <si>
    <t>odpočet oken: : -1,16*1,5*8</t>
  </si>
  <si>
    <t>ostění: : 0,840*(1,16*2+1,5*2)*8</t>
  </si>
  <si>
    <t>342264051RT1</t>
  </si>
  <si>
    <t xml:space="preserve">BYT Č. 3: : </t>
  </si>
  <si>
    <t>vstup: : 2,6</t>
  </si>
  <si>
    <t>obytná místnost: : 22,4</t>
  </si>
  <si>
    <t xml:space="preserve">BYT Č. 4: : </t>
  </si>
  <si>
    <t>vstup: : 5,0</t>
  </si>
  <si>
    <t>obytná místnost: : 28,1</t>
  </si>
  <si>
    <t>ložnice: : 13,5</t>
  </si>
  <si>
    <t xml:space="preserve">BYT Č. 5: : </t>
  </si>
  <si>
    <t>vstup: : 4,7</t>
  </si>
  <si>
    <t>obytná místnost: : 19,1</t>
  </si>
  <si>
    <t xml:space="preserve">BYT Č.6: : </t>
  </si>
  <si>
    <t>vstup: : 1,7</t>
  </si>
  <si>
    <t>obytná místnost: : 19,8</t>
  </si>
  <si>
    <t>chodba: : 7,7</t>
  </si>
  <si>
    <t>342264051RT3</t>
  </si>
  <si>
    <t>koupelna: : 3,6</t>
  </si>
  <si>
    <t>koupelna: : 4,9</t>
  </si>
  <si>
    <t>koupelna: : 4,7</t>
  </si>
  <si>
    <t>koupelna: : 4,4</t>
  </si>
  <si>
    <t>3 - 01</t>
  </si>
  <si>
    <t>2,9*(7,9+2,79+2,79+7,53+2,940+5,4)</t>
  </si>
  <si>
    <t>-0,8*1,97*4</t>
  </si>
  <si>
    <t>317941123R00</t>
  </si>
  <si>
    <t>Osazení ocelových válcovaných nosníků  č.14-22</t>
  </si>
  <si>
    <t>t</t>
  </si>
  <si>
    <t>(10,720*11+3,940*3)*0,0419</t>
  </si>
  <si>
    <t>411321414R00</t>
  </si>
  <si>
    <t>Stropy deskové ze železobetonu C 25/30</t>
  </si>
  <si>
    <t>0,240*224,58</t>
  </si>
  <si>
    <t>411351101R00</t>
  </si>
  <si>
    <t>Bednění stropů deskových, bednění vlastní -zřízení</t>
  </si>
  <si>
    <t>67,255*0,35</t>
  </si>
  <si>
    <t>411351102R00</t>
  </si>
  <si>
    <t>Bednění stropů deskových, vlastní - odstranění</t>
  </si>
  <si>
    <t>411354173R00</t>
  </si>
  <si>
    <t>Podpěrná konstr. stropů do 12 kPa - zřízení</t>
  </si>
  <si>
    <t>224,58</t>
  </si>
  <si>
    <t>411354174R00</t>
  </si>
  <si>
    <t>Podpěrná konstr. stropů do 12 kPa - odstranění</t>
  </si>
  <si>
    <t>411361821R00</t>
  </si>
  <si>
    <t>Výztuž stropů z betonářské oceli 10505(R)</t>
  </si>
  <si>
    <t>53,8992*0,027</t>
  </si>
  <si>
    <t>417321414R00</t>
  </si>
  <si>
    <t>Ztužující pásy a věnce z betonu železového C 25/30</t>
  </si>
  <si>
    <t>0,5*0,2*(67,4)</t>
  </si>
  <si>
    <t>0,36*0,2*(5,130*2+3,640)</t>
  </si>
  <si>
    <t>417351115R00</t>
  </si>
  <si>
    <t>Bednění ztužujících pásů a věnců - zřízení</t>
  </si>
  <si>
    <t>67,4*2*0,350</t>
  </si>
  <si>
    <t>5,130*2*2*0,350+3,640*0,350*2</t>
  </si>
  <si>
    <t>417351116R00</t>
  </si>
  <si>
    <t>Bednění ztužujících pásů a věnců - odstranění</t>
  </si>
  <si>
    <t>417361821R00</t>
  </si>
  <si>
    <t>Výztuž ztužujících pásů a věnců z oceli 10505(R)</t>
  </si>
  <si>
    <t>337*3,4*0,0003946</t>
  </si>
  <si>
    <t>67,4*4*0,0008878</t>
  </si>
  <si>
    <t>(5,130*2+3,640)*4*0,0008878</t>
  </si>
  <si>
    <t>70*3,4*0,0003946</t>
  </si>
  <si>
    <t>447111122RZ1</t>
  </si>
  <si>
    <t>střecha s mansardou: : (4,0+5,3)*7,8+(4,0+5,3)*8,3+(3,0*4,5)</t>
  </si>
  <si>
    <t>střecha šikmá: : (4,864*2)*2,5</t>
  </si>
  <si>
    <t>střecha šikmá do dvora: : 2,278*2*7,820</t>
  </si>
  <si>
    <t>4 - 01</t>
  </si>
  <si>
    <t>D+ M bednění z trapézových plechů - strop nad 2NP</t>
  </si>
  <si>
    <t>4 - 02</t>
  </si>
  <si>
    <t>Postupná výměna stropní konstrukce nad 1NP (odhad nákladů bez projektu statika)</t>
  </si>
  <si>
    <t>13480830R</t>
  </si>
  <si>
    <t>Tyč průřezu I 260, hrubé, jakost oceli 11373</t>
  </si>
  <si>
    <t>POL3_</t>
  </si>
  <si>
    <t>602016191R00</t>
  </si>
  <si>
    <t>Penetrační nátěr stěn</t>
  </si>
  <si>
    <t>3,6*22,78</t>
  </si>
  <si>
    <t>3,6*21,860</t>
  </si>
  <si>
    <t>7,542*3,6</t>
  </si>
  <si>
    <t>3,6*22,780</t>
  </si>
  <si>
    <t>30,660*2,6</t>
  </si>
  <si>
    <t>14,060*2,6</t>
  </si>
  <si>
    <t>23,140*2,6</t>
  </si>
  <si>
    <t>odpočet otvorů: : -1,160*1,920*6</t>
  </si>
  <si>
    <t>-1,2*1,920*6</t>
  </si>
  <si>
    <t>-0,690*0,960*2</t>
  </si>
  <si>
    <t>ostění: : 0,310*(1,160*6+1,920*12+1,2*6+1,920*12+0,690*2+0,960*4)</t>
  </si>
  <si>
    <t>602011182RT2.X1</t>
  </si>
  <si>
    <t>Omítka stěn tenkovrstvá akrylátová barevná</t>
  </si>
  <si>
    <t>67,256*3,890</t>
  </si>
  <si>
    <t>-(1,160*1,92*6+1,2*1,92*6+0,69*0,96*2)</t>
  </si>
  <si>
    <t>-0,69*1,92*2</t>
  </si>
  <si>
    <t>12,162+12,926</t>
  </si>
  <si>
    <t>0,2*(1,160+1,92*2)*6</t>
  </si>
  <si>
    <t>0,2*(1,2+1,92*2)*6</t>
  </si>
  <si>
    <t>0,2*(0,69+0,96*2)*2</t>
  </si>
  <si>
    <t>0,2*(0,69+1,92*2)*2</t>
  </si>
  <si>
    <t>610991111R00</t>
  </si>
  <si>
    <t>Zakrývání výplní vnitřních otvorů</t>
  </si>
  <si>
    <t>1,16*1,92*6</t>
  </si>
  <si>
    <t>1,2*1,92*6</t>
  </si>
  <si>
    <t>0,69*0,96*2</t>
  </si>
  <si>
    <t>0,69*1,92*2</t>
  </si>
  <si>
    <t>612421637R00</t>
  </si>
  <si>
    <t>Omítka vnitřní zdiva, MVC, štuková</t>
  </si>
  <si>
    <t>kotelna: : 3*18,660-0,8*1,97-1*2,67-0,620*1-22,0733</t>
  </si>
  <si>
    <t/>
  </si>
  <si>
    <t>ostění: : 0,180*(1,920*4+0,690*2)</t>
  </si>
  <si>
    <t xml:space="preserve">nové omítky - otlučené: : </t>
  </si>
  <si>
    <t>620991121R00</t>
  </si>
  <si>
    <t>Zakrývání výplní vnějších otvorů z lešení</t>
  </si>
  <si>
    <t>622311511R00</t>
  </si>
  <si>
    <t>sokl: : 0,5*(8,340+2,860)</t>
  </si>
  <si>
    <t>622311134RV1</t>
  </si>
  <si>
    <t>-1,16*1,92*6</t>
  </si>
  <si>
    <t>-1,2*1,92*6</t>
  </si>
  <si>
    <t>-0,69*0,96*2</t>
  </si>
  <si>
    <t>622311153R00</t>
  </si>
  <si>
    <t>622711112R00</t>
  </si>
  <si>
    <t>Lepení dekorač.fasád.profilu,šambrány do 100x100mm</t>
  </si>
  <si>
    <t>(1,860*2+2,82*2)*12</t>
  </si>
  <si>
    <t>(0,990*2+2,220*2)*2</t>
  </si>
  <si>
    <t>622904112R00</t>
  </si>
  <si>
    <t>Očištění fasád tlakovou vodou složitost 1 - 2</t>
  </si>
  <si>
    <t>28374351R</t>
  </si>
  <si>
    <t>Profil dekorační fasádní šambrána , polystyren s disperzní omítkou, dl. 2 m</t>
  </si>
  <si>
    <t>631312621R00</t>
  </si>
  <si>
    <t>Mazanina betonová tl. 5 - 8 cm C 20/25</t>
  </si>
  <si>
    <t>dílna: : 39,9*0,05</t>
  </si>
  <si>
    <t>chodba: : 9,1*0,05</t>
  </si>
  <si>
    <t>dílna: : 41*0,05</t>
  </si>
  <si>
    <t>kotelna: : 20*0,05</t>
  </si>
  <si>
    <t>úklid: : 1,4*0,05</t>
  </si>
  <si>
    <t>chodba: : 11,5*0,05</t>
  </si>
  <si>
    <t>šatna: : 14,67*0,05</t>
  </si>
  <si>
    <t>sklad: : 8,48*0,05</t>
  </si>
  <si>
    <t>631362021R00</t>
  </si>
  <si>
    <t>Výztuž mazanin svařovanou sítí z drátů Kari</t>
  </si>
  <si>
    <t>146*0,0036*1,25</t>
  </si>
  <si>
    <t>941941031R00</t>
  </si>
  <si>
    <t>Montáž lešení leh.řad.s podlahami,š.do 1 m, H 10 m</t>
  </si>
  <si>
    <t>141*2</t>
  </si>
  <si>
    <t>82*2+34*2</t>
  </si>
  <si>
    <t>941941191R00</t>
  </si>
  <si>
    <t>Příplatek za každý měsíc použití lešení k pol.1031</t>
  </si>
  <si>
    <t>514*7</t>
  </si>
  <si>
    <t>941941831R00</t>
  </si>
  <si>
    <t>Demontáž lešení leh.řad.s podlahami,š.1 m, H 10 m</t>
  </si>
  <si>
    <t>941955002R00</t>
  </si>
  <si>
    <t>Lešení lehké pomocné, výška podlahy do 1,9 m</t>
  </si>
  <si>
    <t>952901111R00</t>
  </si>
  <si>
    <t>Vyčištění budov o výšce podlaží do 4 m</t>
  </si>
  <si>
    <t>954111106R00</t>
  </si>
  <si>
    <t>SDK obklad ocel.sloupů 4str., 1x RF tl.15 mm</t>
  </si>
  <si>
    <t>3,026*5</t>
  </si>
  <si>
    <t>95 - 02</t>
  </si>
  <si>
    <t>Oprava a úprava povrchových úprav schodiště, vč. úpravy zábradlí - původní schodiště půdy + 2 NP</t>
  </si>
  <si>
    <t>kpl</t>
  </si>
  <si>
    <t>95 - 03</t>
  </si>
  <si>
    <t>Protipožární opatření v budově - 2NP a 3NP (hydranty, hasící přístroje, značky, čidla)</t>
  </si>
  <si>
    <t>962031132R00</t>
  </si>
  <si>
    <t>Bourání příček cihelných tl. 10 cm</t>
  </si>
  <si>
    <t>3,6*(2,422+2,07)</t>
  </si>
  <si>
    <t>3,6*5,2</t>
  </si>
  <si>
    <t>962032231R00</t>
  </si>
  <si>
    <t>Bourání zdiva z cihel pálených na MVC</t>
  </si>
  <si>
    <t>Štíty: : 0,830*20,936*2</t>
  </si>
  <si>
    <t>vstup kotelna: : 2,67*1*0,830</t>
  </si>
  <si>
    <t>0,3*3*0,3</t>
  </si>
  <si>
    <t>965042141RT3</t>
  </si>
  <si>
    <t>Bourání mazanin betonových tl. 10 cm, nad 4 m2, sbíječka tl. mazaniny 5 - 8 cm</t>
  </si>
  <si>
    <t>965042221R00</t>
  </si>
  <si>
    <t>Bourání mazanin betonových tl. nad 10 cm, pl. 1 m2</t>
  </si>
  <si>
    <t xml:space="preserve">podlaha - půda: : </t>
  </si>
  <si>
    <t>půda - vlna volně ložená: : 226,170*0,08</t>
  </si>
  <si>
    <t>96 - 01</t>
  </si>
  <si>
    <t>Demontáž stávající podlahy půdy - konstrukce stropu 2NP</t>
  </si>
  <si>
    <t>půda - vlna volně ložená: : 226,170</t>
  </si>
  <si>
    <t>96 - 02</t>
  </si>
  <si>
    <t>Postupné rozebrání stropní konstrukce nad 1NP s podchycením (odhad, bude řešit statický posudek)</t>
  </si>
  <si>
    <t>96 - 04</t>
  </si>
  <si>
    <t>Bourání stávajících podlahových krytin v 1NP</t>
  </si>
  <si>
    <t>dílna: : 39,9</t>
  </si>
  <si>
    <t>chodba: : 9,1</t>
  </si>
  <si>
    <t>dílna: : 41</t>
  </si>
  <si>
    <t>kotelna: : 20</t>
  </si>
  <si>
    <t>úklid: : 1,4</t>
  </si>
  <si>
    <t>chodba: : 11,5</t>
  </si>
  <si>
    <t>šatna: : 14,67</t>
  </si>
  <si>
    <t>sklad: : 8,48</t>
  </si>
  <si>
    <t>96 - 05</t>
  </si>
  <si>
    <t>Průraz kotelna - stěna d= 200 mm, tl. stěny 1100 mm</t>
  </si>
  <si>
    <t>ks</t>
  </si>
  <si>
    <t>965 - 01</t>
  </si>
  <si>
    <t>Plachtování a ochrana otevřené budovy po odstranění stávající střechy</t>
  </si>
  <si>
    <t>978013191R00</t>
  </si>
  <si>
    <t>Otlučení omítek vnitřních stěn v rozsahu do 100 %</t>
  </si>
  <si>
    <t>kotelna: : 3*18,660-0,8*1,97-1*2,67-0,620*1</t>
  </si>
  <si>
    <t>978015291R00</t>
  </si>
  <si>
    <t>Otlučení omítek vnějších MVC v složit.1-4 do 100 %</t>
  </si>
  <si>
    <t>-1,160*1,92*6</t>
  </si>
  <si>
    <t>998011002R00</t>
  </si>
  <si>
    <t>Přesun hmot pro budovy zděné výšky do 12 m</t>
  </si>
  <si>
    <t>POL7_</t>
  </si>
  <si>
    <t>711141559R00</t>
  </si>
  <si>
    <t>Izolace proti vlhk. vodorovná pásy přitavením</t>
  </si>
  <si>
    <t>146</t>
  </si>
  <si>
    <t>711142559R00</t>
  </si>
  <si>
    <t>26*0,5</t>
  </si>
  <si>
    <t>(13,740+27,100+19,271+5,340+15,335+33,252)*0,5</t>
  </si>
  <si>
    <t>711212002RT1</t>
  </si>
  <si>
    <t xml:space="preserve">DLAŽBY: : </t>
  </si>
  <si>
    <t xml:space="preserve">BYT Č. 7: : </t>
  </si>
  <si>
    <t>koupelna: : 3,9</t>
  </si>
  <si>
    <t>vstup: : 3,4</t>
  </si>
  <si>
    <t xml:space="preserve">BYT Č. 8: : </t>
  </si>
  <si>
    <t>vstup: : 3,1</t>
  </si>
  <si>
    <t>koupelna: : 3,3</t>
  </si>
  <si>
    <t xml:space="preserve">BYT Č. 9: : </t>
  </si>
  <si>
    <t>koupelna: : 3,7</t>
  </si>
  <si>
    <t xml:space="preserve">BYT Č. 10: : </t>
  </si>
  <si>
    <t>vstup: : 3,7</t>
  </si>
  <si>
    <t>koupelna: : 4,3</t>
  </si>
  <si>
    <t xml:space="preserve">OBKLADY: : </t>
  </si>
  <si>
    <t>koupelna: : 2,050*(8,3-0,6)</t>
  </si>
  <si>
    <t>koupelna: : 2,050*(7,3-0,6)</t>
  </si>
  <si>
    <t>koupelna: : 2,050*(7,68-0,6)</t>
  </si>
  <si>
    <t>koupelna: : 2,050*(8,84-0,6)</t>
  </si>
  <si>
    <t>koupelna: : 2,050*(8,93-0,6)</t>
  </si>
  <si>
    <t>62852265R</t>
  </si>
  <si>
    <t>ztratné: : 216,019*0,12</t>
  </si>
  <si>
    <t>998711202R00</t>
  </si>
  <si>
    <t>Přesun hmot pro izolace proti vodě, výšky do 12 m</t>
  </si>
  <si>
    <t>800-711</t>
  </si>
  <si>
    <t>713111111RT2</t>
  </si>
  <si>
    <t>Izolace tepelné stropů vrchem kladené volně, 2 vrstvy - materiál ve specifikaci</t>
  </si>
  <si>
    <t>střecha: : (4,259+5,597)*21,050</t>
  </si>
  <si>
    <t>střecha šikmá: : (4,864*2)*3,554</t>
  </si>
  <si>
    <t>713111211RK2</t>
  </si>
  <si>
    <t>střecha s mansardou: : (3,294+4,259+5,597+3,30)*21,050</t>
  </si>
  <si>
    <t>713134211RK2</t>
  </si>
  <si>
    <t>713121111R00</t>
  </si>
  <si>
    <t>Izolace tepelná podlah na sucho, jednovrstvá</t>
  </si>
  <si>
    <t>ložnice: : 13,6</t>
  </si>
  <si>
    <t>obytná místnost: : 14,1</t>
  </si>
  <si>
    <t>obytná místnost: : 22,8</t>
  </si>
  <si>
    <t>obytná místnost. : 24,1</t>
  </si>
  <si>
    <t>ložnice: : 11,5</t>
  </si>
  <si>
    <t>obytná místnost: : 25,2</t>
  </si>
  <si>
    <t xml:space="preserve">CHODBA: : </t>
  </si>
  <si>
    <t>chodba: : 4,9</t>
  </si>
  <si>
    <t>713131130R00</t>
  </si>
  <si>
    <t>Izolace tepelná stěn vložením do konstrukce</t>
  </si>
  <si>
    <t xml:space="preserve">sloupková konstrukce: : </t>
  </si>
  <si>
    <t>zateplení mansardy: : 1*67,4</t>
  </si>
  <si>
    <t>ostění: : (1,16*2+1,5*2)*0,630*8</t>
  </si>
  <si>
    <t>713300821R00</t>
  </si>
  <si>
    <t>Odstranění tepelné izolace z pásů ploch rovných</t>
  </si>
  <si>
    <t>631508592R</t>
  </si>
  <si>
    <t>ztratné: : 67,4*0,12</t>
  </si>
  <si>
    <t>6315085941R</t>
  </si>
  <si>
    <t>ztratné: : 277,67003*0,10</t>
  </si>
  <si>
    <t>6315085951R</t>
  </si>
  <si>
    <t>0,12*168,4416</t>
  </si>
  <si>
    <t>63166722R</t>
  </si>
  <si>
    <t>63166813R</t>
  </si>
  <si>
    <t>ztratné: : 314,2*0,12</t>
  </si>
  <si>
    <t>998713202R00</t>
  </si>
  <si>
    <t>Přesun hmot pro izolace tepelné, výšky do 12 m</t>
  </si>
  <si>
    <t>800-713</t>
  </si>
  <si>
    <t>720 - 01</t>
  </si>
  <si>
    <t>Rozvody vody a kanalizace</t>
  </si>
  <si>
    <t>soubor</t>
  </si>
  <si>
    <t>728 - 01</t>
  </si>
  <si>
    <t>VZT zařízení (digestoře, odvětrání...)</t>
  </si>
  <si>
    <t>730 - 01</t>
  </si>
  <si>
    <t>Vytápění vč. vystrojení kotelny</t>
  </si>
  <si>
    <t>762085130R00</t>
  </si>
  <si>
    <t>Hoblování viditelných částí krovu třístranné</t>
  </si>
  <si>
    <t>vrchol. vaznice : 19,31</t>
  </si>
  <si>
    <t>762332120R00</t>
  </si>
  <si>
    <t>Montáž vázaných krovů pravidelných do 224 cm2</t>
  </si>
  <si>
    <t>sloupek - S1 : 3,07*21</t>
  </si>
  <si>
    <t>střešní trám - T1 : 5,52*18</t>
  </si>
  <si>
    <t>střešní trám - T2 : 4,19*19</t>
  </si>
  <si>
    <t>pozednice - D : 7,0+7,0+9,9+9,9+8,1+7,7+3,3*2</t>
  </si>
  <si>
    <t>vrchol.vaznice - V1 : 19,31*1</t>
  </si>
  <si>
    <t>vaznice - E : 7,0+7,0+8,1+7,7</t>
  </si>
  <si>
    <t>kotvící trám - K : 7,0+7,0</t>
  </si>
  <si>
    <t>trám vikýře - H : 6,5*1</t>
  </si>
  <si>
    <t>trám vikýře - J : 5,03*2</t>
  </si>
  <si>
    <t>trám vikýře - H : 5,6*1</t>
  </si>
  <si>
    <t>trám vikýře - V : 4,75*1</t>
  </si>
  <si>
    <t>trám vikýře - L : 5,7*2</t>
  </si>
  <si>
    <t>hambálek - v1 : 4,7*4</t>
  </si>
  <si>
    <t>762331813R00</t>
  </si>
  <si>
    <t>Demontáž konstrukcí krovů z hranolů do 288 cm2</t>
  </si>
  <si>
    <t>pozednice: : 8,340+2,710+3,640+2,710+7,950+10,340+19,930+10,340</t>
  </si>
  <si>
    <t>krokve: : 6,524*2*13</t>
  </si>
  <si>
    <t>2*4,8*2</t>
  </si>
  <si>
    <t>sloupky: : 1,8*2*13+1,7*2*2</t>
  </si>
  <si>
    <t>pásky: : 0,5*26*2+2*2*0,5</t>
  </si>
  <si>
    <t>762342204RT2</t>
  </si>
  <si>
    <t>Montáž kontralatí přibitím, včetně dodávky řeziva, latě 3/5 cm</t>
  </si>
  <si>
    <t>762342811R00</t>
  </si>
  <si>
    <t>Demontáž laťování střech, rozteč latí do 22 cm</t>
  </si>
  <si>
    <t>6,799*2*19,930</t>
  </si>
  <si>
    <t>4,987*2*2,710</t>
  </si>
  <si>
    <t>762712120R00</t>
  </si>
  <si>
    <t>Montáž vázaných konstrukcí hraněných do 224 cm2</t>
  </si>
  <si>
    <t>kce mansardy - M1 : 8,1*31</t>
  </si>
  <si>
    <t>kce mansardy - M2 : 3,6*24</t>
  </si>
  <si>
    <t>762795000R00</t>
  </si>
  <si>
    <t>Spojovací prostředky pro vázané konstrukce</t>
  </si>
  <si>
    <t>sloupek - S1 : 3,07*21*0,16*0,16</t>
  </si>
  <si>
    <t>střešní trám - T1 : 5,52*18*0,14*0,2</t>
  </si>
  <si>
    <t>střešní trám - T2 : 4,19*19*0,1*0,18</t>
  </si>
  <si>
    <t>pozednice - D : (7,0+7,0+9,9+9,9+8,1+7,7+3,3*2)*0,08*0,16</t>
  </si>
  <si>
    <t>vrchol.vaznice - V1 : 19,31*1*0,16*0,2</t>
  </si>
  <si>
    <t>vaznice - E : (7,0+7,0+8,1+7,7)*0,16*0,16</t>
  </si>
  <si>
    <t>kotvící trám - K : (7,0+7,0)*0,08*0,16</t>
  </si>
  <si>
    <t>trám vikýře - H : 6,5*1*0,16*0,22</t>
  </si>
  <si>
    <t>trám vikýře - J : 5,03*2*0,14*0,2</t>
  </si>
  <si>
    <t>trám vikýře - H : 5,6*1*0,1*0,18</t>
  </si>
  <si>
    <t>trám vikýře - V : 4,75*1*0,1*0,18</t>
  </si>
  <si>
    <t>trám vikýře - L : 5,7*2*0,1*0,18</t>
  </si>
  <si>
    <t>hambálek - v1 : 4,7*4*0,1*0,18</t>
  </si>
  <si>
    <t>kce mansardy - M1 : 8,1*31*0,06*0,1</t>
  </si>
  <si>
    <t>kce mansardy - M2 : 3,6*24*0,06*0,1</t>
  </si>
  <si>
    <t>762 - 01</t>
  </si>
  <si>
    <t>Demontáž kontralatí</t>
  </si>
  <si>
    <t>762 - 02</t>
  </si>
  <si>
    <t>D+ M Konstrukce "vikýřů" v mansardě - dřěvená pomocná hranolková konstrukce</t>
  </si>
  <si>
    <t>(1,750*4+1,660*4+0,840*4)*8</t>
  </si>
  <si>
    <t>762 - 03</t>
  </si>
  <si>
    <t>D+ M zavětrování hranolkové svislé konstrukce</t>
  </si>
  <si>
    <t>762 - 04</t>
  </si>
  <si>
    <t>ostění: : 0,630*(4,0*2+2,0*2)*2</t>
  </si>
  <si>
    <t>762 - 05</t>
  </si>
  <si>
    <t>Obklad z desek sádrovláknitých</t>
  </si>
  <si>
    <t>sloupková konstrukce: : 2,946*(7,7+0,5+7,7+0,5+9,8*2+7,7+0,5+8,1+0,5)</t>
  </si>
  <si>
    <t>mansarda: : 67,4*(0,840+1,233+0,440)</t>
  </si>
  <si>
    <t>762 - 06</t>
  </si>
  <si>
    <t>762 - 07</t>
  </si>
  <si>
    <t>762342202R01</t>
  </si>
  <si>
    <t>Montáž laťování střech, vzdálenost latí do 22 cm vč. řeziva</t>
  </si>
  <si>
    <t>59597010R</t>
  </si>
  <si>
    <t>ztratné: : 324,925*0,10</t>
  </si>
  <si>
    <t>60512121R</t>
  </si>
  <si>
    <t>Řezivo jehličnaté - hranoly - jak. I L=4-6 m</t>
  </si>
  <si>
    <t>21,050*0,160*0,08*3</t>
  </si>
  <si>
    <t>21,050*0,160*0,160*3</t>
  </si>
  <si>
    <t>2,8*0,160*0,160*24</t>
  </si>
  <si>
    <t>2,8*0,160*0,06*51</t>
  </si>
  <si>
    <t>3,067*5*0,160*0,160</t>
  </si>
  <si>
    <t>0,05*0,07*2,7*32</t>
  </si>
  <si>
    <t>(4,195+5,583+0,9+3,294+0,560+3,294+0,560+0,9)*12*0,160*0,1</t>
  </si>
  <si>
    <t>9,5*12*0,160*0,160</t>
  </si>
  <si>
    <t>998762202R00</t>
  </si>
  <si>
    <t>Přesun hmot pro tesařské konstrukce, výšky do 12 m</t>
  </si>
  <si>
    <t>764352203R00</t>
  </si>
  <si>
    <t>6,85+6,86+11,48*2+8,25+7,86+2,7*2</t>
  </si>
  <si>
    <t>764410230R00</t>
  </si>
  <si>
    <t>1,26*6</t>
  </si>
  <si>
    <t>1,3*6</t>
  </si>
  <si>
    <t>0,79*2</t>
  </si>
  <si>
    <t>0,69*2</t>
  </si>
  <si>
    <t>764352800R00</t>
  </si>
  <si>
    <t>Demontáž žlabů půlkruh. rovných, rš 250 mm, do 30°</t>
  </si>
  <si>
    <t>6,560*2+20,530+7,590+2,670*2</t>
  </si>
  <si>
    <t>764454802R00</t>
  </si>
  <si>
    <t>Demontáž odpadních trub kruhových,D 120 mm</t>
  </si>
  <si>
    <t>6,910*2+3,324+6,910</t>
  </si>
  <si>
    <t>764 - 01</t>
  </si>
  <si>
    <t>7,0*4</t>
  </si>
  <si>
    <t>764212613RT1.X1</t>
  </si>
  <si>
    <t>764410270R00.x1</t>
  </si>
  <si>
    <t>1,3*8</t>
  </si>
  <si>
    <t>998764202R00</t>
  </si>
  <si>
    <t>Přesun hmot pro klempířské konstr., výšky do 12 m</t>
  </si>
  <si>
    <t>800-764</t>
  </si>
  <si>
    <t>765312810R00</t>
  </si>
  <si>
    <t>Demontáž krytiny dvoudrážkové, na sucho, do suti</t>
  </si>
  <si>
    <t>765799312RO8</t>
  </si>
  <si>
    <t>998765202R00</t>
  </si>
  <si>
    <t>Přesun hmot pro krytiny tvrdé, výšky do 12 m</t>
  </si>
  <si>
    <t>766 - 01</t>
  </si>
  <si>
    <t>D+ M vstupní bytové, protipožární, akustické, rozm. 800/1970 mm, bezpečností zárubeň,klika-koule,, bezp. zámek</t>
  </si>
  <si>
    <t>766 - 02</t>
  </si>
  <si>
    <t>D+ M dveře vnitřní plné, lamino, rozm. 600/1970 mm,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</si>
  <si>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</si>
  <si>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</si>
  <si>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</si>
  <si>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</si>
  <si>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</si>
  <si>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>Přesun hmot pro truhlářské konstr., výšky do 12 m</t>
  </si>
  <si>
    <t>767 - 01</t>
  </si>
  <si>
    <t>D+ M protipožární a kouřotěsné dveře do kotelny 800/1970 mm vč. zárubně</t>
  </si>
  <si>
    <t>767 - 02</t>
  </si>
  <si>
    <t>D+ M vstupní dveře do kotelny - plastové s nadsvětlíkem 1000/2670 mm</t>
  </si>
  <si>
    <t>769 - 01</t>
  </si>
  <si>
    <t>D+ M plastové výplně, k=1,1W/m2K, akustický útlum:30 - 34 dB, antracit/bílá vč. všech doplňků, int., parapet bílý, VČ. DEMONTÁŽE STÁVAJÍCÍCH OKEN</t>
  </si>
  <si>
    <t>1,16*1,5*8</t>
  </si>
  <si>
    <t>771212113R00</t>
  </si>
  <si>
    <t>Kladení dlažby keramické do TM, vel. do 400x400 mm</t>
  </si>
  <si>
    <t>CHODBA: : 7,7</t>
  </si>
  <si>
    <t>771471011R00</t>
  </si>
  <si>
    <t>Obklad soklíků keram.rovných do MC,10x10 cm</t>
  </si>
  <si>
    <t>vstup: : 7,350-0,8*2-0,6</t>
  </si>
  <si>
    <t>vstup: : 7,650-0,8*2-0,6</t>
  </si>
  <si>
    <t>vstup: : 8,430-0,8*2-0,6</t>
  </si>
  <si>
    <t>vstup: : 7,69-0,8*2-0,6</t>
  </si>
  <si>
    <t>chodba: : 1,66+2,940+1,66-0,8*4</t>
  </si>
  <si>
    <t>vstup: : 6,44-0,8*2-0,6</t>
  </si>
  <si>
    <t>vstup: : 9,120-0,6-0,8*2</t>
  </si>
  <si>
    <t>vstup: : 5,510-0,8*2-0,6</t>
  </si>
  <si>
    <t>CHODBA: : 3,840-0,8*2+1,770*2-0,8*2+1,310+0,3</t>
  </si>
  <si>
    <t>kotelna: : 18,660-0,8-1</t>
  </si>
  <si>
    <t>771 - M1</t>
  </si>
  <si>
    <t>Keramická dlažba - dodávka</t>
  </si>
  <si>
    <t>soklík: : 69,42*0,1*2</t>
  </si>
  <si>
    <t>106,884*0,15</t>
  </si>
  <si>
    <t>998771202R00</t>
  </si>
  <si>
    <t>Přesun hmot pro podlahy z dlaždic, výšky do 12 m</t>
  </si>
  <si>
    <t>778 - 01</t>
  </si>
  <si>
    <t>D+ M laminátové podlahy vč. lišt</t>
  </si>
  <si>
    <t>781475114RT1</t>
  </si>
  <si>
    <t>kuchyň. linky: : 0,9*(2,30+1,2+3,11+0,7*2+3,47+0,7*2+1,1+2,3)</t>
  </si>
  <si>
    <t>kuchyň. linky: : 0,9*(2,3+3,0+0,7+3,0+0,7+2,3+0,7)</t>
  </si>
  <si>
    <t>781 - M1</t>
  </si>
  <si>
    <t>Obklad keramický - koupelny</t>
  </si>
  <si>
    <t>ztratné: : 124,414*0,15</t>
  </si>
  <si>
    <t>781 - M2</t>
  </si>
  <si>
    <t>Keramický obklad - kuchyně</t>
  </si>
  <si>
    <t>ztratné: : 26,082*0,15</t>
  </si>
  <si>
    <t>998781202R00</t>
  </si>
  <si>
    <t>Přesun hmot pro obklady keramické, výšky do 12 m</t>
  </si>
  <si>
    <t>713511321R00</t>
  </si>
  <si>
    <t>Nátěr protipožární dřeva</t>
  </si>
  <si>
    <t>vrchol. vaznice : 19,31*(0,16*2+0,22*2)</t>
  </si>
  <si>
    <t>783782205R00</t>
  </si>
  <si>
    <t>sloupek - S1 : 3,07*21*(0,16*2+0,16*2)</t>
  </si>
  <si>
    <t>střešní trám - T1 : 5,52*18*(0,14*2+0,2*2)</t>
  </si>
  <si>
    <t>střešní trám - T2 : 4,19*19*(0,1*2+0,18*2)</t>
  </si>
  <si>
    <t>pozednice - D : (7,0+7,0+9,9+9,9+8,1+7,7+3,3*2)*(0,08*2+0,16*2)</t>
  </si>
  <si>
    <t>vrchol.vaznice - V1 : 19,31*1*(0,16*2+0,2*2)</t>
  </si>
  <si>
    <t>vaznice - E : (7,0+7,0+8,1+7,7)*(0,16*2+0,16*2)</t>
  </si>
  <si>
    <t>kotvící trám - K : (7,0+7,0)*(0,08*2+0,16*2)</t>
  </si>
  <si>
    <t>trám vikýře - H : 6,5*1*(0,16*2+0,22*2)</t>
  </si>
  <si>
    <t>trám vikýře - J : 5,03*2*(0,14*2+0,2*2)</t>
  </si>
  <si>
    <t>trám vikýře - H : 5,6*1*(0,1*2+0,18*2)</t>
  </si>
  <si>
    <t>trám vikýře - V : 4,75*1*(0,1*2+0,18*2)</t>
  </si>
  <si>
    <t>trám vikýře - L : 5,7*2*(0,1*2+0,18*2)</t>
  </si>
  <si>
    <t>hambálek - v1 : 4,7*4*(0,1*2+0,18*2)</t>
  </si>
  <si>
    <t>kce mansardy - M1 : 8,1*31*(0,06*2+0,1*2)</t>
  </si>
  <si>
    <t>kce mansardy - M2 : 3,6*24*(0,06*2+0,1*2)</t>
  </si>
  <si>
    <t>784111701R00</t>
  </si>
  <si>
    <t>SDK příčky : 196,6515</t>
  </si>
  <si>
    <t>SDK podhled - podkroví : 223,17792</t>
  </si>
  <si>
    <t>SDK podhled  - 2.NP : 138,1+17,6</t>
  </si>
  <si>
    <t>SDK předstěna - podkroví : 177,3792</t>
  </si>
  <si>
    <t>784191101R00</t>
  </si>
  <si>
    <t>22,0733</t>
  </si>
  <si>
    <t>784115712R00</t>
  </si>
  <si>
    <t>784195112R00</t>
  </si>
  <si>
    <t>M21 - 01</t>
  </si>
  <si>
    <t>Elektroinstalace vč. zednických přípomocí, vč. hromosvodu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</si>
  <si>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</si>
  <si>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</si>
  <si>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</si>
  <si>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</si>
  <si>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</si>
  <si>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</si>
  <si>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</si>
  <si>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</si>
  <si>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363*25</t>
  </si>
  <si>
    <t>979082111R00</t>
  </si>
  <si>
    <t>Vnitrostaveništní doprava suti do 10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</si>
  <si>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</si>
  <si>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</si>
  <si>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</si>
  <si>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</si>
  <si>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</si>
  <si>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</si>
  <si>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END</t>
  </si>
  <si>
    <t xml:space="preserve">                  Brně</t>
  </si>
  <si>
    <t>Izolace suterénu XPS tl. 80 mm, bez PÚ</t>
  </si>
  <si>
    <t>Zateplovací systém, fasáda, EPS F tl.140 mm, zakončený stěrkou s výztužnou tkaninou</t>
  </si>
  <si>
    <t>Zateplovací systém, ostění, EPS F tl. 30 mm</t>
  </si>
  <si>
    <t xml:space="preserve">Pás modifikovaný </t>
  </si>
  <si>
    <t>Montáž parozábrany krovů spodem s přelepením spojů</t>
  </si>
  <si>
    <t xml:space="preserve">Montáž parozábrany na stěny s přelepením spojů, parotěsná zábrana </t>
  </si>
  <si>
    <t>Pás izolační 4500x1200mm, tl.100mm</t>
  </si>
  <si>
    <t>Pás izolační 3300x1200mm, tl.140mm</t>
  </si>
  <si>
    <t>Pás izolační 2900x1200mm, tl.160mm</t>
  </si>
  <si>
    <t>Rohož - tepelný pás, tl. 60 mm</t>
  </si>
  <si>
    <t>Deska tl.30 mm, útlum kroč. hluku</t>
  </si>
  <si>
    <t>D+M bednění vikířů z desek, dvoustranné</t>
  </si>
  <si>
    <t>D+ M záklopu z desek tl. 25 mm</t>
  </si>
  <si>
    <t>D+ M podlah z desek 2x18 mm</t>
  </si>
  <si>
    <t>Deska sádrovláknitá, 1500x1000x12,5 mm</t>
  </si>
  <si>
    <t xml:space="preserve">Montáž fólie na bednění přibitím, difúzní pojistná hydroizolace </t>
  </si>
  <si>
    <t>Obklad vnitřní stěn keramický, do tmele, 20x20 cm, flex lepící tmel, spár.hmota</t>
  </si>
  <si>
    <t>Nátěr tesařských konstrukcí  proti hnilobě, 2x</t>
  </si>
  <si>
    <t>Penetrace podkladu nátěrem na sádrokarton 1x</t>
  </si>
  <si>
    <t>Penetrace podkladu univerzální  1x</t>
  </si>
  <si>
    <t>Malba na sádrokarton, bílá, bez penetrace, 2 x</t>
  </si>
  <si>
    <t>Malba bílá, bez penetrace, 2 x</t>
  </si>
  <si>
    <t>Zdivo z cihel P10 na MVC 5 tl. 36,5 cm</t>
  </si>
  <si>
    <t>Zdivo z cihel  AKU P15 na MC 15 tl. 25 cm</t>
  </si>
  <si>
    <t xml:space="preserve">ROZPOČET  </t>
  </si>
  <si>
    <t>Stavba:   ROZPOČET</t>
  </si>
  <si>
    <t>Objekt:   Bytový dům Diváky, Rekonstrukce budovy školy -  ZTI</t>
  </si>
  <si>
    <t xml:space="preserve">Objednatel:   </t>
  </si>
  <si>
    <t xml:space="preserve">Zhotovitel:   </t>
  </si>
  <si>
    <t xml:space="preserve">Zpracoval:   </t>
  </si>
  <si>
    <t>Místo:   DIVÁKY, čp.:1279, par.č.:1840</t>
  </si>
  <si>
    <t>Datum:   6.10.2017</t>
  </si>
  <si>
    <t>Č.</t>
  </si>
  <si>
    <t>Kód položky</t>
  </si>
  <si>
    <t>Popis</t>
  </si>
  <si>
    <t>Množství celkem</t>
  </si>
  <si>
    <t>Cena jednotková</t>
  </si>
  <si>
    <t>Hmotnost celkem</t>
  </si>
  <si>
    <t>5</t>
  </si>
  <si>
    <t>7</t>
  </si>
  <si>
    <t>8</t>
  </si>
  <si>
    <t xml:space="preserve">Práce a dodávky HSV   </t>
  </si>
  <si>
    <t xml:space="preserve">Zemní práce   </t>
  </si>
  <si>
    <t>132301101</t>
  </si>
  <si>
    <t xml:space="preserve">Veškere zemní práce odstranení povrchů a její úpravu řeší stavba   </t>
  </si>
  <si>
    <t xml:space="preserve">Práce a dodávky PSV   </t>
  </si>
  <si>
    <t>721</t>
  </si>
  <si>
    <t xml:space="preserve">Zdravotechnika - vnitřní kanalizace   </t>
  </si>
  <si>
    <t>72105</t>
  </si>
  <si>
    <t xml:space="preserve">Montáž zápachových uzávěrek   </t>
  </si>
  <si>
    <t>kus</t>
  </si>
  <si>
    <t>72586009</t>
  </si>
  <si>
    <t xml:space="preserve">Sifon umyvadl.40 chromový   </t>
  </si>
  <si>
    <t>72586016</t>
  </si>
  <si>
    <t xml:space="preserve">Sifon sprch./vanový DN 40/50 samočist.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</si>
  <si>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</si>
  <si>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</si>
  <si>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</si>
  <si>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</si>
  <si>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</si>
  <si>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</si>
  <si>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</si>
  <si>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plastové svodné systém KG DN 150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</si>
  <si>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</si>
  <si>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</si>
  <si>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</si>
  <si>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</si>
  <si>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72119401</t>
  </si>
  <si>
    <t xml:space="preserve">Montáž větrací a přivzdušňovací hlavice   </t>
  </si>
  <si>
    <t>72150</t>
  </si>
  <si>
    <t xml:space="preserve">Větrací hlavice odpadní DN50/100   </t>
  </si>
  <si>
    <t>72151</t>
  </si>
  <si>
    <t xml:space="preserve">PŘIVZDUŠ.VENTIL. DN50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</si>
  <si>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</si>
  <si>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</si>
  <si>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</si>
  <si>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</si>
  <si>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</si>
  <si>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</si>
  <si>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721211422</t>
  </si>
  <si>
    <t xml:space="preserve">Vpusť podlahová se svislým odtokem DN 50/75/110 mřížka nerez 138x138   </t>
  </si>
  <si>
    <t>721290112</t>
  </si>
  <si>
    <t xml:space="preserve">Zkouška těsnosti potrubí kanalizace vodou   </t>
  </si>
  <si>
    <t>7212901122566</t>
  </si>
  <si>
    <t xml:space="preserve">Napojení na stávající rozvody kanalizace   </t>
  </si>
  <si>
    <t>998721201</t>
  </si>
  <si>
    <t xml:space="preserve">Přesun hmot pro vnitřní kanalizace v objektech v do 6 m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</si>
  <si>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</si>
  <si>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</si>
  <si>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</si>
  <si>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</si>
  <si>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</si>
  <si>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</si>
  <si>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</si>
  <si>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</si>
  <si>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</si>
  <si>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</si>
  <si>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722174005</t>
  </si>
  <si>
    <t xml:space="preserve">Potrubí vodovodní plastové PPR svar polyfuze PN 16 D 40 x 5,5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</si>
  <si>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</si>
  <si>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</si>
  <si>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</si>
  <si>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</si>
  <si>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722221135</t>
  </si>
  <si>
    <t xml:space="preserve">Ventil výtokový G 3/4 s jedním závitem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</si>
  <si>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</si>
  <si>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</si>
  <si>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</si>
  <si>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</si>
  <si>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</si>
  <si>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</si>
  <si>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</si>
  <si>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</si>
  <si>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722231284</t>
  </si>
  <si>
    <t xml:space="preserve">TERMOSTATICKÝ CIRKULAČNÍ VENTIL DN15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</si>
  <si>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</si>
  <si>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</si>
  <si>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</si>
  <si>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</si>
  <si>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>722232062</t>
  </si>
  <si>
    <t xml:space="preserve">REDULAČNÍ VENTIL DN15 SV   </t>
  </si>
  <si>
    <t>72223206256</t>
  </si>
  <si>
    <t xml:space="preserve">Kohout kulový přímý G 3/4 PN 42 do 185°C vnitřní závit s vypouštěním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</si>
  <si>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</si>
  <si>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</si>
  <si>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</si>
  <si>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</si>
  <si>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</si>
  <si>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Čerpadlo cirkulační DN15/3 N   </t>
  </si>
  <si>
    <t>722000225</t>
  </si>
  <si>
    <t xml:space="preserve">Napojení na stávající rozvody vody   </t>
  </si>
  <si>
    <t>722262221</t>
  </si>
  <si>
    <t xml:space="preserve">Vodoměr závitový jednovtokový suchoběžný do 40 °C G 1/2 x 80 mm Qn 1,5 m3/s horizontální   </t>
  </si>
  <si>
    <t>7230003</t>
  </si>
  <si>
    <t xml:space="preserve">Montáž potrubí PE   </t>
  </si>
  <si>
    <t>7231001</t>
  </si>
  <si>
    <t xml:space="preserve">Potrubí PE d32   </t>
  </si>
  <si>
    <t>723100127</t>
  </si>
  <si>
    <t xml:space="preserve">Přecho PE d32 DN25   </t>
  </si>
  <si>
    <t>72310014343</t>
  </si>
  <si>
    <t xml:space="preserve">Signalizační vodič + páska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</si>
  <si>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</si>
  <si>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</si>
  <si>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</si>
  <si>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</si>
  <si>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</si>
  <si>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</si>
  <si>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</si>
  <si>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 xml:space="preserve">Nádoba tlaková expanzní s membránou závitové připojení PN 0,6 o objemu 33 litrů   </t>
  </si>
  <si>
    <t>732331921</t>
  </si>
  <si>
    <t xml:space="preserve">Příslušenství k expanzním nádobám bezpečnostní uzávěr G 3/4 k měření tlaku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</si>
  <si>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</si>
  <si>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</si>
  <si>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</si>
  <si>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</si>
  <si>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</si>
  <si>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</si>
  <si>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</si>
  <si>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</si>
  <si>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soub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</si>
  <si>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</si>
  <si>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</si>
  <si>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</si>
  <si>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</si>
  <si>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</si>
  <si>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</si>
  <si>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</si>
  <si>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</si>
  <si>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725241223</t>
  </si>
  <si>
    <t xml:space="preserve">Vanička sprchová z litého polymermramoru 900x900 mm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</si>
  <si>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</si>
  <si>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</si>
  <si>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</si>
  <si>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+ nádržka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</si>
  <si>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</si>
  <si>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</si>
  <si>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</si>
  <si>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</si>
  <si>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</si>
  <si>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</si>
  <si>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</si>
  <si>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</si>
  <si>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</si>
  <si>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</si>
  <si>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</si>
  <si>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</si>
  <si>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</si>
  <si>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</si>
  <si>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</si>
  <si>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</si>
  <si>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72510055</t>
  </si>
  <si>
    <t xml:space="preserve">Baterie dřezová nást. páková   </t>
  </si>
  <si>
    <t>7258414123</t>
  </si>
  <si>
    <t xml:space="preserve">Montáž baterie dřezové   </t>
  </si>
  <si>
    <t>998725201</t>
  </si>
  <si>
    <t xml:space="preserve">Přesun hmot pro zařizovací předměty v objektech v do 6 m   </t>
  </si>
  <si>
    <t>OST</t>
  </si>
  <si>
    <t xml:space="preserve">Ostatní   </t>
  </si>
  <si>
    <t>O01</t>
  </si>
  <si>
    <t>0011</t>
  </si>
  <si>
    <t xml:space="preserve">Stavební výpomoc   </t>
  </si>
  <si>
    <t>hod</t>
  </si>
  <si>
    <t>0012</t>
  </si>
  <si>
    <t xml:space="preserve">Nepředvídané práce   </t>
  </si>
  <si>
    <t>0013</t>
  </si>
  <si>
    <t xml:space="preserve">Konstrukce pro uchycení rozvodů   </t>
  </si>
  <si>
    <t>0017</t>
  </si>
  <si>
    <t xml:space="preserve">Revize tlakových nádob   </t>
  </si>
  <si>
    <t>0018</t>
  </si>
  <si>
    <t xml:space="preserve">Demontáže   </t>
  </si>
  <si>
    <t>0019</t>
  </si>
  <si>
    <t xml:space="preserve">Požární ucpávky   </t>
  </si>
  <si>
    <t>0020</t>
  </si>
  <si>
    <t xml:space="preserve">DVÍŘKA 300x300mm + montáž   </t>
  </si>
  <si>
    <t xml:space="preserve">Celkem   </t>
  </si>
  <si>
    <t>Objekt:   Bytový dům Diváky, Rekonstrukce budovy školy - Ústřední vytápění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</si>
  <si>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</si>
  <si>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</si>
  <si>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</si>
  <si>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</si>
  <si>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Tubolit tl. 13mm/15   </t>
  </si>
  <si>
    <t>71302</t>
  </si>
  <si>
    <t xml:space="preserve">Izolace návleková Tubolit tl. 13mm/18   </t>
  </si>
  <si>
    <t>71350</t>
  </si>
  <si>
    <t xml:space="preserve">Izolace návleková Tubolit  tl.20mm/22   </t>
  </si>
  <si>
    <t>71351</t>
  </si>
  <si>
    <t xml:space="preserve">Izolace návleková Tubolit  tl.20mm/28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</si>
  <si>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</si>
  <si>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</si>
  <si>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</si>
  <si>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</si>
  <si>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0010</t>
  </si>
  <si>
    <t xml:space="preserve">Topná zkouška   </t>
  </si>
  <si>
    <t>73124101</t>
  </si>
  <si>
    <t xml:space="preserve">Uvedení kotle do provozu   </t>
  </si>
  <si>
    <t>7313200</t>
  </si>
  <si>
    <t xml:space="preserve">Montáž MaR + dlaší komponenty + kabeláž   </t>
  </si>
  <si>
    <t>7311001</t>
  </si>
  <si>
    <t xml:space="preserve">Venkovní čidlo   </t>
  </si>
  <si>
    <t>73110023</t>
  </si>
  <si>
    <t xml:space="preserve">KOMBINOVANÝ OHŘÍVAČ TV VÝMĚNÍK/EL. O OBJEMU 300l  + elektrická topná patrona s termostatem, o příkonu 3-6,0kW 400V50Hz   </t>
  </si>
  <si>
    <t>7313201</t>
  </si>
  <si>
    <t xml:space="preserve">Montáž odtahu spalin   </t>
  </si>
  <si>
    <t>7312003</t>
  </si>
  <si>
    <t xml:space="preserve">Odkouření KOTLE   </t>
  </si>
  <si>
    <t>7320001</t>
  </si>
  <si>
    <t xml:space="preserve">Montáž kotle + hořáku + dochlazovací smyčky   </t>
  </si>
  <si>
    <t>7320003</t>
  </si>
  <si>
    <t xml:space="preserve">AUTOMATICKÝ KOTEL NA PELETKY Automat VÝKON 24,0kW, S AUTOMATICKÝM PODAVAČEM PALIVA A ZÁSOBNÍKEM PALIVA NA 3 DNY   </t>
  </si>
  <si>
    <t>732000345</t>
  </si>
  <si>
    <t xml:space="preserve">FASÁDNÍ TŘÍSLOŽKOVÝ NEREZOVÝ KOMÍN, DN200 VÝŠKA 11,5m + montáž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</si>
  <si>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</si>
  <si>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</si>
  <si>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</si>
  <si>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</si>
  <si>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7324214691</t>
  </si>
  <si>
    <t xml:space="preserve">Čerpadlo L DN25-40, 230V   </t>
  </si>
  <si>
    <t>7324214692</t>
  </si>
  <si>
    <t xml:space="preserve">ČERPADLO ELEKTRONICKÉ DN25-60, 230V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</si>
  <si>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</si>
  <si>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</si>
  <si>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</si>
  <si>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</si>
  <si>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</si>
  <si>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</si>
  <si>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</si>
  <si>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</si>
  <si>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</si>
  <si>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</si>
  <si>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</si>
  <si>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</si>
  <si>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</si>
  <si>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</si>
  <si>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</si>
  <si>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</si>
  <si>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</si>
  <si>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</si>
  <si>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</si>
  <si>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</si>
  <si>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7340002</t>
  </si>
  <si>
    <t xml:space="preserve">Montáž EN   </t>
  </si>
  <si>
    <t>73404563</t>
  </si>
  <si>
    <t xml:space="preserve">N35/6-35l + SERVISNÍ ARMATURA MK DN20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</si>
  <si>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</si>
  <si>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</si>
  <si>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</si>
  <si>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</si>
  <si>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</si>
  <si>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</si>
  <si>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</si>
  <si>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</si>
  <si>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</si>
  <si>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 př. G 1/2   </t>
  </si>
  <si>
    <t>734691</t>
  </si>
  <si>
    <t xml:space="preserve">Šroubení rad. H roh. G 1/2"   </t>
  </si>
  <si>
    <t>73409</t>
  </si>
  <si>
    <t xml:space="preserve">Šroubení svěrné + opěrné pouzdro - d 15   </t>
  </si>
  <si>
    <t>734211113</t>
  </si>
  <si>
    <t xml:space="preserve">Ventil závitový odvzdušňovací G 3/8 PN 10 do 120°C otopných těles   </t>
  </si>
  <si>
    <t>734220101</t>
  </si>
  <si>
    <t xml:space="preserve">Ventil závitový regulační přímý G 1/2;3/4 PN 20 do 100°C vyvažovací   </t>
  </si>
  <si>
    <t>734242414</t>
  </si>
  <si>
    <t xml:space="preserve">Ventil závitový zpětný přímý G 1 PN 16 do 110°C   </t>
  </si>
  <si>
    <t>734251212</t>
  </si>
  <si>
    <t xml:space="preserve">Ventil závitový pojistný rohový G 3/4 provozní tlak od 2,5 do 6 barů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</si>
  <si>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</si>
  <si>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</si>
  <si>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</si>
  <si>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</si>
  <si>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</si>
  <si>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</si>
  <si>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</si>
  <si>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>734295023</t>
  </si>
  <si>
    <t xml:space="preserve">TERMOSTATICKÝ VENTIL DN25 - 65°C   </t>
  </si>
  <si>
    <t>734411101</t>
  </si>
  <si>
    <t xml:space="preserve">Teploměr technický s pevným stonkem a jímkou zadní připojení průměr 63 mm délky 50 mm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</si>
  <si>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</si>
  <si>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</si>
  <si>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</si>
  <si>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</si>
  <si>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</si>
  <si>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</si>
  <si>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</si>
  <si>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</si>
  <si>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</si>
  <si>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</si>
  <si>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73509</t>
  </si>
  <si>
    <t xml:space="preserve">Otopné těleso Radik  21VK/5090   </t>
  </si>
  <si>
    <t>73510</t>
  </si>
  <si>
    <t xml:space="preserve">Otopné těleso Radik  21VK/5100   </t>
  </si>
  <si>
    <t>73511</t>
  </si>
  <si>
    <t xml:space="preserve">Otopné těleso Radik  21VK/5110   </t>
  </si>
  <si>
    <t>73505</t>
  </si>
  <si>
    <t xml:space="preserve">Otopné těleso Radik 21VK/6070   </t>
  </si>
  <si>
    <t>73506</t>
  </si>
  <si>
    <t xml:space="preserve">Otopné těleso Radik 21VK/6080   </t>
  </si>
  <si>
    <t>73507</t>
  </si>
  <si>
    <t xml:space="preserve">Otopné těleso Radik 21VK/6120   </t>
  </si>
  <si>
    <t>735159210</t>
  </si>
  <si>
    <t xml:space="preserve">Montáž otopných těles panelových dvouřadých délky do 1240 mm   </t>
  </si>
  <si>
    <t>735164511</t>
  </si>
  <si>
    <t xml:space="preserve">Montáž otopného tělesa trubkového Koralux Rondo na stěnu   </t>
  </si>
  <si>
    <t>7352003</t>
  </si>
  <si>
    <t xml:space="preserve">Koupelnový radiátor KRM 1820.600   </t>
  </si>
  <si>
    <t>7352002</t>
  </si>
  <si>
    <t xml:space="preserve">Koupelnový radiátor KRM 1500.600   </t>
  </si>
  <si>
    <t>998735201</t>
  </si>
  <si>
    <t xml:space="preserve">Přesun hmot pro otopná tělesa v objektech v do 6 m   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</si>
  <si>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</si>
  <si>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</si>
  <si>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</si>
  <si>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</si>
  <si>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</si>
  <si>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</si>
  <si>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POLOŽKA</t>
  </si>
  <si>
    <t>ROZPOČET včetně montáže a zapojení, ceny uvedeny bez DPH</t>
  </si>
  <si>
    <t>10.2017</t>
  </si>
  <si>
    <t>Diváky 2</t>
  </si>
  <si>
    <t>D.1.4.7 ELEKTROINSTALACE</t>
  </si>
  <si>
    <t>NÁZEV</t>
  </si>
  <si>
    <t>POČET</t>
  </si>
  <si>
    <t>JC</t>
  </si>
  <si>
    <t>CELKEM</t>
  </si>
  <si>
    <t>ROZVÁDĚČE S PŘEPĚŤOVÝMI OCHRANAMI VČETNĚ MONTÁŽE A ZAPOJENÍ</t>
  </si>
  <si>
    <t>1.</t>
  </si>
  <si>
    <t>SP - STÁVAJÍCÍ PŘÍPOJKOVÁ SKŘÍŇ</t>
  </si>
  <si>
    <t>doplnění pojistek 3x100A</t>
  </si>
  <si>
    <t>2.</t>
  </si>
  <si>
    <t>ER1 - STÁVAJÍCÍ ELEKTROMĚROVÝ ROZVADĚČ OBJEKTU</t>
  </si>
  <si>
    <t>DOPLNĚNÍ: 1x jistič B/3-63A</t>
  </si>
  <si>
    <t>3.</t>
  </si>
  <si>
    <t>ERN - NOVÝ ELEKTROMĚROVÝ ROZVÁDĚČ</t>
  </si>
  <si>
    <t>IP43/20, SKŘÍŇOVÝ, ZAPUŠTĚNÝ, SCHRACK, 1 POLE: 2U/45 (pro 6 pozic), kompletní  - dle výkresu D.1.4.7.04</t>
  </si>
  <si>
    <t>4.</t>
  </si>
  <si>
    <t>RS - HSTÁVAJÍCÍ ROZVADĚČ SPOLEČNÉ SPOTŘEBY</t>
  </si>
  <si>
    <t>DOPLNĚNÍ: 1x jistič B/1-10A, 2x jistič B/1-6A, 2x zdroj pro DT Alcad - dle výkresu D.1.4.7.05</t>
  </si>
  <si>
    <t>5.</t>
  </si>
  <si>
    <t>RB. - BYTOVÁ ROZVODNICE</t>
  </si>
  <si>
    <t xml:space="preserve">IP55/20, PLASTOVÁ, MODULOVÁ, NÁSTĚNNÁ, ECO-57N - 560/410/148mm (v/š/hl)), hlavní vypínač 40A/3f, pojistkový odpínač S POJISTKAMI 3x32A, přepěťová ochrana stupně "T1+T2", 2x jistič B/3-16A, 9x jistič B/1-16A, 2x jistič B/1-6A, 1x proudový chránič s nadprodovou ochranou B-16A/0,03A, 1x proudový chránič s nadprodovou ochranou B-10A/0,03A, 1x stykač 230V/16A/1p, 1x stykač 400V/16A/4p, 1x proudový chránič 4p/25A/0,03A, POP </t>
  </si>
  <si>
    <t>MEZISOUČET</t>
  </si>
  <si>
    <t>SPÍNAČE VČETNĚ MONTÁŽE A ZAPOJENÍ</t>
  </si>
  <si>
    <t>SPÍNAČE PRO ZAPUŠTĚNOU MONTÁŽ V KRYTÍ IP20</t>
  </si>
  <si>
    <t>6.</t>
  </si>
  <si>
    <t>SPÍNAČ, řaz.1, 250V, 10A, IP20, bílý, zapuštěný, kompletní</t>
  </si>
  <si>
    <t>Přístroj: 3559-A01345, Kryt: 3558A-A651 B, Rámeček: 3901A-B10 B</t>
  </si>
  <si>
    <t>7.</t>
  </si>
  <si>
    <t>SPÍNAČ, řaz.5, 250V, 10A, IP20, bílý, zapuštěný, kompletní</t>
  </si>
  <si>
    <t>Přístroj: 3559-A05345, Kryt: 3558A-A652 B, Rámeček: 3901A-B10 B</t>
  </si>
  <si>
    <t>8.</t>
  </si>
  <si>
    <t>SPÍNAČ, řaz.6, 250V, 10A, IP20, bílý, zapuštěný, kompletní</t>
  </si>
  <si>
    <t>9.</t>
  </si>
  <si>
    <t>SPÍNAČ, řaz.6+6, 250V, 10A, IP20, bílý, zapuštěný, kompletní</t>
  </si>
  <si>
    <t>Přístroj: 3559-A52345, Kryt: 3558A-A652 B, Rámeček: 3901A-B10 B</t>
  </si>
  <si>
    <t>10.</t>
  </si>
  <si>
    <t>TLAČÍTKO SE SIGNALIZAČNÍ DOUTNAVKOU, řaz. 1/0, 250V, 10A, bílé, zapuštěné, kompletní</t>
  </si>
  <si>
    <t>Přístroj: 3558-A91342, Kryt: 3558A-A653B, Rámeček: 3901A-B10 B, Doutnavka signal.: 3916-22221</t>
  </si>
  <si>
    <t>11.</t>
  </si>
  <si>
    <t>TLAČÍTKO S ORIENTAČNÍ DOUTNAVKOU, řaz. 1/0, 250V, 10A, bílé, zapuštěné, kompletní</t>
  </si>
  <si>
    <t>SPÍNAČE PRO ZAPUŠTĚNOU MONTÁŽ VE ZVÝŠENÉM KRYTÍ</t>
  </si>
  <si>
    <t>12.</t>
  </si>
  <si>
    <t>SPÍNAČ STISKACÍ SE SIGNALIZAČNÍ DOUTNAVKOU, 400V, 25A, IP55</t>
  </si>
  <si>
    <t>Kompletní přístroj: 3536N-C03252 12</t>
  </si>
  <si>
    <t>ZÁSUVKY VČETNĚ MONTÁŽE A ZAPOJENÍ</t>
  </si>
  <si>
    <t>ZÁSUVKY PRO ZAPUŠTĚNOU MONTÁŽ V KRYTÍ IP20</t>
  </si>
  <si>
    <t>13.</t>
  </si>
  <si>
    <t>ZÁSUVKA JEDNONÁSOBNÁ 250V, 16A, IP20, bílá, zapuštěná, kompletní</t>
  </si>
  <si>
    <t>Přístroj s krytem: 5519A-A02357 B, Rámeček: 3901A-B10 B</t>
  </si>
  <si>
    <t>14.</t>
  </si>
  <si>
    <t>ZÁSUVKA DVOJNÁSOBNÁ S NATOČENOU DUTINKOU 250V, 16A, IP20, bílá, zauštěná, kompletní</t>
  </si>
  <si>
    <t>Kompletní přístroj: 5513A-C02357 B</t>
  </si>
  <si>
    <t>SVÍTIDLA VČETNĚ ZDROJŮ, STARTÉRŮ, MONTÁŽE A ZAPOJENÍ</t>
  </si>
  <si>
    <t>15.</t>
  </si>
  <si>
    <t>A"</t>
  </si>
  <si>
    <t>SVÍTIDLO PŘISAZENÉ 1xhž52W, IP65, OPÁLOVÝ KRYT, S INTEGROVANÝM ČIDLEM POHYBU</t>
  </si>
  <si>
    <t>16.</t>
  </si>
  <si>
    <t>B"</t>
  </si>
  <si>
    <t>SVÍTIDLO PŘISAZENÉ 1xhž52W, IP65, OPÁLOVÝ KRYT</t>
  </si>
  <si>
    <t>17.</t>
  </si>
  <si>
    <t>N"</t>
  </si>
  <si>
    <t>NOUZOVÉ LED SVÍTIDLO PŘISAZENÉ 1x6W, IP65 S PIKTOGRAMEM</t>
  </si>
  <si>
    <t>18.</t>
  </si>
  <si>
    <t>RECYKLACE SVÍTIDEL</t>
  </si>
  <si>
    <t>19.</t>
  </si>
  <si>
    <t>RECYKLACE ZDROJŮ</t>
  </si>
  <si>
    <t>SLABOPROUD VČETNĚ MONTÁŽE A ZAPOJENÍ - AKTIVNÍ PRVKY NEJSOU SOUČÁSTÍ PD</t>
  </si>
  <si>
    <t>ROZVOD DOMOVNÍHO TELEFONU</t>
  </si>
  <si>
    <t>20.</t>
  </si>
  <si>
    <t>TABLO SE ČTYŘMI ZVONKOVÝM TLAČÍTKY, KOMPLETNÍ, ALCAD</t>
  </si>
  <si>
    <t>21.</t>
  </si>
  <si>
    <t>DOMOVNÍ TELEFON DIGITÁLNÍ,  ALCAD</t>
  </si>
  <si>
    <t>22.</t>
  </si>
  <si>
    <t>ZVONKOVÉ TLAČÍTKO, zapuštěné, kompletní</t>
  </si>
  <si>
    <t>Přístroj: 3558-A91342, Kryt:3558A-A610B, Rámeček: 3901A-B10 B, popisové pole se symbolem zvonku 3558A-A27/1, ABB Tango</t>
  </si>
  <si>
    <t>ROZVOD STRUKTUROVANÉ KABELÁŽE</t>
  </si>
  <si>
    <t>23.</t>
  </si>
  <si>
    <t>SLP - BYTOVÁ ROZVODNICE</t>
  </si>
  <si>
    <t>IP55/20, PLASTOVÁ, MODULOVÁ, NÁSTĚNNÁ, ECO-57N - 560/410/148mm (v/š/hl) + 1x ZÁSUVKA JEDNONÁSOBNÁ 250V, 16A, IP44, bílá, na povrch, kompletní</t>
  </si>
  <si>
    <t>24.</t>
  </si>
  <si>
    <t>ZÁSUVKA DATOVÁ JEDNONÁSOBNÁ KATEGORIE 6, bílá, zapuštěná, kompletní</t>
  </si>
  <si>
    <t>Zásuvka komunikační 1208.10 RJ 45-8, Maska nosná: 5013U-A00105, Kryt: 5013A-A00215 B, Rámeček: 3901A-B10 B, ABB Tango</t>
  </si>
  <si>
    <t>OSTATNÍ SLABOPROUDÉ PŘÍSTROJE</t>
  </si>
  <si>
    <t>25.</t>
  </si>
  <si>
    <t>AUTONOMNÍ HLÁSIČ KOUŘE</t>
  </si>
  <si>
    <t>INSTALAČNÍ MATERIÁL, PŘÍSTROJE, ZAŘÍZENÍ, VČETNĚ MONTÁŽE, ZAPOJENÍ A ULOŽENÍ</t>
  </si>
  <si>
    <t>KRABICE POD OMÍTKU</t>
  </si>
  <si>
    <t>26.</t>
  </si>
  <si>
    <t>KRABICE ODBOČNÁ S VÍČKEM  S BEZŠROUBOVÝMI SVORKAMI, MALÁ, KU 68-1902</t>
  </si>
  <si>
    <t>27.</t>
  </si>
  <si>
    <t>KRABICE ODBOČNÁ S VÍČKEM A S BEZŠROUBOVÝMI SVORKAMI VELKÁ, KO 97/5</t>
  </si>
  <si>
    <t>28.</t>
  </si>
  <si>
    <t>KRABICE PROTAHOVACÍ S VÍČKEM KO KO 97/5</t>
  </si>
  <si>
    <t>29.</t>
  </si>
  <si>
    <t>KRABICE PŘÍSTROJOVÁ KP 68/2</t>
  </si>
  <si>
    <t>30.</t>
  </si>
  <si>
    <t>KRABICE KO125 S EKVIPOTENCIÁLNÍ SVORKOVNICÍ PRO POSPOJOVÁNÍ</t>
  </si>
  <si>
    <t>KRABICE V UZAVŘENÉM PROVEDENÍ</t>
  </si>
  <si>
    <t>31.</t>
  </si>
  <si>
    <t>KRABICE ODBOČNÁ S VÍČKEM S BEZŠROUBOVÝMI SVORKAMI, PLASTOVÁ, IP54, NA POVRCH</t>
  </si>
  <si>
    <t>TRUBKY</t>
  </si>
  <si>
    <t>32.</t>
  </si>
  <si>
    <t>TRUBKA ø16mm OHEBNÁ PVC včetně uchycení</t>
  </si>
  <si>
    <t>33.</t>
  </si>
  <si>
    <t>TRUBKA ø32mm OHEBNÁ PVC včetně uchycení</t>
  </si>
  <si>
    <t>34.</t>
  </si>
  <si>
    <t>ZATAHOVACÍ VODIČ</t>
  </si>
  <si>
    <t>OSTATNÍ MATERIÁL</t>
  </si>
  <si>
    <t>35.</t>
  </si>
  <si>
    <t>NOSNÝ MATERIÁL DO 5kg</t>
  </si>
  <si>
    <t>36.</t>
  </si>
  <si>
    <t>NOSNÝ MATERIÁL DO 10kg</t>
  </si>
  <si>
    <t>KABELY VČETNĚ MONTÁŽE, ULOŽENÍ A ZAPOJENÍ</t>
  </si>
  <si>
    <t>KABELY CYKY</t>
  </si>
  <si>
    <t>37.</t>
  </si>
  <si>
    <t>KABEL CYKY-J 4x35mm</t>
  </si>
  <si>
    <t>38.</t>
  </si>
  <si>
    <t>KABEL CYKY-J 4x25mm</t>
  </si>
  <si>
    <t>39.</t>
  </si>
  <si>
    <t>KABEL CYKY-J 4x10mm</t>
  </si>
  <si>
    <t>40.</t>
  </si>
  <si>
    <t>KABEL CYKY-J 5x4mm</t>
  </si>
  <si>
    <t>42.</t>
  </si>
  <si>
    <t>KABEL CYKY-J 3x2,5mm</t>
  </si>
  <si>
    <t>43.</t>
  </si>
  <si>
    <t>KABEL CYKY-J 5x1,5mm</t>
  </si>
  <si>
    <t>44.</t>
  </si>
  <si>
    <t>KABEL CYKY-O 5x1,5mm</t>
  </si>
  <si>
    <t>45.</t>
  </si>
  <si>
    <t>KABEL CYKY-J 3x1,5mm</t>
  </si>
  <si>
    <t>46.</t>
  </si>
  <si>
    <t>KABEL CYKY-O 3x1,5mm</t>
  </si>
  <si>
    <t>47.</t>
  </si>
  <si>
    <t>KABEL CYKY-O 2x1,5mm</t>
  </si>
  <si>
    <t>KABELY STÍNĚNÉ</t>
  </si>
  <si>
    <t>48.</t>
  </si>
  <si>
    <t>KABEL CMFM 5x1,0mm</t>
  </si>
  <si>
    <t>KABELY SLABOPROUDÉ</t>
  </si>
  <si>
    <t>49.</t>
  </si>
  <si>
    <t>KABEL SYKFY 2x2x0,5mm</t>
  </si>
  <si>
    <t>50.</t>
  </si>
  <si>
    <t>KABEL UTP, CAT6E, 4 párový</t>
  </si>
  <si>
    <t>VODIČE CY PRO POSPOJOVÁNÍ</t>
  </si>
  <si>
    <t>51.</t>
  </si>
  <si>
    <t>VODIČ CY 16mm</t>
  </si>
  <si>
    <t>52.</t>
  </si>
  <si>
    <t>VODIČ CY 6mm</t>
  </si>
  <si>
    <t>53.</t>
  </si>
  <si>
    <t>VODIČ CY 4mm</t>
  </si>
  <si>
    <t>BLESKOSVOD A UZEMNĚNÍ VČETNĚ MONTÁŽE A ZAPOJENÍ</t>
  </si>
  <si>
    <t>54.</t>
  </si>
  <si>
    <t>"SK" SVORKA KŘÍŽOVÁ FeZn</t>
  </si>
  <si>
    <t>55.</t>
  </si>
  <si>
    <t>"SS" SVORKA SPOJOVACÍ FeZn</t>
  </si>
  <si>
    <t>56.</t>
  </si>
  <si>
    <t>"SZ" SVORKA ZKUŠEBNÍ FeZn</t>
  </si>
  <si>
    <t>57.</t>
  </si>
  <si>
    <t>"OŠ" OZNAČOVACÍ ŠTÍTEK FeZn</t>
  </si>
  <si>
    <t>58.</t>
  </si>
  <si>
    <t>"OÚ" OCHRANNÝ ÚHELNÍK SE DVĚMA DRŽÁKY Fe/Zn, l=250mm</t>
  </si>
  <si>
    <t>59.</t>
  </si>
  <si>
    <t>"SO" SVORKA OKAPOVÁ FeZn</t>
  </si>
  <si>
    <t>60.</t>
  </si>
  <si>
    <t>"PV 13,14" PODPĚRA VEDENÍ POD TAŠKY A HŘEBENÁČE FeZn</t>
  </si>
  <si>
    <t>61.</t>
  </si>
  <si>
    <t>"ST" PODPĚRA VEDENÍ NA OKAPOVÉ SVODY FeZn</t>
  </si>
  <si>
    <t>62.</t>
  </si>
  <si>
    <t>"PV 1a" PODPĚRA VEDENÍ DO ZDIVA FeZn</t>
  </si>
  <si>
    <t>63.</t>
  </si>
  <si>
    <t>Drát FeZn ø 8mm</t>
  </si>
  <si>
    <t>64.</t>
  </si>
  <si>
    <t>AKTIVNÍ JÍMAČ DAT - CONTROLER PLUS 15/1140912S</t>
  </si>
  <si>
    <t>65.</t>
  </si>
  <si>
    <t>AT - 101 MOSAZNÝ ADAPTAČNÍ ČLEN</t>
  </si>
  <si>
    <t>66.</t>
  </si>
  <si>
    <t>AT - 250 ANTÉNNÍ PROPOJOVACÍ ČLEN</t>
  </si>
  <si>
    <t>67.</t>
  </si>
  <si>
    <t>AT - 01G ČÍTAČ ZÁSAHŮ BLESKU - VOLITELNÉ</t>
  </si>
  <si>
    <t>0</t>
  </si>
  <si>
    <t>OSTATNÍ</t>
  </si>
  <si>
    <t>68.</t>
  </si>
  <si>
    <t>KABELOVÝ VÝVOD PRO TECHNOLOGIE, UKONČENÍ A ZAPOJENÍ</t>
  </si>
  <si>
    <t>69.</t>
  </si>
  <si>
    <t>BEZŠROUBOVÉ SVORKOVNICE + HÁČEK PRO SVÍTIDLO</t>
  </si>
  <si>
    <t>70.</t>
  </si>
  <si>
    <t>ZEMNÍCÍ SVORKA PRO POSPOJOVÁNÍ KOVOVÝCH TRUBEK UMYVADEL</t>
  </si>
  <si>
    <t>71.</t>
  </si>
  <si>
    <t>ŠTÍTKY NA KRABICE, ZÁSUVKY A SPÍNAČE</t>
  </si>
  <si>
    <t>72.</t>
  </si>
  <si>
    <t>VENTILÁTOR S DOBĚHEM 10A 230V</t>
  </si>
  <si>
    <t>73.</t>
  </si>
  <si>
    <t>BEZPEČNOSTNÍ TABULKA S NÁPISEM: „POUZE PRO PŘIPOJENÍ LEDNICE"</t>
  </si>
  <si>
    <t>74.</t>
  </si>
  <si>
    <t>PROTIPOŽÁRNÍ UCPÁVKY</t>
  </si>
  <si>
    <t>75.</t>
  </si>
  <si>
    <t>PRŮRAZY ZDIVEM</t>
  </si>
  <si>
    <t>76.</t>
  </si>
  <si>
    <t>PPV, DRÁŽKY VČETNĚ ZAPRAVENÍ</t>
  </si>
  <si>
    <t>77.</t>
  </si>
  <si>
    <t>PROHLÍDKA STÁVAJÍCÍHO BLESKOSVODU</t>
  </si>
  <si>
    <t>78.</t>
  </si>
  <si>
    <t>DOPLNĚNÍ A MĚŘENÍ UZEMNĚNÍ</t>
  </si>
  <si>
    <t>79.</t>
  </si>
  <si>
    <t>DEMONTÁŽ ELEKTROINSTALACE</t>
  </si>
  <si>
    <t>80.</t>
  </si>
  <si>
    <t>POMOCNÝ INSTALAČNÍ MATERIÁL</t>
  </si>
  <si>
    <t>81.</t>
  </si>
  <si>
    <t>KOORDINACE PROFESÍ BĚHEM STAVBY</t>
  </si>
  <si>
    <t>82.</t>
  </si>
  <si>
    <t>REVIZE</t>
  </si>
  <si>
    <t>CELKEM ELEKTROINSTALACE</t>
  </si>
  <si>
    <t>Dokumentace skutečného provedení</t>
  </si>
  <si>
    <t>Vytýčení sítí</t>
  </si>
  <si>
    <t>Geodetické zaměření</t>
  </si>
  <si>
    <t>Propagace</t>
  </si>
  <si>
    <t>R 13</t>
  </si>
  <si>
    <t>R14</t>
  </si>
  <si>
    <t>R15</t>
  </si>
  <si>
    <t>R16</t>
  </si>
  <si>
    <t>Hydroizolační povlak - nátěr nebo stěrka proti vlhkosti, tl. 2mm, vč. rohových bandáží</t>
  </si>
  <si>
    <t>Izolace proti vlhkosti svislá pásy přitavením, včetně napojení na vodorovnou izolaci</t>
  </si>
  <si>
    <t>Žlaby z poplastovaného plechu podokapní půlkruhové, rš 330 mm</t>
  </si>
  <si>
    <t>Oplechování parapetů včetně rohů plech poplastovaný, rš 200 mm</t>
  </si>
  <si>
    <t>D+ M svodů z plechu poplastovaného</t>
  </si>
  <si>
    <t>D+ M krytiny plechové poplastované, např. falcované vč. doplňků a oplechovacích prvků</t>
  </si>
  <si>
    <t>Oplechování parapetů včetně rohů plech poplastovaný, rš 650 mm</t>
  </si>
  <si>
    <t>Podhled sádrokartonový na zavěšenou ocel. konstr., desky standard tl. 12,5 mm, bez izolace, Rei 30</t>
  </si>
  <si>
    <t>Předstěna SDK,tl.55mm,1x ocel.kce CD,1x Ref 30 12,5mm</t>
  </si>
  <si>
    <t>Podhled sádrokartonový na zavěšenou ocel. konstr., desky standard impreg. tl. 12,5 mm Rei 30, bez izolace</t>
  </si>
  <si>
    <t>D + M mezibytová příčka SDK tl. 250 mm,Ei 30</t>
  </si>
  <si>
    <t>Podkroví SDK,dřev.rošt, izolace, 1x Rei 30 tl. 12,5 mm ( v mokrých provozech impreg SDK), bez dodávky a, montáže izolace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</si>
</sst>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#,##0.00000"/>
    <numFmt numFmtId="165" formatCode="#,##0;\-#,##0"/>
    <numFmt numFmtId="166" formatCode="#,##0.000;\-#,##0.000"/>
    <numFmt numFmtId="167" formatCode="#,##0.00;\-#,##0.00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 CE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0" fontId="34" fillId="0" borderId="0"/>
  </cellStyleXfs>
  <cellXfs count="49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20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horizontal="right" vertical="top"/>
    </xf>
    <xf numFmtId="167" fontId="10" fillId="0" borderId="0" xfId="0" applyNumberFormat="1" applyFont="1" applyAlignment="1" applyProtection="1">
      <alignment horizontal="right" vertical="top"/>
    </xf>
    <xf numFmtId="166" fontId="10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166" fontId="7" fillId="0" borderId="0" xfId="0" applyNumberFormat="1" applyFont="1" applyAlignment="1" applyProtection="1">
      <alignment horizontal="right" vertical="top"/>
    </xf>
    <xf numFmtId="167" fontId="7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horizontal="left"/>
    </xf>
    <xf numFmtId="0" fontId="21" fillId="5" borderId="33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 applyProtection="1">
      <alignment horizontal="right"/>
      <protection locked="0"/>
    </xf>
    <xf numFmtId="165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166" fontId="23" fillId="0" borderId="0" xfId="0" applyNumberFormat="1" applyFont="1" applyAlignment="1" applyProtection="1">
      <alignment horizontal="right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165" fontId="16" fillId="0" borderId="33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166" fontId="16" fillId="0" borderId="33" xfId="0" applyNumberFormat="1" applyFont="1" applyBorder="1" applyAlignment="1" applyProtection="1">
      <alignment horizontal="right"/>
      <protection locked="0"/>
    </xf>
    <xf numFmtId="167" fontId="16" fillId="0" borderId="33" xfId="0" applyNumberFormat="1" applyFont="1" applyBorder="1" applyAlignment="1" applyProtection="1">
      <alignment horizontal="right"/>
      <protection locked="0"/>
    </xf>
    <xf numFmtId="165" fontId="24" fillId="0" borderId="33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 wrapText="1"/>
      <protection locked="0"/>
    </xf>
    <xf numFmtId="166" fontId="24" fillId="0" borderId="33" xfId="0" applyNumberFormat="1" applyFont="1" applyBorder="1" applyAlignment="1" applyProtection="1">
      <alignment horizontal="right"/>
      <protection locked="0"/>
    </xf>
    <xf numFmtId="167" fontId="24" fillId="0" borderId="33" xfId="0" applyNumberFormat="1" applyFont="1" applyBorder="1" applyAlignment="1" applyProtection="1">
      <alignment horizontal="right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9" fontId="26" fillId="0" borderId="36" xfId="0" applyNumberFormat="1" applyFont="1" applyBorder="1" applyAlignment="1">
      <alignment horizontal="center"/>
    </xf>
    <xf numFmtId="0" fontId="27" fillId="0" borderId="0" xfId="0" applyFont="1"/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2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44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7" fillId="0" borderId="48" xfId="0" applyFont="1" applyFill="1" applyBorder="1" applyAlignment="1" applyProtection="1">
      <alignment vertical="center" wrapText="1"/>
      <protection locked="0"/>
    </xf>
    <xf numFmtId="0" fontId="27" fillId="0" borderId="50" xfId="0" applyFont="1" applyFill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27" fillId="0" borderId="48" xfId="0" applyFont="1" applyBorder="1" applyAlignment="1" applyProtection="1">
      <alignment horizontal="left" vertical="center" wrapText="1"/>
      <protection locked="0"/>
    </xf>
    <xf numFmtId="0" fontId="27" fillId="0" borderId="52" xfId="0" applyFont="1" applyFill="1" applyBorder="1" applyAlignment="1" applyProtection="1">
      <alignment horizontal="left" vertical="center" wrapTex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27" fillId="0" borderId="11" xfId="0" applyFont="1" applyBorder="1" applyAlignment="1">
      <alignment horizontal="center" vertical="center"/>
    </xf>
    <xf numFmtId="44" fontId="32" fillId="0" borderId="42" xfId="2" applyFont="1" applyFill="1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34" fillId="0" borderId="29" xfId="3" applyFont="1" applyFill="1" applyBorder="1" applyAlignment="1">
      <alignment vertical="center" wrapText="1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44" fontId="18" fillId="0" borderId="31" xfId="2" applyFont="1" applyFill="1" applyBorder="1" applyAlignment="1">
      <alignment vertical="center"/>
    </xf>
    <xf numFmtId="44" fontId="18" fillId="0" borderId="49" xfId="2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34" fillId="0" borderId="63" xfId="3" applyFont="1" applyFill="1" applyBorder="1" applyAlignment="1">
      <alignment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44" fontId="18" fillId="0" borderId="30" xfId="2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horizontal="center"/>
    </xf>
    <xf numFmtId="0" fontId="27" fillId="0" borderId="21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4" fontId="27" fillId="0" borderId="21" xfId="2" applyFont="1" applyFill="1" applyBorder="1" applyAlignment="1">
      <alignment horizontal="center" vertical="center"/>
    </xf>
    <xf numFmtId="44" fontId="27" fillId="0" borderId="56" xfId="2" applyFont="1" applyFill="1" applyBorder="1" applyAlignment="1">
      <alignment horizontal="center" vertical="center"/>
    </xf>
    <xf numFmtId="0" fontId="27" fillId="0" borderId="31" xfId="0" applyFont="1" applyFill="1" applyBorder="1" applyAlignment="1" applyProtection="1">
      <alignment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4" fontId="27" fillId="0" borderId="28" xfId="2" applyFont="1" applyFill="1" applyBorder="1" applyAlignment="1">
      <alignment horizontal="center" vertical="center"/>
    </xf>
    <xf numFmtId="44" fontId="27" fillId="0" borderId="53" xfId="2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4" fontId="27" fillId="0" borderId="21" xfId="2" applyFont="1" applyFill="1" applyBorder="1" applyAlignment="1">
      <alignment vertical="center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vertical="center"/>
    </xf>
    <xf numFmtId="44" fontId="27" fillId="0" borderId="49" xfId="2" applyFont="1" applyFill="1" applyBorder="1" applyAlignment="1">
      <alignment vertical="center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44" fontId="27" fillId="0" borderId="56" xfId="2" applyFont="1" applyFill="1" applyBorder="1" applyAlignment="1">
      <alignment vertical="center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28" xfId="0" applyFont="1" applyFill="1" applyBorder="1" applyAlignment="1" applyProtection="1">
      <alignment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44" fontId="27" fillId="0" borderId="28" xfId="2" applyFont="1" applyFill="1" applyBorder="1" applyAlignment="1">
      <alignment vertical="center"/>
    </xf>
    <xf numFmtId="44" fontId="27" fillId="0" borderId="53" xfId="2" applyFont="1" applyFill="1" applyBorder="1" applyAlignment="1">
      <alignment vertical="center"/>
    </xf>
    <xf numFmtId="0" fontId="27" fillId="0" borderId="22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Fill="1" applyBorder="1" applyAlignment="1" applyProtection="1">
      <alignment vertical="center" wrapText="1"/>
      <protection locked="0"/>
    </xf>
    <xf numFmtId="0" fontId="27" fillId="0" borderId="31" xfId="0" applyFont="1" applyFill="1" applyBorder="1" applyAlignment="1" applyProtection="1">
      <alignment horizontal="centerContinuous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Continuous" vertical="center"/>
    </xf>
    <xf numFmtId="44" fontId="27" fillId="0" borderId="49" xfId="2" applyFont="1" applyFill="1" applyBorder="1" applyAlignment="1">
      <alignment horizontal="centerContinuous" vertical="center"/>
    </xf>
    <xf numFmtId="0" fontId="27" fillId="0" borderId="22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Continuous" vertical="center"/>
      <protection locked="0"/>
    </xf>
    <xf numFmtId="44" fontId="27" fillId="0" borderId="21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right" vertical="center"/>
    </xf>
    <xf numFmtId="44" fontId="27" fillId="0" borderId="21" xfId="2" applyFont="1" applyFill="1" applyBorder="1" applyAlignment="1">
      <alignment horizontal="right" vertical="center"/>
    </xf>
    <xf numFmtId="1" fontId="27" fillId="0" borderId="21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 vertical="center"/>
    </xf>
    <xf numFmtId="44" fontId="32" fillId="0" borderId="65" xfId="2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" vertical="center"/>
    </xf>
    <xf numFmtId="44" fontId="27" fillId="0" borderId="49" xfId="2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 wrapText="1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4" fontId="31" fillId="0" borderId="42" xfId="0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 applyProtection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7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 applyProtection="1">
      <alignment horizontal="left" vertical="center" wrapText="1"/>
      <protection locked="0"/>
    </xf>
    <xf numFmtId="0" fontId="33" fillId="0" borderId="12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2" fillId="0" borderId="64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44" fontId="27" fillId="0" borderId="28" xfId="2" applyFont="1" applyFill="1" applyBorder="1" applyAlignment="1">
      <alignment horizontal="center"/>
    </xf>
    <xf numFmtId="44" fontId="27" fillId="0" borderId="31" xfId="2" applyFont="1" applyFill="1" applyBorder="1" applyAlignment="1">
      <alignment horizontal="center"/>
    </xf>
    <xf numFmtId="44" fontId="27" fillId="0" borderId="53" xfId="2" applyFont="1" applyFill="1" applyBorder="1" applyAlignment="1">
      <alignment horizontal="center"/>
    </xf>
    <xf numFmtId="44" fontId="27" fillId="0" borderId="49" xfId="2" applyFont="1" applyFill="1" applyBorder="1" applyAlignment="1">
      <alignment horizont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 wrapText="1"/>
    </xf>
    <xf numFmtId="0" fontId="27" fillId="0" borderId="48" xfId="0" applyFont="1" applyFill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62" xfId="0" applyFont="1" applyBorder="1" applyAlignment="1">
      <alignment horizontal="center" wrapText="1"/>
    </xf>
    <xf numFmtId="44" fontId="27" fillId="0" borderId="21" xfId="2" applyFont="1" applyFill="1" applyBorder="1" applyAlignment="1">
      <alignment horizontal="center"/>
    </xf>
    <xf numFmtId="0" fontId="32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7" fillId="0" borderId="60" xfId="0" applyFont="1" applyFill="1" applyBorder="1" applyAlignment="1">
      <alignment horizontal="center" wrapText="1"/>
    </xf>
    <xf numFmtId="0" fontId="27" fillId="0" borderId="61" xfId="0" applyFont="1" applyBorder="1" applyAlignment="1">
      <alignment horizontal="center" wrapText="1"/>
    </xf>
    <xf numFmtId="44" fontId="27" fillId="0" borderId="51" xfId="2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44" fontId="27" fillId="0" borderId="56" xfId="2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4" fontId="27" fillId="0" borderId="30" xfId="2" applyFont="1" applyFill="1" applyBorder="1" applyAlignment="1">
      <alignment horizontal="center"/>
    </xf>
    <xf numFmtId="0" fontId="27" fillId="0" borderId="28" xfId="0" applyFont="1" applyFill="1" applyBorder="1" applyAlignment="1" applyProtection="1">
      <alignment horizontal="center"/>
      <protection locked="0"/>
    </xf>
    <xf numFmtId="0" fontId="27" fillId="0" borderId="31" xfId="0" applyFont="1" applyFill="1" applyBorder="1" applyAlignment="1" applyProtection="1">
      <alignment horizontal="center"/>
      <protection locked="0"/>
    </xf>
    <xf numFmtId="0" fontId="27" fillId="0" borderId="30" xfId="0" applyFont="1" applyFill="1" applyBorder="1" applyAlignment="1" applyProtection="1">
      <alignment horizontal="center"/>
      <protection locked="0"/>
    </xf>
    <xf numFmtId="0" fontId="25" fillId="0" borderId="3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1" xfId="0" applyFont="1" applyBorder="1" applyAlignment="1">
      <alignment horizontal="center" vertical="center" textRotation="255" wrapText="1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 applyProtection="1">
      <alignment horizontal="center"/>
      <protection locked="0"/>
    </xf>
    <xf numFmtId="44" fontId="27" fillId="0" borderId="45" xfId="2" applyFont="1" applyFill="1" applyBorder="1" applyAlignment="1">
      <alignment horizontal="center"/>
    </xf>
    <xf numFmtId="44" fontId="27" fillId="0" borderId="46" xfId="2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0" fontId="0" fillId="3" borderId="26" xfId="0" applyFill="1" applyBorder="1" applyAlignment="1">
      <alignment vertical="top"/>
    </xf>
    <xf numFmtId="0" fontId="0" fillId="3" borderId="26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horizontal="left" vertical="top" wrapText="1"/>
    </xf>
    <xf numFmtId="0" fontId="0" fillId="3" borderId="27" xfId="0" applyFill="1" applyBorder="1" applyAlignment="1">
      <alignment horizontal="center"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16" fillId="0" borderId="32" xfId="0" applyFont="1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4" fontId="16" fillId="0" borderId="63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0" fontId="16" fillId="0" borderId="32" xfId="0" applyFont="1" applyBorder="1" applyAlignment="1">
      <alignment horizontal="center" vertical="top" shrinkToFit="1"/>
    </xf>
    <xf numFmtId="0" fontId="16" fillId="0" borderId="26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164" fontId="16" fillId="0" borderId="30" xfId="0" applyNumberFormat="1" applyFont="1" applyFill="1" applyBorder="1" applyAlignment="1">
      <alignment vertical="top" shrinkToFit="1"/>
    </xf>
    <xf numFmtId="164" fontId="16" fillId="0" borderId="31" xfId="0" applyNumberFormat="1" applyFont="1" applyFill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16" fillId="0" borderId="30" xfId="0" applyNumberFormat="1" applyFont="1" applyFill="1" applyBorder="1" applyAlignment="1">
      <alignment vertical="top" shrinkToFit="1"/>
    </xf>
    <xf numFmtId="4" fontId="16" fillId="0" borderId="31" xfId="0" applyNumberFormat="1" applyFont="1" applyFill="1" applyBorder="1" applyAlignment="1">
      <alignment vertical="top" shrinkToFit="1"/>
    </xf>
    <xf numFmtId="0" fontId="16" fillId="0" borderId="28" xfId="0" applyNumberFormat="1" applyFont="1" applyBorder="1" applyAlignment="1">
      <alignment vertical="top"/>
    </xf>
    <xf numFmtId="0" fontId="16" fillId="0" borderId="30" xfId="0" applyNumberFormat="1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horizontal="center" vertical="top"/>
    </xf>
    <xf numFmtId="0" fontId="16" fillId="0" borderId="26" xfId="0" applyFont="1" applyBorder="1"/>
    <xf numFmtId="49" fontId="16" fillId="0" borderId="30" xfId="0" applyNumberFormat="1" applyFont="1" applyBorder="1"/>
    <xf numFmtId="49" fontId="16" fillId="0" borderId="0" xfId="0" applyNumberFormat="1" applyFont="1" applyBorder="1" applyAlignment="1">
      <alignment horizontal="left" wrapText="1"/>
    </xf>
    <xf numFmtId="0" fontId="16" fillId="0" borderId="26" xfId="0" applyFont="1" applyBorder="1" applyAlignment="1">
      <alignment horizontal="center"/>
    </xf>
    <xf numFmtId="0" fontId="16" fillId="0" borderId="10" xfId="0" applyFont="1" applyBorder="1"/>
    <xf numFmtId="49" fontId="16" fillId="0" borderId="31" xfId="0" applyNumberFormat="1" applyFont="1" applyBorder="1"/>
    <xf numFmtId="49" fontId="16" fillId="0" borderId="6" xfId="0" applyNumberFormat="1" applyFont="1" applyBorder="1"/>
    <xf numFmtId="0" fontId="16" fillId="0" borderId="10" xfId="0" applyFont="1" applyBorder="1" applyAlignment="1">
      <alignment horizontal="center"/>
    </xf>
  </cellXfs>
  <cellStyles count="4">
    <cellStyle name="měny" xfId="2" builtinId="4"/>
    <cellStyle name="normální" xfId="0" builtinId="0"/>
    <cellStyle name="normální 2" xfId="1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3.2"/>
  <sheetData>
    <row r="1" spans="1:7">
      <c r="A1" s="37" t="s">
        <v>40</v>
      </c>
    </row>
    <row r="2" spans="1:7" ht="57.75" customHeight="1">
      <c r="A2" s="334" t="s">
        <v>41</v>
      </c>
      <c r="B2" s="334"/>
      <c r="C2" s="334"/>
      <c r="D2" s="334"/>
      <c r="E2" s="334"/>
      <c r="F2" s="334"/>
      <c r="G2" s="33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83"/>
  <sheetViews>
    <sheetView showGridLines="0" tabSelected="1" topLeftCell="B1" zoomScaleSheetLayoutView="75" workbookViewId="0">
      <selection activeCell="I49" sqref="I49:I7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16" max="16" width="9.109375" bestFit="1" customWidth="1"/>
  </cols>
  <sheetData>
    <row r="1" spans="1:15" ht="33.75" customHeight="1">
      <c r="A1" s="73" t="s">
        <v>38</v>
      </c>
      <c r="B1" s="335" t="s">
        <v>4</v>
      </c>
      <c r="C1" s="336"/>
      <c r="D1" s="336"/>
      <c r="E1" s="336"/>
      <c r="F1" s="336"/>
      <c r="G1" s="336"/>
      <c r="H1" s="336"/>
      <c r="I1" s="336"/>
      <c r="J1" s="337"/>
    </row>
    <row r="2" spans="1:15" ht="23.25" customHeight="1">
      <c r="A2" s="4"/>
      <c r="B2" s="83" t="s">
        <v>24</v>
      </c>
      <c r="C2" s="84"/>
      <c r="D2" s="85" t="s">
        <v>48</v>
      </c>
      <c r="E2" s="85" t="s">
        <v>49</v>
      </c>
      <c r="F2" s="86"/>
      <c r="G2" s="87"/>
      <c r="H2" s="86"/>
      <c r="I2" s="87"/>
      <c r="J2" s="88"/>
      <c r="O2" s="2"/>
    </row>
    <row r="3" spans="1:15" ht="23.25" customHeight="1">
      <c r="A3" s="4"/>
      <c r="B3" s="89" t="s">
        <v>46</v>
      </c>
      <c r="C3" s="84"/>
      <c r="D3" s="90" t="s">
        <v>43</v>
      </c>
      <c r="E3" s="90" t="s">
        <v>45</v>
      </c>
      <c r="F3" s="91"/>
      <c r="G3" s="91"/>
      <c r="H3" s="84"/>
      <c r="I3" s="92"/>
      <c r="J3" s="93"/>
    </row>
    <row r="4" spans="1:15" ht="23.25" customHeight="1">
      <c r="A4" s="80">
        <v>364</v>
      </c>
      <c r="B4" s="94" t="s">
        <v>47</v>
      </c>
      <c r="C4" s="95"/>
      <c r="D4" s="96" t="s">
        <v>43</v>
      </c>
      <c r="E4" s="96" t="s">
        <v>44</v>
      </c>
      <c r="F4" s="97"/>
      <c r="G4" s="98"/>
      <c r="H4" s="97"/>
      <c r="I4" s="98"/>
      <c r="J4" s="99"/>
    </row>
    <row r="5" spans="1:15" ht="24" customHeight="1">
      <c r="A5" s="4"/>
      <c r="B5" s="47" t="s">
        <v>23</v>
      </c>
      <c r="C5" s="5"/>
      <c r="D5" s="82" t="s">
        <v>50</v>
      </c>
      <c r="E5" s="26"/>
      <c r="F5" s="26"/>
      <c r="G5" s="26"/>
      <c r="H5" s="28" t="s">
        <v>42</v>
      </c>
      <c r="I5" s="82" t="s">
        <v>54</v>
      </c>
      <c r="J5" s="11"/>
    </row>
    <row r="6" spans="1:15" ht="15.75" customHeight="1">
      <c r="A6" s="4"/>
      <c r="B6" s="41"/>
      <c r="C6" s="26"/>
      <c r="D6" s="82" t="s">
        <v>51</v>
      </c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2"/>
      <c r="C7" s="100" t="s">
        <v>53</v>
      </c>
      <c r="D7" s="81" t="s">
        <v>52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20</v>
      </c>
      <c r="C11" s="5"/>
      <c r="D11" s="357"/>
      <c r="E11" s="357"/>
      <c r="F11" s="357"/>
      <c r="G11" s="357"/>
      <c r="H11" s="28" t="s">
        <v>42</v>
      </c>
      <c r="I11" s="33"/>
      <c r="J11" s="11"/>
    </row>
    <row r="12" spans="1:15" ht="15.75" customHeight="1">
      <c r="A12" s="4"/>
      <c r="B12" s="41"/>
      <c r="C12" s="26"/>
      <c r="D12" s="360"/>
      <c r="E12" s="360"/>
      <c r="F12" s="360"/>
      <c r="G12" s="360"/>
      <c r="H12" s="28" t="s">
        <v>36</v>
      </c>
      <c r="I12" s="33"/>
      <c r="J12" s="11"/>
    </row>
    <row r="13" spans="1:15" ht="15.75" customHeight="1">
      <c r="A13" s="4"/>
      <c r="B13" s="42"/>
      <c r="C13" s="27"/>
      <c r="D13" s="361"/>
      <c r="E13" s="361"/>
      <c r="F13" s="361"/>
      <c r="G13" s="361"/>
      <c r="H13" s="29"/>
      <c r="I13" s="34"/>
      <c r="J13" s="51"/>
    </row>
    <row r="14" spans="1:15" ht="24" customHeight="1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34</v>
      </c>
      <c r="C15" s="72"/>
      <c r="D15" s="53"/>
      <c r="E15" s="356"/>
      <c r="F15" s="356"/>
      <c r="G15" s="358"/>
      <c r="H15" s="358"/>
      <c r="I15" s="358" t="s">
        <v>31</v>
      </c>
      <c r="J15" s="359"/>
    </row>
    <row r="16" spans="1:15" ht="23.25" customHeight="1">
      <c r="A16" s="160" t="s">
        <v>26</v>
      </c>
      <c r="B16" s="57" t="s">
        <v>26</v>
      </c>
      <c r="C16" s="58"/>
      <c r="D16" s="59"/>
      <c r="E16" s="345"/>
      <c r="F16" s="352"/>
      <c r="G16" s="345"/>
      <c r="H16" s="352"/>
      <c r="I16" s="345">
        <f>SUM(I49:I60)</f>
        <v>0</v>
      </c>
      <c r="J16" s="346"/>
    </row>
    <row r="17" spans="1:16" ht="23.25" customHeight="1">
      <c r="A17" s="160" t="s">
        <v>27</v>
      </c>
      <c r="B17" s="57" t="s">
        <v>27</v>
      </c>
      <c r="C17" s="58"/>
      <c r="D17" s="59"/>
      <c r="E17" s="345"/>
      <c r="F17" s="352"/>
      <c r="G17" s="345"/>
      <c r="H17" s="352"/>
      <c r="I17" s="345">
        <f>I61+I62+I63+I64+I65+I66+I67+I68+I69+I70+I71+I72+I73+I74+I75+I76+I78</f>
        <v>0</v>
      </c>
      <c r="J17" s="346"/>
    </row>
    <row r="18" spans="1:16" ht="23.25" customHeight="1">
      <c r="A18" s="160" t="s">
        <v>28</v>
      </c>
      <c r="B18" s="57" t="s">
        <v>28</v>
      </c>
      <c r="C18" s="58"/>
      <c r="D18" s="59"/>
      <c r="E18" s="345"/>
      <c r="F18" s="352"/>
      <c r="G18" s="345"/>
      <c r="H18" s="352"/>
      <c r="I18" s="345">
        <f>I77</f>
        <v>0</v>
      </c>
      <c r="J18" s="346"/>
    </row>
    <row r="19" spans="1:16" ht="23.25" customHeight="1">
      <c r="A19" s="160" t="s">
        <v>121</v>
      </c>
      <c r="B19" s="57" t="s">
        <v>29</v>
      </c>
      <c r="C19" s="58"/>
      <c r="D19" s="59"/>
      <c r="E19" s="345"/>
      <c r="F19" s="352"/>
      <c r="G19" s="345"/>
      <c r="H19" s="352"/>
      <c r="I19" s="345">
        <f>I79</f>
        <v>0</v>
      </c>
      <c r="J19" s="346"/>
    </row>
    <row r="20" spans="1:16" ht="23.25" customHeight="1">
      <c r="A20" s="160" t="s">
        <v>122</v>
      </c>
      <c r="B20" s="57" t="s">
        <v>30</v>
      </c>
      <c r="C20" s="58"/>
      <c r="D20" s="59"/>
      <c r="E20" s="345"/>
      <c r="F20" s="352"/>
      <c r="G20" s="345"/>
      <c r="H20" s="352"/>
      <c r="I20" s="345">
        <v>0</v>
      </c>
      <c r="J20" s="346"/>
    </row>
    <row r="21" spans="1:16" ht="23.25" customHeight="1">
      <c r="A21" s="4"/>
      <c r="B21" s="74" t="s">
        <v>31</v>
      </c>
      <c r="C21" s="75"/>
      <c r="D21" s="76"/>
      <c r="E21" s="347"/>
      <c r="F21" s="348"/>
      <c r="G21" s="347"/>
      <c r="H21" s="348"/>
      <c r="I21" s="347">
        <f>SUM(I16:J20)</f>
        <v>0</v>
      </c>
      <c r="J21" s="353"/>
    </row>
    <row r="22" spans="1:16" ht="33" customHeight="1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6" ht="23.25" customHeight="1">
      <c r="A23" s="4"/>
      <c r="B23" s="57" t="s">
        <v>13</v>
      </c>
      <c r="C23" s="58"/>
      <c r="D23" s="59"/>
      <c r="E23" s="60">
        <v>15</v>
      </c>
      <c r="F23" s="61" t="s">
        <v>0</v>
      </c>
      <c r="G23" s="343">
        <f>I21</f>
        <v>0</v>
      </c>
      <c r="H23" s="344"/>
      <c r="I23" s="344"/>
      <c r="J23" s="62" t="str">
        <f t="shared" ref="J23:J28" si="0">Mena</f>
        <v>CZK</v>
      </c>
      <c r="L23" s="332"/>
      <c r="M23" s="332"/>
      <c r="N23" s="332"/>
      <c r="O23" s="332"/>
      <c r="P23" s="332"/>
    </row>
    <row r="24" spans="1:16" ht="23.25" customHeight="1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350">
        <f>0.15*ZakladDPHSni</f>
        <v>0</v>
      </c>
      <c r="H24" s="351"/>
      <c r="I24" s="351"/>
      <c r="J24" s="62" t="str">
        <f t="shared" si="0"/>
        <v>CZK</v>
      </c>
      <c r="L24" s="332"/>
      <c r="M24" s="332"/>
      <c r="N24" s="332"/>
      <c r="O24" s="332"/>
      <c r="P24" s="332"/>
    </row>
    <row r="25" spans="1:16" ht="23.25" customHeight="1">
      <c r="A25" s="4"/>
      <c r="B25" s="57" t="s">
        <v>15</v>
      </c>
      <c r="C25" s="58"/>
      <c r="D25" s="59"/>
      <c r="E25" s="60">
        <v>21</v>
      </c>
      <c r="F25" s="61" t="s">
        <v>0</v>
      </c>
      <c r="G25" s="343">
        <v>0</v>
      </c>
      <c r="H25" s="344"/>
      <c r="I25" s="344"/>
      <c r="J25" s="62" t="str">
        <f t="shared" si="0"/>
        <v>CZK</v>
      </c>
      <c r="L25" s="332"/>
      <c r="M25" s="332"/>
      <c r="N25" s="332"/>
      <c r="O25" s="332"/>
      <c r="P25" s="332"/>
    </row>
    <row r="26" spans="1:16" ht="23.25" customHeight="1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338">
        <v>0</v>
      </c>
      <c r="H26" s="339"/>
      <c r="I26" s="339"/>
      <c r="J26" s="56" t="str">
        <f t="shared" si="0"/>
        <v>CZK</v>
      </c>
      <c r="L26" s="332"/>
      <c r="M26" s="332"/>
      <c r="N26" s="332"/>
      <c r="O26" s="332"/>
      <c r="P26" s="332"/>
    </row>
    <row r="27" spans="1:16" ht="23.25" customHeight="1" thickBot="1">
      <c r="A27" s="4"/>
      <c r="B27" s="48" t="s">
        <v>5</v>
      </c>
      <c r="C27" s="20"/>
      <c r="D27" s="23"/>
      <c r="E27" s="20"/>
      <c r="F27" s="21"/>
      <c r="G27" s="340">
        <v>0</v>
      </c>
      <c r="H27" s="340"/>
      <c r="I27" s="340"/>
      <c r="J27" s="63" t="str">
        <f t="shared" si="0"/>
        <v>CZK</v>
      </c>
      <c r="L27" s="332"/>
      <c r="M27" s="332"/>
      <c r="N27" s="332"/>
      <c r="O27" s="332"/>
      <c r="P27" s="332"/>
    </row>
    <row r="28" spans="1:16" ht="27.75" hidden="1" customHeight="1" thickBot="1">
      <c r="A28" s="4"/>
      <c r="B28" s="129" t="s">
        <v>25</v>
      </c>
      <c r="C28" s="130"/>
      <c r="D28" s="130"/>
      <c r="E28" s="131"/>
      <c r="F28" s="132"/>
      <c r="G28" s="342">
        <v>10263000</v>
      </c>
      <c r="H28" s="349"/>
      <c r="I28" s="349"/>
      <c r="J28" s="133" t="str">
        <f t="shared" si="0"/>
        <v>CZK</v>
      </c>
      <c r="L28" s="332"/>
      <c r="M28" s="332"/>
      <c r="N28" s="332"/>
      <c r="O28" s="332"/>
      <c r="P28" s="332"/>
    </row>
    <row r="29" spans="1:16" ht="27.75" customHeight="1" thickBot="1">
      <c r="A29" s="4"/>
      <c r="B29" s="129" t="s">
        <v>37</v>
      </c>
      <c r="C29" s="134"/>
      <c r="D29" s="134"/>
      <c r="E29" s="134"/>
      <c r="F29" s="134"/>
      <c r="G29" s="342">
        <f>ZakladDPHSni+DPHSni</f>
        <v>0</v>
      </c>
      <c r="H29" s="342"/>
      <c r="I29" s="342"/>
      <c r="J29" s="135" t="s">
        <v>57</v>
      </c>
      <c r="L29" s="332"/>
      <c r="M29" s="332"/>
      <c r="N29" s="332"/>
      <c r="O29" s="332"/>
      <c r="P29" s="332"/>
    </row>
    <row r="30" spans="1:16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  <c r="L30" s="341"/>
      <c r="M30" s="341"/>
      <c r="N30" s="341"/>
      <c r="O30" s="332"/>
      <c r="P30" s="333"/>
    </row>
    <row r="31" spans="1:16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  <c r="L31" s="332"/>
      <c r="M31" s="332"/>
      <c r="N31" s="332"/>
      <c r="O31" s="332"/>
      <c r="P31" s="332"/>
    </row>
    <row r="32" spans="1:16" ht="18.75" customHeight="1">
      <c r="A32" s="4"/>
      <c r="B32" s="24"/>
      <c r="C32" s="19" t="s">
        <v>12</v>
      </c>
      <c r="D32" s="39" t="s">
        <v>670</v>
      </c>
      <c r="E32" s="39"/>
      <c r="F32" s="19" t="s">
        <v>11</v>
      </c>
      <c r="G32" s="39"/>
      <c r="H32" s="40">
        <f ca="1">TODAY()</f>
        <v>43124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362" t="s">
        <v>2</v>
      </c>
      <c r="E35" s="362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5">
        <v>1</v>
      </c>
      <c r="B39" s="113" t="s">
        <v>55</v>
      </c>
      <c r="C39" s="363"/>
      <c r="D39" s="364"/>
      <c r="E39" s="364"/>
      <c r="F39" s="120">
        <v>10263000</v>
      </c>
      <c r="G39" s="121">
        <v>0</v>
      </c>
      <c r="H39" s="122">
        <v>1539450</v>
      </c>
      <c r="I39" s="122">
        <v>11802450</v>
      </c>
      <c r="J39" s="114">
        <f>IF(CenaCelkemVypocet=0,"",I39/CenaCelkemVypocet*100)</f>
        <v>100</v>
      </c>
    </row>
    <row r="40" spans="1:10" ht="25.5" hidden="1" customHeight="1">
      <c r="A40" s="105">
        <v>2</v>
      </c>
      <c r="B40" s="106" t="s">
        <v>43</v>
      </c>
      <c r="C40" s="365" t="s">
        <v>45</v>
      </c>
      <c r="D40" s="366"/>
      <c r="E40" s="366"/>
      <c r="F40" s="123">
        <v>10263000</v>
      </c>
      <c r="G40" s="124">
        <v>0</v>
      </c>
      <c r="H40" s="124">
        <v>1539450</v>
      </c>
      <c r="I40" s="124">
        <v>11802450</v>
      </c>
      <c r="J40" s="107">
        <f>IF(CenaCelkemVypocet=0,"",I40/CenaCelkemVypocet*100)</f>
        <v>100</v>
      </c>
    </row>
    <row r="41" spans="1:10" ht="25.5" hidden="1" customHeight="1">
      <c r="A41" s="105">
        <v>3</v>
      </c>
      <c r="B41" s="115" t="s">
        <v>43</v>
      </c>
      <c r="C41" s="367" t="s">
        <v>44</v>
      </c>
      <c r="D41" s="368"/>
      <c r="E41" s="368"/>
      <c r="F41" s="125">
        <v>10263000</v>
      </c>
      <c r="G41" s="126">
        <v>0</v>
      </c>
      <c r="H41" s="126">
        <v>1539450</v>
      </c>
      <c r="I41" s="126">
        <v>11802450</v>
      </c>
      <c r="J41" s="116">
        <f>IF(CenaCelkemVypocet=0,"",I41/CenaCelkemVypocet*100)</f>
        <v>100</v>
      </c>
    </row>
    <row r="42" spans="1:10" ht="25.5" hidden="1" customHeight="1">
      <c r="A42" s="105"/>
      <c r="B42" s="369" t="s">
        <v>56</v>
      </c>
      <c r="C42" s="370"/>
      <c r="D42" s="370"/>
      <c r="E42" s="371"/>
      <c r="F42" s="127">
        <f>SUMIF(A39:A41,"=1",F39:F41)</f>
        <v>10263000</v>
      </c>
      <c r="G42" s="128">
        <f>SUMIF(A39:A41,"=1",G39:G41)</f>
        <v>0</v>
      </c>
      <c r="H42" s="128">
        <f>SUMIF(A39:A41,"=1",H39:H41)</f>
        <v>1539450</v>
      </c>
      <c r="I42" s="128">
        <f>SUMIF(A39:A41,"=1",I39:I41)</f>
        <v>11802450</v>
      </c>
      <c r="J42" s="108">
        <f>SUMIF(A39:A41,"=1",J39:J41)</f>
        <v>100</v>
      </c>
    </row>
    <row r="46" spans="1:10" ht="15.6">
      <c r="B46" s="136" t="s">
        <v>58</v>
      </c>
    </row>
    <row r="48" spans="1:10" ht="25.5" customHeight="1">
      <c r="A48" s="137"/>
      <c r="B48" s="141" t="s">
        <v>18</v>
      </c>
      <c r="C48" s="141" t="s">
        <v>6</v>
      </c>
      <c r="D48" s="142"/>
      <c r="E48" s="142"/>
      <c r="F48" s="145" t="s">
        <v>59</v>
      </c>
      <c r="G48" s="145"/>
      <c r="H48" s="145"/>
      <c r="I48" s="145" t="s">
        <v>31</v>
      </c>
      <c r="J48" s="145" t="s">
        <v>0</v>
      </c>
    </row>
    <row r="49" spans="1:10" ht="25.5" customHeight="1">
      <c r="A49" s="138"/>
      <c r="B49" s="148" t="s">
        <v>60</v>
      </c>
      <c r="C49" s="372" t="s">
        <v>61</v>
      </c>
      <c r="D49" s="373"/>
      <c r="E49" s="373"/>
      <c r="F49" s="156" t="s">
        <v>26</v>
      </c>
      <c r="G49" s="149"/>
      <c r="H49" s="149"/>
      <c r="I49" s="149"/>
      <c r="J49" s="152" t="str">
        <f>IF(I80=0,"",I49/I80*100)</f>
        <v/>
      </c>
    </row>
    <row r="50" spans="1:10" ht="25.5" customHeight="1">
      <c r="A50" s="138"/>
      <c r="B50" s="140" t="s">
        <v>62</v>
      </c>
      <c r="C50" s="354" t="s">
        <v>63</v>
      </c>
      <c r="D50" s="355"/>
      <c r="E50" s="355"/>
      <c r="F50" s="157" t="s">
        <v>26</v>
      </c>
      <c r="G50" s="146"/>
      <c r="H50" s="146"/>
      <c r="I50" s="146"/>
      <c r="J50" s="153" t="str">
        <f>IF(I80=0,"",I50/I80*100)</f>
        <v/>
      </c>
    </row>
    <row r="51" spans="1:10" ht="25.5" customHeight="1">
      <c r="A51" s="138"/>
      <c r="B51" s="140" t="s">
        <v>64</v>
      </c>
      <c r="C51" s="354" t="s">
        <v>65</v>
      </c>
      <c r="D51" s="355"/>
      <c r="E51" s="355"/>
      <c r="F51" s="157" t="s">
        <v>26</v>
      </c>
      <c r="G51" s="146"/>
      <c r="H51" s="146"/>
      <c r="I51" s="146"/>
      <c r="J51" s="153" t="str">
        <f>IF(I80=0,"",I51/I80*100)</f>
        <v/>
      </c>
    </row>
    <row r="52" spans="1:10" ht="25.5" customHeight="1">
      <c r="A52" s="138"/>
      <c r="B52" s="140" t="s">
        <v>66</v>
      </c>
      <c r="C52" s="354" t="s">
        <v>67</v>
      </c>
      <c r="D52" s="355"/>
      <c r="E52" s="355"/>
      <c r="F52" s="157" t="s">
        <v>26</v>
      </c>
      <c r="G52" s="146"/>
      <c r="H52" s="146"/>
      <c r="I52" s="146"/>
      <c r="J52" s="153" t="str">
        <f>IF(I80=0,"",I52/I80*100)</f>
        <v/>
      </c>
    </row>
    <row r="53" spans="1:10" ht="25.5" customHeight="1">
      <c r="A53" s="138"/>
      <c r="B53" s="140" t="s">
        <v>68</v>
      </c>
      <c r="C53" s="354" t="s">
        <v>69</v>
      </c>
      <c r="D53" s="355"/>
      <c r="E53" s="355"/>
      <c r="F53" s="157" t="s">
        <v>26</v>
      </c>
      <c r="G53" s="146"/>
      <c r="H53" s="146"/>
      <c r="I53" s="146"/>
      <c r="J53" s="153" t="str">
        <f>IF(I80=0,"",I53/I80*100)</f>
        <v/>
      </c>
    </row>
    <row r="54" spans="1:10" ht="25.5" customHeight="1">
      <c r="A54" s="138"/>
      <c r="B54" s="140" t="s">
        <v>70</v>
      </c>
      <c r="C54" s="354" t="s">
        <v>71</v>
      </c>
      <c r="D54" s="355"/>
      <c r="E54" s="355"/>
      <c r="F54" s="157" t="s">
        <v>26</v>
      </c>
      <c r="G54" s="146"/>
      <c r="H54" s="146"/>
      <c r="I54" s="146"/>
      <c r="J54" s="153" t="str">
        <f>IF(I80=0,"",I54/I80*100)</f>
        <v/>
      </c>
    </row>
    <row r="55" spans="1:10" ht="25.5" customHeight="1">
      <c r="A55" s="138"/>
      <c r="B55" s="140" t="s">
        <v>72</v>
      </c>
      <c r="C55" s="354" t="s">
        <v>73</v>
      </c>
      <c r="D55" s="355"/>
      <c r="E55" s="355"/>
      <c r="F55" s="157" t="s">
        <v>26</v>
      </c>
      <c r="G55" s="146"/>
      <c r="H55" s="146"/>
      <c r="I55" s="146"/>
      <c r="J55" s="153" t="str">
        <f>IF(I80=0,"",I55/I80*100)</f>
        <v/>
      </c>
    </row>
    <row r="56" spans="1:10" ht="25.5" customHeight="1">
      <c r="A56" s="138"/>
      <c r="B56" s="140" t="s">
        <v>74</v>
      </c>
      <c r="C56" s="354" t="s">
        <v>75</v>
      </c>
      <c r="D56" s="355"/>
      <c r="E56" s="355"/>
      <c r="F56" s="157" t="s">
        <v>26</v>
      </c>
      <c r="G56" s="146"/>
      <c r="H56" s="146"/>
      <c r="I56" s="146"/>
      <c r="J56" s="153" t="str">
        <f>IF(I80=0,"",I56/I80*100)</f>
        <v/>
      </c>
    </row>
    <row r="57" spans="1:10" ht="25.5" customHeight="1">
      <c r="A57" s="138"/>
      <c r="B57" s="140" t="s">
        <v>76</v>
      </c>
      <c r="C57" s="354" t="s">
        <v>77</v>
      </c>
      <c r="D57" s="355"/>
      <c r="E57" s="355"/>
      <c r="F57" s="157" t="s">
        <v>26</v>
      </c>
      <c r="G57" s="146"/>
      <c r="H57" s="146"/>
      <c r="I57" s="146"/>
      <c r="J57" s="153" t="str">
        <f>IF(I80=0,"",I57/I80*100)</f>
        <v/>
      </c>
    </row>
    <row r="58" spans="1:10" ht="25.5" customHeight="1">
      <c r="A58" s="138"/>
      <c r="B58" s="140" t="s">
        <v>78</v>
      </c>
      <c r="C58" s="354" t="s">
        <v>79</v>
      </c>
      <c r="D58" s="355"/>
      <c r="E58" s="355"/>
      <c r="F58" s="157" t="s">
        <v>26</v>
      </c>
      <c r="G58" s="146"/>
      <c r="H58" s="146"/>
      <c r="I58" s="146"/>
      <c r="J58" s="153" t="str">
        <f>IF(I80=0,"",I58/I80*100)</f>
        <v/>
      </c>
    </row>
    <row r="59" spans="1:10" ht="25.5" customHeight="1">
      <c r="A59" s="138"/>
      <c r="B59" s="140" t="s">
        <v>80</v>
      </c>
      <c r="C59" s="354" t="s">
        <v>81</v>
      </c>
      <c r="D59" s="355"/>
      <c r="E59" s="355"/>
      <c r="F59" s="157" t="s">
        <v>26</v>
      </c>
      <c r="G59" s="146"/>
      <c r="H59" s="146"/>
      <c r="I59" s="146"/>
      <c r="J59" s="153" t="str">
        <f>IF(I80=0,"",I59/I80*100)</f>
        <v/>
      </c>
    </row>
    <row r="60" spans="1:10" ht="25.5" customHeight="1">
      <c r="A60" s="138"/>
      <c r="B60" s="140" t="s">
        <v>82</v>
      </c>
      <c r="C60" s="354" t="s">
        <v>83</v>
      </c>
      <c r="D60" s="355"/>
      <c r="E60" s="355"/>
      <c r="F60" s="157" t="s">
        <v>26</v>
      </c>
      <c r="G60" s="146"/>
      <c r="H60" s="146"/>
      <c r="I60" s="146"/>
      <c r="J60" s="153" t="str">
        <f>IF(I80=0,"",I60/I80*100)</f>
        <v/>
      </c>
    </row>
    <row r="61" spans="1:10" ht="25.5" customHeight="1">
      <c r="A61" s="138"/>
      <c r="B61" s="140" t="s">
        <v>84</v>
      </c>
      <c r="C61" s="354" t="s">
        <v>85</v>
      </c>
      <c r="D61" s="355"/>
      <c r="E61" s="355"/>
      <c r="F61" s="157" t="s">
        <v>27</v>
      </c>
      <c r="G61" s="146"/>
      <c r="H61" s="146"/>
      <c r="I61" s="146"/>
      <c r="J61" s="153" t="str">
        <f>IF(I80=0,"",I61/I80*100)</f>
        <v/>
      </c>
    </row>
    <row r="62" spans="1:10" ht="25.5" customHeight="1">
      <c r="A62" s="138"/>
      <c r="B62" s="140" t="s">
        <v>86</v>
      </c>
      <c r="C62" s="354" t="s">
        <v>87</v>
      </c>
      <c r="D62" s="355"/>
      <c r="E62" s="355"/>
      <c r="F62" s="157" t="s">
        <v>27</v>
      </c>
      <c r="G62" s="146"/>
      <c r="H62" s="146"/>
      <c r="I62" s="146"/>
      <c r="J62" s="153" t="str">
        <f>IF(I80=0,"",I62/I80*100)</f>
        <v/>
      </c>
    </row>
    <row r="63" spans="1:10" ht="25.5" customHeight="1">
      <c r="A63" s="138"/>
      <c r="B63" s="140" t="s">
        <v>88</v>
      </c>
      <c r="C63" s="354" t="s">
        <v>89</v>
      </c>
      <c r="D63" s="355"/>
      <c r="E63" s="355"/>
      <c r="F63" s="157" t="s">
        <v>27</v>
      </c>
      <c r="G63" s="146"/>
      <c r="H63" s="146"/>
      <c r="I63" s="146"/>
      <c r="J63" s="153" t="str">
        <f>IF(I80=0,"",I63/I80*100)</f>
        <v/>
      </c>
    </row>
    <row r="64" spans="1:10" ht="25.5" customHeight="1">
      <c r="A64" s="138"/>
      <c r="B64" s="140" t="s">
        <v>90</v>
      </c>
      <c r="C64" s="354" t="s">
        <v>91</v>
      </c>
      <c r="D64" s="355"/>
      <c r="E64" s="355"/>
      <c r="F64" s="157" t="s">
        <v>27</v>
      </c>
      <c r="G64" s="146"/>
      <c r="H64" s="146"/>
      <c r="I64" s="146"/>
      <c r="J64" s="153" t="str">
        <f>IF(I80=0,"",I64/I80*100)</f>
        <v/>
      </c>
    </row>
    <row r="65" spans="1:10" ht="25.5" customHeight="1">
      <c r="A65" s="138"/>
      <c r="B65" s="140" t="s">
        <v>92</v>
      </c>
      <c r="C65" s="354" t="s">
        <v>93</v>
      </c>
      <c r="D65" s="355"/>
      <c r="E65" s="355"/>
      <c r="F65" s="157" t="s">
        <v>27</v>
      </c>
      <c r="G65" s="146"/>
      <c r="H65" s="146"/>
      <c r="I65" s="146"/>
      <c r="J65" s="153" t="str">
        <f>IF(I80=0,"",I65/I80*100)</f>
        <v/>
      </c>
    </row>
    <row r="66" spans="1:10" ht="25.5" customHeight="1">
      <c r="A66" s="138"/>
      <c r="B66" s="140" t="s">
        <v>94</v>
      </c>
      <c r="C66" s="354" t="s">
        <v>95</v>
      </c>
      <c r="D66" s="355"/>
      <c r="E66" s="355"/>
      <c r="F66" s="157" t="s">
        <v>27</v>
      </c>
      <c r="G66" s="146"/>
      <c r="H66" s="146"/>
      <c r="I66" s="146"/>
      <c r="J66" s="153" t="str">
        <f>IF(I80=0,"",I66/I80*100)</f>
        <v/>
      </c>
    </row>
    <row r="67" spans="1:10" ht="25.5" customHeight="1">
      <c r="A67" s="138"/>
      <c r="B67" s="140" t="s">
        <v>96</v>
      </c>
      <c r="C67" s="354" t="s">
        <v>97</v>
      </c>
      <c r="D67" s="355"/>
      <c r="E67" s="355"/>
      <c r="F67" s="157" t="s">
        <v>27</v>
      </c>
      <c r="G67" s="146"/>
      <c r="H67" s="146"/>
      <c r="I67" s="146"/>
      <c r="J67" s="153" t="str">
        <f>IF(I80=0,"",I67/I80*100)</f>
        <v/>
      </c>
    </row>
    <row r="68" spans="1:10" ht="25.5" customHeight="1">
      <c r="A68" s="138"/>
      <c r="B68" s="140" t="s">
        <v>98</v>
      </c>
      <c r="C68" s="354" t="s">
        <v>99</v>
      </c>
      <c r="D68" s="355"/>
      <c r="E68" s="355"/>
      <c r="F68" s="157" t="s">
        <v>27</v>
      </c>
      <c r="G68" s="146"/>
      <c r="H68" s="146"/>
      <c r="I68" s="146"/>
      <c r="J68" s="153" t="str">
        <f>IF(I80=0,"",I68/I80*100)</f>
        <v/>
      </c>
    </row>
    <row r="69" spans="1:10" ht="25.5" customHeight="1">
      <c r="A69" s="138"/>
      <c r="B69" s="140" t="s">
        <v>100</v>
      </c>
      <c r="C69" s="354" t="s">
        <v>101</v>
      </c>
      <c r="D69" s="355"/>
      <c r="E69" s="355"/>
      <c r="F69" s="157" t="s">
        <v>27</v>
      </c>
      <c r="G69" s="146"/>
      <c r="H69" s="146"/>
      <c r="I69" s="146"/>
      <c r="J69" s="153" t="str">
        <f>IF(I80=0,"",I69/I80*100)</f>
        <v/>
      </c>
    </row>
    <row r="70" spans="1:10" ht="25.5" customHeight="1">
      <c r="A70" s="138"/>
      <c r="B70" s="140" t="s">
        <v>102</v>
      </c>
      <c r="C70" s="354" t="s">
        <v>103</v>
      </c>
      <c r="D70" s="355"/>
      <c r="E70" s="355"/>
      <c r="F70" s="157" t="s">
        <v>27</v>
      </c>
      <c r="G70" s="146"/>
      <c r="H70" s="146"/>
      <c r="I70" s="146"/>
      <c r="J70" s="153" t="str">
        <f>IF(I80=0,"",I70/I80*100)</f>
        <v/>
      </c>
    </row>
    <row r="71" spans="1:10" ht="25.5" customHeight="1">
      <c r="A71" s="138"/>
      <c r="B71" s="140" t="s">
        <v>104</v>
      </c>
      <c r="C71" s="354" t="s">
        <v>105</v>
      </c>
      <c r="D71" s="355"/>
      <c r="E71" s="355"/>
      <c r="F71" s="157" t="s">
        <v>27</v>
      </c>
      <c r="G71" s="146"/>
      <c r="H71" s="146"/>
      <c r="I71" s="146"/>
      <c r="J71" s="153" t="str">
        <f>IF(I80=0,"",I71/I80*100)</f>
        <v/>
      </c>
    </row>
    <row r="72" spans="1:10" ht="25.5" customHeight="1">
      <c r="A72" s="138"/>
      <c r="B72" s="140" t="s">
        <v>106</v>
      </c>
      <c r="C72" s="354" t="s">
        <v>107</v>
      </c>
      <c r="D72" s="355"/>
      <c r="E72" s="355"/>
      <c r="F72" s="157" t="s">
        <v>27</v>
      </c>
      <c r="G72" s="146"/>
      <c r="H72" s="146"/>
      <c r="I72" s="146"/>
      <c r="J72" s="153" t="str">
        <f>IF(I80=0,"",I72/I80*100)</f>
        <v/>
      </c>
    </row>
    <row r="73" spans="1:10" ht="25.5" customHeight="1">
      <c r="A73" s="138"/>
      <c r="B73" s="140" t="s">
        <v>108</v>
      </c>
      <c r="C73" s="354" t="s">
        <v>109</v>
      </c>
      <c r="D73" s="355"/>
      <c r="E73" s="355"/>
      <c r="F73" s="157" t="s">
        <v>27</v>
      </c>
      <c r="G73" s="146"/>
      <c r="H73" s="146"/>
      <c r="I73" s="146"/>
      <c r="J73" s="153" t="str">
        <f>IF(I80=0,"",I73/I80*100)</f>
        <v/>
      </c>
    </row>
    <row r="74" spans="1:10" ht="25.5" customHeight="1">
      <c r="A74" s="138"/>
      <c r="B74" s="140" t="s">
        <v>110</v>
      </c>
      <c r="C74" s="354" t="s">
        <v>111</v>
      </c>
      <c r="D74" s="355"/>
      <c r="E74" s="355"/>
      <c r="F74" s="157" t="s">
        <v>27</v>
      </c>
      <c r="G74" s="146"/>
      <c r="H74" s="146"/>
      <c r="I74" s="146"/>
      <c r="J74" s="153" t="str">
        <f>IF(I80=0,"",I74/I80*100)</f>
        <v/>
      </c>
    </row>
    <row r="75" spans="1:10" ht="25.5" customHeight="1">
      <c r="A75" s="138"/>
      <c r="B75" s="140" t="s">
        <v>112</v>
      </c>
      <c r="C75" s="354" t="s">
        <v>113</v>
      </c>
      <c r="D75" s="355"/>
      <c r="E75" s="355"/>
      <c r="F75" s="157" t="s">
        <v>27</v>
      </c>
      <c r="G75" s="146"/>
      <c r="H75" s="146"/>
      <c r="I75" s="146"/>
      <c r="J75" s="153" t="str">
        <f>IF(I80=0,"",I75/I80*100)</f>
        <v/>
      </c>
    </row>
    <row r="76" spans="1:10" ht="25.5" customHeight="1">
      <c r="A76" s="138"/>
      <c r="B76" s="140" t="s">
        <v>114</v>
      </c>
      <c r="C76" s="354" t="s">
        <v>115</v>
      </c>
      <c r="D76" s="355"/>
      <c r="E76" s="355"/>
      <c r="F76" s="157" t="s">
        <v>27</v>
      </c>
      <c r="G76" s="146"/>
      <c r="H76" s="146"/>
      <c r="I76" s="146"/>
      <c r="J76" s="153" t="str">
        <f>IF(I80=0,"",I76/I80*100)</f>
        <v/>
      </c>
    </row>
    <row r="77" spans="1:10" ht="25.5" customHeight="1">
      <c r="A77" s="138"/>
      <c r="B77" s="140" t="s">
        <v>116</v>
      </c>
      <c r="C77" s="354" t="s">
        <v>117</v>
      </c>
      <c r="D77" s="355"/>
      <c r="E77" s="355"/>
      <c r="F77" s="157" t="s">
        <v>28</v>
      </c>
      <c r="G77" s="146"/>
      <c r="H77" s="146"/>
      <c r="I77" s="146"/>
      <c r="J77" s="153" t="str">
        <f>IF(I80=0,"",I77/I80*100)</f>
        <v/>
      </c>
    </row>
    <row r="78" spans="1:10" ht="25.5" customHeight="1">
      <c r="A78" s="138"/>
      <c r="B78" s="140" t="s">
        <v>118</v>
      </c>
      <c r="C78" s="354" t="s">
        <v>119</v>
      </c>
      <c r="D78" s="355"/>
      <c r="E78" s="355"/>
      <c r="F78" s="157" t="s">
        <v>120</v>
      </c>
      <c r="G78" s="146"/>
      <c r="H78" s="146"/>
      <c r="I78" s="146"/>
      <c r="J78" s="153" t="str">
        <f>IF(I80=0,"",I78/I80*100)</f>
        <v/>
      </c>
    </row>
    <row r="79" spans="1:10" ht="25.5" customHeight="1">
      <c r="A79" s="138"/>
      <c r="B79" s="150" t="s">
        <v>121</v>
      </c>
      <c r="C79" s="374" t="s">
        <v>29</v>
      </c>
      <c r="D79" s="375"/>
      <c r="E79" s="375"/>
      <c r="F79" s="158" t="s">
        <v>121</v>
      </c>
      <c r="G79" s="151"/>
      <c r="H79" s="151"/>
      <c r="I79" s="151"/>
      <c r="J79" s="154" t="str">
        <f>IF(I80=0,"",I79/I80*100)</f>
        <v/>
      </c>
    </row>
    <row r="80" spans="1:10" ht="25.5" customHeight="1">
      <c r="A80" s="139"/>
      <c r="B80" s="143" t="s">
        <v>1</v>
      </c>
      <c r="C80" s="143"/>
      <c r="D80" s="144"/>
      <c r="E80" s="144"/>
      <c r="F80" s="159"/>
      <c r="G80" s="147"/>
      <c r="H80" s="147"/>
      <c r="I80" s="147">
        <f>SUM(I49:I79)</f>
        <v>0</v>
      </c>
      <c r="J80" s="155">
        <f>SUM(J49:J79)</f>
        <v>0</v>
      </c>
    </row>
    <row r="81" spans="6:10">
      <c r="F81" s="102"/>
      <c r="G81" s="103"/>
      <c r="H81" s="102"/>
      <c r="I81" s="103"/>
      <c r="J81" s="104"/>
    </row>
    <row r="82" spans="6:10">
      <c r="F82" s="102"/>
      <c r="G82" s="103"/>
      <c r="H82" s="102"/>
      <c r="I82" s="103"/>
      <c r="J82" s="104"/>
    </row>
    <row r="83" spans="6:10">
      <c r="F83" s="102"/>
      <c r="G83" s="103"/>
      <c r="H83" s="102"/>
      <c r="I83" s="103"/>
      <c r="J83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6:E76"/>
    <mergeCell ref="C77:E77"/>
    <mergeCell ref="C78:E78"/>
    <mergeCell ref="C79:E79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D11:G11"/>
    <mergeCell ref="G15:H15"/>
    <mergeCell ref="I15:J15"/>
    <mergeCell ref="E16:F16"/>
    <mergeCell ref="D12:G12"/>
    <mergeCell ref="D13:G13"/>
    <mergeCell ref="G16:H16"/>
    <mergeCell ref="I21:J21"/>
    <mergeCell ref="I18:J18"/>
    <mergeCell ref="E18:F18"/>
    <mergeCell ref="C50:E50"/>
    <mergeCell ref="E15:F15"/>
    <mergeCell ref="D35:E35"/>
    <mergeCell ref="G19:H19"/>
    <mergeCell ref="G20:H20"/>
    <mergeCell ref="E17:F17"/>
    <mergeCell ref="G17:H17"/>
    <mergeCell ref="G18:H18"/>
    <mergeCell ref="I17:J17"/>
    <mergeCell ref="C39:E39"/>
    <mergeCell ref="C40:E40"/>
    <mergeCell ref="C41:E41"/>
    <mergeCell ref="B42:E42"/>
    <mergeCell ref="B1:J1"/>
    <mergeCell ref="G26:I26"/>
    <mergeCell ref="G27:I27"/>
    <mergeCell ref="L30:N30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>
      <c r="A1" s="376" t="s">
        <v>7</v>
      </c>
      <c r="B1" s="376"/>
      <c r="C1" s="377"/>
      <c r="D1" s="376"/>
      <c r="E1" s="376"/>
      <c r="F1" s="376"/>
      <c r="G1" s="376"/>
    </row>
    <row r="2" spans="1:7" ht="24.9" customHeight="1">
      <c r="A2" s="79" t="s">
        <v>8</v>
      </c>
      <c r="B2" s="78"/>
      <c r="C2" s="378"/>
      <c r="D2" s="378"/>
      <c r="E2" s="378"/>
      <c r="F2" s="378"/>
      <c r="G2" s="379"/>
    </row>
    <row r="3" spans="1:7" ht="24.9" customHeight="1">
      <c r="A3" s="79" t="s">
        <v>9</v>
      </c>
      <c r="B3" s="78"/>
      <c r="C3" s="378"/>
      <c r="D3" s="378"/>
      <c r="E3" s="378"/>
      <c r="F3" s="378"/>
      <c r="G3" s="379"/>
    </row>
    <row r="4" spans="1:7" ht="24.9" customHeight="1">
      <c r="A4" s="79" t="s">
        <v>10</v>
      </c>
      <c r="B4" s="78"/>
      <c r="C4" s="378"/>
      <c r="D4" s="378"/>
      <c r="E4" s="378"/>
      <c r="F4" s="378"/>
      <c r="G4" s="379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1"/>
  <sheetViews>
    <sheetView topLeftCell="A875" workbookViewId="0">
      <selection activeCell="G893" sqref="G893:G897"/>
    </sheetView>
  </sheetViews>
  <sheetFormatPr defaultRowHeight="13.2" outlineLevelRow="1"/>
  <cols>
    <col min="1" max="1" width="4.33203125" customWidth="1"/>
    <col min="2" max="2" width="14.44140625" style="101" customWidth="1"/>
    <col min="3" max="3" width="38.33203125" style="101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>
      <c r="A1" s="380" t="s">
        <v>7</v>
      </c>
      <c r="B1" s="380"/>
      <c r="C1" s="380"/>
      <c r="D1" s="380"/>
      <c r="E1" s="380"/>
      <c r="F1" s="380"/>
      <c r="G1" s="380"/>
      <c r="AG1" t="s">
        <v>123</v>
      </c>
    </row>
    <row r="2" spans="1:60" ht="24.9" customHeight="1">
      <c r="A2" s="162" t="s">
        <v>8</v>
      </c>
      <c r="B2" s="78" t="s">
        <v>48</v>
      </c>
      <c r="C2" s="381" t="s">
        <v>49</v>
      </c>
      <c r="D2" s="382"/>
      <c r="E2" s="382"/>
      <c r="F2" s="382"/>
      <c r="G2" s="383"/>
      <c r="AG2" t="s">
        <v>124</v>
      </c>
    </row>
    <row r="3" spans="1:60" ht="24.9" customHeight="1">
      <c r="A3" s="162" t="s">
        <v>9</v>
      </c>
      <c r="B3" s="78" t="s">
        <v>43</v>
      </c>
      <c r="C3" s="381" t="s">
        <v>45</v>
      </c>
      <c r="D3" s="382"/>
      <c r="E3" s="382"/>
      <c r="F3" s="382"/>
      <c r="G3" s="383"/>
      <c r="AC3" s="101" t="s">
        <v>124</v>
      </c>
      <c r="AG3" t="s">
        <v>125</v>
      </c>
    </row>
    <row r="4" spans="1:60" ht="24.9" customHeight="1">
      <c r="A4" s="163" t="s">
        <v>10</v>
      </c>
      <c r="B4" s="164" t="s">
        <v>43</v>
      </c>
      <c r="C4" s="384" t="s">
        <v>44</v>
      </c>
      <c r="D4" s="385"/>
      <c r="E4" s="385"/>
      <c r="F4" s="385"/>
      <c r="G4" s="386"/>
      <c r="AG4" t="s">
        <v>126</v>
      </c>
    </row>
    <row r="5" spans="1:60">
      <c r="D5" s="161"/>
    </row>
    <row r="6" spans="1:60" ht="39.6">
      <c r="A6" s="170" t="s">
        <v>127</v>
      </c>
      <c r="B6" s="168" t="s">
        <v>128</v>
      </c>
      <c r="C6" s="168" t="s">
        <v>129</v>
      </c>
      <c r="D6" s="169" t="s">
        <v>130</v>
      </c>
      <c r="E6" s="170" t="s">
        <v>131</v>
      </c>
      <c r="F6" s="165" t="s">
        <v>132</v>
      </c>
      <c r="G6" s="170" t="s">
        <v>31</v>
      </c>
      <c r="H6" s="171" t="s">
        <v>32</v>
      </c>
      <c r="I6" s="171" t="s">
        <v>133</v>
      </c>
      <c r="J6" s="171" t="s">
        <v>33</v>
      </c>
      <c r="K6" s="171" t="s">
        <v>134</v>
      </c>
      <c r="L6" s="171" t="s">
        <v>135</v>
      </c>
      <c r="M6" s="171" t="s">
        <v>136</v>
      </c>
      <c r="N6" s="171" t="s">
        <v>137</v>
      </c>
      <c r="O6" s="171" t="s">
        <v>138</v>
      </c>
      <c r="P6" s="171" t="s">
        <v>139</v>
      </c>
      <c r="Q6" s="171" t="s">
        <v>140</v>
      </c>
      <c r="R6" s="171" t="s">
        <v>141</v>
      </c>
      <c r="S6" s="171" t="s">
        <v>142</v>
      </c>
      <c r="T6" s="171" t="s">
        <v>143</v>
      </c>
      <c r="U6" s="171" t="s">
        <v>144</v>
      </c>
      <c r="V6" s="171" t="s">
        <v>145</v>
      </c>
    </row>
    <row r="7" spans="1:60">
      <c r="A7" s="172" t="s">
        <v>146</v>
      </c>
      <c r="B7" s="174" t="s">
        <v>60</v>
      </c>
      <c r="C7" s="175" t="s">
        <v>61</v>
      </c>
      <c r="D7" s="176"/>
      <c r="E7" s="182"/>
      <c r="F7" s="186"/>
      <c r="G7" s="186">
        <f>SUMIF(AG8:AG11,"&lt;&gt;NOR",G8:G11)</f>
        <v>0</v>
      </c>
      <c r="H7" s="186"/>
      <c r="I7" s="186">
        <f>SUM(I8:I11)</f>
        <v>0</v>
      </c>
      <c r="J7" s="186"/>
      <c r="K7" s="186">
        <f>SUM(K8:K11)</f>
        <v>5953.92</v>
      </c>
      <c r="L7" s="186"/>
      <c r="M7" s="186">
        <f>SUM(M8:M11)</f>
        <v>0</v>
      </c>
      <c r="N7" s="186"/>
      <c r="O7" s="186">
        <f>SUM(O8:O11)</f>
        <v>0</v>
      </c>
      <c r="P7" s="186"/>
      <c r="Q7" s="186">
        <f>SUM(Q8:Q11)</f>
        <v>0</v>
      </c>
      <c r="R7" s="186"/>
      <c r="S7" s="186"/>
      <c r="T7" s="186"/>
      <c r="U7" s="187">
        <f>SUM(U8:U11)</f>
        <v>0</v>
      </c>
      <c r="V7" s="186"/>
      <c r="AG7" t="s">
        <v>147</v>
      </c>
    </row>
    <row r="8" spans="1:60" outlineLevel="1">
      <c r="A8" s="167">
        <v>1</v>
      </c>
      <c r="B8" s="177" t="s">
        <v>148</v>
      </c>
      <c r="C8" s="194" t="s">
        <v>149</v>
      </c>
      <c r="D8" s="179" t="s">
        <v>150</v>
      </c>
      <c r="E8" s="183">
        <v>5.3760000000000003</v>
      </c>
      <c r="F8" s="188"/>
      <c r="G8" s="188"/>
      <c r="H8" s="188">
        <v>0</v>
      </c>
      <c r="I8" s="188">
        <f>ROUND(E8*H8,2)</f>
        <v>0</v>
      </c>
      <c r="J8" s="188">
        <v>1006.1</v>
      </c>
      <c r="K8" s="188">
        <f>ROUND(E8*J8,2)</f>
        <v>5408.79</v>
      </c>
      <c r="L8" s="188">
        <v>15</v>
      </c>
      <c r="M8" s="188">
        <f>G8*(1+L8/100)</f>
        <v>0</v>
      </c>
      <c r="N8" s="188">
        <v>0</v>
      </c>
      <c r="O8" s="188">
        <f>ROUND(E8*N8,2)</f>
        <v>0</v>
      </c>
      <c r="P8" s="188">
        <v>0</v>
      </c>
      <c r="Q8" s="188">
        <f>ROUND(E8*P8,2)</f>
        <v>0</v>
      </c>
      <c r="R8" s="188"/>
      <c r="S8" s="188" t="s">
        <v>151</v>
      </c>
      <c r="T8" s="188">
        <v>0</v>
      </c>
      <c r="U8" s="189">
        <f>ROUND(E8*T8,2)</f>
        <v>0</v>
      </c>
      <c r="V8" s="188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152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/>
      <c r="B9" s="177"/>
      <c r="C9" s="195" t="s">
        <v>153</v>
      </c>
      <c r="D9" s="180"/>
      <c r="E9" s="184">
        <v>5.38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8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154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7" t="s">
        <v>155</v>
      </c>
      <c r="C10" s="194" t="s">
        <v>156</v>
      </c>
      <c r="D10" s="179" t="s">
        <v>150</v>
      </c>
      <c r="E10" s="183">
        <v>5.3760000000000003</v>
      </c>
      <c r="F10" s="188"/>
      <c r="G10" s="188"/>
      <c r="H10" s="188">
        <v>0</v>
      </c>
      <c r="I10" s="188">
        <f>ROUND(E10*H10,2)</f>
        <v>0</v>
      </c>
      <c r="J10" s="188">
        <v>101.4</v>
      </c>
      <c r="K10" s="188">
        <f>ROUND(E10*J10,2)</f>
        <v>545.13</v>
      </c>
      <c r="L10" s="188">
        <v>15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157</v>
      </c>
      <c r="T10" s="188">
        <v>0</v>
      </c>
      <c r="U10" s="189">
        <f>ROUND(E10*T10,2)</f>
        <v>0</v>
      </c>
      <c r="V10" s="188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152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77"/>
      <c r="C11" s="195" t="s">
        <v>153</v>
      </c>
      <c r="D11" s="180"/>
      <c r="E11" s="184">
        <v>5.38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88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154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>
      <c r="A12" s="173" t="s">
        <v>146</v>
      </c>
      <c r="B12" s="178" t="s">
        <v>62</v>
      </c>
      <c r="C12" s="196" t="s">
        <v>63</v>
      </c>
      <c r="D12" s="181"/>
      <c r="E12" s="185"/>
      <c r="F12" s="190"/>
      <c r="G12" s="190">
        <f>SUMIF(AG13:AG64,"&lt;&gt;NOR",G13:G64)</f>
        <v>0</v>
      </c>
      <c r="H12" s="190"/>
      <c r="I12" s="190">
        <f>SUM(I13:I64)</f>
        <v>231618.01</v>
      </c>
      <c r="J12" s="190"/>
      <c r="K12" s="190">
        <f>SUM(K13:K64)</f>
        <v>484009.99</v>
      </c>
      <c r="L12" s="190"/>
      <c r="M12" s="190">
        <f>SUM(M13:M64)</f>
        <v>0</v>
      </c>
      <c r="N12" s="190"/>
      <c r="O12" s="190">
        <f>SUM(O13:O64)</f>
        <v>28.97</v>
      </c>
      <c r="P12" s="190"/>
      <c r="Q12" s="190">
        <f>SUM(Q13:Q64)</f>
        <v>0</v>
      </c>
      <c r="R12" s="190"/>
      <c r="S12" s="190"/>
      <c r="T12" s="190"/>
      <c r="U12" s="191">
        <f>SUM(U13:U64)</f>
        <v>64.22</v>
      </c>
      <c r="V12" s="190"/>
      <c r="AG12" t="s">
        <v>147</v>
      </c>
    </row>
    <row r="13" spans="1:60" outlineLevel="1">
      <c r="A13" s="167">
        <v>3</v>
      </c>
      <c r="B13" s="177" t="s">
        <v>158</v>
      </c>
      <c r="C13" s="194" t="s">
        <v>693</v>
      </c>
      <c r="D13" s="179" t="s">
        <v>159</v>
      </c>
      <c r="E13" s="183">
        <v>40.866399999999999</v>
      </c>
      <c r="F13" s="188"/>
      <c r="G13" s="188"/>
      <c r="H13" s="188">
        <v>887.25</v>
      </c>
      <c r="I13" s="188">
        <f>ROUND(E13*H13,2)</f>
        <v>36258.71</v>
      </c>
      <c r="J13" s="188">
        <v>385.85</v>
      </c>
      <c r="K13" s="188">
        <f>ROUND(E13*J13,2)</f>
        <v>15768.3</v>
      </c>
      <c r="L13" s="188">
        <v>15</v>
      </c>
      <c r="M13" s="188">
        <f>G13*(1+L13/100)</f>
        <v>0</v>
      </c>
      <c r="N13" s="188">
        <v>0.27699000000000001</v>
      </c>
      <c r="O13" s="188">
        <f>ROUND(E13*N13,2)</f>
        <v>11.32</v>
      </c>
      <c r="P13" s="188">
        <v>0</v>
      </c>
      <c r="Q13" s="188">
        <f>ROUND(E13*P13,2)</f>
        <v>0</v>
      </c>
      <c r="R13" s="188"/>
      <c r="S13" s="188" t="s">
        <v>151</v>
      </c>
      <c r="T13" s="188">
        <v>1.1124000000000001</v>
      </c>
      <c r="U13" s="189">
        <f>ROUND(E13*T13,2)</f>
        <v>45.46</v>
      </c>
      <c r="V13" s="188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152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77"/>
      <c r="C14" s="195" t="s">
        <v>160</v>
      </c>
      <c r="D14" s="180"/>
      <c r="E14" s="184">
        <v>39.290399999999998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88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154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/>
      <c r="B15" s="177"/>
      <c r="C15" s="195" t="s">
        <v>161</v>
      </c>
      <c r="D15" s="180"/>
      <c r="E15" s="184">
        <v>1.5760000000000001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188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154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67">
        <v>4</v>
      </c>
      <c r="B16" s="177" t="s">
        <v>162</v>
      </c>
      <c r="C16" s="194" t="s">
        <v>694</v>
      </c>
      <c r="D16" s="179" t="s">
        <v>159</v>
      </c>
      <c r="E16" s="183">
        <v>22.0733</v>
      </c>
      <c r="F16" s="188"/>
      <c r="G16" s="188"/>
      <c r="H16" s="188">
        <v>1150.01</v>
      </c>
      <c r="I16" s="188">
        <f>ROUND(E16*H16,2)</f>
        <v>25384.52</v>
      </c>
      <c r="J16" s="188">
        <v>298.69</v>
      </c>
      <c r="K16" s="188">
        <f>ROUND(E16*J16,2)</f>
        <v>6593.07</v>
      </c>
      <c r="L16" s="188">
        <v>15</v>
      </c>
      <c r="M16" s="188">
        <f>G16*(1+L16/100)</f>
        <v>0</v>
      </c>
      <c r="N16" s="188">
        <v>0.28782000000000002</v>
      </c>
      <c r="O16" s="188">
        <f>ROUND(E16*N16,2)</f>
        <v>6.35</v>
      </c>
      <c r="P16" s="188">
        <v>0</v>
      </c>
      <c r="Q16" s="188">
        <f>ROUND(E16*P16,2)</f>
        <v>0</v>
      </c>
      <c r="R16" s="188" t="s">
        <v>163</v>
      </c>
      <c r="S16" s="188" t="s">
        <v>151</v>
      </c>
      <c r="T16" s="188">
        <v>0.85</v>
      </c>
      <c r="U16" s="189">
        <f>ROUND(E16*T16,2)</f>
        <v>18.760000000000002</v>
      </c>
      <c r="V16" s="188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152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77"/>
      <c r="C17" s="195" t="s">
        <v>164</v>
      </c>
      <c r="D17" s="180"/>
      <c r="E17" s="184">
        <v>22.0733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9"/>
      <c r="V17" s="188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154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20.399999999999999" outlineLevel="1">
      <c r="A18" s="167">
        <v>5</v>
      </c>
      <c r="B18" s="177" t="s">
        <v>165</v>
      </c>
      <c r="C18" s="194" t="s">
        <v>166</v>
      </c>
      <c r="D18" s="179" t="s">
        <v>167</v>
      </c>
      <c r="E18" s="183">
        <v>24.888999999999999</v>
      </c>
      <c r="F18" s="188"/>
      <c r="G18" s="188"/>
      <c r="H18" s="188">
        <v>180.04</v>
      </c>
      <c r="I18" s="188">
        <f>ROUND(E18*H18,2)</f>
        <v>4481.0200000000004</v>
      </c>
      <c r="J18" s="188">
        <v>590.46</v>
      </c>
      <c r="K18" s="188">
        <f>ROUND(E18*J18,2)</f>
        <v>14695.96</v>
      </c>
      <c r="L18" s="188">
        <v>15</v>
      </c>
      <c r="M18" s="188">
        <f>G18*(1+L18/100)</f>
        <v>0</v>
      </c>
      <c r="N18" s="188">
        <v>3.5799999999999998E-3</v>
      </c>
      <c r="O18" s="188">
        <f>ROUND(E18*N18,2)</f>
        <v>0.09</v>
      </c>
      <c r="P18" s="188">
        <v>0</v>
      </c>
      <c r="Q18" s="188">
        <f>ROUND(E18*P18,2)</f>
        <v>0</v>
      </c>
      <c r="R18" s="188"/>
      <c r="S18" s="188" t="s">
        <v>151</v>
      </c>
      <c r="T18" s="188">
        <v>0</v>
      </c>
      <c r="U18" s="189">
        <f>ROUND(E18*T18,2)</f>
        <v>0</v>
      </c>
      <c r="V18" s="188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152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/>
      <c r="B19" s="177"/>
      <c r="C19" s="195" t="s">
        <v>168</v>
      </c>
      <c r="D19" s="180"/>
      <c r="E19" s="184">
        <v>24.89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188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154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0.399999999999999" outlineLevel="1">
      <c r="A20" s="167">
        <v>6</v>
      </c>
      <c r="B20" s="177" t="s">
        <v>169</v>
      </c>
      <c r="C20" s="194" t="s">
        <v>170</v>
      </c>
      <c r="D20" s="179" t="s">
        <v>167</v>
      </c>
      <c r="E20" s="183">
        <v>47.771999999999998</v>
      </c>
      <c r="F20" s="188"/>
      <c r="G20" s="188"/>
      <c r="H20" s="188">
        <v>360.12</v>
      </c>
      <c r="I20" s="188">
        <f>ROUND(E20*H20,2)</f>
        <v>17203.650000000001</v>
      </c>
      <c r="J20" s="188">
        <v>1174.98</v>
      </c>
      <c r="K20" s="188">
        <f>ROUND(E20*J20,2)</f>
        <v>56131.14</v>
      </c>
      <c r="L20" s="188">
        <v>15</v>
      </c>
      <c r="M20" s="188">
        <f>G20*(1+L20/100)</f>
        <v>0</v>
      </c>
      <c r="N20" s="188">
        <v>7.1500000000000001E-3</v>
      </c>
      <c r="O20" s="188">
        <f>ROUND(E20*N20,2)</f>
        <v>0.34</v>
      </c>
      <c r="P20" s="188">
        <v>0</v>
      </c>
      <c r="Q20" s="188">
        <f>ROUND(E20*P20,2)</f>
        <v>0</v>
      </c>
      <c r="R20" s="188"/>
      <c r="S20" s="188" t="s">
        <v>151</v>
      </c>
      <c r="T20" s="188">
        <v>0</v>
      </c>
      <c r="U20" s="189">
        <f>ROUND(E20*T20,2)</f>
        <v>0</v>
      </c>
      <c r="V20" s="188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152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/>
      <c r="B21" s="177"/>
      <c r="C21" s="195" t="s">
        <v>171</v>
      </c>
      <c r="D21" s="180"/>
      <c r="E21" s="184">
        <v>47.77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88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154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20.399999999999999" outlineLevel="1">
      <c r="A22" s="167">
        <v>7</v>
      </c>
      <c r="B22" s="177" t="s">
        <v>172</v>
      </c>
      <c r="C22" s="194" t="s">
        <v>173</v>
      </c>
      <c r="D22" s="179" t="s">
        <v>167</v>
      </c>
      <c r="E22" s="183">
        <v>40.65</v>
      </c>
      <c r="F22" s="188"/>
      <c r="G22" s="188"/>
      <c r="H22" s="188">
        <v>469.23</v>
      </c>
      <c r="I22" s="188">
        <f>ROUND(E22*H22,2)</f>
        <v>19074.2</v>
      </c>
      <c r="J22" s="188">
        <v>1865.87</v>
      </c>
      <c r="K22" s="188">
        <f>ROUND(E22*J22,2)</f>
        <v>75847.62</v>
      </c>
      <c r="L22" s="188">
        <v>15</v>
      </c>
      <c r="M22" s="188">
        <f>G22*(1+L22/100)</f>
        <v>0</v>
      </c>
      <c r="N22" s="188">
        <v>9.7199999999999995E-3</v>
      </c>
      <c r="O22" s="188">
        <f>ROUND(E22*N22,2)</f>
        <v>0.4</v>
      </c>
      <c r="P22" s="188">
        <v>0</v>
      </c>
      <c r="Q22" s="188">
        <f>ROUND(E22*P22,2)</f>
        <v>0</v>
      </c>
      <c r="R22" s="188"/>
      <c r="S22" s="188" t="s">
        <v>151</v>
      </c>
      <c r="T22" s="188">
        <v>0</v>
      </c>
      <c r="U22" s="189">
        <f>ROUND(E22*T22,2)</f>
        <v>0</v>
      </c>
      <c r="V22" s="188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152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77"/>
      <c r="C23" s="195" t="s">
        <v>174</v>
      </c>
      <c r="D23" s="180"/>
      <c r="E23" s="184">
        <v>40.65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88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154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>
        <v>8</v>
      </c>
      <c r="B24" s="177" t="s">
        <v>175</v>
      </c>
      <c r="C24" s="194" t="s">
        <v>176</v>
      </c>
      <c r="D24" s="179" t="s">
        <v>159</v>
      </c>
      <c r="E24" s="183">
        <v>196.6515</v>
      </c>
      <c r="F24" s="188"/>
      <c r="G24" s="188"/>
      <c r="H24" s="188">
        <v>316.73</v>
      </c>
      <c r="I24" s="188">
        <f>ROUND(E24*H24,2)</f>
        <v>62285.43</v>
      </c>
      <c r="J24" s="188">
        <v>407.07</v>
      </c>
      <c r="K24" s="188">
        <f>ROUND(E24*J24,2)</f>
        <v>80050.929999999993</v>
      </c>
      <c r="L24" s="188">
        <v>15</v>
      </c>
      <c r="M24" s="188">
        <f>G24*(1+L24/100)</f>
        <v>0</v>
      </c>
      <c r="N24" s="188">
        <v>2.5780000000000001E-2</v>
      </c>
      <c r="O24" s="188">
        <f>ROUND(E24*N24,2)</f>
        <v>5.07</v>
      </c>
      <c r="P24" s="188">
        <v>0</v>
      </c>
      <c r="Q24" s="188">
        <f>ROUND(E24*P24,2)</f>
        <v>0</v>
      </c>
      <c r="R24" s="188"/>
      <c r="S24" s="188" t="s">
        <v>157</v>
      </c>
      <c r="T24" s="188">
        <v>0</v>
      </c>
      <c r="U24" s="189">
        <f>ROUND(E24*T24,2)</f>
        <v>0</v>
      </c>
      <c r="V24" s="188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152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77"/>
      <c r="C25" s="195" t="s">
        <v>177</v>
      </c>
      <c r="D25" s="180"/>
      <c r="E25" s="184">
        <v>26.841000000000001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88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154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>
      <c r="A26" s="167"/>
      <c r="B26" s="177"/>
      <c r="C26" s="195" t="s">
        <v>178</v>
      </c>
      <c r="D26" s="180"/>
      <c r="E26" s="184">
        <v>28.798500000000001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9"/>
      <c r="V26" s="188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154</v>
      </c>
      <c r="AH26" s="166">
        <v>0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0.399999999999999" outlineLevel="1">
      <c r="A27" s="167"/>
      <c r="B27" s="177"/>
      <c r="C27" s="195" t="s">
        <v>179</v>
      </c>
      <c r="D27" s="180"/>
      <c r="E27" s="184">
        <v>30.2485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88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154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77"/>
      <c r="C28" s="195" t="s">
        <v>180</v>
      </c>
      <c r="D28" s="180"/>
      <c r="E28" s="184">
        <v>16.019500000000001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88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154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7"/>
      <c r="C29" s="195" t="s">
        <v>181</v>
      </c>
      <c r="D29" s="180"/>
      <c r="E29" s="184">
        <v>16.934000000000001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88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154</v>
      </c>
      <c r="AH29" s="166">
        <v>0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77"/>
      <c r="C30" s="195" t="s">
        <v>182</v>
      </c>
      <c r="D30" s="180"/>
      <c r="E30" s="184">
        <v>39.838000000000001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188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154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>
      <c r="A31" s="167"/>
      <c r="B31" s="177"/>
      <c r="C31" s="195" t="s">
        <v>183</v>
      </c>
      <c r="D31" s="180"/>
      <c r="E31" s="184">
        <v>22.693999999999999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  <c r="V31" s="188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154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/>
      <c r="B32" s="177"/>
      <c r="C32" s="195" t="s">
        <v>184</v>
      </c>
      <c r="D32" s="180"/>
      <c r="E32" s="184">
        <v>15.278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88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154</v>
      </c>
      <c r="AH32" s="166">
        <v>0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ht="20.399999999999999" outlineLevel="1">
      <c r="A33" s="167">
        <v>9</v>
      </c>
      <c r="B33" s="177" t="s">
        <v>185</v>
      </c>
      <c r="C33" s="194" t="s">
        <v>1256</v>
      </c>
      <c r="D33" s="179" t="s">
        <v>159</v>
      </c>
      <c r="E33" s="183">
        <v>177.3792</v>
      </c>
      <c r="F33" s="188"/>
      <c r="G33" s="188"/>
      <c r="H33" s="188">
        <v>209.15</v>
      </c>
      <c r="I33" s="188">
        <f>ROUND(E33*H33,2)</f>
        <v>37098.86</v>
      </c>
      <c r="J33" s="188">
        <v>349.25</v>
      </c>
      <c r="K33" s="188">
        <f>ROUND(E33*J33,2)</f>
        <v>61949.69</v>
      </c>
      <c r="L33" s="188">
        <v>15</v>
      </c>
      <c r="M33" s="188">
        <f>G33*(1+L33/100)</f>
        <v>0</v>
      </c>
      <c r="N33" s="188">
        <v>1.4120000000000001E-2</v>
      </c>
      <c r="O33" s="188">
        <f>ROUND(E33*N33,2)</f>
        <v>2.5</v>
      </c>
      <c r="P33" s="188">
        <v>0</v>
      </c>
      <c r="Q33" s="188">
        <f>ROUND(E33*P33,2)</f>
        <v>0</v>
      </c>
      <c r="R33" s="188"/>
      <c r="S33" s="188" t="s">
        <v>157</v>
      </c>
      <c r="T33" s="188">
        <v>0</v>
      </c>
      <c r="U33" s="189">
        <f>ROUND(E33*T33,2)</f>
        <v>0</v>
      </c>
      <c r="V33" s="188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152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7"/>
      <c r="C34" s="195" t="s">
        <v>186</v>
      </c>
      <c r="D34" s="180"/>
      <c r="E34" s="184">
        <v>155.5488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188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154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77"/>
      <c r="C35" s="195" t="s">
        <v>187</v>
      </c>
      <c r="D35" s="180"/>
      <c r="E35" s="184">
        <v>-13.92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88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154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/>
      <c r="B36" s="177"/>
      <c r="C36" s="195" t="s">
        <v>188</v>
      </c>
      <c r="D36" s="180"/>
      <c r="E36" s="184">
        <v>35.750399999999999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8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154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20.399999999999999" outlineLevel="1">
      <c r="A37" s="167">
        <v>10</v>
      </c>
      <c r="B37" s="177" t="s">
        <v>189</v>
      </c>
      <c r="C37" s="194" t="s">
        <v>1255</v>
      </c>
      <c r="D37" s="179" t="s">
        <v>159</v>
      </c>
      <c r="E37" s="183">
        <v>138.1</v>
      </c>
      <c r="F37" s="188"/>
      <c r="G37" s="188"/>
      <c r="H37" s="188">
        <v>187.81</v>
      </c>
      <c r="I37" s="188">
        <f>ROUND(E37*H37,2)</f>
        <v>25936.560000000001</v>
      </c>
      <c r="J37" s="188">
        <v>340.09</v>
      </c>
      <c r="K37" s="188">
        <f>ROUND(E37*J37,2)</f>
        <v>46966.43</v>
      </c>
      <c r="L37" s="188">
        <v>15</v>
      </c>
      <c r="M37" s="188">
        <f>G37*(1+L37/100)</f>
        <v>0</v>
      </c>
      <c r="N37" s="188">
        <v>1.8599999999999998E-2</v>
      </c>
      <c r="O37" s="188">
        <f>ROUND(E37*N37,2)</f>
        <v>2.57</v>
      </c>
      <c r="P37" s="188">
        <v>0</v>
      </c>
      <c r="Q37" s="188">
        <f>ROUND(E37*P37,2)</f>
        <v>0</v>
      </c>
      <c r="R37" s="188"/>
      <c r="S37" s="188" t="s">
        <v>157</v>
      </c>
      <c r="T37" s="188">
        <v>0</v>
      </c>
      <c r="U37" s="189">
        <f>ROUND(E37*T37,2)</f>
        <v>0</v>
      </c>
      <c r="V37" s="188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152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/>
      <c r="B38" s="177"/>
      <c r="C38" s="195" t="s">
        <v>190</v>
      </c>
      <c r="D38" s="180"/>
      <c r="E38" s="184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8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154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/>
      <c r="B39" s="177"/>
      <c r="C39" s="195" t="s">
        <v>191</v>
      </c>
      <c r="D39" s="180"/>
      <c r="E39" s="184">
        <v>2.6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9"/>
      <c r="V39" s="188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154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>
      <c r="A40" s="167"/>
      <c r="B40" s="177"/>
      <c r="C40" s="195" t="s">
        <v>192</v>
      </c>
      <c r="D40" s="180"/>
      <c r="E40" s="184">
        <v>22.4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9"/>
      <c r="V40" s="188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154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67"/>
      <c r="B41" s="177"/>
      <c r="C41" s="195" t="s">
        <v>193</v>
      </c>
      <c r="D41" s="180"/>
      <c r="E41" s="184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9"/>
      <c r="V41" s="188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154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/>
      <c r="B42" s="177"/>
      <c r="C42" s="195" t="s">
        <v>194</v>
      </c>
      <c r="D42" s="180"/>
      <c r="E42" s="184">
        <v>5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8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154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/>
      <c r="B43" s="177"/>
      <c r="C43" s="195" t="s">
        <v>195</v>
      </c>
      <c r="D43" s="180"/>
      <c r="E43" s="184">
        <v>28.1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8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154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77"/>
      <c r="C44" s="195" t="s">
        <v>196</v>
      </c>
      <c r="D44" s="180"/>
      <c r="E44" s="184">
        <v>13.5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8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154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77"/>
      <c r="C45" s="195" t="s">
        <v>197</v>
      </c>
      <c r="D45" s="180"/>
      <c r="E45" s="184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8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154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/>
      <c r="B46" s="177"/>
      <c r="C46" s="195" t="s">
        <v>198</v>
      </c>
      <c r="D46" s="180"/>
      <c r="E46" s="184">
        <v>4.7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8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154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/>
      <c r="B47" s="177"/>
      <c r="C47" s="195" t="s">
        <v>199</v>
      </c>
      <c r="D47" s="180"/>
      <c r="E47" s="184">
        <v>19.100000000000001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8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154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>
      <c r="A48" s="167"/>
      <c r="B48" s="177"/>
      <c r="C48" s="195" t="s">
        <v>196</v>
      </c>
      <c r="D48" s="180"/>
      <c r="E48" s="184">
        <v>13.5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9"/>
      <c r="V48" s="188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154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67"/>
      <c r="B49" s="177"/>
      <c r="C49" s="195" t="s">
        <v>200</v>
      </c>
      <c r="D49" s="180"/>
      <c r="E49" s="184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  <c r="V49" s="188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154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/>
      <c r="B50" s="177"/>
      <c r="C50" s="195" t="s">
        <v>201</v>
      </c>
      <c r="D50" s="180"/>
      <c r="E50" s="184">
        <v>1.7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9"/>
      <c r="V50" s="188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154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/>
      <c r="B51" s="177"/>
      <c r="C51" s="195" t="s">
        <v>202</v>
      </c>
      <c r="D51" s="180"/>
      <c r="E51" s="184">
        <v>19.8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9"/>
      <c r="V51" s="188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154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67"/>
      <c r="B52" s="177"/>
      <c r="C52" s="195" t="s">
        <v>203</v>
      </c>
      <c r="D52" s="180"/>
      <c r="E52" s="184">
        <v>7.7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9"/>
      <c r="V52" s="188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154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ht="20.399999999999999" outlineLevel="1">
      <c r="A53" s="167">
        <v>11</v>
      </c>
      <c r="B53" s="177" t="s">
        <v>204</v>
      </c>
      <c r="C53" s="194" t="s">
        <v>1257</v>
      </c>
      <c r="D53" s="179" t="s">
        <v>159</v>
      </c>
      <c r="E53" s="183">
        <v>17.600000000000001</v>
      </c>
      <c r="F53" s="188"/>
      <c r="G53" s="188"/>
      <c r="H53" s="188">
        <v>221.31</v>
      </c>
      <c r="I53" s="188">
        <f>ROUND(E53*H53,2)</f>
        <v>3895.06</v>
      </c>
      <c r="J53" s="188">
        <v>340.09</v>
      </c>
      <c r="K53" s="188">
        <f>ROUND(E53*J53,2)</f>
        <v>5985.58</v>
      </c>
      <c r="L53" s="188">
        <v>15</v>
      </c>
      <c r="M53" s="188">
        <f>G53*(1+L53/100)</f>
        <v>0</v>
      </c>
      <c r="N53" s="188">
        <v>1.8599999999999998E-2</v>
      </c>
      <c r="O53" s="188">
        <f>ROUND(E53*N53,2)</f>
        <v>0.33</v>
      </c>
      <c r="P53" s="188">
        <v>0</v>
      </c>
      <c r="Q53" s="188">
        <f>ROUND(E53*P53,2)</f>
        <v>0</v>
      </c>
      <c r="R53" s="188"/>
      <c r="S53" s="188" t="s">
        <v>157</v>
      </c>
      <c r="T53" s="188">
        <v>0</v>
      </c>
      <c r="U53" s="189">
        <f>ROUND(E53*T53,2)</f>
        <v>0</v>
      </c>
      <c r="V53" s="188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152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>
      <c r="A54" s="167"/>
      <c r="B54" s="177"/>
      <c r="C54" s="195" t="s">
        <v>190</v>
      </c>
      <c r="D54" s="180"/>
      <c r="E54" s="184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188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154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77"/>
      <c r="C55" s="195" t="s">
        <v>205</v>
      </c>
      <c r="D55" s="180"/>
      <c r="E55" s="184">
        <v>3.6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  <c r="V55" s="188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154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67"/>
      <c r="B56" s="177"/>
      <c r="C56" s="195" t="s">
        <v>193</v>
      </c>
      <c r="D56" s="180"/>
      <c r="E56" s="184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9"/>
      <c r="V56" s="188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154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>
      <c r="A57" s="167"/>
      <c r="B57" s="177"/>
      <c r="C57" s="195" t="s">
        <v>206</v>
      </c>
      <c r="D57" s="180"/>
      <c r="E57" s="184">
        <v>4.9000000000000004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88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154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67"/>
      <c r="B58" s="177"/>
      <c r="C58" s="195" t="s">
        <v>197</v>
      </c>
      <c r="D58" s="180"/>
      <c r="E58" s="184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/>
      <c r="V58" s="188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154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67"/>
      <c r="B59" s="177"/>
      <c r="C59" s="195" t="s">
        <v>207</v>
      </c>
      <c r="D59" s="180"/>
      <c r="E59" s="184">
        <v>4.7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9"/>
      <c r="V59" s="188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154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67"/>
      <c r="B60" s="177"/>
      <c r="C60" s="195" t="s">
        <v>200</v>
      </c>
      <c r="D60" s="180"/>
      <c r="E60" s="184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  <c r="V60" s="188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154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67"/>
      <c r="B61" s="177"/>
      <c r="C61" s="195" t="s">
        <v>208</v>
      </c>
      <c r="D61" s="180"/>
      <c r="E61" s="184">
        <v>4.4000000000000004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  <c r="V61" s="188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154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>
      <c r="A62" s="167">
        <v>12</v>
      </c>
      <c r="B62" s="177" t="s">
        <v>209</v>
      </c>
      <c r="C62" s="194" t="s">
        <v>1258</v>
      </c>
      <c r="D62" s="179" t="s">
        <v>159</v>
      </c>
      <c r="E62" s="183">
        <v>78.811000000000007</v>
      </c>
      <c r="F62" s="188"/>
      <c r="G62" s="188"/>
      <c r="H62" s="188">
        <v>0</v>
      </c>
      <c r="I62" s="188">
        <f>ROUND(E62*H62,2)</f>
        <v>0</v>
      </c>
      <c r="J62" s="188">
        <v>1522.9</v>
      </c>
      <c r="K62" s="188">
        <f>ROUND(E62*J62,2)</f>
        <v>120021.27</v>
      </c>
      <c r="L62" s="188">
        <v>15</v>
      </c>
      <c r="M62" s="188">
        <f>G62*(1+L62/100)</f>
        <v>0</v>
      </c>
      <c r="N62" s="188">
        <v>0</v>
      </c>
      <c r="O62" s="188">
        <f>ROUND(E62*N62,2)</f>
        <v>0</v>
      </c>
      <c r="P62" s="188">
        <v>0</v>
      </c>
      <c r="Q62" s="188">
        <f>ROUND(E62*P62,2)</f>
        <v>0</v>
      </c>
      <c r="R62" s="188"/>
      <c r="S62" s="188" t="s">
        <v>157</v>
      </c>
      <c r="T62" s="188">
        <v>0</v>
      </c>
      <c r="U62" s="189">
        <f>ROUND(E62*T62,2)</f>
        <v>0</v>
      </c>
      <c r="V62" s="188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152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>
      <c r="A63" s="167"/>
      <c r="B63" s="177"/>
      <c r="C63" s="195" t="s">
        <v>210</v>
      </c>
      <c r="D63" s="180"/>
      <c r="E63" s="184">
        <v>85.114999999999995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9"/>
      <c r="V63" s="188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154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67"/>
      <c r="B64" s="177"/>
      <c r="C64" s="195" t="s">
        <v>211</v>
      </c>
      <c r="D64" s="180"/>
      <c r="E64" s="184">
        <v>-6.3040000000000003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88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154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>
      <c r="A65" s="173" t="s">
        <v>146</v>
      </c>
      <c r="B65" s="178" t="s">
        <v>64</v>
      </c>
      <c r="C65" s="196" t="s">
        <v>65</v>
      </c>
      <c r="D65" s="181"/>
      <c r="E65" s="185"/>
      <c r="F65" s="190"/>
      <c r="G65" s="190">
        <f>SUMIF(AG66:AG100,"&lt;&gt;NOR",G66:G100)</f>
        <v>0</v>
      </c>
      <c r="H65" s="190"/>
      <c r="I65" s="190">
        <f>SUM(I66:I100)</f>
        <v>369968.64999999997</v>
      </c>
      <c r="J65" s="190"/>
      <c r="K65" s="190">
        <f>SUM(K66:K100)</f>
        <v>942155.29</v>
      </c>
      <c r="L65" s="190"/>
      <c r="M65" s="190">
        <f>SUM(M66:M100)</f>
        <v>0</v>
      </c>
      <c r="N65" s="190"/>
      <c r="O65" s="190">
        <f>SUM(O66:O100)</f>
        <v>169.14</v>
      </c>
      <c r="P65" s="190"/>
      <c r="Q65" s="190">
        <f>SUM(Q66:Q100)</f>
        <v>0</v>
      </c>
      <c r="R65" s="190"/>
      <c r="S65" s="190"/>
      <c r="T65" s="190"/>
      <c r="U65" s="191">
        <f>SUM(U66:U100)</f>
        <v>0</v>
      </c>
      <c r="V65" s="190"/>
      <c r="AG65" t="s">
        <v>147</v>
      </c>
    </row>
    <row r="66" spans="1:60" outlineLevel="1">
      <c r="A66" s="167">
        <v>13</v>
      </c>
      <c r="B66" s="177" t="s">
        <v>212</v>
      </c>
      <c r="C66" s="194" t="s">
        <v>213</v>
      </c>
      <c r="D66" s="179" t="s">
        <v>214</v>
      </c>
      <c r="E66" s="183">
        <v>5.4361100000000002</v>
      </c>
      <c r="F66" s="188"/>
      <c r="G66" s="188"/>
      <c r="H66" s="188">
        <v>20.37</v>
      </c>
      <c r="I66" s="188">
        <f>ROUND(E66*H66,2)</f>
        <v>110.73</v>
      </c>
      <c r="J66" s="188">
        <v>8157.63</v>
      </c>
      <c r="K66" s="188">
        <f>ROUND(E66*J66,2)</f>
        <v>44345.77</v>
      </c>
      <c r="L66" s="188">
        <v>15</v>
      </c>
      <c r="M66" s="188">
        <f>G66*(1+L66/100)</f>
        <v>0</v>
      </c>
      <c r="N66" s="188">
        <v>1.7090000000000001E-2</v>
      </c>
      <c r="O66" s="188">
        <f>ROUND(E66*N66,2)</f>
        <v>0.09</v>
      </c>
      <c r="P66" s="188">
        <v>0</v>
      </c>
      <c r="Q66" s="188">
        <f>ROUND(E66*P66,2)</f>
        <v>0</v>
      </c>
      <c r="R66" s="188"/>
      <c r="S66" s="188" t="s">
        <v>151</v>
      </c>
      <c r="T66" s="188">
        <v>0</v>
      </c>
      <c r="U66" s="189">
        <f>ROUND(E66*T66,2)</f>
        <v>0</v>
      </c>
      <c r="V66" s="188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152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67"/>
      <c r="B67" s="177"/>
      <c r="C67" s="195" t="s">
        <v>215</v>
      </c>
      <c r="D67" s="180"/>
      <c r="E67" s="184">
        <v>5.44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88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154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67">
        <v>14</v>
      </c>
      <c r="B68" s="177" t="s">
        <v>216</v>
      </c>
      <c r="C68" s="194" t="s">
        <v>217</v>
      </c>
      <c r="D68" s="179" t="s">
        <v>150</v>
      </c>
      <c r="E68" s="183">
        <v>53.8992</v>
      </c>
      <c r="F68" s="188"/>
      <c r="G68" s="188"/>
      <c r="H68" s="188">
        <v>2349.61</v>
      </c>
      <c r="I68" s="188">
        <f>ROUND(E68*H68,2)</f>
        <v>126642.1</v>
      </c>
      <c r="J68" s="188">
        <v>396.69</v>
      </c>
      <c r="K68" s="188">
        <f>ROUND(E68*J68,2)</f>
        <v>21381.27</v>
      </c>
      <c r="L68" s="188">
        <v>15</v>
      </c>
      <c r="M68" s="188">
        <f>G68*(1+L68/100)</f>
        <v>0</v>
      </c>
      <c r="N68" s="188">
        <v>2.5251399999999999</v>
      </c>
      <c r="O68" s="188">
        <f>ROUND(E68*N68,2)</f>
        <v>136.1</v>
      </c>
      <c r="P68" s="188">
        <v>0</v>
      </c>
      <c r="Q68" s="188">
        <f>ROUND(E68*P68,2)</f>
        <v>0</v>
      </c>
      <c r="R68" s="188"/>
      <c r="S68" s="188" t="s">
        <v>151</v>
      </c>
      <c r="T68" s="188">
        <v>0</v>
      </c>
      <c r="U68" s="189">
        <f>ROUND(E68*T68,2)</f>
        <v>0</v>
      </c>
      <c r="V68" s="188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152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67"/>
      <c r="B69" s="177"/>
      <c r="C69" s="195" t="s">
        <v>218</v>
      </c>
      <c r="D69" s="180"/>
      <c r="E69" s="184">
        <v>53.9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9"/>
      <c r="V69" s="188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154</v>
      </c>
      <c r="AH69" s="166">
        <v>0</v>
      </c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67">
        <v>15</v>
      </c>
      <c r="B70" s="177" t="s">
        <v>219</v>
      </c>
      <c r="C70" s="194" t="s">
        <v>220</v>
      </c>
      <c r="D70" s="179" t="s">
        <v>159</v>
      </c>
      <c r="E70" s="183">
        <v>23.539249999999999</v>
      </c>
      <c r="F70" s="188"/>
      <c r="G70" s="188"/>
      <c r="H70" s="188">
        <v>144.86000000000001</v>
      </c>
      <c r="I70" s="188">
        <f>ROUND(E70*H70,2)</f>
        <v>3409.9</v>
      </c>
      <c r="J70" s="188">
        <v>288.64</v>
      </c>
      <c r="K70" s="188">
        <f>ROUND(E70*J70,2)</f>
        <v>6794.37</v>
      </c>
      <c r="L70" s="188">
        <v>15</v>
      </c>
      <c r="M70" s="188">
        <f>G70*(1+L70/100)</f>
        <v>0</v>
      </c>
      <c r="N70" s="188">
        <v>4.6780000000000002E-2</v>
      </c>
      <c r="O70" s="188">
        <f>ROUND(E70*N70,2)</f>
        <v>1.1000000000000001</v>
      </c>
      <c r="P70" s="188">
        <v>0</v>
      </c>
      <c r="Q70" s="188">
        <f>ROUND(E70*P70,2)</f>
        <v>0</v>
      </c>
      <c r="R70" s="188"/>
      <c r="S70" s="188" t="s">
        <v>151</v>
      </c>
      <c r="T70" s="188">
        <v>0</v>
      </c>
      <c r="U70" s="189">
        <f>ROUND(E70*T70,2)</f>
        <v>0</v>
      </c>
      <c r="V70" s="188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152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>
      <c r="A71" s="167"/>
      <c r="B71" s="177"/>
      <c r="C71" s="195" t="s">
        <v>221</v>
      </c>
      <c r="D71" s="180"/>
      <c r="E71" s="184">
        <v>23.54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8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154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67">
        <v>16</v>
      </c>
      <c r="B72" s="177" t="s">
        <v>222</v>
      </c>
      <c r="C72" s="194" t="s">
        <v>223</v>
      </c>
      <c r="D72" s="179" t="s">
        <v>159</v>
      </c>
      <c r="E72" s="183">
        <v>23.539249999999999</v>
      </c>
      <c r="F72" s="188"/>
      <c r="G72" s="188"/>
      <c r="H72" s="188">
        <v>0</v>
      </c>
      <c r="I72" s="188">
        <f>ROUND(E72*H72,2)</f>
        <v>0</v>
      </c>
      <c r="J72" s="188">
        <v>104.5</v>
      </c>
      <c r="K72" s="188">
        <f>ROUND(E72*J72,2)</f>
        <v>2459.85</v>
      </c>
      <c r="L72" s="188">
        <v>15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151</v>
      </c>
      <c r="T72" s="188">
        <v>0</v>
      </c>
      <c r="U72" s="189">
        <f>ROUND(E72*T72,2)</f>
        <v>0</v>
      </c>
      <c r="V72" s="188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152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>
      <c r="A73" s="167"/>
      <c r="B73" s="177"/>
      <c r="C73" s="195" t="s">
        <v>221</v>
      </c>
      <c r="D73" s="180"/>
      <c r="E73" s="184">
        <v>23.54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9"/>
      <c r="V73" s="188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154</v>
      </c>
      <c r="AH73" s="166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>
      <c r="A74" s="167">
        <v>17</v>
      </c>
      <c r="B74" s="177" t="s">
        <v>224</v>
      </c>
      <c r="C74" s="194" t="s">
        <v>225</v>
      </c>
      <c r="D74" s="179" t="s">
        <v>159</v>
      </c>
      <c r="E74" s="183">
        <v>224.58</v>
      </c>
      <c r="F74" s="188"/>
      <c r="G74" s="188"/>
      <c r="H74" s="188">
        <v>33.31</v>
      </c>
      <c r="I74" s="188">
        <f>ROUND(E74*H74,2)</f>
        <v>7480.76</v>
      </c>
      <c r="J74" s="188">
        <v>169.19</v>
      </c>
      <c r="K74" s="188">
        <f>ROUND(E74*J74,2)</f>
        <v>37996.69</v>
      </c>
      <c r="L74" s="188">
        <v>15</v>
      </c>
      <c r="M74" s="188">
        <f>G74*(1+L74/100)</f>
        <v>0</v>
      </c>
      <c r="N74" s="188">
        <v>3.8700000000000002E-3</v>
      </c>
      <c r="O74" s="188">
        <f>ROUND(E74*N74,2)</f>
        <v>0.87</v>
      </c>
      <c r="P74" s="188">
        <v>0</v>
      </c>
      <c r="Q74" s="188">
        <f>ROUND(E74*P74,2)</f>
        <v>0</v>
      </c>
      <c r="R74" s="188"/>
      <c r="S74" s="188" t="s">
        <v>151</v>
      </c>
      <c r="T74" s="188">
        <v>0</v>
      </c>
      <c r="U74" s="189">
        <f>ROUND(E74*T74,2)</f>
        <v>0</v>
      </c>
      <c r="V74" s="188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152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/>
      <c r="B75" s="177"/>
      <c r="C75" s="195" t="s">
        <v>226</v>
      </c>
      <c r="D75" s="180"/>
      <c r="E75" s="184">
        <v>224.58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9"/>
      <c r="V75" s="188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154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>
      <c r="A76" s="167">
        <v>18</v>
      </c>
      <c r="B76" s="177" t="s">
        <v>227</v>
      </c>
      <c r="C76" s="194" t="s">
        <v>228</v>
      </c>
      <c r="D76" s="179" t="s">
        <v>159</v>
      </c>
      <c r="E76" s="183">
        <v>224.58</v>
      </c>
      <c r="F76" s="188"/>
      <c r="G76" s="188"/>
      <c r="H76" s="188">
        <v>0</v>
      </c>
      <c r="I76" s="188">
        <f>ROUND(E76*H76,2)</f>
        <v>0</v>
      </c>
      <c r="J76" s="188">
        <v>50.4</v>
      </c>
      <c r="K76" s="188">
        <f>ROUND(E76*J76,2)</f>
        <v>11318.83</v>
      </c>
      <c r="L76" s="188">
        <v>15</v>
      </c>
      <c r="M76" s="188">
        <f>G76*(1+L76/100)</f>
        <v>0</v>
      </c>
      <c r="N76" s="188">
        <v>0</v>
      </c>
      <c r="O76" s="188">
        <f>ROUND(E76*N76,2)</f>
        <v>0</v>
      </c>
      <c r="P76" s="188">
        <v>0</v>
      </c>
      <c r="Q76" s="188">
        <f>ROUND(E76*P76,2)</f>
        <v>0</v>
      </c>
      <c r="R76" s="188"/>
      <c r="S76" s="188" t="s">
        <v>151</v>
      </c>
      <c r="T76" s="188">
        <v>0</v>
      </c>
      <c r="U76" s="189">
        <f>ROUND(E76*T76,2)</f>
        <v>0</v>
      </c>
      <c r="V76" s="188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152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>
      <c r="A77" s="167">
        <v>19</v>
      </c>
      <c r="B77" s="177" t="s">
        <v>229</v>
      </c>
      <c r="C77" s="194" t="s">
        <v>230</v>
      </c>
      <c r="D77" s="179" t="s">
        <v>214</v>
      </c>
      <c r="E77" s="183">
        <v>1.4552799999999999</v>
      </c>
      <c r="F77" s="188"/>
      <c r="G77" s="188"/>
      <c r="H77" s="188">
        <v>23094.52</v>
      </c>
      <c r="I77" s="188">
        <f>ROUND(E77*H77,2)</f>
        <v>33608.99</v>
      </c>
      <c r="J77" s="188">
        <v>10724.08</v>
      </c>
      <c r="K77" s="188">
        <f>ROUND(E77*J77,2)</f>
        <v>15606.54</v>
      </c>
      <c r="L77" s="188">
        <v>15</v>
      </c>
      <c r="M77" s="188">
        <f>G77*(1+L77/100)</f>
        <v>0</v>
      </c>
      <c r="N77" s="188">
        <v>1.02139</v>
      </c>
      <c r="O77" s="188">
        <f>ROUND(E77*N77,2)</f>
        <v>1.49</v>
      </c>
      <c r="P77" s="188">
        <v>0</v>
      </c>
      <c r="Q77" s="188">
        <f>ROUND(E77*P77,2)</f>
        <v>0</v>
      </c>
      <c r="R77" s="188"/>
      <c r="S77" s="188" t="s">
        <v>151</v>
      </c>
      <c r="T77" s="188">
        <v>0</v>
      </c>
      <c r="U77" s="189">
        <f>ROUND(E77*T77,2)</f>
        <v>0</v>
      </c>
      <c r="V77" s="188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152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>
      <c r="A78" s="167"/>
      <c r="B78" s="177"/>
      <c r="C78" s="195" t="s">
        <v>231</v>
      </c>
      <c r="D78" s="180"/>
      <c r="E78" s="184">
        <v>1.46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9"/>
      <c r="V78" s="188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154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>
      <c r="A79" s="167">
        <v>20</v>
      </c>
      <c r="B79" s="177" t="s">
        <v>232</v>
      </c>
      <c r="C79" s="194" t="s">
        <v>233</v>
      </c>
      <c r="D79" s="179" t="s">
        <v>150</v>
      </c>
      <c r="E79" s="183">
        <v>7.7408000000000001</v>
      </c>
      <c r="F79" s="188"/>
      <c r="G79" s="188"/>
      <c r="H79" s="188">
        <v>2347.4</v>
      </c>
      <c r="I79" s="188">
        <f>ROUND(E79*H79,2)</f>
        <v>18170.75</v>
      </c>
      <c r="J79" s="188">
        <v>485.2</v>
      </c>
      <c r="K79" s="188">
        <f>ROUND(E79*J79,2)</f>
        <v>3755.84</v>
      </c>
      <c r="L79" s="188">
        <v>15</v>
      </c>
      <c r="M79" s="188">
        <f>G79*(1+L79/100)</f>
        <v>0</v>
      </c>
      <c r="N79" s="188">
        <v>2.5251100000000002</v>
      </c>
      <c r="O79" s="188">
        <f>ROUND(E79*N79,2)</f>
        <v>19.55</v>
      </c>
      <c r="P79" s="188">
        <v>0</v>
      </c>
      <c r="Q79" s="188">
        <f>ROUND(E79*P79,2)</f>
        <v>0</v>
      </c>
      <c r="R79" s="188"/>
      <c r="S79" s="188" t="s">
        <v>151</v>
      </c>
      <c r="T79" s="188">
        <v>0</v>
      </c>
      <c r="U79" s="189">
        <f>ROUND(E79*T79,2)</f>
        <v>0</v>
      </c>
      <c r="V79" s="188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152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>
      <c r="A80" s="167"/>
      <c r="B80" s="177"/>
      <c r="C80" s="195" t="s">
        <v>234</v>
      </c>
      <c r="D80" s="180"/>
      <c r="E80" s="184">
        <v>6.74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9"/>
      <c r="V80" s="188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154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>
      <c r="A81" s="167"/>
      <c r="B81" s="177"/>
      <c r="C81" s="195" t="s">
        <v>235</v>
      </c>
      <c r="D81" s="180"/>
      <c r="E81" s="184">
        <v>1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9"/>
      <c r="V81" s="188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154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>
      <c r="A82" s="167">
        <v>21</v>
      </c>
      <c r="B82" s="177" t="s">
        <v>236</v>
      </c>
      <c r="C82" s="194" t="s">
        <v>237</v>
      </c>
      <c r="D82" s="179" t="s">
        <v>159</v>
      </c>
      <c r="E82" s="183">
        <v>56.91</v>
      </c>
      <c r="F82" s="188"/>
      <c r="G82" s="188"/>
      <c r="H82" s="188">
        <v>93.41</v>
      </c>
      <c r="I82" s="188">
        <f>ROUND(E82*H82,2)</f>
        <v>5315.96</v>
      </c>
      <c r="J82" s="188">
        <v>239.59</v>
      </c>
      <c r="K82" s="188">
        <f>ROUND(E82*J82,2)</f>
        <v>13635.07</v>
      </c>
      <c r="L82" s="188">
        <v>15</v>
      </c>
      <c r="M82" s="188">
        <f>G82*(1+L82/100)</f>
        <v>0</v>
      </c>
      <c r="N82" s="188">
        <v>7.8200000000000006E-3</v>
      </c>
      <c r="O82" s="188">
        <f>ROUND(E82*N82,2)</f>
        <v>0.45</v>
      </c>
      <c r="P82" s="188">
        <v>0</v>
      </c>
      <c r="Q82" s="188">
        <f>ROUND(E82*P82,2)</f>
        <v>0</v>
      </c>
      <c r="R82" s="188"/>
      <c r="S82" s="188" t="s">
        <v>151</v>
      </c>
      <c r="T82" s="188">
        <v>0</v>
      </c>
      <c r="U82" s="189">
        <f>ROUND(E82*T82,2)</f>
        <v>0</v>
      </c>
      <c r="V82" s="188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152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>
      <c r="A83" s="167"/>
      <c r="B83" s="177"/>
      <c r="C83" s="195" t="s">
        <v>238</v>
      </c>
      <c r="D83" s="180"/>
      <c r="E83" s="184">
        <v>47.18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8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154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67"/>
      <c r="B84" s="177"/>
      <c r="C84" s="195" t="s">
        <v>239</v>
      </c>
      <c r="D84" s="180"/>
      <c r="E84" s="184">
        <v>9.73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8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154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67">
        <v>22</v>
      </c>
      <c r="B85" s="177" t="s">
        <v>240</v>
      </c>
      <c r="C85" s="194" t="s">
        <v>241</v>
      </c>
      <c r="D85" s="179" t="s">
        <v>159</v>
      </c>
      <c r="E85" s="183">
        <v>56.91</v>
      </c>
      <c r="F85" s="188"/>
      <c r="G85" s="188"/>
      <c r="H85" s="188">
        <v>0</v>
      </c>
      <c r="I85" s="188">
        <f>ROUND(E85*H85,2)</f>
        <v>0</v>
      </c>
      <c r="J85" s="188">
        <v>73.099999999999994</v>
      </c>
      <c r="K85" s="188">
        <f>ROUND(E85*J85,2)</f>
        <v>4160.12</v>
      </c>
      <c r="L85" s="188">
        <v>15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151</v>
      </c>
      <c r="T85" s="188">
        <v>0</v>
      </c>
      <c r="U85" s="189">
        <f>ROUND(E85*T85,2)</f>
        <v>0</v>
      </c>
      <c r="V85" s="188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152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67"/>
      <c r="B86" s="177"/>
      <c r="C86" s="195" t="s">
        <v>238</v>
      </c>
      <c r="D86" s="180"/>
      <c r="E86" s="184">
        <v>47.18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9"/>
      <c r="V86" s="188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154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>
      <c r="A87" s="167"/>
      <c r="B87" s="177"/>
      <c r="C87" s="195" t="s">
        <v>239</v>
      </c>
      <c r="D87" s="180"/>
      <c r="E87" s="184">
        <v>9.73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9"/>
      <c r="V87" s="188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154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>
      <c r="A88" s="167">
        <v>23</v>
      </c>
      <c r="B88" s="177" t="s">
        <v>242</v>
      </c>
      <c r="C88" s="194" t="s">
        <v>243</v>
      </c>
      <c r="D88" s="179" t="s">
        <v>214</v>
      </c>
      <c r="E88" s="183">
        <v>0.83475999999999995</v>
      </c>
      <c r="F88" s="188"/>
      <c r="G88" s="188"/>
      <c r="H88" s="188">
        <v>22296.02</v>
      </c>
      <c r="I88" s="188">
        <f>ROUND(E88*H88,2)</f>
        <v>18611.830000000002</v>
      </c>
      <c r="J88" s="188">
        <v>11065.78</v>
      </c>
      <c r="K88" s="188">
        <f>ROUND(E88*J88,2)</f>
        <v>9237.27</v>
      </c>
      <c r="L88" s="188">
        <v>15</v>
      </c>
      <c r="M88" s="188">
        <f>G88*(1+L88/100)</f>
        <v>0</v>
      </c>
      <c r="N88" s="188">
        <v>1.0166500000000001</v>
      </c>
      <c r="O88" s="188">
        <f>ROUND(E88*N88,2)</f>
        <v>0.85</v>
      </c>
      <c r="P88" s="188">
        <v>0</v>
      </c>
      <c r="Q88" s="188">
        <f>ROUND(E88*P88,2)</f>
        <v>0</v>
      </c>
      <c r="R88" s="188"/>
      <c r="S88" s="188" t="s">
        <v>151</v>
      </c>
      <c r="T88" s="188">
        <v>0</v>
      </c>
      <c r="U88" s="189">
        <f>ROUND(E88*T88,2)</f>
        <v>0</v>
      </c>
      <c r="V88" s="188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152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>
      <c r="A89" s="167"/>
      <c r="B89" s="177"/>
      <c r="C89" s="195" t="s">
        <v>244</v>
      </c>
      <c r="D89" s="180"/>
      <c r="E89" s="184">
        <v>0.45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8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154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>
      <c r="A90" s="167"/>
      <c r="B90" s="177"/>
      <c r="C90" s="195" t="s">
        <v>245</v>
      </c>
      <c r="D90" s="180"/>
      <c r="E90" s="184">
        <v>0.24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8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154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>
      <c r="A91" s="167"/>
      <c r="B91" s="177"/>
      <c r="C91" s="195" t="s">
        <v>246</v>
      </c>
      <c r="D91" s="180"/>
      <c r="E91" s="184">
        <v>0.05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9"/>
      <c r="V91" s="188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154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>
      <c r="A92" s="167"/>
      <c r="B92" s="177"/>
      <c r="C92" s="195" t="s">
        <v>247</v>
      </c>
      <c r="D92" s="180"/>
      <c r="E92" s="184">
        <v>0.09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9"/>
      <c r="V92" s="188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154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30.6" outlineLevel="1">
      <c r="A93" s="167">
        <v>24</v>
      </c>
      <c r="B93" s="177" t="s">
        <v>248</v>
      </c>
      <c r="C93" s="194" t="s">
        <v>1259</v>
      </c>
      <c r="D93" s="179" t="s">
        <v>159</v>
      </c>
      <c r="E93" s="183">
        <v>223.17792</v>
      </c>
      <c r="F93" s="188"/>
      <c r="G93" s="188"/>
      <c r="H93" s="188">
        <v>142.13</v>
      </c>
      <c r="I93" s="188">
        <f>ROUND(E93*H93,2)</f>
        <v>31720.28</v>
      </c>
      <c r="J93" s="188">
        <v>565.47</v>
      </c>
      <c r="K93" s="188">
        <f>ROUND(E93*J93,2)</f>
        <v>126200.42</v>
      </c>
      <c r="L93" s="188">
        <v>15</v>
      </c>
      <c r="M93" s="188">
        <f>G93*(1+L93/100)</f>
        <v>0</v>
      </c>
      <c r="N93" s="188">
        <v>1.434E-2</v>
      </c>
      <c r="O93" s="188">
        <f>ROUND(E93*N93,2)</f>
        <v>3.2</v>
      </c>
      <c r="P93" s="188">
        <v>0</v>
      </c>
      <c r="Q93" s="188">
        <f>ROUND(E93*P93,2)</f>
        <v>0</v>
      </c>
      <c r="R93" s="188"/>
      <c r="S93" s="188" t="s">
        <v>157</v>
      </c>
      <c r="T93" s="188">
        <v>0</v>
      </c>
      <c r="U93" s="189">
        <f>ROUND(E93*T93,2)</f>
        <v>0</v>
      </c>
      <c r="V93" s="188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152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ht="20.399999999999999" outlineLevel="1">
      <c r="A94" s="167"/>
      <c r="B94" s="177"/>
      <c r="C94" s="195" t="s">
        <v>249</v>
      </c>
      <c r="D94" s="180"/>
      <c r="E94" s="184">
        <v>163.22999999999999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9"/>
      <c r="V94" s="188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154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>
      <c r="A95" s="167"/>
      <c r="B95" s="177"/>
      <c r="C95" s="195" t="s">
        <v>250</v>
      </c>
      <c r="D95" s="180"/>
      <c r="E95" s="184">
        <v>24.32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9"/>
      <c r="V95" s="188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154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>
      <c r="A96" s="167"/>
      <c r="B96" s="177"/>
      <c r="C96" s="195" t="s">
        <v>251</v>
      </c>
      <c r="D96" s="180"/>
      <c r="E96" s="184">
        <v>35.627920000000003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9"/>
      <c r="V96" s="188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154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>
      <c r="A97" s="167">
        <v>25</v>
      </c>
      <c r="B97" s="177" t="s">
        <v>252</v>
      </c>
      <c r="C97" s="194" t="s">
        <v>253</v>
      </c>
      <c r="D97" s="179" t="s">
        <v>159</v>
      </c>
      <c r="E97" s="183">
        <v>224.58</v>
      </c>
      <c r="F97" s="188"/>
      <c r="G97" s="188"/>
      <c r="H97" s="188">
        <v>0</v>
      </c>
      <c r="I97" s="188">
        <f>ROUND(E97*H97,2)</f>
        <v>0</v>
      </c>
      <c r="J97" s="188">
        <v>385.8</v>
      </c>
      <c r="K97" s="188">
        <f>ROUND(E97*J97,2)</f>
        <v>86642.96</v>
      </c>
      <c r="L97" s="188">
        <v>15</v>
      </c>
      <c r="M97" s="188">
        <f>G97*(1+L97/100)</f>
        <v>0</v>
      </c>
      <c r="N97" s="188">
        <v>0</v>
      </c>
      <c r="O97" s="188">
        <f>ROUND(E97*N97,2)</f>
        <v>0</v>
      </c>
      <c r="P97" s="188">
        <v>0</v>
      </c>
      <c r="Q97" s="188">
        <f>ROUND(E97*P97,2)</f>
        <v>0</v>
      </c>
      <c r="R97" s="188"/>
      <c r="S97" s="188" t="s">
        <v>157</v>
      </c>
      <c r="T97" s="188">
        <v>0</v>
      </c>
      <c r="U97" s="189">
        <f>ROUND(E97*T97,2)</f>
        <v>0</v>
      </c>
      <c r="V97" s="188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152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ht="20.399999999999999" outlineLevel="1">
      <c r="A98" s="167">
        <v>26</v>
      </c>
      <c r="B98" s="177" t="s">
        <v>254</v>
      </c>
      <c r="C98" s="194" t="s">
        <v>255</v>
      </c>
      <c r="D98" s="179" t="s">
        <v>159</v>
      </c>
      <c r="E98" s="183">
        <v>224.58</v>
      </c>
      <c r="F98" s="188"/>
      <c r="G98" s="188"/>
      <c r="H98" s="188">
        <v>0</v>
      </c>
      <c r="I98" s="188">
        <f>ROUND(E98*H98,2)</f>
        <v>0</v>
      </c>
      <c r="J98" s="188">
        <v>2487.4</v>
      </c>
      <c r="K98" s="188">
        <f>ROUND(E98*J98,2)</f>
        <v>558620.29</v>
      </c>
      <c r="L98" s="188">
        <v>15</v>
      </c>
      <c r="M98" s="188">
        <f>G98*(1+L98/100)</f>
        <v>0</v>
      </c>
      <c r="N98" s="188">
        <v>0</v>
      </c>
      <c r="O98" s="188">
        <f>ROUND(E98*N98,2)</f>
        <v>0</v>
      </c>
      <c r="P98" s="188">
        <v>0</v>
      </c>
      <c r="Q98" s="188">
        <f>ROUND(E98*P98,2)</f>
        <v>0</v>
      </c>
      <c r="R98" s="188"/>
      <c r="S98" s="188" t="s">
        <v>157</v>
      </c>
      <c r="T98" s="188">
        <v>0</v>
      </c>
      <c r="U98" s="189">
        <f>ROUND(E98*T98,2)</f>
        <v>0</v>
      </c>
      <c r="V98" s="188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152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>
      <c r="A99" s="167">
        <v>27</v>
      </c>
      <c r="B99" s="177" t="s">
        <v>256</v>
      </c>
      <c r="C99" s="194" t="s">
        <v>257</v>
      </c>
      <c r="D99" s="179" t="s">
        <v>214</v>
      </c>
      <c r="E99" s="183">
        <v>5.4361100000000002</v>
      </c>
      <c r="F99" s="188"/>
      <c r="G99" s="188"/>
      <c r="H99" s="188">
        <v>22975.5</v>
      </c>
      <c r="I99" s="188">
        <f>ROUND(E99*H99,2)</f>
        <v>124897.35</v>
      </c>
      <c r="J99" s="188">
        <v>0</v>
      </c>
      <c r="K99" s="188">
        <f>ROUND(E99*J99,2)</f>
        <v>0</v>
      </c>
      <c r="L99" s="188">
        <v>15</v>
      </c>
      <c r="M99" s="188">
        <f>G99*(1+L99/100)</f>
        <v>0</v>
      </c>
      <c r="N99" s="188">
        <v>1</v>
      </c>
      <c r="O99" s="188">
        <f>ROUND(E99*N99,2)</f>
        <v>5.44</v>
      </c>
      <c r="P99" s="188">
        <v>0</v>
      </c>
      <c r="Q99" s="188">
        <f>ROUND(E99*P99,2)</f>
        <v>0</v>
      </c>
      <c r="R99" s="188"/>
      <c r="S99" s="188" t="s">
        <v>157</v>
      </c>
      <c r="T99" s="188">
        <v>0</v>
      </c>
      <c r="U99" s="189">
        <f>ROUND(E99*T99,2)</f>
        <v>0</v>
      </c>
      <c r="V99" s="188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258</v>
      </c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>
      <c r="A100" s="167"/>
      <c r="B100" s="177"/>
      <c r="C100" s="195" t="s">
        <v>215</v>
      </c>
      <c r="D100" s="180"/>
      <c r="E100" s="184">
        <v>5.44</v>
      </c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9"/>
      <c r="V100" s="188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154</v>
      </c>
      <c r="AH100" s="166">
        <v>0</v>
      </c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>
      <c r="A101" s="173" t="s">
        <v>146</v>
      </c>
      <c r="B101" s="178" t="s">
        <v>66</v>
      </c>
      <c r="C101" s="196" t="s">
        <v>67</v>
      </c>
      <c r="D101" s="181"/>
      <c r="E101" s="185"/>
      <c r="F101" s="190"/>
      <c r="G101" s="190">
        <f>SUMIF(AG102:AG122,"&lt;&gt;NOR",G102:G122)</f>
        <v>0</v>
      </c>
      <c r="H101" s="190"/>
      <c r="I101" s="190">
        <f>SUM(I102:I122)</f>
        <v>8441.7999999999993</v>
      </c>
      <c r="J101" s="190"/>
      <c r="K101" s="190">
        <f>SUM(K102:K122)</f>
        <v>78867.539999999994</v>
      </c>
      <c r="L101" s="190"/>
      <c r="M101" s="190">
        <f>SUM(M102:M122)</f>
        <v>0</v>
      </c>
      <c r="N101" s="190"/>
      <c r="O101" s="190">
        <f>SUM(O102:O122)</f>
        <v>0.93</v>
      </c>
      <c r="P101" s="190"/>
      <c r="Q101" s="190">
        <f>SUM(Q102:Q122)</f>
        <v>0</v>
      </c>
      <c r="R101" s="190"/>
      <c r="S101" s="190"/>
      <c r="T101" s="190"/>
      <c r="U101" s="191">
        <f>SUM(U102:U122)</f>
        <v>0</v>
      </c>
      <c r="V101" s="190"/>
      <c r="AG101" t="s">
        <v>147</v>
      </c>
    </row>
    <row r="102" spans="1:60" outlineLevel="1">
      <c r="A102" s="167">
        <v>28</v>
      </c>
      <c r="B102" s="177" t="s">
        <v>259</v>
      </c>
      <c r="C102" s="194" t="s">
        <v>260</v>
      </c>
      <c r="D102" s="179" t="s">
        <v>159</v>
      </c>
      <c r="E102" s="183">
        <v>438.07979999999998</v>
      </c>
      <c r="F102" s="188"/>
      <c r="G102" s="188"/>
      <c r="H102" s="188">
        <v>19.27</v>
      </c>
      <c r="I102" s="188">
        <f>ROUND(E102*H102,2)</f>
        <v>8441.7999999999993</v>
      </c>
      <c r="J102" s="188">
        <v>24.33</v>
      </c>
      <c r="K102" s="188">
        <f>ROUND(E102*J102,2)</f>
        <v>10658.48</v>
      </c>
      <c r="L102" s="188">
        <v>15</v>
      </c>
      <c r="M102" s="188">
        <f>G102*(1+L102/100)</f>
        <v>0</v>
      </c>
      <c r="N102" s="188">
        <v>2.9999999999999997E-4</v>
      </c>
      <c r="O102" s="188">
        <f>ROUND(E102*N102,2)</f>
        <v>0.13</v>
      </c>
      <c r="P102" s="188">
        <v>0</v>
      </c>
      <c r="Q102" s="188">
        <f>ROUND(E102*P102,2)</f>
        <v>0</v>
      </c>
      <c r="R102" s="188"/>
      <c r="S102" s="188" t="s">
        <v>157</v>
      </c>
      <c r="T102" s="188">
        <v>0</v>
      </c>
      <c r="U102" s="189">
        <f>ROUND(E102*T102,2)</f>
        <v>0</v>
      </c>
      <c r="V102" s="188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152</v>
      </c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>
      <c r="A103" s="167"/>
      <c r="B103" s="177"/>
      <c r="C103" s="195" t="s">
        <v>261</v>
      </c>
      <c r="D103" s="180"/>
      <c r="E103" s="184">
        <v>82.007999999999996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9"/>
      <c r="V103" s="188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154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>
      <c r="A104" s="167"/>
      <c r="B104" s="177"/>
      <c r="C104" s="195" t="s">
        <v>262</v>
      </c>
      <c r="D104" s="180"/>
      <c r="E104" s="184">
        <v>78.695999999999998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8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154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>
      <c r="A105" s="167"/>
      <c r="B105" s="177"/>
      <c r="C105" s="195" t="s">
        <v>263</v>
      </c>
      <c r="D105" s="180"/>
      <c r="E105" s="184">
        <v>27.151199999999999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8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154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>
      <c r="A106" s="167"/>
      <c r="B106" s="177"/>
      <c r="C106" s="195" t="s">
        <v>264</v>
      </c>
      <c r="D106" s="180"/>
      <c r="E106" s="184">
        <v>82.007999999999996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8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154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>
      <c r="A107" s="167"/>
      <c r="B107" s="177"/>
      <c r="C107" s="195" t="s">
        <v>265</v>
      </c>
      <c r="D107" s="180"/>
      <c r="E107" s="184">
        <v>79.715999999999994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88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154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>
      <c r="A108" s="167"/>
      <c r="B108" s="177"/>
      <c r="C108" s="195" t="s">
        <v>266</v>
      </c>
      <c r="D108" s="180"/>
      <c r="E108" s="184">
        <v>36.555999999999997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9"/>
      <c r="V108" s="188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154</v>
      </c>
      <c r="AH108" s="166">
        <v>0</v>
      </c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>
      <c r="A109" s="167"/>
      <c r="B109" s="177"/>
      <c r="C109" s="195" t="s">
        <v>267</v>
      </c>
      <c r="D109" s="180"/>
      <c r="E109" s="184">
        <v>60.164000000000001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9"/>
      <c r="V109" s="188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154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>
      <c r="A110" s="167"/>
      <c r="B110" s="177"/>
      <c r="C110" s="195" t="s">
        <v>268</v>
      </c>
      <c r="D110" s="180"/>
      <c r="E110" s="184">
        <v>-13.363200000000001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9"/>
      <c r="V110" s="188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154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>
      <c r="A111" s="167"/>
      <c r="B111" s="177"/>
      <c r="C111" s="195" t="s">
        <v>269</v>
      </c>
      <c r="D111" s="180"/>
      <c r="E111" s="184">
        <v>-13.824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9"/>
      <c r="V111" s="188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154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>
      <c r="A112" s="167"/>
      <c r="B112" s="177"/>
      <c r="C112" s="195" t="s">
        <v>270</v>
      </c>
      <c r="D112" s="180"/>
      <c r="E112" s="184">
        <v>-1.3248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9"/>
      <c r="V112" s="188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154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ht="30.6" outlineLevel="1">
      <c r="A113" s="167"/>
      <c r="B113" s="177"/>
      <c r="C113" s="195" t="s">
        <v>271</v>
      </c>
      <c r="D113" s="180"/>
      <c r="E113" s="184">
        <v>20.2926</v>
      </c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9"/>
      <c r="V113" s="188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154</v>
      </c>
      <c r="AH113" s="166">
        <v>0</v>
      </c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>
      <c r="A114" s="167">
        <v>29</v>
      </c>
      <c r="B114" s="177" t="s">
        <v>272</v>
      </c>
      <c r="C114" s="194" t="s">
        <v>273</v>
      </c>
      <c r="D114" s="179" t="s">
        <v>159</v>
      </c>
      <c r="E114" s="183">
        <v>270.45623999999998</v>
      </c>
      <c r="F114" s="188"/>
      <c r="G114" s="188"/>
      <c r="H114" s="188">
        <v>0</v>
      </c>
      <c r="I114" s="188">
        <f>ROUND(E114*H114,2)</f>
        <v>0</v>
      </c>
      <c r="J114" s="188">
        <v>252.2</v>
      </c>
      <c r="K114" s="188">
        <f>ROUND(E114*J114,2)</f>
        <v>68209.06</v>
      </c>
      <c r="L114" s="188">
        <v>15</v>
      </c>
      <c r="M114" s="188">
        <f>G114*(1+L114/100)</f>
        <v>0</v>
      </c>
      <c r="N114" s="188">
        <v>2.9399999999999999E-3</v>
      </c>
      <c r="O114" s="188">
        <f>ROUND(E114*N114,2)</f>
        <v>0.8</v>
      </c>
      <c r="P114" s="188">
        <v>0</v>
      </c>
      <c r="Q114" s="188">
        <f>ROUND(E114*P114,2)</f>
        <v>0</v>
      </c>
      <c r="R114" s="188"/>
      <c r="S114" s="188" t="s">
        <v>157</v>
      </c>
      <c r="T114" s="188">
        <v>0</v>
      </c>
      <c r="U114" s="189">
        <f>ROUND(E114*T114,2)</f>
        <v>0</v>
      </c>
      <c r="V114" s="188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152</v>
      </c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>
      <c r="A115" s="167"/>
      <c r="B115" s="177"/>
      <c r="C115" s="195" t="s">
        <v>274</v>
      </c>
      <c r="D115" s="180"/>
      <c r="E115" s="184">
        <v>261.62583999999998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/>
      <c r="V115" s="188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154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>
      <c r="A116" s="167"/>
      <c r="B116" s="177"/>
      <c r="C116" s="195" t="s">
        <v>275</v>
      </c>
      <c r="D116" s="180"/>
      <c r="E116" s="184">
        <v>-28.512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88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154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>
      <c r="A117" s="167"/>
      <c r="B117" s="177"/>
      <c r="C117" s="195" t="s">
        <v>276</v>
      </c>
      <c r="D117" s="180"/>
      <c r="E117" s="184">
        <v>-2.6496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9"/>
      <c r="V117" s="188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154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>
      <c r="A118" s="167"/>
      <c r="B118" s="177"/>
      <c r="C118" s="195" t="s">
        <v>277</v>
      </c>
      <c r="D118" s="180"/>
      <c r="E118" s="184">
        <v>25.088000000000001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9"/>
      <c r="V118" s="188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154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>
      <c r="A119" s="167"/>
      <c r="B119" s="177"/>
      <c r="C119" s="195" t="s">
        <v>278</v>
      </c>
      <c r="D119" s="180"/>
      <c r="E119" s="184">
        <v>6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9"/>
      <c r="V119" s="188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154</v>
      </c>
      <c r="AH119" s="166">
        <v>0</v>
      </c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>
      <c r="A120" s="167"/>
      <c r="B120" s="177"/>
      <c r="C120" s="195" t="s">
        <v>279</v>
      </c>
      <c r="D120" s="180"/>
      <c r="E120" s="184">
        <v>6.048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9"/>
      <c r="V120" s="188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154</v>
      </c>
      <c r="AH120" s="166">
        <v>0</v>
      </c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>
      <c r="A121" s="167"/>
      <c r="B121" s="177"/>
      <c r="C121" s="195" t="s">
        <v>280</v>
      </c>
      <c r="D121" s="180"/>
      <c r="E121" s="184">
        <v>1.044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9"/>
      <c r="V121" s="188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154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>
      <c r="A122" s="167"/>
      <c r="B122" s="177"/>
      <c r="C122" s="195" t="s">
        <v>281</v>
      </c>
      <c r="D122" s="180"/>
      <c r="E122" s="184">
        <v>1.8120000000000001</v>
      </c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9"/>
      <c r="V122" s="188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 t="s">
        <v>154</v>
      </c>
      <c r="AH122" s="166">
        <v>0</v>
      </c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>
      <c r="A123" s="173" t="s">
        <v>146</v>
      </c>
      <c r="B123" s="178" t="s">
        <v>68</v>
      </c>
      <c r="C123" s="196" t="s">
        <v>69</v>
      </c>
      <c r="D123" s="181"/>
      <c r="E123" s="185"/>
      <c r="F123" s="190"/>
      <c r="G123" s="190">
        <f>SUMIF(AG124:AG147,"&lt;&gt;NOR",G124:G147)</f>
        <v>0</v>
      </c>
      <c r="H123" s="190"/>
      <c r="I123" s="190">
        <f>SUM(I124:I147)</f>
        <v>24706.48</v>
      </c>
      <c r="J123" s="190"/>
      <c r="K123" s="190">
        <f>SUM(K124:K147)</f>
        <v>135530.86000000002</v>
      </c>
      <c r="L123" s="190"/>
      <c r="M123" s="190">
        <f>SUM(M124:M147)</f>
        <v>0</v>
      </c>
      <c r="N123" s="190"/>
      <c r="O123" s="190">
        <f>SUM(O124:O147)</f>
        <v>25.27</v>
      </c>
      <c r="P123" s="190"/>
      <c r="Q123" s="190">
        <f>SUM(Q124:Q147)</f>
        <v>0</v>
      </c>
      <c r="R123" s="190"/>
      <c r="S123" s="190"/>
      <c r="T123" s="190"/>
      <c r="U123" s="191">
        <f>SUM(U124:U147)</f>
        <v>0</v>
      </c>
      <c r="V123" s="190"/>
      <c r="AG123" t="s">
        <v>147</v>
      </c>
    </row>
    <row r="124" spans="1:60" outlineLevel="1">
      <c r="A124" s="167">
        <v>30</v>
      </c>
      <c r="B124" s="177" t="s">
        <v>282</v>
      </c>
      <c r="C124" s="194" t="s">
        <v>283</v>
      </c>
      <c r="D124" s="179" t="s">
        <v>159</v>
      </c>
      <c r="E124" s="183">
        <v>31.1616</v>
      </c>
      <c r="F124" s="188"/>
      <c r="G124" s="188"/>
      <c r="H124" s="188">
        <v>14.22</v>
      </c>
      <c r="I124" s="188">
        <f>ROUND(E124*H124,2)</f>
        <v>443.12</v>
      </c>
      <c r="J124" s="188">
        <v>24.38</v>
      </c>
      <c r="K124" s="188">
        <f>ROUND(E124*J124,2)</f>
        <v>759.72</v>
      </c>
      <c r="L124" s="188">
        <v>15</v>
      </c>
      <c r="M124" s="188">
        <f>G124*(1+L124/100)</f>
        <v>0</v>
      </c>
      <c r="N124" s="188">
        <v>4.0000000000000003E-5</v>
      </c>
      <c r="O124" s="188">
        <f>ROUND(E124*N124,2)</f>
        <v>0</v>
      </c>
      <c r="P124" s="188">
        <v>0</v>
      </c>
      <c r="Q124" s="188">
        <f>ROUND(E124*P124,2)</f>
        <v>0</v>
      </c>
      <c r="R124" s="188"/>
      <c r="S124" s="188" t="s">
        <v>151</v>
      </c>
      <c r="T124" s="188">
        <v>0</v>
      </c>
      <c r="U124" s="189">
        <f>ROUND(E124*T124,2)</f>
        <v>0</v>
      </c>
      <c r="V124" s="188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 t="s">
        <v>152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>
      <c r="A125" s="167"/>
      <c r="B125" s="177"/>
      <c r="C125" s="195" t="s">
        <v>284</v>
      </c>
      <c r="D125" s="180"/>
      <c r="E125" s="184">
        <v>13.363200000000001</v>
      </c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9"/>
      <c r="V125" s="188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 t="s">
        <v>154</v>
      </c>
      <c r="AH125" s="166">
        <v>0</v>
      </c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>
      <c r="A126" s="167"/>
      <c r="B126" s="177"/>
      <c r="C126" s="195" t="s">
        <v>285</v>
      </c>
      <c r="D126" s="180"/>
      <c r="E126" s="184">
        <v>13.824</v>
      </c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9"/>
      <c r="V126" s="188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154</v>
      </c>
      <c r="AH126" s="166">
        <v>0</v>
      </c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>
      <c r="A127" s="167"/>
      <c r="B127" s="177"/>
      <c r="C127" s="195" t="s">
        <v>286</v>
      </c>
      <c r="D127" s="180"/>
      <c r="E127" s="184">
        <v>1.3248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9"/>
      <c r="V127" s="188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154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>
      <c r="A128" s="167"/>
      <c r="B128" s="177"/>
      <c r="C128" s="195" t="s">
        <v>287</v>
      </c>
      <c r="D128" s="180"/>
      <c r="E128" s="184">
        <v>2.6496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9"/>
      <c r="V128" s="188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154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>
      <c r="A129" s="167">
        <v>31</v>
      </c>
      <c r="B129" s="177" t="s">
        <v>288</v>
      </c>
      <c r="C129" s="194" t="s">
        <v>289</v>
      </c>
      <c r="D129" s="179" t="s">
        <v>159</v>
      </c>
      <c r="E129" s="183">
        <v>530.11500000000001</v>
      </c>
      <c r="F129" s="188"/>
      <c r="G129" s="188"/>
      <c r="H129" s="188">
        <v>45.77</v>
      </c>
      <c r="I129" s="188">
        <f>ROUND(E129*H129,2)</f>
        <v>24263.360000000001</v>
      </c>
      <c r="J129" s="188">
        <v>254.23</v>
      </c>
      <c r="K129" s="188">
        <f>ROUND(E129*J129,2)</f>
        <v>134771.14000000001</v>
      </c>
      <c r="L129" s="188">
        <v>15</v>
      </c>
      <c r="M129" s="188">
        <f>G129*(1+L129/100)</f>
        <v>0</v>
      </c>
      <c r="N129" s="188">
        <v>4.7660000000000001E-2</v>
      </c>
      <c r="O129" s="188">
        <f>ROUND(E129*N129,2)</f>
        <v>25.27</v>
      </c>
      <c r="P129" s="188">
        <v>0</v>
      </c>
      <c r="Q129" s="188">
        <f>ROUND(E129*P129,2)</f>
        <v>0</v>
      </c>
      <c r="R129" s="188"/>
      <c r="S129" s="188" t="s">
        <v>151</v>
      </c>
      <c r="T129" s="188">
        <v>0</v>
      </c>
      <c r="U129" s="189">
        <f>ROUND(E129*T129,2)</f>
        <v>0</v>
      </c>
      <c r="V129" s="188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152</v>
      </c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>
      <c r="A130" s="167"/>
      <c r="B130" s="177"/>
      <c r="C130" s="195" t="s">
        <v>290</v>
      </c>
      <c r="D130" s="180"/>
      <c r="E130" s="184">
        <v>29.040700000000001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9"/>
      <c r="V130" s="188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154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>
      <c r="A131" s="167"/>
      <c r="B131" s="177"/>
      <c r="C131" s="195" t="s">
        <v>291</v>
      </c>
      <c r="D131" s="180"/>
      <c r="E131" s="184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9"/>
      <c r="V131" s="188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154</v>
      </c>
      <c r="AH131" s="166">
        <v>0</v>
      </c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>
      <c r="A132" s="167"/>
      <c r="B132" s="177"/>
      <c r="C132" s="195" t="s">
        <v>164</v>
      </c>
      <c r="D132" s="180"/>
      <c r="E132" s="184">
        <v>22.0733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8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154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>
      <c r="A133" s="167"/>
      <c r="B133" s="177"/>
      <c r="C133" s="195" t="s">
        <v>291</v>
      </c>
      <c r="D133" s="180"/>
      <c r="E133" s="184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8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154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>
      <c r="A134" s="167"/>
      <c r="B134" s="177"/>
      <c r="C134" s="195" t="s">
        <v>160</v>
      </c>
      <c r="D134" s="180"/>
      <c r="E134" s="184">
        <v>39.290399999999998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9"/>
      <c r="V134" s="188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154</v>
      </c>
      <c r="AH134" s="166">
        <v>0</v>
      </c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>
      <c r="A135" s="167"/>
      <c r="B135" s="177"/>
      <c r="C135" s="195" t="s">
        <v>292</v>
      </c>
      <c r="D135" s="180"/>
      <c r="E135" s="184">
        <v>1.6308</v>
      </c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9"/>
      <c r="V135" s="188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154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>
      <c r="A136" s="167"/>
      <c r="B136" s="177"/>
      <c r="C136" s="195" t="s">
        <v>293</v>
      </c>
      <c r="D136" s="180"/>
      <c r="E136" s="184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9"/>
      <c r="V136" s="188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154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>
      <c r="A137" s="167"/>
      <c r="B137" s="177"/>
      <c r="C137" s="195" t="s">
        <v>261</v>
      </c>
      <c r="D137" s="180"/>
      <c r="E137" s="184">
        <v>82.007999999999996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9"/>
      <c r="V137" s="188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154</v>
      </c>
      <c r="AH137" s="166">
        <v>0</v>
      </c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>
      <c r="A138" s="167"/>
      <c r="B138" s="177"/>
      <c r="C138" s="195" t="s">
        <v>262</v>
      </c>
      <c r="D138" s="180"/>
      <c r="E138" s="184">
        <v>78.695999999999998</v>
      </c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8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154</v>
      </c>
      <c r="AH138" s="166">
        <v>0</v>
      </c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>
      <c r="A139" s="167"/>
      <c r="B139" s="177"/>
      <c r="C139" s="195" t="s">
        <v>263</v>
      </c>
      <c r="D139" s="180"/>
      <c r="E139" s="184">
        <v>27.151199999999999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8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154</v>
      </c>
      <c r="AH139" s="166">
        <v>0</v>
      </c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>
      <c r="A140" s="167"/>
      <c r="B140" s="177"/>
      <c r="C140" s="195" t="s">
        <v>264</v>
      </c>
      <c r="D140" s="180"/>
      <c r="E140" s="184">
        <v>82.007999999999996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8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154</v>
      </c>
      <c r="AH140" s="166">
        <v>0</v>
      </c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>
      <c r="A141" s="167"/>
      <c r="B141" s="177"/>
      <c r="C141" s="195" t="s">
        <v>265</v>
      </c>
      <c r="D141" s="180"/>
      <c r="E141" s="184">
        <v>79.715999999999994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9"/>
      <c r="V141" s="188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154</v>
      </c>
      <c r="AH141" s="166">
        <v>0</v>
      </c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>
      <c r="A142" s="167"/>
      <c r="B142" s="177"/>
      <c r="C142" s="195" t="s">
        <v>266</v>
      </c>
      <c r="D142" s="180"/>
      <c r="E142" s="184">
        <v>36.555999999999997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9"/>
      <c r="V142" s="188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154</v>
      </c>
      <c r="AH142" s="166">
        <v>0</v>
      </c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>
      <c r="A143" s="167"/>
      <c r="B143" s="177"/>
      <c r="C143" s="195" t="s">
        <v>267</v>
      </c>
      <c r="D143" s="180"/>
      <c r="E143" s="184">
        <v>60.164000000000001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9"/>
      <c r="V143" s="188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154</v>
      </c>
      <c r="AH143" s="166">
        <v>0</v>
      </c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>
      <c r="A144" s="167"/>
      <c r="B144" s="177"/>
      <c r="C144" s="195" t="s">
        <v>268</v>
      </c>
      <c r="D144" s="180"/>
      <c r="E144" s="184">
        <v>-13.363200000000001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9"/>
      <c r="V144" s="188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154</v>
      </c>
      <c r="AH144" s="166">
        <v>0</v>
      </c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>
      <c r="A145" s="167"/>
      <c r="B145" s="177"/>
      <c r="C145" s="195" t="s">
        <v>269</v>
      </c>
      <c r="D145" s="180"/>
      <c r="E145" s="184">
        <v>-13.824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9"/>
      <c r="V145" s="188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154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>
      <c r="A146" s="167"/>
      <c r="B146" s="177"/>
      <c r="C146" s="195" t="s">
        <v>270</v>
      </c>
      <c r="D146" s="180"/>
      <c r="E146" s="184">
        <v>-1.3248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9"/>
      <c r="V146" s="188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154</v>
      </c>
      <c r="AH146" s="166">
        <v>0</v>
      </c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ht="30.6" outlineLevel="1">
      <c r="A147" s="167"/>
      <c r="B147" s="177"/>
      <c r="C147" s="195" t="s">
        <v>271</v>
      </c>
      <c r="D147" s="180"/>
      <c r="E147" s="184">
        <v>20.2926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9"/>
      <c r="V147" s="188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154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>
      <c r="A148" s="173" t="s">
        <v>146</v>
      </c>
      <c r="B148" s="178" t="s">
        <v>70</v>
      </c>
      <c r="C148" s="196" t="s">
        <v>71</v>
      </c>
      <c r="D148" s="181"/>
      <c r="E148" s="185"/>
      <c r="F148" s="190"/>
      <c r="G148" s="190">
        <f>SUMIF(AG149:AG180,"&lt;&gt;NOR",G149:G180)</f>
        <v>0</v>
      </c>
      <c r="H148" s="190"/>
      <c r="I148" s="190">
        <f>SUM(I149:I180)</f>
        <v>191237.84</v>
      </c>
      <c r="J148" s="190"/>
      <c r="K148" s="190">
        <f>SUM(K149:K180)</f>
        <v>149808.82999999999</v>
      </c>
      <c r="L148" s="190"/>
      <c r="M148" s="190">
        <f>SUM(M149:M180)</f>
        <v>0</v>
      </c>
      <c r="N148" s="190"/>
      <c r="O148" s="190">
        <f>SUM(O149:O180)</f>
        <v>2.8599999999999994</v>
      </c>
      <c r="P148" s="190"/>
      <c r="Q148" s="190">
        <f>SUM(Q149:Q180)</f>
        <v>0</v>
      </c>
      <c r="R148" s="190"/>
      <c r="S148" s="190"/>
      <c r="T148" s="190"/>
      <c r="U148" s="191">
        <f>SUM(U149:U180)</f>
        <v>0</v>
      </c>
      <c r="V148" s="190"/>
      <c r="AG148" t="s">
        <v>147</v>
      </c>
    </row>
    <row r="149" spans="1:60" outlineLevel="1">
      <c r="A149" s="167">
        <v>32</v>
      </c>
      <c r="B149" s="177" t="s">
        <v>294</v>
      </c>
      <c r="C149" s="194" t="s">
        <v>295</v>
      </c>
      <c r="D149" s="179" t="s">
        <v>159</v>
      </c>
      <c r="E149" s="183">
        <v>31.1616</v>
      </c>
      <c r="F149" s="188"/>
      <c r="G149" s="188"/>
      <c r="H149" s="188">
        <v>14.22</v>
      </c>
      <c r="I149" s="188">
        <f>ROUND(E149*H149,2)</f>
        <v>443.12</v>
      </c>
      <c r="J149" s="188">
        <v>24.38</v>
      </c>
      <c r="K149" s="188">
        <f>ROUND(E149*J149,2)</f>
        <v>759.72</v>
      </c>
      <c r="L149" s="188">
        <v>15</v>
      </c>
      <c r="M149" s="188">
        <f>G149*(1+L149/100)</f>
        <v>0</v>
      </c>
      <c r="N149" s="188">
        <v>4.0000000000000003E-5</v>
      </c>
      <c r="O149" s="188">
        <f>ROUND(E149*N149,2)</f>
        <v>0</v>
      </c>
      <c r="P149" s="188">
        <v>0</v>
      </c>
      <c r="Q149" s="188">
        <f>ROUND(E149*P149,2)</f>
        <v>0</v>
      </c>
      <c r="R149" s="188"/>
      <c r="S149" s="188" t="s">
        <v>151</v>
      </c>
      <c r="T149" s="188">
        <v>0</v>
      </c>
      <c r="U149" s="189">
        <f>ROUND(E149*T149,2)</f>
        <v>0</v>
      </c>
      <c r="V149" s="188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152</v>
      </c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outlineLevel="1">
      <c r="A150" s="167"/>
      <c r="B150" s="177"/>
      <c r="C150" s="195" t="s">
        <v>284</v>
      </c>
      <c r="D150" s="180"/>
      <c r="E150" s="184">
        <v>13.363200000000001</v>
      </c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9"/>
      <c r="V150" s="188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 t="s">
        <v>154</v>
      </c>
      <c r="AH150" s="166">
        <v>0</v>
      </c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>
      <c r="A151" s="167"/>
      <c r="B151" s="177"/>
      <c r="C151" s="195" t="s">
        <v>285</v>
      </c>
      <c r="D151" s="180"/>
      <c r="E151" s="184">
        <v>13.824</v>
      </c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9"/>
      <c r="V151" s="188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154</v>
      </c>
      <c r="AH151" s="166">
        <v>0</v>
      </c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>
      <c r="A152" s="167"/>
      <c r="B152" s="177"/>
      <c r="C152" s="195" t="s">
        <v>286</v>
      </c>
      <c r="D152" s="180"/>
      <c r="E152" s="184">
        <v>1.3248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9"/>
      <c r="V152" s="188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154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>
      <c r="A153" s="167"/>
      <c r="B153" s="177"/>
      <c r="C153" s="195" t="s">
        <v>287</v>
      </c>
      <c r="D153" s="180"/>
      <c r="E153" s="184">
        <v>2.6496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9"/>
      <c r="V153" s="188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154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>
      <c r="A154" s="167">
        <v>33</v>
      </c>
      <c r="B154" s="177" t="s">
        <v>296</v>
      </c>
      <c r="C154" s="194" t="s">
        <v>671</v>
      </c>
      <c r="D154" s="179" t="s">
        <v>159</v>
      </c>
      <c r="E154" s="183">
        <v>5.6</v>
      </c>
      <c r="F154" s="188"/>
      <c r="G154" s="188"/>
      <c r="H154" s="188">
        <v>395.98</v>
      </c>
      <c r="I154" s="188">
        <f>ROUND(E154*H154,2)</f>
        <v>2217.4899999999998</v>
      </c>
      <c r="J154" s="188">
        <v>173.52</v>
      </c>
      <c r="K154" s="188">
        <f>ROUND(E154*J154,2)</f>
        <v>971.71</v>
      </c>
      <c r="L154" s="188">
        <v>15</v>
      </c>
      <c r="M154" s="188">
        <f>G154*(1+L154/100)</f>
        <v>0</v>
      </c>
      <c r="N154" s="188">
        <v>7.3600000000000002E-3</v>
      </c>
      <c r="O154" s="188">
        <f>ROUND(E154*N154,2)</f>
        <v>0.04</v>
      </c>
      <c r="P154" s="188">
        <v>0</v>
      </c>
      <c r="Q154" s="188">
        <f>ROUND(E154*P154,2)</f>
        <v>0</v>
      </c>
      <c r="R154" s="188"/>
      <c r="S154" s="188" t="s">
        <v>151</v>
      </c>
      <c r="T154" s="188">
        <v>0</v>
      </c>
      <c r="U154" s="189">
        <f>ROUND(E154*T154,2)</f>
        <v>0</v>
      </c>
      <c r="V154" s="188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152</v>
      </c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>
      <c r="A155" s="167"/>
      <c r="B155" s="177"/>
      <c r="C155" s="195" t="s">
        <v>297</v>
      </c>
      <c r="D155" s="180"/>
      <c r="E155" s="184">
        <v>5.6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9"/>
      <c r="V155" s="188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154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ht="20.399999999999999" outlineLevel="1">
      <c r="A156" s="167">
        <v>34</v>
      </c>
      <c r="B156" s="177" t="s">
        <v>298</v>
      </c>
      <c r="C156" s="194" t="s">
        <v>672</v>
      </c>
      <c r="D156" s="179" t="s">
        <v>159</v>
      </c>
      <c r="E156" s="183">
        <v>255.55224000000001</v>
      </c>
      <c r="F156" s="188"/>
      <c r="G156" s="188"/>
      <c r="H156" s="188">
        <v>406.07</v>
      </c>
      <c r="I156" s="188">
        <f>ROUND(E156*H156,2)</f>
        <v>103772.1</v>
      </c>
      <c r="J156" s="188">
        <v>456.83</v>
      </c>
      <c r="K156" s="188">
        <f>ROUND(E156*J156,2)</f>
        <v>116743.93</v>
      </c>
      <c r="L156" s="188">
        <v>15</v>
      </c>
      <c r="M156" s="188">
        <f>G156*(1+L156/100)</f>
        <v>0</v>
      </c>
      <c r="N156" s="188">
        <v>1.004E-2</v>
      </c>
      <c r="O156" s="188">
        <f>ROUND(E156*N156,2)</f>
        <v>2.57</v>
      </c>
      <c r="P156" s="188">
        <v>0</v>
      </c>
      <c r="Q156" s="188">
        <f>ROUND(E156*P156,2)</f>
        <v>0</v>
      </c>
      <c r="R156" s="188"/>
      <c r="S156" s="188" t="s">
        <v>157</v>
      </c>
      <c r="T156" s="188">
        <v>0</v>
      </c>
      <c r="U156" s="189">
        <f>ROUND(E156*T156,2)</f>
        <v>0</v>
      </c>
      <c r="V156" s="188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152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>
      <c r="A157" s="167"/>
      <c r="B157" s="177"/>
      <c r="C157" s="195" t="s">
        <v>274</v>
      </c>
      <c r="D157" s="180"/>
      <c r="E157" s="184">
        <v>261.62583999999998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9"/>
      <c r="V157" s="188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154</v>
      </c>
      <c r="AH157" s="166">
        <v>0</v>
      </c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outlineLevel="1">
      <c r="A158" s="167"/>
      <c r="B158" s="177"/>
      <c r="C158" s="195" t="s">
        <v>299</v>
      </c>
      <c r="D158" s="180"/>
      <c r="E158" s="184">
        <v>-13.363200000000001</v>
      </c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9"/>
      <c r="V158" s="188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154</v>
      </c>
      <c r="AH158" s="166">
        <v>0</v>
      </c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>
      <c r="A159" s="167"/>
      <c r="B159" s="177"/>
      <c r="C159" s="195" t="s">
        <v>300</v>
      </c>
      <c r="D159" s="180"/>
      <c r="E159" s="184">
        <v>-13.824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9"/>
      <c r="V159" s="188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154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>
      <c r="A160" s="167"/>
      <c r="B160" s="177"/>
      <c r="C160" s="195" t="s">
        <v>301</v>
      </c>
      <c r="D160" s="180"/>
      <c r="E160" s="184">
        <v>-1.3248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9"/>
      <c r="V160" s="188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154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>
      <c r="A161" s="167"/>
      <c r="B161" s="177"/>
      <c r="C161" s="195" t="s">
        <v>276</v>
      </c>
      <c r="D161" s="180"/>
      <c r="E161" s="184">
        <v>-2.6496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9"/>
      <c r="V161" s="188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154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>
      <c r="A162" s="167"/>
      <c r="B162" s="177"/>
      <c r="C162" s="195" t="s">
        <v>277</v>
      </c>
      <c r="D162" s="180"/>
      <c r="E162" s="184">
        <v>25.088000000000001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8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154</v>
      </c>
      <c r="AH162" s="166">
        <v>0</v>
      </c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>
      <c r="A163" s="167">
        <v>35</v>
      </c>
      <c r="B163" s="177" t="s">
        <v>302</v>
      </c>
      <c r="C163" s="194" t="s">
        <v>673</v>
      </c>
      <c r="D163" s="179" t="s">
        <v>159</v>
      </c>
      <c r="E163" s="183">
        <v>14.904</v>
      </c>
      <c r="F163" s="188"/>
      <c r="G163" s="188"/>
      <c r="H163" s="188">
        <v>471.07</v>
      </c>
      <c r="I163" s="188">
        <f>ROUND(E163*H163,2)</f>
        <v>7020.83</v>
      </c>
      <c r="J163" s="188">
        <v>1048.73</v>
      </c>
      <c r="K163" s="188">
        <f>ROUND(E163*J163,2)</f>
        <v>15630.27</v>
      </c>
      <c r="L163" s="188">
        <v>15</v>
      </c>
      <c r="M163" s="188">
        <f>G163*(1+L163/100)</f>
        <v>0</v>
      </c>
      <c r="N163" s="188">
        <v>1.2999999999999999E-2</v>
      </c>
      <c r="O163" s="188">
        <f>ROUND(E163*N163,2)</f>
        <v>0.19</v>
      </c>
      <c r="P163" s="188">
        <v>0</v>
      </c>
      <c r="Q163" s="188">
        <f>ROUND(E163*P163,2)</f>
        <v>0</v>
      </c>
      <c r="R163" s="188"/>
      <c r="S163" s="188" t="s">
        <v>151</v>
      </c>
      <c r="T163" s="188">
        <v>0</v>
      </c>
      <c r="U163" s="189">
        <f>ROUND(E163*T163,2)</f>
        <v>0</v>
      </c>
      <c r="V163" s="188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152</v>
      </c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>
      <c r="A164" s="167"/>
      <c r="B164" s="177"/>
      <c r="C164" s="195" t="s">
        <v>278</v>
      </c>
      <c r="D164" s="180"/>
      <c r="E164" s="184">
        <v>6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8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154</v>
      </c>
      <c r="AH164" s="166">
        <v>0</v>
      </c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>
      <c r="A165" s="167"/>
      <c r="B165" s="177"/>
      <c r="C165" s="195" t="s">
        <v>279</v>
      </c>
      <c r="D165" s="180"/>
      <c r="E165" s="184">
        <v>6.048</v>
      </c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9"/>
      <c r="V165" s="188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154</v>
      </c>
      <c r="AH165" s="166">
        <v>0</v>
      </c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>
      <c r="A166" s="167"/>
      <c r="B166" s="177"/>
      <c r="C166" s="195" t="s">
        <v>280</v>
      </c>
      <c r="D166" s="180"/>
      <c r="E166" s="184">
        <v>1.044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9"/>
      <c r="V166" s="188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154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>
      <c r="A167" s="167"/>
      <c r="B167" s="177"/>
      <c r="C167" s="195" t="s">
        <v>281</v>
      </c>
      <c r="D167" s="180"/>
      <c r="E167" s="184">
        <v>1.8120000000000001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9"/>
      <c r="V167" s="188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154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>
      <c r="A168" s="167">
        <v>36</v>
      </c>
      <c r="B168" s="177" t="s">
        <v>303</v>
      </c>
      <c r="C168" s="194" t="s">
        <v>304</v>
      </c>
      <c r="D168" s="179" t="s">
        <v>167</v>
      </c>
      <c r="E168" s="183">
        <v>125.16</v>
      </c>
      <c r="F168" s="188"/>
      <c r="G168" s="188"/>
      <c r="H168" s="188">
        <v>6.13</v>
      </c>
      <c r="I168" s="188">
        <f>ROUND(E168*H168,2)</f>
        <v>767.23</v>
      </c>
      <c r="J168" s="188">
        <v>38.770000000000003</v>
      </c>
      <c r="K168" s="188">
        <f>ROUND(E168*J168,2)</f>
        <v>4852.45</v>
      </c>
      <c r="L168" s="188">
        <v>15</v>
      </c>
      <c r="M168" s="188">
        <f>G168*(1+L168/100)</f>
        <v>0</v>
      </c>
      <c r="N168" s="188">
        <v>3.2000000000000003E-4</v>
      </c>
      <c r="O168" s="188">
        <f>ROUND(E168*N168,2)</f>
        <v>0.04</v>
      </c>
      <c r="P168" s="188">
        <v>0</v>
      </c>
      <c r="Q168" s="188">
        <f>ROUND(E168*P168,2)</f>
        <v>0</v>
      </c>
      <c r="R168" s="188"/>
      <c r="S168" s="188" t="s">
        <v>151</v>
      </c>
      <c r="T168" s="188">
        <v>0</v>
      </c>
      <c r="U168" s="189">
        <f>ROUND(E168*T168,2)</f>
        <v>0</v>
      </c>
      <c r="V168" s="188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152</v>
      </c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>
      <c r="A169" s="167"/>
      <c r="B169" s="177"/>
      <c r="C169" s="195" t="s">
        <v>305</v>
      </c>
      <c r="D169" s="180"/>
      <c r="E169" s="184">
        <v>112.32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9"/>
      <c r="V169" s="188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154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outlineLevel="1">
      <c r="A170" s="167"/>
      <c r="B170" s="177"/>
      <c r="C170" s="195" t="s">
        <v>306</v>
      </c>
      <c r="D170" s="180"/>
      <c r="E170" s="184">
        <v>12.84</v>
      </c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9"/>
      <c r="V170" s="188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154</v>
      </c>
      <c r="AH170" s="166">
        <v>0</v>
      </c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>
      <c r="A171" s="167">
        <v>37</v>
      </c>
      <c r="B171" s="177" t="s">
        <v>307</v>
      </c>
      <c r="C171" s="194" t="s">
        <v>308</v>
      </c>
      <c r="D171" s="179" t="s">
        <v>159</v>
      </c>
      <c r="E171" s="183">
        <v>255.55224000000001</v>
      </c>
      <c r="F171" s="188"/>
      <c r="G171" s="188"/>
      <c r="H171" s="188">
        <v>4.04</v>
      </c>
      <c r="I171" s="188">
        <f>ROUND(E171*H171,2)</f>
        <v>1032.43</v>
      </c>
      <c r="J171" s="188">
        <v>42.46</v>
      </c>
      <c r="K171" s="188">
        <f>ROUND(E171*J171,2)</f>
        <v>10850.75</v>
      </c>
      <c r="L171" s="188">
        <v>15</v>
      </c>
      <c r="M171" s="188">
        <f>G171*(1+L171/100)</f>
        <v>0</v>
      </c>
      <c r="N171" s="188">
        <v>2.0000000000000002E-5</v>
      </c>
      <c r="O171" s="188">
        <f>ROUND(E171*N171,2)</f>
        <v>0.01</v>
      </c>
      <c r="P171" s="188">
        <v>0</v>
      </c>
      <c r="Q171" s="188">
        <f>ROUND(E171*P171,2)</f>
        <v>0</v>
      </c>
      <c r="R171" s="188"/>
      <c r="S171" s="188" t="s">
        <v>151</v>
      </c>
      <c r="T171" s="188">
        <v>0</v>
      </c>
      <c r="U171" s="189">
        <f>ROUND(E171*T171,2)</f>
        <v>0</v>
      </c>
      <c r="V171" s="188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152</v>
      </c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>
      <c r="A172" s="167"/>
      <c r="B172" s="177"/>
      <c r="C172" s="195" t="s">
        <v>274</v>
      </c>
      <c r="D172" s="180"/>
      <c r="E172" s="184">
        <v>261.62583999999998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8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154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>
      <c r="A173" s="167"/>
      <c r="B173" s="177"/>
      <c r="C173" s="195" t="s">
        <v>299</v>
      </c>
      <c r="D173" s="180"/>
      <c r="E173" s="184">
        <v>-13.363200000000001</v>
      </c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9"/>
      <c r="V173" s="188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154</v>
      </c>
      <c r="AH173" s="166">
        <v>0</v>
      </c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>
      <c r="A174" s="167"/>
      <c r="B174" s="177"/>
      <c r="C174" s="195" t="s">
        <v>300</v>
      </c>
      <c r="D174" s="180"/>
      <c r="E174" s="184">
        <v>-13.824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8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154</v>
      </c>
      <c r="AH174" s="166">
        <v>0</v>
      </c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>
      <c r="A175" s="167"/>
      <c r="B175" s="177"/>
      <c r="C175" s="195" t="s">
        <v>301</v>
      </c>
      <c r="D175" s="180"/>
      <c r="E175" s="184">
        <v>-1.3248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8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154</v>
      </c>
      <c r="AH175" s="166">
        <v>0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>
      <c r="A176" s="167"/>
      <c r="B176" s="177"/>
      <c r="C176" s="195" t="s">
        <v>276</v>
      </c>
      <c r="D176" s="180"/>
      <c r="E176" s="184">
        <v>-2.6496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8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154</v>
      </c>
      <c r="AH176" s="166">
        <v>0</v>
      </c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outlineLevel="1">
      <c r="A177" s="167"/>
      <c r="B177" s="177"/>
      <c r="C177" s="195" t="s">
        <v>277</v>
      </c>
      <c r="D177" s="180"/>
      <c r="E177" s="184">
        <v>25.088000000000001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9"/>
      <c r="V177" s="188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154</v>
      </c>
      <c r="AH177" s="166">
        <v>0</v>
      </c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ht="20.399999999999999" outlineLevel="1">
      <c r="A178" s="167">
        <v>38</v>
      </c>
      <c r="B178" s="177" t="s">
        <v>309</v>
      </c>
      <c r="C178" s="194" t="s">
        <v>310</v>
      </c>
      <c r="D178" s="179" t="s">
        <v>167</v>
      </c>
      <c r="E178" s="183">
        <v>125.16</v>
      </c>
      <c r="F178" s="188"/>
      <c r="G178" s="188"/>
      <c r="H178" s="188">
        <v>607.1</v>
      </c>
      <c r="I178" s="188">
        <f>ROUND(E178*H178,2)</f>
        <v>75984.639999999999</v>
      </c>
      <c r="J178" s="188">
        <v>0</v>
      </c>
      <c r="K178" s="188">
        <f>ROUND(E178*J178,2)</f>
        <v>0</v>
      </c>
      <c r="L178" s="188">
        <v>15</v>
      </c>
      <c r="M178" s="188">
        <f>G178*(1+L178/100)</f>
        <v>0</v>
      </c>
      <c r="N178" s="188">
        <v>1E-4</v>
      </c>
      <c r="O178" s="188">
        <f>ROUND(E178*N178,2)</f>
        <v>0.01</v>
      </c>
      <c r="P178" s="188">
        <v>0</v>
      </c>
      <c r="Q178" s="188">
        <f>ROUND(E178*P178,2)</f>
        <v>0</v>
      </c>
      <c r="R178" s="188"/>
      <c r="S178" s="188" t="s">
        <v>157</v>
      </c>
      <c r="T178" s="188">
        <v>0</v>
      </c>
      <c r="U178" s="189">
        <f>ROUND(E178*T178,2)</f>
        <v>0</v>
      </c>
      <c r="V178" s="188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258</v>
      </c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>
      <c r="A179" s="167"/>
      <c r="B179" s="177"/>
      <c r="C179" s="195" t="s">
        <v>305</v>
      </c>
      <c r="D179" s="180"/>
      <c r="E179" s="184">
        <v>112.32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9"/>
      <c r="V179" s="188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154</v>
      </c>
      <c r="AH179" s="166">
        <v>0</v>
      </c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outlineLevel="1">
      <c r="A180" s="167"/>
      <c r="B180" s="177"/>
      <c r="C180" s="195" t="s">
        <v>306</v>
      </c>
      <c r="D180" s="180"/>
      <c r="E180" s="184">
        <v>12.84</v>
      </c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9"/>
      <c r="V180" s="188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154</v>
      </c>
      <c r="AH180" s="166">
        <v>0</v>
      </c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>
      <c r="A181" s="173" t="s">
        <v>146</v>
      </c>
      <c r="B181" s="178" t="s">
        <v>72</v>
      </c>
      <c r="C181" s="196" t="s">
        <v>73</v>
      </c>
      <c r="D181" s="181"/>
      <c r="E181" s="185"/>
      <c r="F181" s="190"/>
      <c r="G181" s="190">
        <f>SUMIF(AG182:AG192,"&lt;&gt;NOR",G182:G192)</f>
        <v>0</v>
      </c>
      <c r="H181" s="190"/>
      <c r="I181" s="190">
        <f>SUM(I182:I192)</f>
        <v>38865.100000000006</v>
      </c>
      <c r="J181" s="190"/>
      <c r="K181" s="190">
        <f>SUM(K182:K192)</f>
        <v>13394.73</v>
      </c>
      <c r="L181" s="190"/>
      <c r="M181" s="190">
        <f>SUM(M182:M192)</f>
        <v>0</v>
      </c>
      <c r="N181" s="190"/>
      <c r="O181" s="190">
        <f>SUM(O182:O192)</f>
        <v>19.14</v>
      </c>
      <c r="P181" s="190"/>
      <c r="Q181" s="190">
        <f>SUM(Q182:Q192)</f>
        <v>0</v>
      </c>
      <c r="R181" s="190"/>
      <c r="S181" s="190"/>
      <c r="T181" s="190"/>
      <c r="U181" s="191">
        <f>SUM(U182:U192)</f>
        <v>0</v>
      </c>
      <c r="V181" s="190"/>
      <c r="AG181" t="s">
        <v>147</v>
      </c>
    </row>
    <row r="182" spans="1:60" outlineLevel="1">
      <c r="A182" s="167">
        <v>39</v>
      </c>
      <c r="B182" s="177" t="s">
        <v>311</v>
      </c>
      <c r="C182" s="194" t="s">
        <v>312</v>
      </c>
      <c r="D182" s="179" t="s">
        <v>150</v>
      </c>
      <c r="E182" s="183">
        <v>7.3025000000000002</v>
      </c>
      <c r="F182" s="188"/>
      <c r="G182" s="188"/>
      <c r="H182" s="188">
        <v>3215.94</v>
      </c>
      <c r="I182" s="188">
        <f>ROUND(E182*H182,2)</f>
        <v>23484.400000000001</v>
      </c>
      <c r="J182" s="188">
        <v>1352.76</v>
      </c>
      <c r="K182" s="188">
        <f>ROUND(E182*J182,2)</f>
        <v>9878.5300000000007</v>
      </c>
      <c r="L182" s="188">
        <v>15</v>
      </c>
      <c r="M182" s="188">
        <f>G182*(1+L182/100)</f>
        <v>0</v>
      </c>
      <c r="N182" s="188">
        <v>2.5249999999999999</v>
      </c>
      <c r="O182" s="188">
        <f>ROUND(E182*N182,2)</f>
        <v>18.440000000000001</v>
      </c>
      <c r="P182" s="188">
        <v>0</v>
      </c>
      <c r="Q182" s="188">
        <f>ROUND(E182*P182,2)</f>
        <v>0</v>
      </c>
      <c r="R182" s="188"/>
      <c r="S182" s="188" t="s">
        <v>157</v>
      </c>
      <c r="T182" s="188">
        <v>0</v>
      </c>
      <c r="U182" s="189">
        <f>ROUND(E182*T182,2)</f>
        <v>0</v>
      </c>
      <c r="V182" s="188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152</v>
      </c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outlineLevel="1">
      <c r="A183" s="167"/>
      <c r="B183" s="177"/>
      <c r="C183" s="195" t="s">
        <v>313</v>
      </c>
      <c r="D183" s="180"/>
      <c r="E183" s="184">
        <v>2</v>
      </c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9"/>
      <c r="V183" s="188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 t="s">
        <v>154</v>
      </c>
      <c r="AH183" s="166">
        <v>0</v>
      </c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outlineLevel="1">
      <c r="A184" s="167"/>
      <c r="B184" s="177"/>
      <c r="C184" s="195" t="s">
        <v>314</v>
      </c>
      <c r="D184" s="180"/>
      <c r="E184" s="184">
        <v>0.46</v>
      </c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9"/>
      <c r="V184" s="188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 t="s">
        <v>154</v>
      </c>
      <c r="AH184" s="166">
        <v>0</v>
      </c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</row>
    <row r="185" spans="1:60" outlineLevel="1">
      <c r="A185" s="167"/>
      <c r="B185" s="177"/>
      <c r="C185" s="195" t="s">
        <v>315</v>
      </c>
      <c r="D185" s="180"/>
      <c r="E185" s="184">
        <v>2.0499999999999998</v>
      </c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9"/>
      <c r="V185" s="188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 t="s">
        <v>154</v>
      </c>
      <c r="AH185" s="166">
        <v>0</v>
      </c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outlineLevel="1">
      <c r="A186" s="167"/>
      <c r="B186" s="177"/>
      <c r="C186" s="195" t="s">
        <v>316</v>
      </c>
      <c r="D186" s="180"/>
      <c r="E186" s="184">
        <v>1</v>
      </c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9"/>
      <c r="V186" s="188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 t="s">
        <v>154</v>
      </c>
      <c r="AH186" s="166">
        <v>0</v>
      </c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</row>
    <row r="187" spans="1:60" outlineLevel="1">
      <c r="A187" s="167"/>
      <c r="B187" s="177"/>
      <c r="C187" s="195" t="s">
        <v>317</v>
      </c>
      <c r="D187" s="180"/>
      <c r="E187" s="184">
        <v>7.0000000000000007E-2</v>
      </c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9"/>
      <c r="V187" s="188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 t="s">
        <v>154</v>
      </c>
      <c r="AH187" s="166">
        <v>0</v>
      </c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outlineLevel="1">
      <c r="A188" s="167"/>
      <c r="B188" s="177"/>
      <c r="C188" s="195" t="s">
        <v>318</v>
      </c>
      <c r="D188" s="180"/>
      <c r="E188" s="184">
        <v>0.56999999999999995</v>
      </c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9"/>
      <c r="V188" s="188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154</v>
      </c>
      <c r="AH188" s="166">
        <v>0</v>
      </c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>
      <c r="A189" s="167"/>
      <c r="B189" s="177"/>
      <c r="C189" s="195" t="s">
        <v>319</v>
      </c>
      <c r="D189" s="180"/>
      <c r="E189" s="184">
        <v>0.73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9"/>
      <c r="V189" s="188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154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>
      <c r="A190" s="167"/>
      <c r="B190" s="177"/>
      <c r="C190" s="195" t="s">
        <v>320</v>
      </c>
      <c r="D190" s="180"/>
      <c r="E190" s="184">
        <v>0.42</v>
      </c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9"/>
      <c r="V190" s="188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154</v>
      </c>
      <c r="AH190" s="166">
        <v>0</v>
      </c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>
      <c r="A191" s="167">
        <v>40</v>
      </c>
      <c r="B191" s="177" t="s">
        <v>321</v>
      </c>
      <c r="C191" s="194" t="s">
        <v>322</v>
      </c>
      <c r="D191" s="179" t="s">
        <v>214</v>
      </c>
      <c r="E191" s="183">
        <v>0.65700000000000003</v>
      </c>
      <c r="F191" s="188"/>
      <c r="G191" s="188"/>
      <c r="H191" s="188">
        <v>23410.5</v>
      </c>
      <c r="I191" s="188">
        <f>ROUND(E191*H191,2)</f>
        <v>15380.7</v>
      </c>
      <c r="J191" s="188">
        <v>5351.9</v>
      </c>
      <c r="K191" s="188">
        <f>ROUND(E191*J191,2)</f>
        <v>3516.2</v>
      </c>
      <c r="L191" s="188">
        <v>15</v>
      </c>
      <c r="M191" s="188">
        <f>G191*(1+L191/100)</f>
        <v>0</v>
      </c>
      <c r="N191" s="188">
        <v>1.0662499999999999</v>
      </c>
      <c r="O191" s="188">
        <f>ROUND(E191*N191,2)</f>
        <v>0.7</v>
      </c>
      <c r="P191" s="188">
        <v>0</v>
      </c>
      <c r="Q191" s="188">
        <f>ROUND(E191*P191,2)</f>
        <v>0</v>
      </c>
      <c r="R191" s="188"/>
      <c r="S191" s="188" t="s">
        <v>151</v>
      </c>
      <c r="T191" s="188">
        <v>0</v>
      </c>
      <c r="U191" s="189">
        <f>ROUND(E191*T191,2)</f>
        <v>0</v>
      </c>
      <c r="V191" s="188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152</v>
      </c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>
      <c r="A192" s="167"/>
      <c r="B192" s="177"/>
      <c r="C192" s="195" t="s">
        <v>323</v>
      </c>
      <c r="D192" s="180"/>
      <c r="E192" s="184">
        <v>0.66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9"/>
      <c r="V192" s="188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154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>
      <c r="A193" s="173" t="s">
        <v>146</v>
      </c>
      <c r="B193" s="178" t="s">
        <v>74</v>
      </c>
      <c r="C193" s="196" t="s">
        <v>75</v>
      </c>
      <c r="D193" s="181"/>
      <c r="E193" s="185"/>
      <c r="F193" s="190"/>
      <c r="G193" s="190">
        <f>SUMIF(AG194:AG202,"&lt;&gt;NOR",G194:G202)</f>
        <v>0</v>
      </c>
      <c r="H193" s="190"/>
      <c r="I193" s="190">
        <f>SUM(I194:I202)</f>
        <v>110059</v>
      </c>
      <c r="J193" s="190"/>
      <c r="K193" s="190">
        <f>SUM(K194:K202)</f>
        <v>67045.2</v>
      </c>
      <c r="L193" s="190"/>
      <c r="M193" s="190">
        <f>SUM(M194:M202)</f>
        <v>0</v>
      </c>
      <c r="N193" s="190"/>
      <c r="O193" s="190">
        <f>SUM(O194:O202)</f>
        <v>12.98</v>
      </c>
      <c r="P193" s="190"/>
      <c r="Q193" s="190">
        <f>SUM(Q194:Q202)</f>
        <v>0</v>
      </c>
      <c r="R193" s="190"/>
      <c r="S193" s="190"/>
      <c r="T193" s="190"/>
      <c r="U193" s="191">
        <f>SUM(U194:U202)</f>
        <v>0</v>
      </c>
      <c r="V193" s="190"/>
      <c r="AG193" t="s">
        <v>147</v>
      </c>
    </row>
    <row r="194" spans="1:60" outlineLevel="1">
      <c r="A194" s="167">
        <v>41</v>
      </c>
      <c r="B194" s="177" t="s">
        <v>324</v>
      </c>
      <c r="C194" s="194" t="s">
        <v>325</v>
      </c>
      <c r="D194" s="179" t="s">
        <v>159</v>
      </c>
      <c r="E194" s="183">
        <v>514</v>
      </c>
      <c r="F194" s="188"/>
      <c r="G194" s="188"/>
      <c r="H194" s="188">
        <v>0.03</v>
      </c>
      <c r="I194" s="188">
        <f>ROUND(E194*H194,2)</f>
        <v>15.42</v>
      </c>
      <c r="J194" s="188">
        <v>47.37</v>
      </c>
      <c r="K194" s="188">
        <f>ROUND(E194*J194,2)</f>
        <v>24348.18</v>
      </c>
      <c r="L194" s="188">
        <v>15</v>
      </c>
      <c r="M194" s="188">
        <f>G194*(1+L194/100)</f>
        <v>0</v>
      </c>
      <c r="N194" s="188">
        <v>1.8380000000000001E-2</v>
      </c>
      <c r="O194" s="188">
        <f>ROUND(E194*N194,2)</f>
        <v>9.4499999999999993</v>
      </c>
      <c r="P194" s="188">
        <v>0</v>
      </c>
      <c r="Q194" s="188">
        <f>ROUND(E194*P194,2)</f>
        <v>0</v>
      </c>
      <c r="R194" s="188"/>
      <c r="S194" s="188" t="s">
        <v>157</v>
      </c>
      <c r="T194" s="188">
        <v>0</v>
      </c>
      <c r="U194" s="189">
        <f>ROUND(E194*T194,2)</f>
        <v>0</v>
      </c>
      <c r="V194" s="188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152</v>
      </c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>
      <c r="A195" s="167"/>
      <c r="B195" s="177"/>
      <c r="C195" s="195" t="s">
        <v>326</v>
      </c>
      <c r="D195" s="180"/>
      <c r="E195" s="184">
        <v>282</v>
      </c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9"/>
      <c r="V195" s="188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154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>
      <c r="A196" s="167"/>
      <c r="B196" s="177"/>
      <c r="C196" s="195" t="s">
        <v>327</v>
      </c>
      <c r="D196" s="180"/>
      <c r="E196" s="184">
        <v>232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9"/>
      <c r="V196" s="188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154</v>
      </c>
      <c r="AH196" s="166">
        <v>0</v>
      </c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>
      <c r="A197" s="167">
        <v>42</v>
      </c>
      <c r="B197" s="177" t="s">
        <v>328</v>
      </c>
      <c r="C197" s="194" t="s">
        <v>329</v>
      </c>
      <c r="D197" s="179" t="s">
        <v>159</v>
      </c>
      <c r="E197" s="183">
        <v>3598</v>
      </c>
      <c r="F197" s="188"/>
      <c r="G197" s="188"/>
      <c r="H197" s="188">
        <v>26.71</v>
      </c>
      <c r="I197" s="188">
        <f>ROUND(E197*H197,2)</f>
        <v>96102.58</v>
      </c>
      <c r="J197" s="188">
        <v>1.79</v>
      </c>
      <c r="K197" s="188">
        <f>ROUND(E197*J197,2)</f>
        <v>6440.42</v>
      </c>
      <c r="L197" s="188">
        <v>15</v>
      </c>
      <c r="M197" s="188">
        <f>G197*(1+L197/100)</f>
        <v>0</v>
      </c>
      <c r="N197" s="188">
        <v>8.4999999999999995E-4</v>
      </c>
      <c r="O197" s="188">
        <f>ROUND(E197*N197,2)</f>
        <v>3.06</v>
      </c>
      <c r="P197" s="188">
        <v>0</v>
      </c>
      <c r="Q197" s="188">
        <f>ROUND(E197*P197,2)</f>
        <v>0</v>
      </c>
      <c r="R197" s="188"/>
      <c r="S197" s="188" t="s">
        <v>151</v>
      </c>
      <c r="T197" s="188">
        <v>0</v>
      </c>
      <c r="U197" s="189">
        <f>ROUND(E197*T197,2)</f>
        <v>0</v>
      </c>
      <c r="V197" s="188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 t="s">
        <v>152</v>
      </c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>
      <c r="A198" s="167"/>
      <c r="B198" s="177"/>
      <c r="C198" s="195" t="s">
        <v>330</v>
      </c>
      <c r="D198" s="180"/>
      <c r="E198" s="184">
        <v>3598</v>
      </c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9"/>
      <c r="V198" s="188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154</v>
      </c>
      <c r="AH198" s="166">
        <v>0</v>
      </c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 outlineLevel="1">
      <c r="A199" s="167">
        <v>43</v>
      </c>
      <c r="B199" s="177" t="s">
        <v>331</v>
      </c>
      <c r="C199" s="194" t="s">
        <v>332</v>
      </c>
      <c r="D199" s="179" t="s">
        <v>159</v>
      </c>
      <c r="E199" s="183">
        <v>514</v>
      </c>
      <c r="F199" s="188"/>
      <c r="G199" s="188"/>
      <c r="H199" s="188">
        <v>0</v>
      </c>
      <c r="I199" s="188">
        <f>ROUND(E199*H199,2)</f>
        <v>0</v>
      </c>
      <c r="J199" s="188">
        <v>33.4</v>
      </c>
      <c r="K199" s="188">
        <f>ROUND(E199*J199,2)</f>
        <v>17167.599999999999</v>
      </c>
      <c r="L199" s="188">
        <v>15</v>
      </c>
      <c r="M199" s="188">
        <f>G199*(1+L199/100)</f>
        <v>0</v>
      </c>
      <c r="N199" s="188">
        <v>0</v>
      </c>
      <c r="O199" s="188">
        <f>ROUND(E199*N199,2)</f>
        <v>0</v>
      </c>
      <c r="P199" s="188">
        <v>0</v>
      </c>
      <c r="Q199" s="188">
        <f>ROUND(E199*P199,2)</f>
        <v>0</v>
      </c>
      <c r="R199" s="188"/>
      <c r="S199" s="188" t="s">
        <v>151</v>
      </c>
      <c r="T199" s="188">
        <v>0</v>
      </c>
      <c r="U199" s="189">
        <f>ROUND(E199*T199,2)</f>
        <v>0</v>
      </c>
      <c r="V199" s="188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 t="s">
        <v>152</v>
      </c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</row>
    <row r="200" spans="1:60" outlineLevel="1">
      <c r="A200" s="167"/>
      <c r="B200" s="177"/>
      <c r="C200" s="195" t="s">
        <v>326</v>
      </c>
      <c r="D200" s="180"/>
      <c r="E200" s="184">
        <v>282</v>
      </c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9"/>
      <c r="V200" s="188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154</v>
      </c>
      <c r="AH200" s="166">
        <v>0</v>
      </c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>
      <c r="A201" s="167"/>
      <c r="B201" s="177"/>
      <c r="C201" s="195" t="s">
        <v>327</v>
      </c>
      <c r="D201" s="180"/>
      <c r="E201" s="184">
        <v>232</v>
      </c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9"/>
      <c r="V201" s="188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154</v>
      </c>
      <c r="AH201" s="166">
        <v>0</v>
      </c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>
      <c r="A202" s="167">
        <v>44</v>
      </c>
      <c r="B202" s="177" t="s">
        <v>333</v>
      </c>
      <c r="C202" s="194" t="s">
        <v>334</v>
      </c>
      <c r="D202" s="179" t="s">
        <v>159</v>
      </c>
      <c r="E202" s="183">
        <v>300</v>
      </c>
      <c r="F202" s="188"/>
      <c r="G202" s="188"/>
      <c r="H202" s="188">
        <v>46.47</v>
      </c>
      <c r="I202" s="188">
        <f>ROUND(E202*H202,2)</f>
        <v>13941</v>
      </c>
      <c r="J202" s="188">
        <v>63.63</v>
      </c>
      <c r="K202" s="188">
        <f>ROUND(E202*J202,2)</f>
        <v>19089</v>
      </c>
      <c r="L202" s="188">
        <v>15</v>
      </c>
      <c r="M202" s="188">
        <f>G202*(1+L202/100)</f>
        <v>0</v>
      </c>
      <c r="N202" s="188">
        <v>1.58E-3</v>
      </c>
      <c r="O202" s="188">
        <f>ROUND(E202*N202,2)</f>
        <v>0.47</v>
      </c>
      <c r="P202" s="188">
        <v>0</v>
      </c>
      <c r="Q202" s="188">
        <f>ROUND(E202*P202,2)</f>
        <v>0</v>
      </c>
      <c r="R202" s="188"/>
      <c r="S202" s="188" t="s">
        <v>151</v>
      </c>
      <c r="T202" s="188">
        <v>0</v>
      </c>
      <c r="U202" s="189">
        <f>ROUND(E202*T202,2)</f>
        <v>0</v>
      </c>
      <c r="V202" s="188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152</v>
      </c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ht="26.4">
      <c r="A203" s="173" t="s">
        <v>146</v>
      </c>
      <c r="B203" s="178" t="s">
        <v>76</v>
      </c>
      <c r="C203" s="196" t="s">
        <v>77</v>
      </c>
      <c r="D203" s="181"/>
      <c r="E203" s="185"/>
      <c r="F203" s="190"/>
      <c r="G203" s="190">
        <f>SUMIF(AG204:AG208,"&lt;&gt;NOR",G204:G208)</f>
        <v>0</v>
      </c>
      <c r="H203" s="190"/>
      <c r="I203" s="190">
        <f>SUM(I204:I208)</f>
        <v>5388.01</v>
      </c>
      <c r="J203" s="190"/>
      <c r="K203" s="190">
        <f>SUM(K204:K208)</f>
        <v>146650.74</v>
      </c>
      <c r="L203" s="190"/>
      <c r="M203" s="190">
        <f>SUM(M204:M208)</f>
        <v>0</v>
      </c>
      <c r="N203" s="190"/>
      <c r="O203" s="190">
        <f>SUM(O204:O208)</f>
        <v>0.51</v>
      </c>
      <c r="P203" s="190"/>
      <c r="Q203" s="190">
        <f>SUM(Q204:Q208)</f>
        <v>0</v>
      </c>
      <c r="R203" s="190"/>
      <c r="S203" s="190"/>
      <c r="T203" s="190"/>
      <c r="U203" s="191">
        <f>SUM(U204:U208)</f>
        <v>0</v>
      </c>
      <c r="V203" s="190"/>
      <c r="AG203" t="s">
        <v>147</v>
      </c>
    </row>
    <row r="204" spans="1:60" outlineLevel="1">
      <c r="A204" s="167">
        <v>45</v>
      </c>
      <c r="B204" s="177" t="s">
        <v>335</v>
      </c>
      <c r="C204" s="194" t="s">
        <v>336</v>
      </c>
      <c r="D204" s="179" t="s">
        <v>159</v>
      </c>
      <c r="E204" s="183">
        <v>400</v>
      </c>
      <c r="F204" s="188"/>
      <c r="G204" s="188"/>
      <c r="H204" s="188">
        <v>1.45</v>
      </c>
      <c r="I204" s="188">
        <f>ROUND(E204*H204,2)</f>
        <v>580</v>
      </c>
      <c r="J204" s="188">
        <v>86.35</v>
      </c>
      <c r="K204" s="188">
        <f>ROUND(E204*J204,2)</f>
        <v>34540</v>
      </c>
      <c r="L204" s="188">
        <v>15</v>
      </c>
      <c r="M204" s="188">
        <f>G204*(1+L204/100)</f>
        <v>0</v>
      </c>
      <c r="N204" s="188">
        <v>4.0000000000000003E-5</v>
      </c>
      <c r="O204" s="188">
        <f>ROUND(E204*N204,2)</f>
        <v>0.02</v>
      </c>
      <c r="P204" s="188">
        <v>0</v>
      </c>
      <c r="Q204" s="188">
        <f>ROUND(E204*P204,2)</f>
        <v>0</v>
      </c>
      <c r="R204" s="188"/>
      <c r="S204" s="188" t="s">
        <v>151</v>
      </c>
      <c r="T204" s="188">
        <v>0</v>
      </c>
      <c r="U204" s="189">
        <f>ROUND(E204*T204,2)</f>
        <v>0</v>
      </c>
      <c r="V204" s="188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152</v>
      </c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>
      <c r="A205" s="167">
        <v>46</v>
      </c>
      <c r="B205" s="177" t="s">
        <v>337</v>
      </c>
      <c r="C205" s="194" t="s">
        <v>338</v>
      </c>
      <c r="D205" s="179" t="s">
        <v>167</v>
      </c>
      <c r="E205" s="183">
        <v>15.13</v>
      </c>
      <c r="F205" s="188"/>
      <c r="G205" s="188"/>
      <c r="H205" s="188">
        <v>317.77999999999997</v>
      </c>
      <c r="I205" s="188">
        <f>ROUND(E205*H205,2)</f>
        <v>4808.01</v>
      </c>
      <c r="J205" s="188">
        <v>699.52</v>
      </c>
      <c r="K205" s="188">
        <f>ROUND(E205*J205,2)</f>
        <v>10583.74</v>
      </c>
      <c r="L205" s="188">
        <v>15</v>
      </c>
      <c r="M205" s="188">
        <f>G205*(1+L205/100)</f>
        <v>0</v>
      </c>
      <c r="N205" s="188">
        <v>3.2120000000000003E-2</v>
      </c>
      <c r="O205" s="188">
        <f>ROUND(E205*N205,2)</f>
        <v>0.49</v>
      </c>
      <c r="P205" s="188">
        <v>0</v>
      </c>
      <c r="Q205" s="188">
        <f>ROUND(E205*P205,2)</f>
        <v>0</v>
      </c>
      <c r="R205" s="188"/>
      <c r="S205" s="188" t="s">
        <v>157</v>
      </c>
      <c r="T205" s="188">
        <v>0</v>
      </c>
      <c r="U205" s="189">
        <f>ROUND(E205*T205,2)</f>
        <v>0</v>
      </c>
      <c r="V205" s="188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152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>
      <c r="A206" s="167"/>
      <c r="B206" s="177"/>
      <c r="C206" s="195" t="s">
        <v>339</v>
      </c>
      <c r="D206" s="180"/>
      <c r="E206" s="184">
        <v>15.13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8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154</v>
      </c>
      <c r="AH206" s="166">
        <v>0</v>
      </c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ht="20.399999999999999" outlineLevel="1">
      <c r="A207" s="167">
        <v>47</v>
      </c>
      <c r="B207" s="177" t="s">
        <v>340</v>
      </c>
      <c r="C207" s="194" t="s">
        <v>341</v>
      </c>
      <c r="D207" s="179" t="s">
        <v>342</v>
      </c>
      <c r="E207" s="183">
        <v>1</v>
      </c>
      <c r="F207" s="188"/>
      <c r="G207" s="188"/>
      <c r="H207" s="188">
        <v>0</v>
      </c>
      <c r="I207" s="188">
        <f>ROUND(E207*H207,2)</f>
        <v>0</v>
      </c>
      <c r="J207" s="188">
        <v>65992.5</v>
      </c>
      <c r="K207" s="188">
        <f>ROUND(E207*J207,2)</f>
        <v>65992.5</v>
      </c>
      <c r="L207" s="188">
        <v>15</v>
      </c>
      <c r="M207" s="188">
        <f>G207*(1+L207/100)</f>
        <v>0</v>
      </c>
      <c r="N207" s="188">
        <v>0</v>
      </c>
      <c r="O207" s="188">
        <f>ROUND(E207*N207,2)</f>
        <v>0</v>
      </c>
      <c r="P207" s="188">
        <v>0</v>
      </c>
      <c r="Q207" s="188">
        <f>ROUND(E207*P207,2)</f>
        <v>0</v>
      </c>
      <c r="R207" s="188"/>
      <c r="S207" s="188" t="s">
        <v>157</v>
      </c>
      <c r="T207" s="188">
        <v>0</v>
      </c>
      <c r="U207" s="189">
        <f>ROUND(E207*T207,2)</f>
        <v>0</v>
      </c>
      <c r="V207" s="188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152</v>
      </c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ht="20.399999999999999" outlineLevel="1">
      <c r="A208" s="167">
        <v>48</v>
      </c>
      <c r="B208" s="177" t="s">
        <v>343</v>
      </c>
      <c r="C208" s="194" t="s">
        <v>344</v>
      </c>
      <c r="D208" s="179" t="s">
        <v>342</v>
      </c>
      <c r="E208" s="183">
        <v>1</v>
      </c>
      <c r="F208" s="188"/>
      <c r="G208" s="188"/>
      <c r="H208" s="188">
        <v>0</v>
      </c>
      <c r="I208" s="188">
        <f>ROUND(E208*H208,2)</f>
        <v>0</v>
      </c>
      <c r="J208" s="188">
        <v>35534.5</v>
      </c>
      <c r="K208" s="188">
        <f>ROUND(E208*J208,2)</f>
        <v>35534.5</v>
      </c>
      <c r="L208" s="188">
        <v>15</v>
      </c>
      <c r="M208" s="188">
        <f>G208*(1+L208/100)</f>
        <v>0</v>
      </c>
      <c r="N208" s="188">
        <v>0</v>
      </c>
      <c r="O208" s="188">
        <f>ROUND(E208*N208,2)</f>
        <v>0</v>
      </c>
      <c r="P208" s="188">
        <v>0</v>
      </c>
      <c r="Q208" s="188">
        <f>ROUND(E208*P208,2)</f>
        <v>0</v>
      </c>
      <c r="R208" s="188"/>
      <c r="S208" s="188" t="s">
        <v>157</v>
      </c>
      <c r="T208" s="188">
        <v>0</v>
      </c>
      <c r="U208" s="189">
        <f>ROUND(E208*T208,2)</f>
        <v>0</v>
      </c>
      <c r="V208" s="188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152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>
      <c r="A209" s="173" t="s">
        <v>146</v>
      </c>
      <c r="B209" s="178" t="s">
        <v>78</v>
      </c>
      <c r="C209" s="196" t="s">
        <v>79</v>
      </c>
      <c r="D209" s="181"/>
      <c r="E209" s="185"/>
      <c r="F209" s="190"/>
      <c r="G209" s="190">
        <f>SUMIF(AG210:AG244,"&lt;&gt;NOR",G210:G244)</f>
        <v>0</v>
      </c>
      <c r="H209" s="190"/>
      <c r="I209" s="190">
        <f>SUM(I210:I244)</f>
        <v>1735.62</v>
      </c>
      <c r="J209" s="190"/>
      <c r="K209" s="190">
        <f>SUM(K210:K244)</f>
        <v>460481.26999999996</v>
      </c>
      <c r="L209" s="190"/>
      <c r="M209" s="190">
        <f>SUM(M210:M244)</f>
        <v>0</v>
      </c>
      <c r="N209" s="190"/>
      <c r="O209" s="190">
        <f>SUM(O210:O244)</f>
        <v>7.0000000000000007E-2</v>
      </c>
      <c r="P209" s="190"/>
      <c r="Q209" s="190">
        <f>SUM(Q210:Q244)</f>
        <v>127.69</v>
      </c>
      <c r="R209" s="190"/>
      <c r="S209" s="190"/>
      <c r="T209" s="190"/>
      <c r="U209" s="191">
        <f>SUM(U210:U244)</f>
        <v>0</v>
      </c>
      <c r="V209" s="190"/>
      <c r="AG209" t="s">
        <v>147</v>
      </c>
    </row>
    <row r="210" spans="1:60" outlineLevel="1">
      <c r="A210" s="167">
        <v>49</v>
      </c>
      <c r="B210" s="177" t="s">
        <v>345</v>
      </c>
      <c r="C210" s="194" t="s">
        <v>346</v>
      </c>
      <c r="D210" s="179" t="s">
        <v>159</v>
      </c>
      <c r="E210" s="183">
        <v>36.467199999999998</v>
      </c>
      <c r="F210" s="188"/>
      <c r="G210" s="188"/>
      <c r="H210" s="188">
        <v>16.07</v>
      </c>
      <c r="I210" s="188">
        <f>ROUND(E210*H210,2)</f>
        <v>586.03</v>
      </c>
      <c r="J210" s="188">
        <v>72.930000000000007</v>
      </c>
      <c r="K210" s="188">
        <f>ROUND(E210*J210,2)</f>
        <v>2659.55</v>
      </c>
      <c r="L210" s="188">
        <v>15</v>
      </c>
      <c r="M210" s="188">
        <f>G210*(1+L210/100)</f>
        <v>0</v>
      </c>
      <c r="N210" s="188">
        <v>6.7000000000000002E-4</v>
      </c>
      <c r="O210" s="188">
        <f>ROUND(E210*N210,2)</f>
        <v>0.02</v>
      </c>
      <c r="P210" s="188">
        <v>0.13100000000000001</v>
      </c>
      <c r="Q210" s="188">
        <f>ROUND(E210*P210,2)</f>
        <v>4.78</v>
      </c>
      <c r="R210" s="188"/>
      <c r="S210" s="188" t="s">
        <v>151</v>
      </c>
      <c r="T210" s="188">
        <v>0</v>
      </c>
      <c r="U210" s="189">
        <f>ROUND(E210*T210,2)</f>
        <v>0</v>
      </c>
      <c r="V210" s="188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 t="s">
        <v>152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>
      <c r="A211" s="167"/>
      <c r="B211" s="177"/>
      <c r="C211" s="195" t="s">
        <v>347</v>
      </c>
      <c r="D211" s="180"/>
      <c r="E211" s="184">
        <v>16.170000000000002</v>
      </c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9"/>
      <c r="V211" s="188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154</v>
      </c>
      <c r="AH211" s="166">
        <v>0</v>
      </c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>
      <c r="A212" s="167"/>
      <c r="B212" s="177"/>
      <c r="C212" s="195" t="s">
        <v>348</v>
      </c>
      <c r="D212" s="180"/>
      <c r="E212" s="184">
        <v>18.72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9"/>
      <c r="V212" s="188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 t="s">
        <v>154</v>
      </c>
      <c r="AH212" s="166">
        <v>0</v>
      </c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outlineLevel="1">
      <c r="A213" s="167"/>
      <c r="B213" s="177"/>
      <c r="C213" s="195" t="s">
        <v>161</v>
      </c>
      <c r="D213" s="180"/>
      <c r="E213" s="184">
        <v>1.58</v>
      </c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9"/>
      <c r="V213" s="188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154</v>
      </c>
      <c r="AH213" s="166">
        <v>0</v>
      </c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outlineLevel="1">
      <c r="A214" s="167">
        <v>50</v>
      </c>
      <c r="B214" s="177" t="s">
        <v>349</v>
      </c>
      <c r="C214" s="194" t="s">
        <v>350</v>
      </c>
      <c r="D214" s="179" t="s">
        <v>150</v>
      </c>
      <c r="E214" s="183">
        <v>37.23986</v>
      </c>
      <c r="F214" s="188"/>
      <c r="G214" s="188"/>
      <c r="H214" s="188">
        <v>30.87</v>
      </c>
      <c r="I214" s="188">
        <f>ROUND(E214*H214,2)</f>
        <v>1149.5899999999999</v>
      </c>
      <c r="J214" s="188">
        <v>603.63</v>
      </c>
      <c r="K214" s="188">
        <f>ROUND(E214*J214,2)</f>
        <v>22479.1</v>
      </c>
      <c r="L214" s="188">
        <v>15</v>
      </c>
      <c r="M214" s="188">
        <f>G214*(1+L214/100)</f>
        <v>0</v>
      </c>
      <c r="N214" s="188">
        <v>1.2800000000000001E-3</v>
      </c>
      <c r="O214" s="188">
        <f>ROUND(E214*N214,2)</f>
        <v>0.05</v>
      </c>
      <c r="P214" s="188">
        <v>1.8</v>
      </c>
      <c r="Q214" s="188">
        <f>ROUND(E214*P214,2)</f>
        <v>67.03</v>
      </c>
      <c r="R214" s="188"/>
      <c r="S214" s="188" t="s">
        <v>151</v>
      </c>
      <c r="T214" s="188">
        <v>0</v>
      </c>
      <c r="U214" s="189">
        <f>ROUND(E214*T214,2)</f>
        <v>0</v>
      </c>
      <c r="V214" s="188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 t="s">
        <v>152</v>
      </c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</row>
    <row r="215" spans="1:60" outlineLevel="1">
      <c r="A215" s="167"/>
      <c r="B215" s="177"/>
      <c r="C215" s="195" t="s">
        <v>351</v>
      </c>
      <c r="D215" s="180"/>
      <c r="E215" s="184">
        <v>34.75</v>
      </c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9"/>
      <c r="V215" s="188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 t="s">
        <v>154</v>
      </c>
      <c r="AH215" s="166">
        <v>0</v>
      </c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</row>
    <row r="216" spans="1:60" outlineLevel="1">
      <c r="A216" s="167"/>
      <c r="B216" s="177"/>
      <c r="C216" s="195" t="s">
        <v>352</v>
      </c>
      <c r="D216" s="180"/>
      <c r="E216" s="184">
        <v>2.2200000000000002</v>
      </c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9"/>
      <c r="V216" s="188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154</v>
      </c>
      <c r="AH216" s="166">
        <v>0</v>
      </c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>
      <c r="A217" s="167"/>
      <c r="B217" s="177"/>
      <c r="C217" s="195" t="s">
        <v>353</v>
      </c>
      <c r="D217" s="180"/>
      <c r="E217" s="184">
        <v>0.27</v>
      </c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8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154</v>
      </c>
      <c r="AH217" s="166">
        <v>0</v>
      </c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ht="20.399999999999999" outlineLevel="1">
      <c r="A218" s="167">
        <v>51</v>
      </c>
      <c r="B218" s="177" t="s">
        <v>354</v>
      </c>
      <c r="C218" s="194" t="s">
        <v>355</v>
      </c>
      <c r="D218" s="179" t="s">
        <v>150</v>
      </c>
      <c r="E218" s="183">
        <v>7.3025000000000002</v>
      </c>
      <c r="F218" s="188"/>
      <c r="G218" s="188"/>
      <c r="H218" s="188">
        <v>0</v>
      </c>
      <c r="I218" s="188">
        <f>ROUND(E218*H218,2)</f>
        <v>0</v>
      </c>
      <c r="J218" s="188">
        <v>2842.7</v>
      </c>
      <c r="K218" s="188">
        <f>ROUND(E218*J218,2)</f>
        <v>20758.82</v>
      </c>
      <c r="L218" s="188">
        <v>15</v>
      </c>
      <c r="M218" s="188">
        <f>G218*(1+L218/100)</f>
        <v>0</v>
      </c>
      <c r="N218" s="188">
        <v>0</v>
      </c>
      <c r="O218" s="188">
        <f>ROUND(E218*N218,2)</f>
        <v>0</v>
      </c>
      <c r="P218" s="188">
        <v>2.2000000000000002</v>
      </c>
      <c r="Q218" s="188">
        <f>ROUND(E218*P218,2)</f>
        <v>16.07</v>
      </c>
      <c r="R218" s="188"/>
      <c r="S218" s="188" t="s">
        <v>157</v>
      </c>
      <c r="T218" s="188">
        <v>0</v>
      </c>
      <c r="U218" s="189">
        <f>ROUND(E218*T218,2)</f>
        <v>0</v>
      </c>
      <c r="V218" s="188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152</v>
      </c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</row>
    <row r="219" spans="1:60" outlineLevel="1">
      <c r="A219" s="167"/>
      <c r="B219" s="177"/>
      <c r="C219" s="195" t="s">
        <v>313</v>
      </c>
      <c r="D219" s="180"/>
      <c r="E219" s="184">
        <v>2</v>
      </c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8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154</v>
      </c>
      <c r="AH219" s="166">
        <v>0</v>
      </c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>
      <c r="A220" s="167"/>
      <c r="B220" s="177"/>
      <c r="C220" s="195" t="s">
        <v>314</v>
      </c>
      <c r="D220" s="180"/>
      <c r="E220" s="184">
        <v>0.46</v>
      </c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9"/>
      <c r="V220" s="188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154</v>
      </c>
      <c r="AH220" s="166">
        <v>0</v>
      </c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>
      <c r="A221" s="167"/>
      <c r="B221" s="177"/>
      <c r="C221" s="195" t="s">
        <v>315</v>
      </c>
      <c r="D221" s="180"/>
      <c r="E221" s="184">
        <v>2.0499999999999998</v>
      </c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9"/>
      <c r="V221" s="188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154</v>
      </c>
      <c r="AH221" s="166">
        <v>0</v>
      </c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outlineLevel="1">
      <c r="A222" s="167"/>
      <c r="B222" s="177"/>
      <c r="C222" s="195" t="s">
        <v>316</v>
      </c>
      <c r="D222" s="180"/>
      <c r="E222" s="184">
        <v>1</v>
      </c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9"/>
      <c r="V222" s="188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154</v>
      </c>
      <c r="AH222" s="166">
        <v>0</v>
      </c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>
      <c r="A223" s="167"/>
      <c r="B223" s="177"/>
      <c r="C223" s="195" t="s">
        <v>317</v>
      </c>
      <c r="D223" s="180"/>
      <c r="E223" s="184">
        <v>7.0000000000000007E-2</v>
      </c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9"/>
      <c r="V223" s="188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154</v>
      </c>
      <c r="AH223" s="166">
        <v>0</v>
      </c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outlineLevel="1">
      <c r="A224" s="167"/>
      <c r="B224" s="177"/>
      <c r="C224" s="195" t="s">
        <v>318</v>
      </c>
      <c r="D224" s="180"/>
      <c r="E224" s="184">
        <v>0.56999999999999995</v>
      </c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9"/>
      <c r="V224" s="188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154</v>
      </c>
      <c r="AH224" s="166">
        <v>0</v>
      </c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>
      <c r="A225" s="167"/>
      <c r="B225" s="177"/>
      <c r="C225" s="195" t="s">
        <v>319</v>
      </c>
      <c r="D225" s="180"/>
      <c r="E225" s="184">
        <v>0.73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9"/>
      <c r="V225" s="188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154</v>
      </c>
      <c r="AH225" s="166">
        <v>0</v>
      </c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>
      <c r="A226" s="167"/>
      <c r="B226" s="177"/>
      <c r="C226" s="195" t="s">
        <v>320</v>
      </c>
      <c r="D226" s="180"/>
      <c r="E226" s="184">
        <v>0.42</v>
      </c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9"/>
      <c r="V226" s="188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 t="s">
        <v>154</v>
      </c>
      <c r="AH226" s="166">
        <v>0</v>
      </c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outlineLevel="1">
      <c r="A227" s="167">
        <v>52</v>
      </c>
      <c r="B227" s="177" t="s">
        <v>356</v>
      </c>
      <c r="C227" s="194" t="s">
        <v>357</v>
      </c>
      <c r="D227" s="179" t="s">
        <v>150</v>
      </c>
      <c r="E227" s="183">
        <v>18.093599999999999</v>
      </c>
      <c r="F227" s="188"/>
      <c r="G227" s="188"/>
      <c r="H227" s="188">
        <v>0</v>
      </c>
      <c r="I227" s="188">
        <f>ROUND(E227*H227,2)</f>
        <v>0</v>
      </c>
      <c r="J227" s="188">
        <v>2507.6999999999998</v>
      </c>
      <c r="K227" s="188">
        <f>ROUND(E227*J227,2)</f>
        <v>45373.32</v>
      </c>
      <c r="L227" s="188">
        <v>15</v>
      </c>
      <c r="M227" s="188">
        <f>G227*(1+L227/100)</f>
        <v>0</v>
      </c>
      <c r="N227" s="188">
        <v>0</v>
      </c>
      <c r="O227" s="188">
        <f>ROUND(E227*N227,2)</f>
        <v>0</v>
      </c>
      <c r="P227" s="188">
        <v>2.2000000000000002</v>
      </c>
      <c r="Q227" s="188">
        <f>ROUND(E227*P227,2)</f>
        <v>39.81</v>
      </c>
      <c r="R227" s="188"/>
      <c r="S227" s="188" t="s">
        <v>151</v>
      </c>
      <c r="T227" s="188">
        <v>0</v>
      </c>
      <c r="U227" s="189">
        <f>ROUND(E227*T227,2)</f>
        <v>0</v>
      </c>
      <c r="V227" s="188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152</v>
      </c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>
      <c r="A228" s="167"/>
      <c r="B228" s="177"/>
      <c r="C228" s="195" t="s">
        <v>358</v>
      </c>
      <c r="D228" s="180"/>
      <c r="E228" s="184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9"/>
      <c r="V228" s="188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 t="s">
        <v>154</v>
      </c>
      <c r="AH228" s="166">
        <v>0</v>
      </c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>
      <c r="A229" s="167"/>
      <c r="B229" s="177"/>
      <c r="C229" s="195" t="s">
        <v>359</v>
      </c>
      <c r="D229" s="180"/>
      <c r="E229" s="184">
        <v>18.09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9"/>
      <c r="V229" s="188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154</v>
      </c>
      <c r="AH229" s="166">
        <v>0</v>
      </c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ht="20.399999999999999" outlineLevel="1">
      <c r="A230" s="167">
        <v>53</v>
      </c>
      <c r="B230" s="177" t="s">
        <v>360</v>
      </c>
      <c r="C230" s="194" t="s">
        <v>361</v>
      </c>
      <c r="D230" s="179" t="s">
        <v>159</v>
      </c>
      <c r="E230" s="183">
        <v>226.17</v>
      </c>
      <c r="F230" s="188"/>
      <c r="G230" s="188"/>
      <c r="H230" s="188">
        <v>0</v>
      </c>
      <c r="I230" s="188">
        <f>ROUND(E230*H230,2)</f>
        <v>0</v>
      </c>
      <c r="J230" s="188">
        <v>253.8</v>
      </c>
      <c r="K230" s="188">
        <f>ROUND(E230*J230,2)</f>
        <v>57401.95</v>
      </c>
      <c r="L230" s="188">
        <v>15</v>
      </c>
      <c r="M230" s="188">
        <f>G230*(1+L230/100)</f>
        <v>0</v>
      </c>
      <c r="N230" s="188">
        <v>0</v>
      </c>
      <c r="O230" s="188">
        <f>ROUND(E230*N230,2)</f>
        <v>0</v>
      </c>
      <c r="P230" s="188">
        <v>0</v>
      </c>
      <c r="Q230" s="188">
        <f>ROUND(E230*P230,2)</f>
        <v>0</v>
      </c>
      <c r="R230" s="188"/>
      <c r="S230" s="188" t="s">
        <v>157</v>
      </c>
      <c r="T230" s="188">
        <v>0</v>
      </c>
      <c r="U230" s="189">
        <f>ROUND(E230*T230,2)</f>
        <v>0</v>
      </c>
      <c r="V230" s="188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152</v>
      </c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>
      <c r="A231" s="167"/>
      <c r="B231" s="177"/>
      <c r="C231" s="195" t="s">
        <v>362</v>
      </c>
      <c r="D231" s="180"/>
      <c r="E231" s="184">
        <v>226.17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9"/>
      <c r="V231" s="188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 t="s">
        <v>154</v>
      </c>
      <c r="AH231" s="166">
        <v>0</v>
      </c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ht="20.399999999999999" outlineLevel="1">
      <c r="A232" s="167">
        <v>54</v>
      </c>
      <c r="B232" s="177" t="s">
        <v>363</v>
      </c>
      <c r="C232" s="194" t="s">
        <v>364</v>
      </c>
      <c r="D232" s="179" t="s">
        <v>159</v>
      </c>
      <c r="E232" s="183">
        <v>226.17</v>
      </c>
      <c r="F232" s="188"/>
      <c r="G232" s="188"/>
      <c r="H232" s="188">
        <v>0</v>
      </c>
      <c r="I232" s="188">
        <f>ROUND(E232*H232,2)</f>
        <v>0</v>
      </c>
      <c r="J232" s="188">
        <v>761.4</v>
      </c>
      <c r="K232" s="188">
        <f>ROUND(E232*J232,2)</f>
        <v>172205.84</v>
      </c>
      <c r="L232" s="188">
        <v>15</v>
      </c>
      <c r="M232" s="188">
        <f>G232*(1+L232/100)</f>
        <v>0</v>
      </c>
      <c r="N232" s="188">
        <v>0</v>
      </c>
      <c r="O232" s="188">
        <f>ROUND(E232*N232,2)</f>
        <v>0</v>
      </c>
      <c r="P232" s="188">
        <v>0</v>
      </c>
      <c r="Q232" s="188">
        <f>ROUND(E232*P232,2)</f>
        <v>0</v>
      </c>
      <c r="R232" s="188"/>
      <c r="S232" s="188" t="s">
        <v>157</v>
      </c>
      <c r="T232" s="188">
        <v>0</v>
      </c>
      <c r="U232" s="189">
        <f>ROUND(E232*T232,2)</f>
        <v>0</v>
      </c>
      <c r="V232" s="188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152</v>
      </c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>
      <c r="A233" s="167"/>
      <c r="B233" s="177"/>
      <c r="C233" s="195" t="s">
        <v>362</v>
      </c>
      <c r="D233" s="180"/>
      <c r="E233" s="184">
        <v>226.17</v>
      </c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9"/>
      <c r="V233" s="188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154</v>
      </c>
      <c r="AH233" s="166">
        <v>0</v>
      </c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outlineLevel="1">
      <c r="A234" s="167">
        <v>55</v>
      </c>
      <c r="B234" s="177" t="s">
        <v>365</v>
      </c>
      <c r="C234" s="194" t="s">
        <v>366</v>
      </c>
      <c r="D234" s="179" t="s">
        <v>159</v>
      </c>
      <c r="E234" s="183">
        <v>146.05000000000001</v>
      </c>
      <c r="F234" s="188"/>
      <c r="G234" s="188"/>
      <c r="H234" s="188">
        <v>0</v>
      </c>
      <c r="I234" s="188">
        <f>ROUND(E234*H234,2)</f>
        <v>0</v>
      </c>
      <c r="J234" s="188">
        <v>253.8</v>
      </c>
      <c r="K234" s="188">
        <f>ROUND(E234*J234,2)</f>
        <v>37067.49</v>
      </c>
      <c r="L234" s="188">
        <v>15</v>
      </c>
      <c r="M234" s="188">
        <f>G234*(1+L234/100)</f>
        <v>0</v>
      </c>
      <c r="N234" s="188">
        <v>0</v>
      </c>
      <c r="O234" s="188">
        <f>ROUND(E234*N234,2)</f>
        <v>0</v>
      </c>
      <c r="P234" s="188">
        <v>0</v>
      </c>
      <c r="Q234" s="188">
        <f>ROUND(E234*P234,2)</f>
        <v>0</v>
      </c>
      <c r="R234" s="188"/>
      <c r="S234" s="188" t="s">
        <v>157</v>
      </c>
      <c r="T234" s="188">
        <v>0</v>
      </c>
      <c r="U234" s="189">
        <f>ROUND(E234*T234,2)</f>
        <v>0</v>
      </c>
      <c r="V234" s="188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152</v>
      </c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>
      <c r="A235" s="167"/>
      <c r="B235" s="177"/>
      <c r="C235" s="195" t="s">
        <v>367</v>
      </c>
      <c r="D235" s="180"/>
      <c r="E235" s="184">
        <v>39.9</v>
      </c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9"/>
      <c r="V235" s="188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154</v>
      </c>
      <c r="AH235" s="166">
        <v>0</v>
      </c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outlineLevel="1">
      <c r="A236" s="167"/>
      <c r="B236" s="177"/>
      <c r="C236" s="195" t="s">
        <v>368</v>
      </c>
      <c r="D236" s="180"/>
      <c r="E236" s="184">
        <v>9.1</v>
      </c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9"/>
      <c r="V236" s="188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154</v>
      </c>
      <c r="AH236" s="166">
        <v>0</v>
      </c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>
      <c r="A237" s="167"/>
      <c r="B237" s="177"/>
      <c r="C237" s="195" t="s">
        <v>369</v>
      </c>
      <c r="D237" s="180"/>
      <c r="E237" s="184">
        <v>41</v>
      </c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9"/>
      <c r="V237" s="188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154</v>
      </c>
      <c r="AH237" s="166">
        <v>0</v>
      </c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>
      <c r="A238" s="167"/>
      <c r="B238" s="177"/>
      <c r="C238" s="195" t="s">
        <v>370</v>
      </c>
      <c r="D238" s="180"/>
      <c r="E238" s="184">
        <v>20</v>
      </c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9"/>
      <c r="V238" s="188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 t="s">
        <v>154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>
      <c r="A239" s="167"/>
      <c r="B239" s="177"/>
      <c r="C239" s="195" t="s">
        <v>371</v>
      </c>
      <c r="D239" s="180"/>
      <c r="E239" s="184">
        <v>1.4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9"/>
      <c r="V239" s="188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154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>
      <c r="A240" s="167"/>
      <c r="B240" s="177"/>
      <c r="C240" s="195" t="s">
        <v>372</v>
      </c>
      <c r="D240" s="180"/>
      <c r="E240" s="184">
        <v>11.5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9"/>
      <c r="V240" s="188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154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>
      <c r="A241" s="167"/>
      <c r="B241" s="177"/>
      <c r="C241" s="195" t="s">
        <v>373</v>
      </c>
      <c r="D241" s="180"/>
      <c r="E241" s="184">
        <v>14.67</v>
      </c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9"/>
      <c r="V241" s="188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154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>
      <c r="A242" s="167"/>
      <c r="B242" s="177"/>
      <c r="C242" s="195" t="s">
        <v>374</v>
      </c>
      <c r="D242" s="180"/>
      <c r="E242" s="184">
        <v>8.48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8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154</v>
      </c>
      <c r="AH242" s="166">
        <v>0</v>
      </c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>
      <c r="A243" s="167">
        <v>56</v>
      </c>
      <c r="B243" s="177" t="s">
        <v>375</v>
      </c>
      <c r="C243" s="194" t="s">
        <v>376</v>
      </c>
      <c r="D243" s="179" t="s">
        <v>377</v>
      </c>
      <c r="E243" s="183">
        <v>1</v>
      </c>
      <c r="F243" s="188"/>
      <c r="G243" s="188"/>
      <c r="H243" s="188">
        <v>0</v>
      </c>
      <c r="I243" s="188">
        <f>ROUND(E243*H243,2)</f>
        <v>0</v>
      </c>
      <c r="J243" s="188">
        <v>1015.2</v>
      </c>
      <c r="K243" s="188">
        <f>ROUND(E243*J243,2)</f>
        <v>1015.2</v>
      </c>
      <c r="L243" s="188">
        <v>15</v>
      </c>
      <c r="M243" s="188">
        <f>G243*(1+L243/100)</f>
        <v>0</v>
      </c>
      <c r="N243" s="188">
        <v>0</v>
      </c>
      <c r="O243" s="188">
        <f>ROUND(E243*N243,2)</f>
        <v>0</v>
      </c>
      <c r="P243" s="188">
        <v>0</v>
      </c>
      <c r="Q243" s="188">
        <f>ROUND(E243*P243,2)</f>
        <v>0</v>
      </c>
      <c r="R243" s="188"/>
      <c r="S243" s="188" t="s">
        <v>157</v>
      </c>
      <c r="T243" s="188">
        <v>0</v>
      </c>
      <c r="U243" s="189">
        <f>ROUND(E243*T243,2)</f>
        <v>0</v>
      </c>
      <c r="V243" s="188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152</v>
      </c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ht="20.399999999999999" outlineLevel="1">
      <c r="A244" s="167">
        <v>57</v>
      </c>
      <c r="B244" s="177" t="s">
        <v>378</v>
      </c>
      <c r="C244" s="194" t="s">
        <v>379</v>
      </c>
      <c r="D244" s="179" t="s">
        <v>159</v>
      </c>
      <c r="E244" s="183">
        <v>400</v>
      </c>
      <c r="F244" s="188"/>
      <c r="G244" s="188"/>
      <c r="H244" s="188">
        <v>0</v>
      </c>
      <c r="I244" s="188">
        <f>ROUND(E244*H244,2)</f>
        <v>0</v>
      </c>
      <c r="J244" s="188">
        <v>253.8</v>
      </c>
      <c r="K244" s="188">
        <f>ROUND(E244*J244,2)</f>
        <v>101520</v>
      </c>
      <c r="L244" s="188">
        <v>15</v>
      </c>
      <c r="M244" s="188">
        <f>G244*(1+L244/100)</f>
        <v>0</v>
      </c>
      <c r="N244" s="188">
        <v>0</v>
      </c>
      <c r="O244" s="188">
        <f>ROUND(E244*N244,2)</f>
        <v>0</v>
      </c>
      <c r="P244" s="188">
        <v>0</v>
      </c>
      <c r="Q244" s="188">
        <f>ROUND(E244*P244,2)</f>
        <v>0</v>
      </c>
      <c r="R244" s="188"/>
      <c r="S244" s="188" t="s">
        <v>157</v>
      </c>
      <c r="T244" s="188">
        <v>0</v>
      </c>
      <c r="U244" s="189">
        <f>ROUND(E244*T244,2)</f>
        <v>0</v>
      </c>
      <c r="V244" s="188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152</v>
      </c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>
      <c r="A245" s="173" t="s">
        <v>146</v>
      </c>
      <c r="B245" s="178" t="s">
        <v>80</v>
      </c>
      <c r="C245" s="196" t="s">
        <v>81</v>
      </c>
      <c r="D245" s="181"/>
      <c r="E245" s="185"/>
      <c r="F245" s="190"/>
      <c r="G245" s="190">
        <f>SUMIF(AG246:AG267,"&lt;&gt;NOR",G246:G267)</f>
        <v>0</v>
      </c>
      <c r="H245" s="190"/>
      <c r="I245" s="190">
        <f>SUM(I246:I267)</f>
        <v>0</v>
      </c>
      <c r="J245" s="190"/>
      <c r="K245" s="190">
        <f>SUM(K246:K267)</f>
        <v>43471.74</v>
      </c>
      <c r="L245" s="190"/>
      <c r="M245" s="190">
        <f>SUM(M246:M267)</f>
        <v>0</v>
      </c>
      <c r="N245" s="190"/>
      <c r="O245" s="190">
        <f>SUM(O246:O267)</f>
        <v>0</v>
      </c>
      <c r="P245" s="190"/>
      <c r="Q245" s="190">
        <f>SUM(Q246:Q267)</f>
        <v>38.510000000000005</v>
      </c>
      <c r="R245" s="190"/>
      <c r="S245" s="190"/>
      <c r="T245" s="190"/>
      <c r="U245" s="191">
        <f>SUM(U246:U267)</f>
        <v>0</v>
      </c>
      <c r="V245" s="190"/>
      <c r="AG245" t="s">
        <v>147</v>
      </c>
    </row>
    <row r="246" spans="1:60" outlineLevel="1">
      <c r="A246" s="167">
        <v>58</v>
      </c>
      <c r="B246" s="177" t="s">
        <v>380</v>
      </c>
      <c r="C246" s="194" t="s">
        <v>381</v>
      </c>
      <c r="D246" s="179" t="s">
        <v>159</v>
      </c>
      <c r="E246" s="183">
        <v>489.19380000000001</v>
      </c>
      <c r="F246" s="188"/>
      <c r="G246" s="188"/>
      <c r="H246" s="188">
        <v>0</v>
      </c>
      <c r="I246" s="188">
        <f>ROUND(E246*H246,2)</f>
        <v>0</v>
      </c>
      <c r="J246" s="188">
        <v>62.3</v>
      </c>
      <c r="K246" s="188">
        <f>ROUND(E246*J246,2)</f>
        <v>30476.77</v>
      </c>
      <c r="L246" s="188">
        <v>15</v>
      </c>
      <c r="M246" s="188">
        <f>G246*(1+L246/100)</f>
        <v>0</v>
      </c>
      <c r="N246" s="188">
        <v>0</v>
      </c>
      <c r="O246" s="188">
        <f>ROUND(E246*N246,2)</f>
        <v>0</v>
      </c>
      <c r="P246" s="188">
        <v>4.5999999999999999E-2</v>
      </c>
      <c r="Q246" s="188">
        <f>ROUND(E246*P246,2)</f>
        <v>22.5</v>
      </c>
      <c r="R246" s="188"/>
      <c r="S246" s="188" t="s">
        <v>151</v>
      </c>
      <c r="T246" s="188">
        <v>0</v>
      </c>
      <c r="U246" s="189">
        <f>ROUND(E246*T246,2)</f>
        <v>0</v>
      </c>
      <c r="V246" s="188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 t="s">
        <v>152</v>
      </c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</row>
    <row r="247" spans="1:60" outlineLevel="1">
      <c r="A247" s="167"/>
      <c r="B247" s="177"/>
      <c r="C247" s="195" t="s">
        <v>261</v>
      </c>
      <c r="D247" s="180"/>
      <c r="E247" s="184">
        <v>82.007999999999996</v>
      </c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9"/>
      <c r="V247" s="188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 t="s">
        <v>154</v>
      </c>
      <c r="AH247" s="166">
        <v>0</v>
      </c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</row>
    <row r="248" spans="1:60" outlineLevel="1">
      <c r="A248" s="167"/>
      <c r="B248" s="177"/>
      <c r="C248" s="195" t="s">
        <v>262</v>
      </c>
      <c r="D248" s="180"/>
      <c r="E248" s="184">
        <v>78.695999999999998</v>
      </c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9"/>
      <c r="V248" s="188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 t="s">
        <v>154</v>
      </c>
      <c r="AH248" s="166">
        <v>0</v>
      </c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</row>
    <row r="249" spans="1:60" outlineLevel="1">
      <c r="A249" s="167"/>
      <c r="B249" s="177"/>
      <c r="C249" s="195" t="s">
        <v>263</v>
      </c>
      <c r="D249" s="180"/>
      <c r="E249" s="184">
        <v>27.151199999999999</v>
      </c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9"/>
      <c r="V249" s="188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154</v>
      </c>
      <c r="AH249" s="166">
        <v>0</v>
      </c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outlineLevel="1">
      <c r="A250" s="167"/>
      <c r="B250" s="177"/>
      <c r="C250" s="195" t="s">
        <v>264</v>
      </c>
      <c r="D250" s="180"/>
      <c r="E250" s="184">
        <v>82.007999999999996</v>
      </c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9"/>
      <c r="V250" s="188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154</v>
      </c>
      <c r="AH250" s="166">
        <v>0</v>
      </c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 outlineLevel="1">
      <c r="A251" s="167"/>
      <c r="B251" s="177"/>
      <c r="C251" s="195" t="s">
        <v>265</v>
      </c>
      <c r="D251" s="180"/>
      <c r="E251" s="184">
        <v>79.715999999999994</v>
      </c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9"/>
      <c r="V251" s="188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 t="s">
        <v>154</v>
      </c>
      <c r="AH251" s="166">
        <v>0</v>
      </c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</row>
    <row r="252" spans="1:60" outlineLevel="1">
      <c r="A252" s="167"/>
      <c r="B252" s="177"/>
      <c r="C252" s="195" t="s">
        <v>266</v>
      </c>
      <c r="D252" s="180"/>
      <c r="E252" s="184">
        <v>36.555999999999997</v>
      </c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9"/>
      <c r="V252" s="188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 t="s">
        <v>154</v>
      </c>
      <c r="AH252" s="166">
        <v>0</v>
      </c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>
      <c r="A253" s="167"/>
      <c r="B253" s="177"/>
      <c r="C253" s="195" t="s">
        <v>267</v>
      </c>
      <c r="D253" s="180"/>
      <c r="E253" s="184">
        <v>60.164000000000001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9"/>
      <c r="V253" s="188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154</v>
      </c>
      <c r="AH253" s="166">
        <v>0</v>
      </c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>
      <c r="A254" s="167"/>
      <c r="B254" s="177"/>
      <c r="C254" s="195" t="s">
        <v>268</v>
      </c>
      <c r="D254" s="180"/>
      <c r="E254" s="184">
        <v>-13.363200000000001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9"/>
      <c r="V254" s="188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154</v>
      </c>
      <c r="AH254" s="166">
        <v>0</v>
      </c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>
      <c r="A255" s="167"/>
      <c r="B255" s="177"/>
      <c r="C255" s="195" t="s">
        <v>269</v>
      </c>
      <c r="D255" s="180"/>
      <c r="E255" s="184">
        <v>-13.824</v>
      </c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9"/>
      <c r="V255" s="188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154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>
      <c r="A256" s="167"/>
      <c r="B256" s="177"/>
      <c r="C256" s="195" t="s">
        <v>270</v>
      </c>
      <c r="D256" s="180"/>
      <c r="E256" s="184">
        <v>-1.3248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9"/>
      <c r="V256" s="188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154</v>
      </c>
      <c r="AH256" s="166">
        <v>0</v>
      </c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ht="30.6" outlineLevel="1">
      <c r="A257" s="167"/>
      <c r="B257" s="177"/>
      <c r="C257" s="195" t="s">
        <v>271</v>
      </c>
      <c r="D257" s="180"/>
      <c r="E257" s="184">
        <v>20.2926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9"/>
      <c r="V257" s="188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154</v>
      </c>
      <c r="AH257" s="166">
        <v>0</v>
      </c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>
      <c r="A258" s="167"/>
      <c r="B258" s="177"/>
      <c r="C258" s="195" t="s">
        <v>382</v>
      </c>
      <c r="D258" s="180"/>
      <c r="E258" s="184">
        <v>51.113999999999997</v>
      </c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9"/>
      <c r="V258" s="188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154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>
      <c r="A259" s="167">
        <v>59</v>
      </c>
      <c r="B259" s="177" t="s">
        <v>383</v>
      </c>
      <c r="C259" s="194" t="s">
        <v>384</v>
      </c>
      <c r="D259" s="179" t="s">
        <v>159</v>
      </c>
      <c r="E259" s="183">
        <v>271.29383999999999</v>
      </c>
      <c r="F259" s="188"/>
      <c r="G259" s="188"/>
      <c r="H259" s="188">
        <v>0</v>
      </c>
      <c r="I259" s="188">
        <f>ROUND(E259*H259,2)</f>
        <v>0</v>
      </c>
      <c r="J259" s="188">
        <v>47.9</v>
      </c>
      <c r="K259" s="188">
        <f>ROUND(E259*J259,2)</f>
        <v>12994.97</v>
      </c>
      <c r="L259" s="188">
        <v>15</v>
      </c>
      <c r="M259" s="188">
        <f>G259*(1+L259/100)</f>
        <v>0</v>
      </c>
      <c r="N259" s="188">
        <v>0</v>
      </c>
      <c r="O259" s="188">
        <f>ROUND(E259*N259,2)</f>
        <v>0</v>
      </c>
      <c r="P259" s="188">
        <v>5.8999999999999997E-2</v>
      </c>
      <c r="Q259" s="188">
        <f>ROUND(E259*P259,2)</f>
        <v>16.010000000000002</v>
      </c>
      <c r="R259" s="188"/>
      <c r="S259" s="188" t="s">
        <v>151</v>
      </c>
      <c r="T259" s="188">
        <v>0</v>
      </c>
      <c r="U259" s="189">
        <f>ROUND(E259*T259,2)</f>
        <v>0</v>
      </c>
      <c r="V259" s="188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152</v>
      </c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>
      <c r="A260" s="167"/>
      <c r="B260" s="177"/>
      <c r="C260" s="195" t="s">
        <v>274</v>
      </c>
      <c r="D260" s="180"/>
      <c r="E260" s="184">
        <v>261.62583999999998</v>
      </c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8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154</v>
      </c>
      <c r="AH260" s="166">
        <v>0</v>
      </c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>
      <c r="A261" s="167"/>
      <c r="B261" s="177"/>
      <c r="C261" s="195" t="s">
        <v>385</v>
      </c>
      <c r="D261" s="180"/>
      <c r="E261" s="184">
        <v>-13.363200000000001</v>
      </c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8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 t="s">
        <v>154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>
      <c r="A262" s="167"/>
      <c r="B262" s="177"/>
      <c r="C262" s="195" t="s">
        <v>300</v>
      </c>
      <c r="D262" s="180"/>
      <c r="E262" s="184">
        <v>-13.824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8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154</v>
      </c>
      <c r="AH262" s="166">
        <v>0</v>
      </c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outlineLevel="1">
      <c r="A263" s="167"/>
      <c r="B263" s="177"/>
      <c r="C263" s="195" t="s">
        <v>301</v>
      </c>
      <c r="D263" s="180"/>
      <c r="E263" s="184">
        <v>-1.3248</v>
      </c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9"/>
      <c r="V263" s="188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154</v>
      </c>
      <c r="AH263" s="166">
        <v>0</v>
      </c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outlineLevel="1">
      <c r="A264" s="167"/>
      <c r="B264" s="177"/>
      <c r="C264" s="195" t="s">
        <v>277</v>
      </c>
      <c r="D264" s="180"/>
      <c r="E264" s="184">
        <v>25.088000000000001</v>
      </c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9"/>
      <c r="V264" s="188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154</v>
      </c>
      <c r="AH264" s="166">
        <v>0</v>
      </c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outlineLevel="1">
      <c r="A265" s="167"/>
      <c r="B265" s="177"/>
      <c r="C265" s="195" t="s">
        <v>278</v>
      </c>
      <c r="D265" s="180"/>
      <c r="E265" s="184">
        <v>6</v>
      </c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9"/>
      <c r="V265" s="188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 t="s">
        <v>154</v>
      </c>
      <c r="AH265" s="166">
        <v>0</v>
      </c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</row>
    <row r="266" spans="1:60" outlineLevel="1">
      <c r="A266" s="167"/>
      <c r="B266" s="177"/>
      <c r="C266" s="195" t="s">
        <v>279</v>
      </c>
      <c r="D266" s="180"/>
      <c r="E266" s="184">
        <v>6.048</v>
      </c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9"/>
      <c r="V266" s="188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154</v>
      </c>
      <c r="AH266" s="166">
        <v>0</v>
      </c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>
      <c r="A267" s="167"/>
      <c r="B267" s="177"/>
      <c r="C267" s="195" t="s">
        <v>280</v>
      </c>
      <c r="D267" s="180"/>
      <c r="E267" s="184">
        <v>1.044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9"/>
      <c r="V267" s="188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154</v>
      </c>
      <c r="AH267" s="166">
        <v>0</v>
      </c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>
      <c r="A268" s="173" t="s">
        <v>146</v>
      </c>
      <c r="B268" s="178" t="s">
        <v>82</v>
      </c>
      <c r="C268" s="196" t="s">
        <v>83</v>
      </c>
      <c r="D268" s="181"/>
      <c r="E268" s="185"/>
      <c r="F268" s="190"/>
      <c r="G268" s="190">
        <f>SUMIF(AG269:AG269,"&lt;&gt;NOR",G269:G269)</f>
        <v>0</v>
      </c>
      <c r="H268" s="190"/>
      <c r="I268" s="190">
        <f>SUM(I269:I269)</f>
        <v>0</v>
      </c>
      <c r="J268" s="190"/>
      <c r="K268" s="190">
        <f>SUM(K269:K269)</f>
        <v>68598.75</v>
      </c>
      <c r="L268" s="190"/>
      <c r="M268" s="190">
        <f>SUM(M269:M269)</f>
        <v>0</v>
      </c>
      <c r="N268" s="190"/>
      <c r="O268" s="190">
        <f>SUM(O269:O269)</f>
        <v>0</v>
      </c>
      <c r="P268" s="190"/>
      <c r="Q268" s="190">
        <f>SUM(Q269:Q269)</f>
        <v>0</v>
      </c>
      <c r="R268" s="190"/>
      <c r="S268" s="190"/>
      <c r="T268" s="190"/>
      <c r="U268" s="191">
        <f>SUM(U269:U269)</f>
        <v>0</v>
      </c>
      <c r="V268" s="190"/>
      <c r="AG268" t="s">
        <v>147</v>
      </c>
    </row>
    <row r="269" spans="1:60" outlineLevel="1">
      <c r="A269" s="167">
        <v>60</v>
      </c>
      <c r="B269" s="177" t="s">
        <v>386</v>
      </c>
      <c r="C269" s="194" t="s">
        <v>387</v>
      </c>
      <c r="D269" s="179" t="s">
        <v>214</v>
      </c>
      <c r="E269" s="183">
        <v>259.84374000000003</v>
      </c>
      <c r="F269" s="188"/>
      <c r="G269" s="188"/>
      <c r="H269" s="188">
        <v>0</v>
      </c>
      <c r="I269" s="188">
        <f>ROUND(E269*H269,2)</f>
        <v>0</v>
      </c>
      <c r="J269" s="188">
        <v>264</v>
      </c>
      <c r="K269" s="188">
        <f>ROUND(E269*J269,2)</f>
        <v>68598.75</v>
      </c>
      <c r="L269" s="188">
        <v>15</v>
      </c>
      <c r="M269" s="188">
        <f>G269*(1+L269/100)</f>
        <v>0</v>
      </c>
      <c r="N269" s="188">
        <v>0</v>
      </c>
      <c r="O269" s="188">
        <f>ROUND(E269*N269,2)</f>
        <v>0</v>
      </c>
      <c r="P269" s="188">
        <v>0</v>
      </c>
      <c r="Q269" s="188">
        <f>ROUND(E269*P269,2)</f>
        <v>0</v>
      </c>
      <c r="R269" s="188"/>
      <c r="S269" s="188" t="s">
        <v>157</v>
      </c>
      <c r="T269" s="188">
        <v>0</v>
      </c>
      <c r="U269" s="189">
        <f>ROUND(E269*T269,2)</f>
        <v>0</v>
      </c>
      <c r="V269" s="188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388</v>
      </c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>
      <c r="A270" s="173" t="s">
        <v>146</v>
      </c>
      <c r="B270" s="178" t="s">
        <v>84</v>
      </c>
      <c r="C270" s="196" t="s">
        <v>85</v>
      </c>
      <c r="D270" s="181"/>
      <c r="E270" s="185"/>
      <c r="F270" s="190"/>
      <c r="G270" s="190">
        <f>SUMIF(AG271:AG321,"&lt;&gt;NOR",G271:G321)</f>
        <v>0</v>
      </c>
      <c r="H270" s="190"/>
      <c r="I270" s="190">
        <f>SUM(I271:I321)</f>
        <v>77868.7</v>
      </c>
      <c r="J270" s="190"/>
      <c r="K270" s="190">
        <f>SUM(K271:K321)</f>
        <v>46728.719999999994</v>
      </c>
      <c r="L270" s="190"/>
      <c r="M270" s="190">
        <f>SUM(M271:M321)</f>
        <v>0</v>
      </c>
      <c r="N270" s="190"/>
      <c r="O270" s="190">
        <f>SUM(O271:O321)</f>
        <v>1.82</v>
      </c>
      <c r="P270" s="190"/>
      <c r="Q270" s="190">
        <f>SUM(Q271:Q321)</f>
        <v>0</v>
      </c>
      <c r="R270" s="190"/>
      <c r="S270" s="190"/>
      <c r="T270" s="190"/>
      <c r="U270" s="191">
        <f>SUM(U271:U321)</f>
        <v>0</v>
      </c>
      <c r="V270" s="190"/>
      <c r="AG270" t="s">
        <v>147</v>
      </c>
    </row>
    <row r="271" spans="1:60" outlineLevel="1">
      <c r="A271" s="167">
        <v>61</v>
      </c>
      <c r="B271" s="177" t="s">
        <v>389</v>
      </c>
      <c r="C271" s="194" t="s">
        <v>390</v>
      </c>
      <c r="D271" s="179" t="s">
        <v>159</v>
      </c>
      <c r="E271" s="183">
        <v>146</v>
      </c>
      <c r="F271" s="188"/>
      <c r="G271" s="188"/>
      <c r="H271" s="188">
        <v>8.11</v>
      </c>
      <c r="I271" s="188">
        <f>ROUND(E271*H271,2)</f>
        <v>1184.06</v>
      </c>
      <c r="J271" s="188">
        <v>78.59</v>
      </c>
      <c r="K271" s="188">
        <f>ROUND(E271*J271,2)</f>
        <v>11474.14</v>
      </c>
      <c r="L271" s="188">
        <v>15</v>
      </c>
      <c r="M271" s="188">
        <f>G271*(1+L271/100)</f>
        <v>0</v>
      </c>
      <c r="N271" s="188">
        <v>4.0999999999999999E-4</v>
      </c>
      <c r="O271" s="188">
        <f>ROUND(E271*N271,2)</f>
        <v>0.06</v>
      </c>
      <c r="P271" s="188">
        <v>0</v>
      </c>
      <c r="Q271" s="188">
        <f>ROUND(E271*P271,2)</f>
        <v>0</v>
      </c>
      <c r="R271" s="188"/>
      <c r="S271" s="188" t="s">
        <v>151</v>
      </c>
      <c r="T271" s="188">
        <v>0</v>
      </c>
      <c r="U271" s="189">
        <f>ROUND(E271*T271,2)</f>
        <v>0</v>
      </c>
      <c r="V271" s="188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152</v>
      </c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>
      <c r="A272" s="167"/>
      <c r="B272" s="177"/>
      <c r="C272" s="195" t="s">
        <v>391</v>
      </c>
      <c r="D272" s="180"/>
      <c r="E272" s="184">
        <v>146</v>
      </c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9"/>
      <c r="V272" s="188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154</v>
      </c>
      <c r="AH272" s="166">
        <v>0</v>
      </c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ht="20.399999999999999" outlineLevel="1">
      <c r="A273" s="167">
        <v>62</v>
      </c>
      <c r="B273" s="177" t="s">
        <v>392</v>
      </c>
      <c r="C273" s="194" t="s">
        <v>1249</v>
      </c>
      <c r="D273" s="179" t="s">
        <v>159</v>
      </c>
      <c r="E273" s="183">
        <v>70.019000000000005</v>
      </c>
      <c r="F273" s="188"/>
      <c r="G273" s="188"/>
      <c r="H273" s="188">
        <v>12.21</v>
      </c>
      <c r="I273" s="188">
        <f>ROUND(E273*H273,2)</f>
        <v>854.93</v>
      </c>
      <c r="J273" s="188">
        <v>90.79</v>
      </c>
      <c r="K273" s="188">
        <f>ROUND(E273*J273,2)</f>
        <v>6357.03</v>
      </c>
      <c r="L273" s="188">
        <v>15</v>
      </c>
      <c r="M273" s="188">
        <f>G273*(1+L273/100)</f>
        <v>0</v>
      </c>
      <c r="N273" s="188">
        <v>5.8E-4</v>
      </c>
      <c r="O273" s="188">
        <f>ROUND(E273*N273,2)</f>
        <v>0.04</v>
      </c>
      <c r="P273" s="188">
        <v>0</v>
      </c>
      <c r="Q273" s="188">
        <f>ROUND(E273*P273,2)</f>
        <v>0</v>
      </c>
      <c r="R273" s="188"/>
      <c r="S273" s="188" t="s">
        <v>151</v>
      </c>
      <c r="T273" s="188">
        <v>0</v>
      </c>
      <c r="U273" s="189">
        <f>ROUND(E273*T273,2)</f>
        <v>0</v>
      </c>
      <c r="V273" s="188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 t="s">
        <v>152</v>
      </c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>
      <c r="A274" s="167"/>
      <c r="B274" s="177"/>
      <c r="C274" s="195" t="s">
        <v>393</v>
      </c>
      <c r="D274" s="180"/>
      <c r="E274" s="184">
        <v>13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9"/>
      <c r="V274" s="188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154</v>
      </c>
      <c r="AH274" s="166">
        <v>0</v>
      </c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 outlineLevel="1">
      <c r="A275" s="167"/>
      <c r="B275" s="177"/>
      <c r="C275" s="195" t="s">
        <v>394</v>
      </c>
      <c r="D275" s="180"/>
      <c r="E275" s="184">
        <v>57.02</v>
      </c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9"/>
      <c r="V275" s="188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 t="s">
        <v>154</v>
      </c>
      <c r="AH275" s="166">
        <v>0</v>
      </c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</row>
    <row r="276" spans="1:60" ht="20.399999999999999" outlineLevel="1">
      <c r="A276" s="167">
        <v>63</v>
      </c>
      <c r="B276" s="177" t="s">
        <v>395</v>
      </c>
      <c r="C276" s="194" t="s">
        <v>1248</v>
      </c>
      <c r="D276" s="179" t="s">
        <v>159</v>
      </c>
      <c r="E276" s="183">
        <v>170.81450000000001</v>
      </c>
      <c r="F276" s="188"/>
      <c r="G276" s="188"/>
      <c r="H276" s="188">
        <v>225.38</v>
      </c>
      <c r="I276" s="188">
        <f>ROUND(E276*H276,2)</f>
        <v>38498.17</v>
      </c>
      <c r="J276" s="188">
        <v>141.12</v>
      </c>
      <c r="K276" s="188">
        <f>ROUND(E276*J276,2)</f>
        <v>24105.34</v>
      </c>
      <c r="L276" s="188">
        <v>15</v>
      </c>
      <c r="M276" s="188">
        <f>G276*(1+L276/100)</f>
        <v>0</v>
      </c>
      <c r="N276" s="188">
        <v>3.6800000000000001E-3</v>
      </c>
      <c r="O276" s="188">
        <f>ROUND(E276*N276,2)</f>
        <v>0.63</v>
      </c>
      <c r="P276" s="188">
        <v>0</v>
      </c>
      <c r="Q276" s="188">
        <f>ROUND(E276*P276,2)</f>
        <v>0</v>
      </c>
      <c r="R276" s="188"/>
      <c r="S276" s="188" t="s">
        <v>157</v>
      </c>
      <c r="T276" s="188">
        <v>0</v>
      </c>
      <c r="U276" s="189">
        <f>ROUND(E276*T276,2)</f>
        <v>0</v>
      </c>
      <c r="V276" s="188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152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 outlineLevel="1">
      <c r="A277" s="167"/>
      <c r="B277" s="177"/>
      <c r="C277" s="195" t="s">
        <v>396</v>
      </c>
      <c r="D277" s="180"/>
      <c r="E277" s="184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9"/>
      <c r="V277" s="188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 t="s">
        <v>154</v>
      </c>
      <c r="AH277" s="166">
        <v>0</v>
      </c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</row>
    <row r="278" spans="1:60" outlineLevel="1">
      <c r="A278" s="167"/>
      <c r="B278" s="177"/>
      <c r="C278" s="195" t="s">
        <v>397</v>
      </c>
      <c r="D278" s="180"/>
      <c r="E278" s="184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9"/>
      <c r="V278" s="188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154</v>
      </c>
      <c r="AH278" s="166">
        <v>0</v>
      </c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>
      <c r="A279" s="167"/>
      <c r="B279" s="177"/>
      <c r="C279" s="195" t="s">
        <v>398</v>
      </c>
      <c r="D279" s="180"/>
      <c r="E279" s="184">
        <v>3.9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9"/>
      <c r="V279" s="188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 t="s">
        <v>154</v>
      </c>
      <c r="AH279" s="166">
        <v>0</v>
      </c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outlineLevel="1">
      <c r="A280" s="167"/>
      <c r="B280" s="177"/>
      <c r="C280" s="195" t="s">
        <v>399</v>
      </c>
      <c r="D280" s="180"/>
      <c r="E280" s="184">
        <v>3.4</v>
      </c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9"/>
      <c r="V280" s="188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154</v>
      </c>
      <c r="AH280" s="166">
        <v>0</v>
      </c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>
      <c r="A281" s="167"/>
      <c r="B281" s="177"/>
      <c r="C281" s="195" t="s">
        <v>400</v>
      </c>
      <c r="D281" s="180"/>
      <c r="E281" s="184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9"/>
      <c r="V281" s="188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154</v>
      </c>
      <c r="AH281" s="166">
        <v>0</v>
      </c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>
      <c r="A282" s="167"/>
      <c r="B282" s="177"/>
      <c r="C282" s="195" t="s">
        <v>401</v>
      </c>
      <c r="D282" s="180"/>
      <c r="E282" s="184">
        <v>3.1</v>
      </c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9"/>
      <c r="V282" s="188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154</v>
      </c>
      <c r="AH282" s="166">
        <v>0</v>
      </c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outlineLevel="1">
      <c r="A283" s="167"/>
      <c r="B283" s="177"/>
      <c r="C283" s="195" t="s">
        <v>402</v>
      </c>
      <c r="D283" s="180"/>
      <c r="E283" s="184">
        <v>3.3</v>
      </c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9"/>
      <c r="V283" s="188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 t="s">
        <v>154</v>
      </c>
      <c r="AH283" s="166">
        <v>0</v>
      </c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>
      <c r="A284" s="167"/>
      <c r="B284" s="177"/>
      <c r="C284" s="195" t="s">
        <v>403</v>
      </c>
      <c r="D284" s="180"/>
      <c r="E284" s="184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9"/>
      <c r="V284" s="188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154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>
      <c r="A285" s="167"/>
      <c r="B285" s="177"/>
      <c r="C285" s="195" t="s">
        <v>399</v>
      </c>
      <c r="D285" s="180"/>
      <c r="E285" s="184">
        <v>3.4</v>
      </c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9"/>
      <c r="V285" s="188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154</v>
      </c>
      <c r="AH285" s="166">
        <v>0</v>
      </c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>
      <c r="A286" s="167"/>
      <c r="B286" s="177"/>
      <c r="C286" s="195" t="s">
        <v>404</v>
      </c>
      <c r="D286" s="180"/>
      <c r="E286" s="184">
        <v>3.7</v>
      </c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9"/>
      <c r="V286" s="188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154</v>
      </c>
      <c r="AH286" s="166">
        <v>0</v>
      </c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>
      <c r="A287" s="167"/>
      <c r="B287" s="177"/>
      <c r="C287" s="195" t="s">
        <v>405</v>
      </c>
      <c r="D287" s="180"/>
      <c r="E287" s="184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9"/>
      <c r="V287" s="188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154</v>
      </c>
      <c r="AH287" s="166">
        <v>0</v>
      </c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>
      <c r="A288" s="167"/>
      <c r="B288" s="177"/>
      <c r="C288" s="195" t="s">
        <v>406</v>
      </c>
      <c r="D288" s="180"/>
      <c r="E288" s="184">
        <v>3.7</v>
      </c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9"/>
      <c r="V288" s="188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154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>
      <c r="A289" s="167"/>
      <c r="B289" s="177"/>
      <c r="C289" s="195" t="s">
        <v>407</v>
      </c>
      <c r="D289" s="180"/>
      <c r="E289" s="184">
        <v>4.3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9"/>
      <c r="V289" s="188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154</v>
      </c>
      <c r="AH289" s="166">
        <v>0</v>
      </c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>
      <c r="A290" s="167"/>
      <c r="B290" s="177"/>
      <c r="C290" s="195" t="s">
        <v>190</v>
      </c>
      <c r="D290" s="180"/>
      <c r="E290" s="184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9"/>
      <c r="V290" s="188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154</v>
      </c>
      <c r="AH290" s="166">
        <v>0</v>
      </c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>
      <c r="A291" s="167"/>
      <c r="B291" s="177"/>
      <c r="C291" s="195" t="s">
        <v>205</v>
      </c>
      <c r="D291" s="180"/>
      <c r="E291" s="184">
        <v>3.6</v>
      </c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9"/>
      <c r="V291" s="188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 t="s">
        <v>154</v>
      </c>
      <c r="AH291" s="166">
        <v>0</v>
      </c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>
      <c r="A292" s="167"/>
      <c r="B292" s="177"/>
      <c r="C292" s="195" t="s">
        <v>193</v>
      </c>
      <c r="D292" s="180"/>
      <c r="E292" s="184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9"/>
      <c r="V292" s="188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154</v>
      </c>
      <c r="AH292" s="166">
        <v>0</v>
      </c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outlineLevel="1">
      <c r="A293" s="167"/>
      <c r="B293" s="177"/>
      <c r="C293" s="195" t="s">
        <v>206</v>
      </c>
      <c r="D293" s="180"/>
      <c r="E293" s="184">
        <v>4.9000000000000004</v>
      </c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9"/>
      <c r="V293" s="188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154</v>
      </c>
      <c r="AH293" s="166">
        <v>0</v>
      </c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>
      <c r="A294" s="167"/>
      <c r="B294" s="177"/>
      <c r="C294" s="195" t="s">
        <v>197</v>
      </c>
      <c r="D294" s="180"/>
      <c r="E294" s="184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9"/>
      <c r="V294" s="188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 t="s">
        <v>154</v>
      </c>
      <c r="AH294" s="166">
        <v>0</v>
      </c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>
      <c r="A295" s="167"/>
      <c r="B295" s="177"/>
      <c r="C295" s="195" t="s">
        <v>207</v>
      </c>
      <c r="D295" s="180"/>
      <c r="E295" s="184">
        <v>4.7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9"/>
      <c r="V295" s="188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154</v>
      </c>
      <c r="AH295" s="166">
        <v>0</v>
      </c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>
      <c r="A296" s="167"/>
      <c r="B296" s="177"/>
      <c r="C296" s="195" t="s">
        <v>200</v>
      </c>
      <c r="D296" s="180"/>
      <c r="E296" s="184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9"/>
      <c r="V296" s="188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154</v>
      </c>
      <c r="AH296" s="166">
        <v>0</v>
      </c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>
      <c r="A297" s="167"/>
      <c r="B297" s="177"/>
      <c r="C297" s="195" t="s">
        <v>208</v>
      </c>
      <c r="D297" s="180"/>
      <c r="E297" s="184">
        <v>4.4000000000000004</v>
      </c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9"/>
      <c r="V297" s="188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154</v>
      </c>
      <c r="AH297" s="166">
        <v>0</v>
      </c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>
      <c r="A298" s="167"/>
      <c r="B298" s="177"/>
      <c r="C298" s="195" t="s">
        <v>291</v>
      </c>
      <c r="D298" s="180"/>
      <c r="E298" s="184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9"/>
      <c r="V298" s="188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 t="s">
        <v>154</v>
      </c>
      <c r="AH298" s="166">
        <v>0</v>
      </c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>
      <c r="A299" s="167"/>
      <c r="B299" s="177"/>
      <c r="C299" s="195" t="s">
        <v>408</v>
      </c>
      <c r="D299" s="180"/>
      <c r="E299" s="184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9"/>
      <c r="V299" s="188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 t="s">
        <v>154</v>
      </c>
      <c r="AH299" s="166">
        <v>0</v>
      </c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>
      <c r="A300" s="167"/>
      <c r="B300" s="177"/>
      <c r="C300" s="195" t="s">
        <v>397</v>
      </c>
      <c r="D300" s="180"/>
      <c r="E300" s="184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9"/>
      <c r="V300" s="188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154</v>
      </c>
      <c r="AH300" s="166">
        <v>0</v>
      </c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>
      <c r="A301" s="167"/>
      <c r="B301" s="177"/>
      <c r="C301" s="195" t="s">
        <v>409</v>
      </c>
      <c r="D301" s="180"/>
      <c r="E301" s="184">
        <v>15.785</v>
      </c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9"/>
      <c r="V301" s="188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 t="s">
        <v>154</v>
      </c>
      <c r="AH301" s="166">
        <v>0</v>
      </c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outlineLevel="1">
      <c r="A302" s="167"/>
      <c r="B302" s="177"/>
      <c r="C302" s="195" t="s">
        <v>400</v>
      </c>
      <c r="D302" s="180"/>
      <c r="E302" s="184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9"/>
      <c r="V302" s="188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154</v>
      </c>
      <c r="AH302" s="166">
        <v>0</v>
      </c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outlineLevel="1">
      <c r="A303" s="167"/>
      <c r="B303" s="177"/>
      <c r="C303" s="195" t="s">
        <v>410</v>
      </c>
      <c r="D303" s="180"/>
      <c r="E303" s="184">
        <v>13.734999999999999</v>
      </c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9"/>
      <c r="V303" s="188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154</v>
      </c>
      <c r="AH303" s="166">
        <v>0</v>
      </c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outlineLevel="1">
      <c r="A304" s="167"/>
      <c r="B304" s="177"/>
      <c r="C304" s="195" t="s">
        <v>403</v>
      </c>
      <c r="D304" s="180"/>
      <c r="E304" s="184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9"/>
      <c r="V304" s="188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154</v>
      </c>
      <c r="AH304" s="166">
        <v>0</v>
      </c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>
      <c r="A305" s="167"/>
      <c r="B305" s="177"/>
      <c r="C305" s="195" t="s">
        <v>410</v>
      </c>
      <c r="D305" s="180"/>
      <c r="E305" s="184">
        <v>13.734999999999999</v>
      </c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9"/>
      <c r="V305" s="188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154</v>
      </c>
      <c r="AH305" s="166">
        <v>0</v>
      </c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>
      <c r="A306" s="167"/>
      <c r="B306" s="177"/>
      <c r="C306" s="195" t="s">
        <v>405</v>
      </c>
      <c r="D306" s="180"/>
      <c r="E306" s="184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9"/>
      <c r="V306" s="188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 t="s">
        <v>154</v>
      </c>
      <c r="AH306" s="166">
        <v>0</v>
      </c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>
      <c r="A307" s="167"/>
      <c r="B307" s="177"/>
      <c r="C307" s="195" t="s">
        <v>409</v>
      </c>
      <c r="D307" s="180"/>
      <c r="E307" s="184">
        <v>15.785</v>
      </c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9"/>
      <c r="V307" s="188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154</v>
      </c>
      <c r="AH307" s="166">
        <v>0</v>
      </c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>
      <c r="A308" s="167"/>
      <c r="B308" s="177"/>
      <c r="C308" s="195" t="s">
        <v>190</v>
      </c>
      <c r="D308" s="180"/>
      <c r="E308" s="184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9"/>
      <c r="V308" s="188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154</v>
      </c>
      <c r="AH308" s="166">
        <v>0</v>
      </c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outlineLevel="1">
      <c r="A309" s="167"/>
      <c r="B309" s="177"/>
      <c r="C309" s="195" t="s">
        <v>411</v>
      </c>
      <c r="D309" s="180"/>
      <c r="E309" s="184">
        <v>14.513999999999999</v>
      </c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9"/>
      <c r="V309" s="188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154</v>
      </c>
      <c r="AH309" s="166">
        <v>0</v>
      </c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>
      <c r="A310" s="167"/>
      <c r="B310" s="177"/>
      <c r="C310" s="195" t="s">
        <v>193</v>
      </c>
      <c r="D310" s="180"/>
      <c r="E310" s="184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9"/>
      <c r="V310" s="188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154</v>
      </c>
      <c r="AH310" s="166">
        <v>0</v>
      </c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>
      <c r="A311" s="167"/>
      <c r="B311" s="177"/>
      <c r="C311" s="195" t="s">
        <v>412</v>
      </c>
      <c r="D311" s="180"/>
      <c r="E311" s="184">
        <v>16.891999999999999</v>
      </c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9"/>
      <c r="V311" s="188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154</v>
      </c>
      <c r="AH311" s="166">
        <v>0</v>
      </c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>
      <c r="A312" s="167"/>
      <c r="B312" s="177"/>
      <c r="C312" s="195" t="s">
        <v>197</v>
      </c>
      <c r="D312" s="180"/>
      <c r="E312" s="184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9"/>
      <c r="V312" s="188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154</v>
      </c>
      <c r="AH312" s="166">
        <v>0</v>
      </c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outlineLevel="1">
      <c r="A313" s="167"/>
      <c r="B313" s="177"/>
      <c r="C313" s="195" t="s">
        <v>412</v>
      </c>
      <c r="D313" s="180"/>
      <c r="E313" s="184">
        <v>16.891999999999999</v>
      </c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9"/>
      <c r="V313" s="188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154</v>
      </c>
      <c r="AH313" s="166">
        <v>0</v>
      </c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>
      <c r="A314" s="167"/>
      <c r="B314" s="177"/>
      <c r="C314" s="195" t="s">
        <v>200</v>
      </c>
      <c r="D314" s="180"/>
      <c r="E314" s="184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9"/>
      <c r="V314" s="188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154</v>
      </c>
      <c r="AH314" s="166">
        <v>0</v>
      </c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outlineLevel="1">
      <c r="A315" s="167"/>
      <c r="B315" s="177"/>
      <c r="C315" s="195" t="s">
        <v>413</v>
      </c>
      <c r="D315" s="180"/>
      <c r="E315" s="184">
        <v>17.076499999999999</v>
      </c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9"/>
      <c r="V315" s="188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 t="s">
        <v>154</v>
      </c>
      <c r="AH315" s="166">
        <v>0</v>
      </c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>
      <c r="A316" s="167">
        <v>64</v>
      </c>
      <c r="B316" s="177" t="s">
        <v>414</v>
      </c>
      <c r="C316" s="194" t="s">
        <v>674</v>
      </c>
      <c r="D316" s="179" t="s">
        <v>159</v>
      </c>
      <c r="E316" s="183">
        <v>241.94128000000001</v>
      </c>
      <c r="F316" s="188"/>
      <c r="G316" s="188"/>
      <c r="H316" s="188">
        <v>154.30000000000001</v>
      </c>
      <c r="I316" s="188">
        <f>ROUND(E316*H316,2)</f>
        <v>37331.54</v>
      </c>
      <c r="J316" s="188">
        <v>0</v>
      </c>
      <c r="K316" s="188">
        <f>ROUND(E316*J316,2)</f>
        <v>0</v>
      </c>
      <c r="L316" s="188">
        <v>15</v>
      </c>
      <c r="M316" s="188">
        <f>G316*(1+L316/100)</f>
        <v>0</v>
      </c>
      <c r="N316" s="188">
        <v>4.4999999999999997E-3</v>
      </c>
      <c r="O316" s="188">
        <f>ROUND(E316*N316,2)</f>
        <v>1.0900000000000001</v>
      </c>
      <c r="P316" s="188">
        <v>0</v>
      </c>
      <c r="Q316" s="188">
        <f>ROUND(E316*P316,2)</f>
        <v>0</v>
      </c>
      <c r="R316" s="188"/>
      <c r="S316" s="188" t="s">
        <v>157</v>
      </c>
      <c r="T316" s="188">
        <v>0</v>
      </c>
      <c r="U316" s="189">
        <f>ROUND(E316*T316,2)</f>
        <v>0</v>
      </c>
      <c r="V316" s="188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 t="s">
        <v>258</v>
      </c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>
      <c r="A317" s="167"/>
      <c r="B317" s="177"/>
      <c r="C317" s="195" t="s">
        <v>391</v>
      </c>
      <c r="D317" s="180"/>
      <c r="E317" s="184">
        <v>146</v>
      </c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9"/>
      <c r="V317" s="188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 t="s">
        <v>154</v>
      </c>
      <c r="AH317" s="166">
        <v>0</v>
      </c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>
      <c r="A318" s="167"/>
      <c r="B318" s="177"/>
      <c r="C318" s="195" t="s">
        <v>393</v>
      </c>
      <c r="D318" s="180"/>
      <c r="E318" s="184">
        <v>13</v>
      </c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9"/>
      <c r="V318" s="188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 t="s">
        <v>154</v>
      </c>
      <c r="AH318" s="166">
        <v>0</v>
      </c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>
      <c r="A319" s="167"/>
      <c r="B319" s="177"/>
      <c r="C319" s="195" t="s">
        <v>394</v>
      </c>
      <c r="D319" s="180"/>
      <c r="E319" s="184">
        <v>57.02</v>
      </c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9"/>
      <c r="V319" s="188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 t="s">
        <v>154</v>
      </c>
      <c r="AH319" s="166">
        <v>0</v>
      </c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>
      <c r="A320" s="167"/>
      <c r="B320" s="177"/>
      <c r="C320" s="195" t="s">
        <v>415</v>
      </c>
      <c r="D320" s="180"/>
      <c r="E320" s="184">
        <v>25.92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9"/>
      <c r="V320" s="188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 t="s">
        <v>154</v>
      </c>
      <c r="AH320" s="166">
        <v>0</v>
      </c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>
      <c r="A321" s="167">
        <v>65</v>
      </c>
      <c r="B321" s="177" t="s">
        <v>416</v>
      </c>
      <c r="C321" s="194" t="s">
        <v>417</v>
      </c>
      <c r="D321" s="179" t="s">
        <v>0</v>
      </c>
      <c r="E321" s="183">
        <v>1198.0521000000001</v>
      </c>
      <c r="F321" s="188"/>
      <c r="G321" s="188"/>
      <c r="H321" s="188">
        <v>0</v>
      </c>
      <c r="I321" s="188">
        <f>ROUND(E321*H321,2)</f>
        <v>0</v>
      </c>
      <c r="J321" s="188">
        <v>4</v>
      </c>
      <c r="K321" s="188">
        <f>ROUND(E321*J321,2)</f>
        <v>4792.21</v>
      </c>
      <c r="L321" s="188">
        <v>15</v>
      </c>
      <c r="M321" s="188">
        <f>G321*(1+L321/100)</f>
        <v>0</v>
      </c>
      <c r="N321" s="188">
        <v>0</v>
      </c>
      <c r="O321" s="188">
        <f>ROUND(E321*N321,2)</f>
        <v>0</v>
      </c>
      <c r="P321" s="188">
        <v>0</v>
      </c>
      <c r="Q321" s="188">
        <f>ROUND(E321*P321,2)</f>
        <v>0</v>
      </c>
      <c r="R321" s="188" t="s">
        <v>418</v>
      </c>
      <c r="S321" s="188" t="s">
        <v>151</v>
      </c>
      <c r="T321" s="188">
        <v>0</v>
      </c>
      <c r="U321" s="189">
        <f>ROUND(E321*T321,2)</f>
        <v>0</v>
      </c>
      <c r="V321" s="188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 t="s">
        <v>388</v>
      </c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>
      <c r="A322" s="173" t="s">
        <v>146</v>
      </c>
      <c r="B322" s="178" t="s">
        <v>86</v>
      </c>
      <c r="C322" s="196" t="s">
        <v>87</v>
      </c>
      <c r="D322" s="181"/>
      <c r="E322" s="185"/>
      <c r="F322" s="190"/>
      <c r="G322" s="190">
        <f>SUMIF(AG323:AG451,"&lt;&gt;NOR",G323:G451)</f>
        <v>0</v>
      </c>
      <c r="H322" s="190"/>
      <c r="I322" s="190">
        <f>SUM(I323:I451)</f>
        <v>270987.92</v>
      </c>
      <c r="J322" s="190"/>
      <c r="K322" s="190">
        <f>SUM(K323:K451)</f>
        <v>120478.45000000001</v>
      </c>
      <c r="L322" s="190"/>
      <c r="M322" s="190">
        <f>SUM(M323:M451)</f>
        <v>0</v>
      </c>
      <c r="N322" s="190"/>
      <c r="O322" s="190">
        <f>SUM(O323:O451)</f>
        <v>2.54</v>
      </c>
      <c r="P322" s="190"/>
      <c r="Q322" s="190">
        <f>SUM(Q323:Q451)</f>
        <v>0.5</v>
      </c>
      <c r="R322" s="190"/>
      <c r="S322" s="190"/>
      <c r="T322" s="190"/>
      <c r="U322" s="191">
        <f>SUM(U323:U451)</f>
        <v>0</v>
      </c>
      <c r="V322" s="190"/>
      <c r="AG322" t="s">
        <v>147</v>
      </c>
    </row>
    <row r="323" spans="1:60" ht="20.399999999999999" outlineLevel="1">
      <c r="A323" s="167">
        <v>66</v>
      </c>
      <c r="B323" s="177" t="s">
        <v>419</v>
      </c>
      <c r="C323" s="194" t="s">
        <v>420</v>
      </c>
      <c r="D323" s="179" t="s">
        <v>159</v>
      </c>
      <c r="E323" s="183">
        <v>277.67003</v>
      </c>
      <c r="F323" s="188"/>
      <c r="G323" s="188"/>
      <c r="H323" s="188">
        <v>0</v>
      </c>
      <c r="I323" s="188">
        <f>ROUND(E323*H323,2)</f>
        <v>0</v>
      </c>
      <c r="J323" s="188">
        <v>96.4</v>
      </c>
      <c r="K323" s="188">
        <f>ROUND(E323*J323,2)</f>
        <v>26767.39</v>
      </c>
      <c r="L323" s="188">
        <v>15</v>
      </c>
      <c r="M323" s="188">
        <f>G323*(1+L323/100)</f>
        <v>0</v>
      </c>
      <c r="N323" s="188">
        <v>0</v>
      </c>
      <c r="O323" s="188">
        <f>ROUND(E323*N323,2)</f>
        <v>0</v>
      </c>
      <c r="P323" s="188">
        <v>0</v>
      </c>
      <c r="Q323" s="188">
        <f>ROUND(E323*P323,2)</f>
        <v>0</v>
      </c>
      <c r="R323" s="188"/>
      <c r="S323" s="188" t="s">
        <v>151</v>
      </c>
      <c r="T323" s="188">
        <v>0</v>
      </c>
      <c r="U323" s="189">
        <f>ROUND(E323*T323,2)</f>
        <v>0</v>
      </c>
      <c r="V323" s="188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 t="s">
        <v>152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>
      <c r="A324" s="167"/>
      <c r="B324" s="177"/>
      <c r="C324" s="195" t="s">
        <v>421</v>
      </c>
      <c r="D324" s="180"/>
      <c r="E324" s="184">
        <v>207.46879999999999</v>
      </c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9"/>
      <c r="V324" s="188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 t="s">
        <v>154</v>
      </c>
      <c r="AH324" s="166">
        <v>0</v>
      </c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>
      <c r="A325" s="167"/>
      <c r="B325" s="177"/>
      <c r="C325" s="195" t="s">
        <v>422</v>
      </c>
      <c r="D325" s="180"/>
      <c r="E325" s="184">
        <v>34.573309999999999</v>
      </c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9"/>
      <c r="V325" s="188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 t="s">
        <v>154</v>
      </c>
      <c r="AH325" s="166">
        <v>0</v>
      </c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>
      <c r="A326" s="167"/>
      <c r="B326" s="177"/>
      <c r="C326" s="195" t="s">
        <v>251</v>
      </c>
      <c r="D326" s="180"/>
      <c r="E326" s="184">
        <v>35.627920000000003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9"/>
      <c r="V326" s="188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 t="s">
        <v>154</v>
      </c>
      <c r="AH326" s="166">
        <v>0</v>
      </c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>
      <c r="A327" s="167">
        <v>67</v>
      </c>
      <c r="B327" s="177" t="s">
        <v>423</v>
      </c>
      <c r="C327" s="194" t="s">
        <v>675</v>
      </c>
      <c r="D327" s="179" t="s">
        <v>159</v>
      </c>
      <c r="E327" s="183">
        <v>416.47372999999999</v>
      </c>
      <c r="F327" s="188"/>
      <c r="G327" s="188"/>
      <c r="H327" s="188">
        <v>27.47</v>
      </c>
      <c r="I327" s="188">
        <f>ROUND(E327*H327,2)</f>
        <v>11440.53</v>
      </c>
      <c r="J327" s="188">
        <v>66.13</v>
      </c>
      <c r="K327" s="188">
        <f>ROUND(E327*J327,2)</f>
        <v>27541.41</v>
      </c>
      <c r="L327" s="188">
        <v>15</v>
      </c>
      <c r="M327" s="188">
        <f>G327*(1+L327/100)</f>
        <v>0</v>
      </c>
      <c r="N327" s="188">
        <v>1.4999999999999999E-4</v>
      </c>
      <c r="O327" s="188">
        <f>ROUND(E327*N327,2)</f>
        <v>0.06</v>
      </c>
      <c r="P327" s="188">
        <v>0</v>
      </c>
      <c r="Q327" s="188">
        <f>ROUND(E327*P327,2)</f>
        <v>0</v>
      </c>
      <c r="R327" s="188"/>
      <c r="S327" s="188" t="s">
        <v>157</v>
      </c>
      <c r="T327" s="188">
        <v>0</v>
      </c>
      <c r="U327" s="189">
        <f>ROUND(E327*T327,2)</f>
        <v>0</v>
      </c>
      <c r="V327" s="188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 t="s">
        <v>152</v>
      </c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ht="20.399999999999999" outlineLevel="1">
      <c r="A328" s="167"/>
      <c r="B328" s="177"/>
      <c r="C328" s="195" t="s">
        <v>424</v>
      </c>
      <c r="D328" s="180"/>
      <c r="E328" s="184">
        <v>346.27249999999998</v>
      </c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9"/>
      <c r="V328" s="188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 t="s">
        <v>154</v>
      </c>
      <c r="AH328" s="166">
        <v>0</v>
      </c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 outlineLevel="1">
      <c r="A329" s="167"/>
      <c r="B329" s="177"/>
      <c r="C329" s="195" t="s">
        <v>422</v>
      </c>
      <c r="D329" s="180"/>
      <c r="E329" s="184">
        <v>34.573309999999999</v>
      </c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9"/>
      <c r="V329" s="188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 t="s">
        <v>154</v>
      </c>
      <c r="AH329" s="166">
        <v>0</v>
      </c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</row>
    <row r="330" spans="1:60" outlineLevel="1">
      <c r="A330" s="167"/>
      <c r="B330" s="177"/>
      <c r="C330" s="195" t="s">
        <v>251</v>
      </c>
      <c r="D330" s="180"/>
      <c r="E330" s="184">
        <v>35.627920000000003</v>
      </c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9"/>
      <c r="V330" s="188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 t="s">
        <v>154</v>
      </c>
      <c r="AH330" s="166">
        <v>0</v>
      </c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ht="20.399999999999999" outlineLevel="1">
      <c r="A331" s="167">
        <v>68</v>
      </c>
      <c r="B331" s="177" t="s">
        <v>425</v>
      </c>
      <c r="C331" s="194" t="s">
        <v>676</v>
      </c>
      <c r="D331" s="179" t="s">
        <v>159</v>
      </c>
      <c r="E331" s="183">
        <v>177.3792</v>
      </c>
      <c r="F331" s="188"/>
      <c r="G331" s="188"/>
      <c r="H331" s="188">
        <v>27.7</v>
      </c>
      <c r="I331" s="188">
        <f>ROUND(E331*H331,2)</f>
        <v>4913.3999999999996</v>
      </c>
      <c r="J331" s="188">
        <v>51.3</v>
      </c>
      <c r="K331" s="188">
        <f>ROUND(E331*J331,2)</f>
        <v>9099.5499999999993</v>
      </c>
      <c r="L331" s="188">
        <v>15</v>
      </c>
      <c r="M331" s="188">
        <f>G331*(1+L331/100)</f>
        <v>0</v>
      </c>
      <c r="N331" s="188">
        <v>1.4999999999999999E-4</v>
      </c>
      <c r="O331" s="188">
        <f>ROUND(E331*N331,2)</f>
        <v>0.03</v>
      </c>
      <c r="P331" s="188">
        <v>0</v>
      </c>
      <c r="Q331" s="188">
        <f>ROUND(E331*P331,2)</f>
        <v>0</v>
      </c>
      <c r="R331" s="188"/>
      <c r="S331" s="188" t="s">
        <v>151</v>
      </c>
      <c r="T331" s="188">
        <v>0</v>
      </c>
      <c r="U331" s="189">
        <f>ROUND(E331*T331,2)</f>
        <v>0</v>
      </c>
      <c r="V331" s="188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 t="s">
        <v>152</v>
      </c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>
      <c r="A332" s="167"/>
      <c r="B332" s="177"/>
      <c r="C332" s="195" t="s">
        <v>186</v>
      </c>
      <c r="D332" s="180"/>
      <c r="E332" s="184">
        <v>155.5488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9"/>
      <c r="V332" s="188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 t="s">
        <v>154</v>
      </c>
      <c r="AH332" s="166">
        <v>0</v>
      </c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>
      <c r="A333" s="167"/>
      <c r="B333" s="177"/>
      <c r="C333" s="195" t="s">
        <v>187</v>
      </c>
      <c r="D333" s="180"/>
      <c r="E333" s="184">
        <v>-13.92</v>
      </c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9"/>
      <c r="V333" s="188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154</v>
      </c>
      <c r="AH333" s="166">
        <v>0</v>
      </c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outlineLevel="1">
      <c r="A334" s="167"/>
      <c r="B334" s="177"/>
      <c r="C334" s="195" t="s">
        <v>188</v>
      </c>
      <c r="D334" s="180"/>
      <c r="E334" s="184">
        <v>35.750399999999999</v>
      </c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9"/>
      <c r="V334" s="188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 t="s">
        <v>154</v>
      </c>
      <c r="AH334" s="166">
        <v>0</v>
      </c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outlineLevel="1">
      <c r="A335" s="167">
        <v>69</v>
      </c>
      <c r="B335" s="177" t="s">
        <v>426</v>
      </c>
      <c r="C335" s="194" t="s">
        <v>427</v>
      </c>
      <c r="D335" s="179" t="s">
        <v>159</v>
      </c>
      <c r="E335" s="183">
        <v>334.2</v>
      </c>
      <c r="F335" s="188"/>
      <c r="G335" s="188"/>
      <c r="H335" s="188">
        <v>0</v>
      </c>
      <c r="I335" s="188">
        <f>ROUND(E335*H335,2)</f>
        <v>0</v>
      </c>
      <c r="J335" s="188">
        <v>45.7</v>
      </c>
      <c r="K335" s="188">
        <f>ROUND(E335*J335,2)</f>
        <v>15272.94</v>
      </c>
      <c r="L335" s="188">
        <v>15</v>
      </c>
      <c r="M335" s="188">
        <f>G335*(1+L335/100)</f>
        <v>0</v>
      </c>
      <c r="N335" s="188">
        <v>0</v>
      </c>
      <c r="O335" s="188">
        <f>ROUND(E335*N335,2)</f>
        <v>0</v>
      </c>
      <c r="P335" s="188">
        <v>0</v>
      </c>
      <c r="Q335" s="188">
        <f>ROUND(E335*P335,2)</f>
        <v>0</v>
      </c>
      <c r="R335" s="188"/>
      <c r="S335" s="188" t="s">
        <v>151</v>
      </c>
      <c r="T335" s="188">
        <v>0</v>
      </c>
      <c r="U335" s="189">
        <f>ROUND(E335*T335,2)</f>
        <v>0</v>
      </c>
      <c r="V335" s="188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 t="s">
        <v>152</v>
      </c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outlineLevel="1">
      <c r="A336" s="167"/>
      <c r="B336" s="177"/>
      <c r="C336" s="195" t="s">
        <v>190</v>
      </c>
      <c r="D336" s="180"/>
      <c r="E336" s="184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9"/>
      <c r="V336" s="188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 t="s">
        <v>154</v>
      </c>
      <c r="AH336" s="166">
        <v>0</v>
      </c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>
      <c r="A337" s="167"/>
      <c r="B337" s="177"/>
      <c r="C337" s="195" t="s">
        <v>191</v>
      </c>
      <c r="D337" s="180"/>
      <c r="E337" s="184">
        <v>2.6</v>
      </c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9"/>
      <c r="V337" s="188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 t="s">
        <v>154</v>
      </c>
      <c r="AH337" s="166">
        <v>0</v>
      </c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outlineLevel="1">
      <c r="A338" s="167"/>
      <c r="B338" s="177"/>
      <c r="C338" s="195" t="s">
        <v>205</v>
      </c>
      <c r="D338" s="180"/>
      <c r="E338" s="184">
        <v>3.6</v>
      </c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9"/>
      <c r="V338" s="188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154</v>
      </c>
      <c r="AH338" s="166">
        <v>0</v>
      </c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>
      <c r="A339" s="167"/>
      <c r="B339" s="177"/>
      <c r="C339" s="195" t="s">
        <v>192</v>
      </c>
      <c r="D339" s="180"/>
      <c r="E339" s="184">
        <v>22.4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9"/>
      <c r="V339" s="188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 t="s">
        <v>154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>
      <c r="A340" s="167"/>
      <c r="B340" s="177"/>
      <c r="C340" s="195" t="s">
        <v>193</v>
      </c>
      <c r="D340" s="180"/>
      <c r="E340" s="184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9"/>
      <c r="V340" s="188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 t="s">
        <v>154</v>
      </c>
      <c r="AH340" s="166">
        <v>0</v>
      </c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outlineLevel="1">
      <c r="A341" s="167"/>
      <c r="B341" s="177"/>
      <c r="C341" s="195" t="s">
        <v>194</v>
      </c>
      <c r="D341" s="180"/>
      <c r="E341" s="184">
        <v>5</v>
      </c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9"/>
      <c r="V341" s="188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 t="s">
        <v>154</v>
      </c>
      <c r="AH341" s="166">
        <v>0</v>
      </c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>
      <c r="A342" s="167"/>
      <c r="B342" s="177"/>
      <c r="C342" s="195" t="s">
        <v>206</v>
      </c>
      <c r="D342" s="180"/>
      <c r="E342" s="184">
        <v>4.9000000000000004</v>
      </c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9"/>
      <c r="V342" s="188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 t="s">
        <v>154</v>
      </c>
      <c r="AH342" s="166">
        <v>0</v>
      </c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>
      <c r="A343" s="167"/>
      <c r="B343" s="177"/>
      <c r="C343" s="195" t="s">
        <v>195</v>
      </c>
      <c r="D343" s="180"/>
      <c r="E343" s="184">
        <v>28.1</v>
      </c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9"/>
      <c r="V343" s="188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154</v>
      </c>
      <c r="AH343" s="166">
        <v>0</v>
      </c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>
      <c r="A344" s="167"/>
      <c r="B344" s="177"/>
      <c r="C344" s="195" t="s">
        <v>196</v>
      </c>
      <c r="D344" s="180"/>
      <c r="E344" s="184">
        <v>13.5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9"/>
      <c r="V344" s="188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 t="s">
        <v>154</v>
      </c>
      <c r="AH344" s="166">
        <v>0</v>
      </c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>
      <c r="A345" s="167"/>
      <c r="B345" s="177"/>
      <c r="C345" s="195" t="s">
        <v>197</v>
      </c>
      <c r="D345" s="180"/>
      <c r="E345" s="184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9"/>
      <c r="V345" s="188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 t="s">
        <v>154</v>
      </c>
      <c r="AH345" s="166">
        <v>0</v>
      </c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>
      <c r="A346" s="167"/>
      <c r="B346" s="177"/>
      <c r="C346" s="195" t="s">
        <v>198</v>
      </c>
      <c r="D346" s="180"/>
      <c r="E346" s="184">
        <v>4.7</v>
      </c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9"/>
      <c r="V346" s="188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 t="s">
        <v>154</v>
      </c>
      <c r="AH346" s="166">
        <v>0</v>
      </c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>
      <c r="A347" s="167"/>
      <c r="B347" s="177"/>
      <c r="C347" s="195" t="s">
        <v>207</v>
      </c>
      <c r="D347" s="180"/>
      <c r="E347" s="184">
        <v>4.7</v>
      </c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9"/>
      <c r="V347" s="188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 t="s">
        <v>154</v>
      </c>
      <c r="AH347" s="166">
        <v>0</v>
      </c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>
      <c r="A348" s="167"/>
      <c r="B348" s="177"/>
      <c r="C348" s="195" t="s">
        <v>199</v>
      </c>
      <c r="D348" s="180"/>
      <c r="E348" s="184">
        <v>19.100000000000001</v>
      </c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9"/>
      <c r="V348" s="188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 t="s">
        <v>154</v>
      </c>
      <c r="AH348" s="166">
        <v>0</v>
      </c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>
      <c r="A349" s="167"/>
      <c r="B349" s="177"/>
      <c r="C349" s="195" t="s">
        <v>196</v>
      </c>
      <c r="D349" s="180"/>
      <c r="E349" s="184">
        <v>13.5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9"/>
      <c r="V349" s="188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 t="s">
        <v>154</v>
      </c>
      <c r="AH349" s="166">
        <v>0</v>
      </c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>
      <c r="A350" s="167"/>
      <c r="B350" s="177"/>
      <c r="C350" s="195" t="s">
        <v>200</v>
      </c>
      <c r="D350" s="180"/>
      <c r="E350" s="184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9"/>
      <c r="V350" s="188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 t="s">
        <v>154</v>
      </c>
      <c r="AH350" s="166">
        <v>0</v>
      </c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>
      <c r="A351" s="167"/>
      <c r="B351" s="177"/>
      <c r="C351" s="195" t="s">
        <v>201</v>
      </c>
      <c r="D351" s="180"/>
      <c r="E351" s="184">
        <v>1.7</v>
      </c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9"/>
      <c r="V351" s="188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 t="s">
        <v>154</v>
      </c>
      <c r="AH351" s="166">
        <v>0</v>
      </c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>
      <c r="A352" s="167"/>
      <c r="B352" s="177"/>
      <c r="C352" s="195" t="s">
        <v>208</v>
      </c>
      <c r="D352" s="180"/>
      <c r="E352" s="184">
        <v>4.4000000000000004</v>
      </c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9"/>
      <c r="V352" s="188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 t="s">
        <v>154</v>
      </c>
      <c r="AH352" s="166">
        <v>0</v>
      </c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outlineLevel="1">
      <c r="A353" s="167"/>
      <c r="B353" s="177"/>
      <c r="C353" s="195" t="s">
        <v>202</v>
      </c>
      <c r="D353" s="180"/>
      <c r="E353" s="184">
        <v>19.8</v>
      </c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9"/>
      <c r="V353" s="188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 t="s">
        <v>154</v>
      </c>
      <c r="AH353" s="166">
        <v>0</v>
      </c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>
      <c r="A354" s="167"/>
      <c r="B354" s="177"/>
      <c r="C354" s="195" t="s">
        <v>203</v>
      </c>
      <c r="D354" s="180"/>
      <c r="E354" s="184">
        <v>7.7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9"/>
      <c r="V354" s="188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 t="s">
        <v>154</v>
      </c>
      <c r="AH354" s="166">
        <v>0</v>
      </c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>
      <c r="A355" s="167"/>
      <c r="B355" s="177"/>
      <c r="C355" s="195" t="s">
        <v>291</v>
      </c>
      <c r="D355" s="180"/>
      <c r="E355" s="184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9"/>
      <c r="V355" s="188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 t="s">
        <v>154</v>
      </c>
      <c r="AH355" s="166">
        <v>0</v>
      </c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outlineLevel="1">
      <c r="A356" s="167"/>
      <c r="B356" s="177"/>
      <c r="C356" s="195" t="s">
        <v>397</v>
      </c>
      <c r="D356" s="180"/>
      <c r="E356" s="184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9"/>
      <c r="V356" s="188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 t="s">
        <v>154</v>
      </c>
      <c r="AH356" s="166">
        <v>0</v>
      </c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>
      <c r="A357" s="167"/>
      <c r="B357" s="177"/>
      <c r="C357" s="195" t="s">
        <v>428</v>
      </c>
      <c r="D357" s="180"/>
      <c r="E357" s="184">
        <v>13.6</v>
      </c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9"/>
      <c r="V357" s="188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 t="s">
        <v>154</v>
      </c>
      <c r="AH357" s="166">
        <v>0</v>
      </c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>
      <c r="A358" s="167"/>
      <c r="B358" s="177"/>
      <c r="C358" s="195" t="s">
        <v>429</v>
      </c>
      <c r="D358" s="180"/>
      <c r="E358" s="184">
        <v>14.1</v>
      </c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9"/>
      <c r="V358" s="188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 t="s">
        <v>154</v>
      </c>
      <c r="AH358" s="166">
        <v>0</v>
      </c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>
      <c r="A359" s="167"/>
      <c r="B359" s="177"/>
      <c r="C359" s="195" t="s">
        <v>398</v>
      </c>
      <c r="D359" s="180"/>
      <c r="E359" s="184">
        <v>3.9</v>
      </c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9"/>
      <c r="V359" s="188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 t="s">
        <v>154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>
      <c r="A360" s="167"/>
      <c r="B360" s="177"/>
      <c r="C360" s="195" t="s">
        <v>399</v>
      </c>
      <c r="D360" s="180"/>
      <c r="E360" s="184">
        <v>3.4</v>
      </c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9"/>
      <c r="V360" s="188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 t="s">
        <v>154</v>
      </c>
      <c r="AH360" s="166">
        <v>0</v>
      </c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>
      <c r="A361" s="167"/>
      <c r="B361" s="177"/>
      <c r="C361" s="195" t="s">
        <v>400</v>
      </c>
      <c r="D361" s="180"/>
      <c r="E361" s="184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9"/>
      <c r="V361" s="188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 t="s">
        <v>154</v>
      </c>
      <c r="AH361" s="166">
        <v>0</v>
      </c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>
      <c r="A362" s="167"/>
      <c r="B362" s="177"/>
      <c r="C362" s="195" t="s">
        <v>401</v>
      </c>
      <c r="D362" s="180"/>
      <c r="E362" s="184">
        <v>3.1</v>
      </c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9"/>
      <c r="V362" s="188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 t="s">
        <v>154</v>
      </c>
      <c r="AH362" s="166">
        <v>0</v>
      </c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>
      <c r="A363" s="167"/>
      <c r="B363" s="177"/>
      <c r="C363" s="195" t="s">
        <v>402</v>
      </c>
      <c r="D363" s="180"/>
      <c r="E363" s="184">
        <v>3.3</v>
      </c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9"/>
      <c r="V363" s="188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 t="s">
        <v>154</v>
      </c>
      <c r="AH363" s="166">
        <v>0</v>
      </c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>
      <c r="A364" s="167"/>
      <c r="B364" s="177"/>
      <c r="C364" s="195" t="s">
        <v>430</v>
      </c>
      <c r="D364" s="180"/>
      <c r="E364" s="184">
        <v>22.8</v>
      </c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9"/>
      <c r="V364" s="188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 t="s">
        <v>154</v>
      </c>
      <c r="AH364" s="166">
        <v>0</v>
      </c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>
      <c r="A365" s="167"/>
      <c r="B365" s="177"/>
      <c r="C365" s="195" t="s">
        <v>196</v>
      </c>
      <c r="D365" s="180"/>
      <c r="E365" s="184">
        <v>13.5</v>
      </c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9"/>
      <c r="V365" s="188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 t="s">
        <v>154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>
      <c r="A366" s="167"/>
      <c r="B366" s="177"/>
      <c r="C366" s="195" t="s">
        <v>403</v>
      </c>
      <c r="D366" s="180"/>
      <c r="E366" s="184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9"/>
      <c r="V366" s="188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 t="s">
        <v>154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>
      <c r="A367" s="167"/>
      <c r="B367" s="177"/>
      <c r="C367" s="195" t="s">
        <v>399</v>
      </c>
      <c r="D367" s="180"/>
      <c r="E367" s="184">
        <v>3.4</v>
      </c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9"/>
      <c r="V367" s="188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 t="s">
        <v>154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>
      <c r="A368" s="167"/>
      <c r="B368" s="177"/>
      <c r="C368" s="195" t="s">
        <v>404</v>
      </c>
      <c r="D368" s="180"/>
      <c r="E368" s="184">
        <v>3.7</v>
      </c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9"/>
      <c r="V368" s="188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 t="s">
        <v>154</v>
      </c>
      <c r="AH368" s="166">
        <v>0</v>
      </c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>
      <c r="A369" s="167"/>
      <c r="B369" s="177"/>
      <c r="C369" s="195" t="s">
        <v>431</v>
      </c>
      <c r="D369" s="180"/>
      <c r="E369" s="184">
        <v>24.1</v>
      </c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9"/>
      <c r="V369" s="188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 t="s">
        <v>154</v>
      </c>
      <c r="AH369" s="166">
        <v>0</v>
      </c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outlineLevel="1">
      <c r="A370" s="167"/>
      <c r="B370" s="177"/>
      <c r="C370" s="195" t="s">
        <v>432</v>
      </c>
      <c r="D370" s="180"/>
      <c r="E370" s="184">
        <v>11.5</v>
      </c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9"/>
      <c r="V370" s="188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 t="s">
        <v>154</v>
      </c>
      <c r="AH370" s="166">
        <v>0</v>
      </c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>
      <c r="A371" s="167"/>
      <c r="B371" s="177"/>
      <c r="C371" s="195" t="s">
        <v>405</v>
      </c>
      <c r="D371" s="180"/>
      <c r="E371" s="184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9"/>
      <c r="V371" s="188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 t="s">
        <v>154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>
      <c r="A372" s="167"/>
      <c r="B372" s="177"/>
      <c r="C372" s="195" t="s">
        <v>406</v>
      </c>
      <c r="D372" s="180"/>
      <c r="E372" s="184">
        <v>3.7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9"/>
      <c r="V372" s="188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 t="s">
        <v>154</v>
      </c>
      <c r="AH372" s="166">
        <v>0</v>
      </c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>
      <c r="A373" s="167"/>
      <c r="B373" s="177"/>
      <c r="C373" s="195" t="s">
        <v>433</v>
      </c>
      <c r="D373" s="180"/>
      <c r="E373" s="184">
        <v>25.2</v>
      </c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9"/>
      <c r="V373" s="188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 t="s">
        <v>154</v>
      </c>
      <c r="AH373" s="166">
        <v>0</v>
      </c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>
      <c r="A374" s="167"/>
      <c r="B374" s="177"/>
      <c r="C374" s="195" t="s">
        <v>407</v>
      </c>
      <c r="D374" s="180"/>
      <c r="E374" s="184">
        <v>4.3</v>
      </c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9"/>
      <c r="V374" s="188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 t="s">
        <v>154</v>
      </c>
      <c r="AH374" s="166">
        <v>0</v>
      </c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>
      <c r="A375" s="167"/>
      <c r="B375" s="177"/>
      <c r="C375" s="195" t="s">
        <v>434</v>
      </c>
      <c r="D375" s="180"/>
      <c r="E375" s="184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9"/>
      <c r="V375" s="188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 t="s">
        <v>154</v>
      </c>
      <c r="AH375" s="166">
        <v>0</v>
      </c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>
      <c r="A376" s="167"/>
      <c r="B376" s="177"/>
      <c r="C376" s="195" t="s">
        <v>435</v>
      </c>
      <c r="D376" s="180"/>
      <c r="E376" s="184">
        <v>4.9000000000000004</v>
      </c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9"/>
      <c r="V376" s="188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 t="s">
        <v>154</v>
      </c>
      <c r="AH376" s="166">
        <v>0</v>
      </c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>
      <c r="A377" s="167"/>
      <c r="B377" s="177"/>
      <c r="C377" s="195" t="s">
        <v>370</v>
      </c>
      <c r="D377" s="180"/>
      <c r="E377" s="184">
        <v>20</v>
      </c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9"/>
      <c r="V377" s="188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 t="s">
        <v>154</v>
      </c>
      <c r="AH377" s="166">
        <v>0</v>
      </c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>
      <c r="A378" s="167">
        <v>70</v>
      </c>
      <c r="B378" s="177" t="s">
        <v>436</v>
      </c>
      <c r="C378" s="194" t="s">
        <v>437</v>
      </c>
      <c r="D378" s="179" t="s">
        <v>159</v>
      </c>
      <c r="E378" s="183">
        <v>235.8416</v>
      </c>
      <c r="F378" s="188"/>
      <c r="G378" s="188"/>
      <c r="H378" s="188">
        <v>8.1199999999999992</v>
      </c>
      <c r="I378" s="188">
        <f>ROUND(E378*H378,2)</f>
        <v>1915.03</v>
      </c>
      <c r="J378" s="188">
        <v>79.180000000000007</v>
      </c>
      <c r="K378" s="188">
        <f>ROUND(E378*J378,2)</f>
        <v>18673.939999999999</v>
      </c>
      <c r="L378" s="188">
        <v>15</v>
      </c>
      <c r="M378" s="188">
        <f>G378*(1+L378/100)</f>
        <v>0</v>
      </c>
      <c r="N378" s="188">
        <v>2.3000000000000001E-4</v>
      </c>
      <c r="O378" s="188">
        <f>ROUND(E378*N378,2)</f>
        <v>0.05</v>
      </c>
      <c r="P378" s="188">
        <v>0</v>
      </c>
      <c r="Q378" s="188">
        <f>ROUND(E378*P378,2)</f>
        <v>0</v>
      </c>
      <c r="R378" s="188"/>
      <c r="S378" s="188" t="s">
        <v>157</v>
      </c>
      <c r="T378" s="188">
        <v>0</v>
      </c>
      <c r="U378" s="189">
        <f>ROUND(E378*T378,2)</f>
        <v>0</v>
      </c>
      <c r="V378" s="188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 t="s">
        <v>152</v>
      </c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>
      <c r="A379" s="167"/>
      <c r="B379" s="177"/>
      <c r="C379" s="195" t="s">
        <v>438</v>
      </c>
      <c r="D379" s="180"/>
      <c r="E379" s="184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9"/>
      <c r="V379" s="188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 t="s">
        <v>154</v>
      </c>
      <c r="AH379" s="166">
        <v>0</v>
      </c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>
      <c r="A380" s="167"/>
      <c r="B380" s="177"/>
      <c r="C380" s="195" t="s">
        <v>186</v>
      </c>
      <c r="D380" s="180"/>
      <c r="E380" s="184">
        <v>155.5488</v>
      </c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9"/>
      <c r="V380" s="188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154</v>
      </c>
      <c r="AH380" s="166">
        <v>0</v>
      </c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>
      <c r="A381" s="167"/>
      <c r="B381" s="177"/>
      <c r="C381" s="195" t="s">
        <v>187</v>
      </c>
      <c r="D381" s="180"/>
      <c r="E381" s="184">
        <v>-13.92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9"/>
      <c r="V381" s="188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 t="s">
        <v>154</v>
      </c>
      <c r="AH381" s="166">
        <v>0</v>
      </c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outlineLevel="1">
      <c r="A382" s="167"/>
      <c r="B382" s="177"/>
      <c r="C382" s="195" t="s">
        <v>439</v>
      </c>
      <c r="D382" s="180"/>
      <c r="E382" s="184">
        <v>67.400000000000006</v>
      </c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9"/>
      <c r="V382" s="188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 t="s">
        <v>154</v>
      </c>
      <c r="AH382" s="166">
        <v>0</v>
      </c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outlineLevel="1">
      <c r="A383" s="167"/>
      <c r="B383" s="177"/>
      <c r="C383" s="195" t="s">
        <v>440</v>
      </c>
      <c r="D383" s="180"/>
      <c r="E383" s="184">
        <v>26.812799999999999</v>
      </c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9"/>
      <c r="V383" s="188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 t="s">
        <v>154</v>
      </c>
      <c r="AH383" s="166">
        <v>0</v>
      </c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>
      <c r="A384" s="167">
        <v>71</v>
      </c>
      <c r="B384" s="177" t="s">
        <v>441</v>
      </c>
      <c r="C384" s="194" t="s">
        <v>442</v>
      </c>
      <c r="D384" s="179" t="s">
        <v>159</v>
      </c>
      <c r="E384" s="183">
        <v>226.17</v>
      </c>
      <c r="F384" s="188"/>
      <c r="G384" s="188"/>
      <c r="H384" s="188">
        <v>0</v>
      </c>
      <c r="I384" s="188">
        <f>ROUND(E384*H384,2)</f>
        <v>0</v>
      </c>
      <c r="J384" s="188">
        <v>68.3</v>
      </c>
      <c r="K384" s="188">
        <f>ROUND(E384*J384,2)</f>
        <v>15447.41</v>
      </c>
      <c r="L384" s="188">
        <v>15</v>
      </c>
      <c r="M384" s="188">
        <f>G384*(1+L384/100)</f>
        <v>0</v>
      </c>
      <c r="N384" s="188">
        <v>0</v>
      </c>
      <c r="O384" s="188">
        <f>ROUND(E384*N384,2)</f>
        <v>0</v>
      </c>
      <c r="P384" s="188">
        <v>2.2000000000000001E-3</v>
      </c>
      <c r="Q384" s="188">
        <f>ROUND(E384*P384,2)</f>
        <v>0.5</v>
      </c>
      <c r="R384" s="188"/>
      <c r="S384" s="188" t="s">
        <v>151</v>
      </c>
      <c r="T384" s="188">
        <v>0</v>
      </c>
      <c r="U384" s="189">
        <f>ROUND(E384*T384,2)</f>
        <v>0</v>
      </c>
      <c r="V384" s="188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 t="s">
        <v>152</v>
      </c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outlineLevel="1">
      <c r="A385" s="167"/>
      <c r="B385" s="177"/>
      <c r="C385" s="195" t="s">
        <v>362</v>
      </c>
      <c r="D385" s="180"/>
      <c r="E385" s="184">
        <v>226.17</v>
      </c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9"/>
      <c r="V385" s="188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 t="s">
        <v>154</v>
      </c>
      <c r="AH385" s="166">
        <v>0</v>
      </c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>
      <c r="A386" s="167">
        <v>72</v>
      </c>
      <c r="B386" s="177" t="s">
        <v>443</v>
      </c>
      <c r="C386" s="194" t="s">
        <v>677</v>
      </c>
      <c r="D386" s="179" t="s">
        <v>159</v>
      </c>
      <c r="E386" s="183">
        <v>75.488</v>
      </c>
      <c r="F386" s="188"/>
      <c r="G386" s="188"/>
      <c r="H386" s="188">
        <v>155.80000000000001</v>
      </c>
      <c r="I386" s="188">
        <f>ROUND(E386*H386,2)</f>
        <v>11761.03</v>
      </c>
      <c r="J386" s="188">
        <v>0</v>
      </c>
      <c r="K386" s="188">
        <f>ROUND(E386*J386,2)</f>
        <v>0</v>
      </c>
      <c r="L386" s="188">
        <v>15</v>
      </c>
      <c r="M386" s="188">
        <f>G386*(1+L386/100)</f>
        <v>0</v>
      </c>
      <c r="N386" s="188">
        <v>1.1999999999999999E-3</v>
      </c>
      <c r="O386" s="188">
        <f>ROUND(E386*N386,2)</f>
        <v>0.09</v>
      </c>
      <c r="P386" s="188">
        <v>0</v>
      </c>
      <c r="Q386" s="188">
        <f>ROUND(E386*P386,2)</f>
        <v>0</v>
      </c>
      <c r="R386" s="188"/>
      <c r="S386" s="188" t="s">
        <v>157</v>
      </c>
      <c r="T386" s="188">
        <v>0</v>
      </c>
      <c r="U386" s="189">
        <f>ROUND(E386*T386,2)</f>
        <v>0</v>
      </c>
      <c r="V386" s="188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 t="s">
        <v>258</v>
      </c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>
      <c r="A387" s="167"/>
      <c r="B387" s="177"/>
      <c r="C387" s="195" t="s">
        <v>439</v>
      </c>
      <c r="D387" s="180"/>
      <c r="E387" s="184">
        <v>67.400000000000006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9"/>
      <c r="V387" s="188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 t="s">
        <v>154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outlineLevel="1">
      <c r="A388" s="167"/>
      <c r="B388" s="177"/>
      <c r="C388" s="195" t="s">
        <v>444</v>
      </c>
      <c r="D388" s="180"/>
      <c r="E388" s="184">
        <v>8.0879999999999992</v>
      </c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9"/>
      <c r="V388" s="188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 t="s">
        <v>154</v>
      </c>
      <c r="AH388" s="166">
        <v>0</v>
      </c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>
      <c r="A389" s="167">
        <v>73</v>
      </c>
      <c r="B389" s="177" t="s">
        <v>445</v>
      </c>
      <c r="C389" s="194" t="s">
        <v>678</v>
      </c>
      <c r="D389" s="179" t="s">
        <v>159</v>
      </c>
      <c r="E389" s="183">
        <v>305.43704000000002</v>
      </c>
      <c r="F389" s="188"/>
      <c r="G389" s="188"/>
      <c r="H389" s="188">
        <v>217.7</v>
      </c>
      <c r="I389" s="188">
        <f>ROUND(E389*H389,2)</f>
        <v>66493.64</v>
      </c>
      <c r="J389" s="188">
        <v>0</v>
      </c>
      <c r="K389" s="188">
        <f>ROUND(E389*J389,2)</f>
        <v>0</v>
      </c>
      <c r="L389" s="188">
        <v>15</v>
      </c>
      <c r="M389" s="188">
        <f>G389*(1+L389/100)</f>
        <v>0</v>
      </c>
      <c r="N389" s="188">
        <v>1.6800000000000001E-3</v>
      </c>
      <c r="O389" s="188">
        <f>ROUND(E389*N389,2)</f>
        <v>0.51</v>
      </c>
      <c r="P389" s="188">
        <v>0</v>
      </c>
      <c r="Q389" s="188">
        <f>ROUND(E389*P389,2)</f>
        <v>0</v>
      </c>
      <c r="R389" s="188"/>
      <c r="S389" s="188" t="s">
        <v>157</v>
      </c>
      <c r="T389" s="188">
        <v>0</v>
      </c>
      <c r="U389" s="189">
        <f>ROUND(E389*T389,2)</f>
        <v>0</v>
      </c>
      <c r="V389" s="188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 t="s">
        <v>258</v>
      </c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>
      <c r="A390" s="167"/>
      <c r="B390" s="177"/>
      <c r="C390" s="195" t="s">
        <v>421</v>
      </c>
      <c r="D390" s="180"/>
      <c r="E390" s="184">
        <v>207.46879999999999</v>
      </c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9"/>
      <c r="V390" s="188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 t="s">
        <v>154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outlineLevel="1">
      <c r="A391" s="167"/>
      <c r="B391" s="177"/>
      <c r="C391" s="195" t="s">
        <v>422</v>
      </c>
      <c r="D391" s="180"/>
      <c r="E391" s="184">
        <v>34.573309999999999</v>
      </c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9"/>
      <c r="V391" s="188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 t="s">
        <v>154</v>
      </c>
      <c r="AH391" s="166">
        <v>0</v>
      </c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>
      <c r="A392" s="167"/>
      <c r="B392" s="177"/>
      <c r="C392" s="195" t="s">
        <v>251</v>
      </c>
      <c r="D392" s="180"/>
      <c r="E392" s="184">
        <v>35.627920000000003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9"/>
      <c r="V392" s="188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 t="s">
        <v>154</v>
      </c>
      <c r="AH392" s="166">
        <v>0</v>
      </c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>
      <c r="A393" s="167"/>
      <c r="B393" s="177"/>
      <c r="C393" s="195" t="s">
        <v>446</v>
      </c>
      <c r="D393" s="180"/>
      <c r="E393" s="184">
        <v>27.766999999999999</v>
      </c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9"/>
      <c r="V393" s="188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 t="s">
        <v>154</v>
      </c>
      <c r="AH393" s="166">
        <v>0</v>
      </c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>
      <c r="A394" s="167">
        <v>74</v>
      </c>
      <c r="B394" s="177" t="s">
        <v>447</v>
      </c>
      <c r="C394" s="194" t="s">
        <v>679</v>
      </c>
      <c r="D394" s="179" t="s">
        <v>159</v>
      </c>
      <c r="E394" s="183">
        <v>305.43704000000002</v>
      </c>
      <c r="F394" s="188"/>
      <c r="G394" s="188"/>
      <c r="H394" s="188">
        <v>249.7</v>
      </c>
      <c r="I394" s="188">
        <f>ROUND(E394*H394,2)</f>
        <v>76267.63</v>
      </c>
      <c r="J394" s="188">
        <v>0</v>
      </c>
      <c r="K394" s="188">
        <f>ROUND(E394*J394,2)</f>
        <v>0</v>
      </c>
      <c r="L394" s="188">
        <v>15</v>
      </c>
      <c r="M394" s="188">
        <f>G394*(1+L394/100)</f>
        <v>0</v>
      </c>
      <c r="N394" s="188">
        <v>1.92E-3</v>
      </c>
      <c r="O394" s="188">
        <f>ROUND(E394*N394,2)</f>
        <v>0.59</v>
      </c>
      <c r="P394" s="188">
        <v>0</v>
      </c>
      <c r="Q394" s="188">
        <f>ROUND(E394*P394,2)</f>
        <v>0</v>
      </c>
      <c r="R394" s="188"/>
      <c r="S394" s="188" t="s">
        <v>157</v>
      </c>
      <c r="T394" s="188">
        <v>0</v>
      </c>
      <c r="U394" s="189">
        <f>ROUND(E394*T394,2)</f>
        <v>0</v>
      </c>
      <c r="V394" s="188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 t="s">
        <v>258</v>
      </c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>
      <c r="A395" s="167"/>
      <c r="B395" s="177"/>
      <c r="C395" s="195" t="s">
        <v>421</v>
      </c>
      <c r="D395" s="180"/>
      <c r="E395" s="184">
        <v>207.46879999999999</v>
      </c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9"/>
      <c r="V395" s="188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 t="s">
        <v>154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>
      <c r="A396" s="167"/>
      <c r="B396" s="177"/>
      <c r="C396" s="195" t="s">
        <v>422</v>
      </c>
      <c r="D396" s="180"/>
      <c r="E396" s="184">
        <v>34.573309999999999</v>
      </c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9"/>
      <c r="V396" s="188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 t="s">
        <v>154</v>
      </c>
      <c r="AH396" s="166">
        <v>0</v>
      </c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>
      <c r="A397" s="167"/>
      <c r="B397" s="177"/>
      <c r="C397" s="195" t="s">
        <v>251</v>
      </c>
      <c r="D397" s="180"/>
      <c r="E397" s="184">
        <v>35.627920000000003</v>
      </c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9"/>
      <c r="V397" s="188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 t="s">
        <v>154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>
      <c r="A398" s="167"/>
      <c r="B398" s="177"/>
      <c r="C398" s="195" t="s">
        <v>446</v>
      </c>
      <c r="D398" s="180"/>
      <c r="E398" s="184">
        <v>27.766999999999999</v>
      </c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9"/>
      <c r="V398" s="188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 t="s">
        <v>154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outlineLevel="1">
      <c r="A399" s="167">
        <v>75</v>
      </c>
      <c r="B399" s="177" t="s">
        <v>447</v>
      </c>
      <c r="C399" s="194" t="s">
        <v>679</v>
      </c>
      <c r="D399" s="179" t="s">
        <v>159</v>
      </c>
      <c r="E399" s="183">
        <v>188.65459000000001</v>
      </c>
      <c r="F399" s="188"/>
      <c r="G399" s="188"/>
      <c r="H399" s="188">
        <v>249.7</v>
      </c>
      <c r="I399" s="188">
        <f>ROUND(E399*H399,2)</f>
        <v>47107.05</v>
      </c>
      <c r="J399" s="188">
        <v>0</v>
      </c>
      <c r="K399" s="188">
        <f>ROUND(E399*J399,2)</f>
        <v>0</v>
      </c>
      <c r="L399" s="188">
        <v>15</v>
      </c>
      <c r="M399" s="188">
        <f>G399*(1+L399/100)</f>
        <v>0</v>
      </c>
      <c r="N399" s="188">
        <v>1.92E-3</v>
      </c>
      <c r="O399" s="188">
        <f>ROUND(E399*N399,2)</f>
        <v>0.36</v>
      </c>
      <c r="P399" s="188">
        <v>0</v>
      </c>
      <c r="Q399" s="188">
        <f>ROUND(E399*P399,2)</f>
        <v>0</v>
      </c>
      <c r="R399" s="188"/>
      <c r="S399" s="188" t="s">
        <v>157</v>
      </c>
      <c r="T399" s="188">
        <v>0</v>
      </c>
      <c r="U399" s="189">
        <f>ROUND(E399*T399,2)</f>
        <v>0</v>
      </c>
      <c r="V399" s="188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 t="s">
        <v>258</v>
      </c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outlineLevel="1">
      <c r="A400" s="167"/>
      <c r="B400" s="177"/>
      <c r="C400" s="195" t="s">
        <v>438</v>
      </c>
      <c r="D400" s="180"/>
      <c r="E400" s="184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9"/>
      <c r="V400" s="188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 t="s">
        <v>154</v>
      </c>
      <c r="AH400" s="166">
        <v>0</v>
      </c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</row>
    <row r="401" spans="1:60" outlineLevel="1">
      <c r="A401" s="167"/>
      <c r="B401" s="177"/>
      <c r="C401" s="195" t="s">
        <v>186</v>
      </c>
      <c r="D401" s="180"/>
      <c r="E401" s="184">
        <v>155.5488</v>
      </c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9"/>
      <c r="V401" s="188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 t="s">
        <v>154</v>
      </c>
      <c r="AH401" s="166">
        <v>0</v>
      </c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>
      <c r="A402" s="167"/>
      <c r="B402" s="177"/>
      <c r="C402" s="195" t="s">
        <v>187</v>
      </c>
      <c r="D402" s="180"/>
      <c r="E402" s="184">
        <v>-13.92</v>
      </c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9"/>
      <c r="V402" s="188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 t="s">
        <v>154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>
      <c r="A403" s="167"/>
      <c r="B403" s="177"/>
      <c r="C403" s="195" t="s">
        <v>440</v>
      </c>
      <c r="D403" s="180"/>
      <c r="E403" s="184">
        <v>26.812799999999999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9"/>
      <c r="V403" s="188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 t="s">
        <v>154</v>
      </c>
      <c r="AH403" s="166">
        <v>0</v>
      </c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>
      <c r="A404" s="167"/>
      <c r="B404" s="177"/>
      <c r="C404" s="195" t="s">
        <v>291</v>
      </c>
      <c r="D404" s="180"/>
      <c r="E404" s="184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9"/>
      <c r="V404" s="188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 t="s">
        <v>154</v>
      </c>
      <c r="AH404" s="166">
        <v>0</v>
      </c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>
      <c r="A405" s="167"/>
      <c r="B405" s="177"/>
      <c r="C405" s="195" t="s">
        <v>448</v>
      </c>
      <c r="D405" s="180"/>
      <c r="E405" s="184">
        <v>20.212990000000001</v>
      </c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9"/>
      <c r="V405" s="188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 t="s">
        <v>154</v>
      </c>
      <c r="AH405" s="166">
        <v>0</v>
      </c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>
      <c r="A406" s="167">
        <v>76</v>
      </c>
      <c r="B406" s="177" t="s">
        <v>449</v>
      </c>
      <c r="C406" s="194" t="s">
        <v>680</v>
      </c>
      <c r="D406" s="179" t="s">
        <v>159</v>
      </c>
      <c r="E406" s="183">
        <v>20</v>
      </c>
      <c r="F406" s="188"/>
      <c r="G406" s="188"/>
      <c r="H406" s="188">
        <v>63</v>
      </c>
      <c r="I406" s="188">
        <f>ROUND(E406*H406,2)</f>
        <v>1260</v>
      </c>
      <c r="J406" s="188">
        <v>0</v>
      </c>
      <c r="K406" s="188">
        <f>ROUND(E406*J406,2)</f>
        <v>0</v>
      </c>
      <c r="L406" s="188">
        <v>15</v>
      </c>
      <c r="M406" s="188">
        <f>G406*(1+L406/100)</f>
        <v>0</v>
      </c>
      <c r="N406" s="188">
        <v>6.6E-4</v>
      </c>
      <c r="O406" s="188">
        <f>ROUND(E406*N406,2)</f>
        <v>0.01</v>
      </c>
      <c r="P406" s="188">
        <v>0</v>
      </c>
      <c r="Q406" s="188">
        <f>ROUND(E406*P406,2)</f>
        <v>0</v>
      </c>
      <c r="R406" s="188"/>
      <c r="S406" s="188" t="s">
        <v>157</v>
      </c>
      <c r="T406" s="188">
        <v>0</v>
      </c>
      <c r="U406" s="189">
        <f>ROUND(E406*T406,2)</f>
        <v>0</v>
      </c>
      <c r="V406" s="188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 t="s">
        <v>258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>
      <c r="A407" s="167"/>
      <c r="B407" s="177"/>
      <c r="C407" s="195" t="s">
        <v>370</v>
      </c>
      <c r="D407" s="180"/>
      <c r="E407" s="184">
        <v>20</v>
      </c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9"/>
      <c r="V407" s="188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 t="s">
        <v>154</v>
      </c>
      <c r="AH407" s="166">
        <v>0</v>
      </c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>
      <c r="A408" s="167">
        <v>77</v>
      </c>
      <c r="B408" s="177" t="s">
        <v>450</v>
      </c>
      <c r="C408" s="194" t="s">
        <v>681</v>
      </c>
      <c r="D408" s="179" t="s">
        <v>159</v>
      </c>
      <c r="E408" s="183">
        <v>351.904</v>
      </c>
      <c r="F408" s="188"/>
      <c r="G408" s="188"/>
      <c r="H408" s="188">
        <v>141.6</v>
      </c>
      <c r="I408" s="188">
        <f>ROUND(E408*H408,2)</f>
        <v>49829.61</v>
      </c>
      <c r="J408" s="188">
        <v>0</v>
      </c>
      <c r="K408" s="188">
        <f>ROUND(E408*J408,2)</f>
        <v>0</v>
      </c>
      <c r="L408" s="188">
        <v>15</v>
      </c>
      <c r="M408" s="188">
        <f>G408*(1+L408/100)</f>
        <v>0</v>
      </c>
      <c r="N408" s="188">
        <v>2.3999999999999998E-3</v>
      </c>
      <c r="O408" s="188">
        <f>ROUND(E408*N408,2)</f>
        <v>0.84</v>
      </c>
      <c r="P408" s="188">
        <v>0</v>
      </c>
      <c r="Q408" s="188">
        <f>ROUND(E408*P408,2)</f>
        <v>0</v>
      </c>
      <c r="R408" s="188"/>
      <c r="S408" s="188" t="s">
        <v>157</v>
      </c>
      <c r="T408" s="188">
        <v>0</v>
      </c>
      <c r="U408" s="189">
        <f>ROUND(E408*T408,2)</f>
        <v>0</v>
      </c>
      <c r="V408" s="188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 t="s">
        <v>258</v>
      </c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>
      <c r="A409" s="167"/>
      <c r="B409" s="177"/>
      <c r="C409" s="195" t="s">
        <v>190</v>
      </c>
      <c r="D409" s="180"/>
      <c r="E409" s="184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9"/>
      <c r="V409" s="188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 t="s">
        <v>154</v>
      </c>
      <c r="AH409" s="166">
        <v>0</v>
      </c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>
      <c r="A410" s="167"/>
      <c r="B410" s="177"/>
      <c r="C410" s="195" t="s">
        <v>191</v>
      </c>
      <c r="D410" s="180"/>
      <c r="E410" s="184">
        <v>2.6</v>
      </c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9"/>
      <c r="V410" s="188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 t="s">
        <v>154</v>
      </c>
      <c r="AH410" s="166">
        <v>0</v>
      </c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>
      <c r="A411" s="167"/>
      <c r="B411" s="177"/>
      <c r="C411" s="195" t="s">
        <v>205</v>
      </c>
      <c r="D411" s="180"/>
      <c r="E411" s="184">
        <v>3.6</v>
      </c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9"/>
      <c r="V411" s="188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 t="s">
        <v>154</v>
      </c>
      <c r="AH411" s="166">
        <v>0</v>
      </c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>
      <c r="A412" s="167"/>
      <c r="B412" s="177"/>
      <c r="C412" s="195" t="s">
        <v>192</v>
      </c>
      <c r="D412" s="180"/>
      <c r="E412" s="184">
        <v>22.4</v>
      </c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9"/>
      <c r="V412" s="188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 t="s">
        <v>154</v>
      </c>
      <c r="AH412" s="166">
        <v>0</v>
      </c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>
      <c r="A413" s="167"/>
      <c r="B413" s="177"/>
      <c r="C413" s="195" t="s">
        <v>193</v>
      </c>
      <c r="D413" s="180"/>
      <c r="E413" s="184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9"/>
      <c r="V413" s="188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 t="s">
        <v>154</v>
      </c>
      <c r="AH413" s="166">
        <v>0</v>
      </c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>
      <c r="A414" s="167"/>
      <c r="B414" s="177"/>
      <c r="C414" s="195" t="s">
        <v>194</v>
      </c>
      <c r="D414" s="180"/>
      <c r="E414" s="184">
        <v>5</v>
      </c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9"/>
      <c r="V414" s="188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 t="s">
        <v>154</v>
      </c>
      <c r="AH414" s="166">
        <v>0</v>
      </c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>
      <c r="A415" s="167"/>
      <c r="B415" s="177"/>
      <c r="C415" s="195" t="s">
        <v>206</v>
      </c>
      <c r="D415" s="180"/>
      <c r="E415" s="184">
        <v>4.9000000000000004</v>
      </c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9"/>
      <c r="V415" s="188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 t="s">
        <v>154</v>
      </c>
      <c r="AH415" s="166">
        <v>0</v>
      </c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>
      <c r="A416" s="167"/>
      <c r="B416" s="177"/>
      <c r="C416" s="195" t="s">
        <v>195</v>
      </c>
      <c r="D416" s="180"/>
      <c r="E416" s="184">
        <v>28.1</v>
      </c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9"/>
      <c r="V416" s="188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 t="s">
        <v>154</v>
      </c>
      <c r="AH416" s="166">
        <v>0</v>
      </c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>
      <c r="A417" s="167"/>
      <c r="B417" s="177"/>
      <c r="C417" s="195" t="s">
        <v>196</v>
      </c>
      <c r="D417" s="180"/>
      <c r="E417" s="184">
        <v>13.5</v>
      </c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9"/>
      <c r="V417" s="188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 t="s">
        <v>154</v>
      </c>
      <c r="AH417" s="166">
        <v>0</v>
      </c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>
      <c r="A418" s="167"/>
      <c r="B418" s="177"/>
      <c r="C418" s="195" t="s">
        <v>197</v>
      </c>
      <c r="D418" s="180"/>
      <c r="E418" s="184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9"/>
      <c r="V418" s="188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 t="s">
        <v>154</v>
      </c>
      <c r="AH418" s="166">
        <v>0</v>
      </c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>
      <c r="A419" s="167"/>
      <c r="B419" s="177"/>
      <c r="C419" s="195" t="s">
        <v>198</v>
      </c>
      <c r="D419" s="180"/>
      <c r="E419" s="184">
        <v>4.7</v>
      </c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9"/>
      <c r="V419" s="188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 t="s">
        <v>154</v>
      </c>
      <c r="AH419" s="166">
        <v>0</v>
      </c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>
      <c r="A420" s="167"/>
      <c r="B420" s="177"/>
      <c r="C420" s="195" t="s">
        <v>207</v>
      </c>
      <c r="D420" s="180"/>
      <c r="E420" s="184">
        <v>4.7</v>
      </c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9"/>
      <c r="V420" s="188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 t="s">
        <v>154</v>
      </c>
      <c r="AH420" s="166">
        <v>0</v>
      </c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>
      <c r="A421" s="167"/>
      <c r="B421" s="177"/>
      <c r="C421" s="195" t="s">
        <v>199</v>
      </c>
      <c r="D421" s="180"/>
      <c r="E421" s="184">
        <v>19.100000000000001</v>
      </c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9"/>
      <c r="V421" s="188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 t="s">
        <v>154</v>
      </c>
      <c r="AH421" s="166">
        <v>0</v>
      </c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>
      <c r="A422" s="167"/>
      <c r="B422" s="177"/>
      <c r="C422" s="195" t="s">
        <v>196</v>
      </c>
      <c r="D422" s="180"/>
      <c r="E422" s="184">
        <v>13.5</v>
      </c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9"/>
      <c r="V422" s="188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 t="s">
        <v>154</v>
      </c>
      <c r="AH422" s="166">
        <v>0</v>
      </c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>
      <c r="A423" s="167"/>
      <c r="B423" s="177"/>
      <c r="C423" s="195" t="s">
        <v>200</v>
      </c>
      <c r="D423" s="180"/>
      <c r="E423" s="184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9"/>
      <c r="V423" s="188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 t="s">
        <v>154</v>
      </c>
      <c r="AH423" s="166">
        <v>0</v>
      </c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outlineLevel="1">
      <c r="A424" s="167"/>
      <c r="B424" s="177"/>
      <c r="C424" s="195" t="s">
        <v>201</v>
      </c>
      <c r="D424" s="180"/>
      <c r="E424" s="184">
        <v>1.7</v>
      </c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9"/>
      <c r="V424" s="188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 t="s">
        <v>154</v>
      </c>
      <c r="AH424" s="166">
        <v>0</v>
      </c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>
      <c r="A425" s="167"/>
      <c r="B425" s="177"/>
      <c r="C425" s="195" t="s">
        <v>208</v>
      </c>
      <c r="D425" s="180"/>
      <c r="E425" s="184">
        <v>4.4000000000000004</v>
      </c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9"/>
      <c r="V425" s="188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 t="s">
        <v>154</v>
      </c>
      <c r="AH425" s="166">
        <v>0</v>
      </c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>
      <c r="A426" s="167"/>
      <c r="B426" s="177"/>
      <c r="C426" s="195" t="s">
        <v>202</v>
      </c>
      <c r="D426" s="180"/>
      <c r="E426" s="184">
        <v>19.8</v>
      </c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9"/>
      <c r="V426" s="188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 t="s">
        <v>154</v>
      </c>
      <c r="AH426" s="166">
        <v>0</v>
      </c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>
      <c r="A427" s="167"/>
      <c r="B427" s="177"/>
      <c r="C427" s="195" t="s">
        <v>203</v>
      </c>
      <c r="D427" s="180"/>
      <c r="E427" s="184">
        <v>7.7</v>
      </c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9"/>
      <c r="V427" s="188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 t="s">
        <v>154</v>
      </c>
      <c r="AH427" s="166">
        <v>0</v>
      </c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>
      <c r="A428" s="167"/>
      <c r="B428" s="177"/>
      <c r="C428" s="195" t="s">
        <v>291</v>
      </c>
      <c r="D428" s="180"/>
      <c r="E428" s="184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9"/>
      <c r="V428" s="188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 t="s">
        <v>154</v>
      </c>
      <c r="AH428" s="166">
        <v>0</v>
      </c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>
      <c r="A429" s="167"/>
      <c r="B429" s="177"/>
      <c r="C429" s="195" t="s">
        <v>397</v>
      </c>
      <c r="D429" s="180"/>
      <c r="E429" s="184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9"/>
      <c r="V429" s="188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 t="s">
        <v>154</v>
      </c>
      <c r="AH429" s="166">
        <v>0</v>
      </c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>
      <c r="A430" s="167"/>
      <c r="B430" s="177"/>
      <c r="C430" s="195" t="s">
        <v>428</v>
      </c>
      <c r="D430" s="180"/>
      <c r="E430" s="184">
        <v>13.6</v>
      </c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9"/>
      <c r="V430" s="188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 t="s">
        <v>154</v>
      </c>
      <c r="AH430" s="166">
        <v>0</v>
      </c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>
      <c r="A431" s="167"/>
      <c r="B431" s="177"/>
      <c r="C431" s="195" t="s">
        <v>429</v>
      </c>
      <c r="D431" s="180"/>
      <c r="E431" s="184">
        <v>14.1</v>
      </c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9"/>
      <c r="V431" s="188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 t="s">
        <v>154</v>
      </c>
      <c r="AH431" s="166">
        <v>0</v>
      </c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>
      <c r="A432" s="167"/>
      <c r="B432" s="177"/>
      <c r="C432" s="195" t="s">
        <v>398</v>
      </c>
      <c r="D432" s="180"/>
      <c r="E432" s="184">
        <v>3.9</v>
      </c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9"/>
      <c r="V432" s="188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 t="s">
        <v>154</v>
      </c>
      <c r="AH432" s="166">
        <v>0</v>
      </c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>
      <c r="A433" s="167"/>
      <c r="B433" s="177"/>
      <c r="C433" s="195" t="s">
        <v>399</v>
      </c>
      <c r="D433" s="180"/>
      <c r="E433" s="184">
        <v>3.4</v>
      </c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9"/>
      <c r="V433" s="188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 t="s">
        <v>154</v>
      </c>
      <c r="AH433" s="166">
        <v>0</v>
      </c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>
      <c r="A434" s="167"/>
      <c r="B434" s="177"/>
      <c r="C434" s="195" t="s">
        <v>400</v>
      </c>
      <c r="D434" s="180"/>
      <c r="E434" s="184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9"/>
      <c r="V434" s="188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 t="s">
        <v>154</v>
      </c>
      <c r="AH434" s="166">
        <v>0</v>
      </c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>
      <c r="A435" s="167"/>
      <c r="B435" s="177"/>
      <c r="C435" s="195" t="s">
        <v>401</v>
      </c>
      <c r="D435" s="180"/>
      <c r="E435" s="184">
        <v>3.1</v>
      </c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9"/>
      <c r="V435" s="188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 t="s">
        <v>154</v>
      </c>
      <c r="AH435" s="166">
        <v>0</v>
      </c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>
      <c r="A436" s="167"/>
      <c r="B436" s="177"/>
      <c r="C436" s="195" t="s">
        <v>402</v>
      </c>
      <c r="D436" s="180"/>
      <c r="E436" s="184">
        <v>3.3</v>
      </c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9"/>
      <c r="V436" s="188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 t="s">
        <v>154</v>
      </c>
      <c r="AH436" s="166">
        <v>0</v>
      </c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outlineLevel="1">
      <c r="A437" s="167"/>
      <c r="B437" s="177"/>
      <c r="C437" s="195" t="s">
        <v>430</v>
      </c>
      <c r="D437" s="180"/>
      <c r="E437" s="184">
        <v>22.8</v>
      </c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9"/>
      <c r="V437" s="188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 t="s">
        <v>154</v>
      </c>
      <c r="AH437" s="166">
        <v>0</v>
      </c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>
      <c r="A438" s="167"/>
      <c r="B438" s="177"/>
      <c r="C438" s="195" t="s">
        <v>196</v>
      </c>
      <c r="D438" s="180"/>
      <c r="E438" s="184">
        <v>13.5</v>
      </c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9"/>
      <c r="V438" s="188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 t="s">
        <v>154</v>
      </c>
      <c r="AH438" s="166">
        <v>0</v>
      </c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outlineLevel="1">
      <c r="A439" s="167"/>
      <c r="B439" s="177"/>
      <c r="C439" s="195" t="s">
        <v>403</v>
      </c>
      <c r="D439" s="180"/>
      <c r="E439" s="184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9"/>
      <c r="V439" s="188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 t="s">
        <v>154</v>
      </c>
      <c r="AH439" s="166">
        <v>0</v>
      </c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outlineLevel="1">
      <c r="A440" s="167"/>
      <c r="B440" s="177"/>
      <c r="C440" s="195" t="s">
        <v>399</v>
      </c>
      <c r="D440" s="180"/>
      <c r="E440" s="184">
        <v>3.4</v>
      </c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9"/>
      <c r="V440" s="188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 t="s">
        <v>154</v>
      </c>
      <c r="AH440" s="166">
        <v>0</v>
      </c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>
      <c r="A441" s="167"/>
      <c r="B441" s="177"/>
      <c r="C441" s="195" t="s">
        <v>404</v>
      </c>
      <c r="D441" s="180"/>
      <c r="E441" s="184">
        <v>3.7</v>
      </c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9"/>
      <c r="V441" s="188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 t="s">
        <v>154</v>
      </c>
      <c r="AH441" s="166">
        <v>0</v>
      </c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outlineLevel="1">
      <c r="A442" s="167"/>
      <c r="B442" s="177"/>
      <c r="C442" s="195" t="s">
        <v>431</v>
      </c>
      <c r="D442" s="180"/>
      <c r="E442" s="184">
        <v>24.1</v>
      </c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9"/>
      <c r="V442" s="188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 t="s">
        <v>154</v>
      </c>
      <c r="AH442" s="166">
        <v>0</v>
      </c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outlineLevel="1">
      <c r="A443" s="167"/>
      <c r="B443" s="177"/>
      <c r="C443" s="195" t="s">
        <v>432</v>
      </c>
      <c r="D443" s="180"/>
      <c r="E443" s="184">
        <v>11.5</v>
      </c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9"/>
      <c r="V443" s="188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 t="s">
        <v>154</v>
      </c>
      <c r="AH443" s="166">
        <v>0</v>
      </c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</row>
    <row r="444" spans="1:60" outlineLevel="1">
      <c r="A444" s="167"/>
      <c r="B444" s="177"/>
      <c r="C444" s="195" t="s">
        <v>405</v>
      </c>
      <c r="D444" s="180"/>
      <c r="E444" s="184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9"/>
      <c r="V444" s="188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 t="s">
        <v>154</v>
      </c>
      <c r="AH444" s="166">
        <v>0</v>
      </c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>
      <c r="A445" s="167"/>
      <c r="B445" s="177"/>
      <c r="C445" s="195" t="s">
        <v>406</v>
      </c>
      <c r="D445" s="180"/>
      <c r="E445" s="184">
        <v>3.7</v>
      </c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9"/>
      <c r="V445" s="188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 t="s">
        <v>154</v>
      </c>
      <c r="AH445" s="166">
        <v>0</v>
      </c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outlineLevel="1">
      <c r="A446" s="167"/>
      <c r="B446" s="177"/>
      <c r="C446" s="195" t="s">
        <v>433</v>
      </c>
      <c r="D446" s="180"/>
      <c r="E446" s="184">
        <v>25.2</v>
      </c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9"/>
      <c r="V446" s="188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 t="s">
        <v>154</v>
      </c>
      <c r="AH446" s="166">
        <v>0</v>
      </c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</row>
    <row r="447" spans="1:60" outlineLevel="1">
      <c r="A447" s="167"/>
      <c r="B447" s="177"/>
      <c r="C447" s="195" t="s">
        <v>407</v>
      </c>
      <c r="D447" s="180"/>
      <c r="E447" s="184">
        <v>4.3</v>
      </c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9"/>
      <c r="V447" s="188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 t="s">
        <v>154</v>
      </c>
      <c r="AH447" s="166">
        <v>0</v>
      </c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</row>
    <row r="448" spans="1:60" outlineLevel="1">
      <c r="A448" s="167"/>
      <c r="B448" s="177"/>
      <c r="C448" s="195" t="s">
        <v>434</v>
      </c>
      <c r="D448" s="180"/>
      <c r="E448" s="184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9"/>
      <c r="V448" s="188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 t="s">
        <v>154</v>
      </c>
      <c r="AH448" s="166">
        <v>0</v>
      </c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outlineLevel="1">
      <c r="A449" s="167"/>
      <c r="B449" s="177"/>
      <c r="C449" s="195" t="s">
        <v>435</v>
      </c>
      <c r="D449" s="180"/>
      <c r="E449" s="184">
        <v>4.9000000000000004</v>
      </c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9"/>
      <c r="V449" s="188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 t="s">
        <v>154</v>
      </c>
      <c r="AH449" s="166">
        <v>0</v>
      </c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>
      <c r="A450" s="167"/>
      <c r="B450" s="177"/>
      <c r="C450" s="195" t="s">
        <v>451</v>
      </c>
      <c r="D450" s="180"/>
      <c r="E450" s="184">
        <v>37.704000000000001</v>
      </c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9"/>
      <c r="V450" s="188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 t="s">
        <v>154</v>
      </c>
      <c r="AH450" s="166">
        <v>0</v>
      </c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outlineLevel="1">
      <c r="A451" s="167">
        <v>78</v>
      </c>
      <c r="B451" s="177" t="s">
        <v>452</v>
      </c>
      <c r="C451" s="194" t="s">
        <v>453</v>
      </c>
      <c r="D451" s="179" t="s">
        <v>0</v>
      </c>
      <c r="E451" s="183">
        <v>3837.9056999999998</v>
      </c>
      <c r="F451" s="188"/>
      <c r="G451" s="188"/>
      <c r="H451" s="188">
        <v>0</v>
      </c>
      <c r="I451" s="188">
        <f>ROUND(E451*H451,2)</f>
        <v>0</v>
      </c>
      <c r="J451" s="188">
        <v>2</v>
      </c>
      <c r="K451" s="188">
        <f>ROUND(E451*J451,2)</f>
        <v>7675.81</v>
      </c>
      <c r="L451" s="188">
        <v>15</v>
      </c>
      <c r="M451" s="188">
        <f>G451*(1+L451/100)</f>
        <v>0</v>
      </c>
      <c r="N451" s="188">
        <v>0</v>
      </c>
      <c r="O451" s="188">
        <f>ROUND(E451*N451,2)</f>
        <v>0</v>
      </c>
      <c r="P451" s="188">
        <v>0</v>
      </c>
      <c r="Q451" s="188">
        <f>ROUND(E451*P451,2)</f>
        <v>0</v>
      </c>
      <c r="R451" s="188" t="s">
        <v>454</v>
      </c>
      <c r="S451" s="188" t="s">
        <v>151</v>
      </c>
      <c r="T451" s="188">
        <v>0</v>
      </c>
      <c r="U451" s="189">
        <f>ROUND(E451*T451,2)</f>
        <v>0</v>
      </c>
      <c r="V451" s="188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 t="s">
        <v>388</v>
      </c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>
      <c r="A452" s="173" t="s">
        <v>146</v>
      </c>
      <c r="B452" s="178" t="s">
        <v>88</v>
      </c>
      <c r="C452" s="196" t="s">
        <v>89</v>
      </c>
      <c r="D452" s="181"/>
      <c r="E452" s="185"/>
      <c r="F452" s="190"/>
      <c r="G452" s="190">
        <f>SUMIF(AG453:AG453,"&lt;&gt;NOR",G453:G453)</f>
        <v>0</v>
      </c>
      <c r="H452" s="190"/>
      <c r="I452" s="190">
        <f>SUM(I453:I453)</f>
        <v>0</v>
      </c>
      <c r="J452" s="190"/>
      <c r="K452" s="190">
        <f>SUM(K453:K453)</f>
        <v>568550.80000000005</v>
      </c>
      <c r="L452" s="190"/>
      <c r="M452" s="190">
        <f>SUM(M453:M453)</f>
        <v>0</v>
      </c>
      <c r="N452" s="190"/>
      <c r="O452" s="190">
        <f>SUM(O453:O453)</f>
        <v>0</v>
      </c>
      <c r="P452" s="190"/>
      <c r="Q452" s="190">
        <f>SUM(Q453:Q453)</f>
        <v>0</v>
      </c>
      <c r="R452" s="190"/>
      <c r="S452" s="190"/>
      <c r="T452" s="190"/>
      <c r="U452" s="191">
        <f>SUM(U453:U453)</f>
        <v>0</v>
      </c>
      <c r="V452" s="190"/>
      <c r="AG452" t="s">
        <v>147</v>
      </c>
    </row>
    <row r="453" spans="1:60" outlineLevel="1">
      <c r="A453" s="167">
        <v>79</v>
      </c>
      <c r="B453" s="177" t="s">
        <v>455</v>
      </c>
      <c r="C453" s="194" t="s">
        <v>456</v>
      </c>
      <c r="D453" s="179" t="s">
        <v>457</v>
      </c>
      <c r="E453" s="183">
        <v>1</v>
      </c>
      <c r="F453" s="188"/>
      <c r="G453" s="188"/>
      <c r="H453" s="188">
        <v>0</v>
      </c>
      <c r="I453" s="188">
        <f>ROUND(E453*H453,2)</f>
        <v>0</v>
      </c>
      <c r="J453" s="188">
        <v>568550.80000000005</v>
      </c>
      <c r="K453" s="188">
        <f>ROUND(E453*J453,2)</f>
        <v>568550.80000000005</v>
      </c>
      <c r="L453" s="188">
        <v>15</v>
      </c>
      <c r="M453" s="188">
        <f>G453*(1+L453/100)</f>
        <v>0</v>
      </c>
      <c r="N453" s="188">
        <v>0</v>
      </c>
      <c r="O453" s="188">
        <f>ROUND(E453*N453,2)</f>
        <v>0</v>
      </c>
      <c r="P453" s="188">
        <v>0</v>
      </c>
      <c r="Q453" s="188">
        <f>ROUND(E453*P453,2)</f>
        <v>0</v>
      </c>
      <c r="R453" s="188"/>
      <c r="S453" s="188" t="s">
        <v>157</v>
      </c>
      <c r="T453" s="188">
        <v>0</v>
      </c>
      <c r="U453" s="189">
        <f>ROUND(E453*T453,2)</f>
        <v>0</v>
      </c>
      <c r="V453" s="188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 t="s">
        <v>152</v>
      </c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>
      <c r="A454" s="173" t="s">
        <v>146</v>
      </c>
      <c r="B454" s="178" t="s">
        <v>90</v>
      </c>
      <c r="C454" s="196" t="s">
        <v>91</v>
      </c>
      <c r="D454" s="181"/>
      <c r="E454" s="185"/>
      <c r="F454" s="190"/>
      <c r="G454" s="190">
        <f>SUMIF(AG455:AG455,"&lt;&gt;NOR",G455:G455)</f>
        <v>0</v>
      </c>
      <c r="H454" s="190"/>
      <c r="I454" s="190">
        <f>SUM(I455:I455)</f>
        <v>0</v>
      </c>
      <c r="J454" s="190"/>
      <c r="K454" s="190">
        <f>SUM(K455:K455)</f>
        <v>228435.5</v>
      </c>
      <c r="L454" s="190"/>
      <c r="M454" s="190">
        <f>SUM(M455:M455)</f>
        <v>0</v>
      </c>
      <c r="N454" s="190"/>
      <c r="O454" s="190">
        <f>SUM(O455:O455)</f>
        <v>0</v>
      </c>
      <c r="P454" s="190"/>
      <c r="Q454" s="190">
        <f>SUM(Q455:Q455)</f>
        <v>0</v>
      </c>
      <c r="R454" s="190"/>
      <c r="S454" s="190"/>
      <c r="T454" s="190"/>
      <c r="U454" s="191">
        <f>SUM(U455:U455)</f>
        <v>0</v>
      </c>
      <c r="V454" s="190"/>
      <c r="AG454" t="s">
        <v>147</v>
      </c>
    </row>
    <row r="455" spans="1:60" outlineLevel="1">
      <c r="A455" s="167">
        <v>80</v>
      </c>
      <c r="B455" s="177" t="s">
        <v>458</v>
      </c>
      <c r="C455" s="194" t="s">
        <v>459</v>
      </c>
      <c r="D455" s="179" t="s">
        <v>457</v>
      </c>
      <c r="E455" s="183">
        <v>1</v>
      </c>
      <c r="F455" s="188"/>
      <c r="G455" s="188"/>
      <c r="H455" s="188">
        <v>0</v>
      </c>
      <c r="I455" s="188">
        <f>ROUND(E455*H455,2)</f>
        <v>0</v>
      </c>
      <c r="J455" s="188">
        <v>228435.5</v>
      </c>
      <c r="K455" s="188">
        <f>ROUND(E455*J455,2)</f>
        <v>228435.5</v>
      </c>
      <c r="L455" s="188">
        <v>15</v>
      </c>
      <c r="M455" s="188">
        <f>G455*(1+L455/100)</f>
        <v>0</v>
      </c>
      <c r="N455" s="188">
        <v>0</v>
      </c>
      <c r="O455" s="188">
        <f>ROUND(E455*N455,2)</f>
        <v>0</v>
      </c>
      <c r="P455" s="188">
        <v>0</v>
      </c>
      <c r="Q455" s="188">
        <f>ROUND(E455*P455,2)</f>
        <v>0</v>
      </c>
      <c r="R455" s="188"/>
      <c r="S455" s="188" t="s">
        <v>157</v>
      </c>
      <c r="T455" s="188">
        <v>0</v>
      </c>
      <c r="U455" s="189">
        <f>ROUND(E455*T455,2)</f>
        <v>0</v>
      </c>
      <c r="V455" s="188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 t="s">
        <v>152</v>
      </c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>
      <c r="A456" s="173" t="s">
        <v>146</v>
      </c>
      <c r="B456" s="178" t="s">
        <v>92</v>
      </c>
      <c r="C456" s="196" t="s">
        <v>93</v>
      </c>
      <c r="D456" s="181"/>
      <c r="E456" s="185"/>
      <c r="F456" s="190"/>
      <c r="G456" s="190">
        <f>SUMIF(AG457:AG457,"&lt;&gt;NOR",G457:G457)</f>
        <v>0</v>
      </c>
      <c r="H456" s="190"/>
      <c r="I456" s="190">
        <f>SUM(I457:I457)</f>
        <v>0</v>
      </c>
      <c r="J456" s="190"/>
      <c r="K456" s="190">
        <f>SUM(K457:K457)</f>
        <v>751299.2</v>
      </c>
      <c r="L456" s="190"/>
      <c r="M456" s="190">
        <f>SUM(M457:M457)</f>
        <v>0</v>
      </c>
      <c r="N456" s="190"/>
      <c r="O456" s="190">
        <f>SUM(O457:O457)</f>
        <v>0</v>
      </c>
      <c r="P456" s="190"/>
      <c r="Q456" s="190">
        <f>SUM(Q457:Q457)</f>
        <v>0</v>
      </c>
      <c r="R456" s="190"/>
      <c r="S456" s="190"/>
      <c r="T456" s="190"/>
      <c r="U456" s="191">
        <f>SUM(U457:U457)</f>
        <v>0</v>
      </c>
      <c r="V456" s="190"/>
      <c r="AG456" t="s">
        <v>147</v>
      </c>
    </row>
    <row r="457" spans="1:60" outlineLevel="1">
      <c r="A457" s="167">
        <v>81</v>
      </c>
      <c r="B457" s="177" t="s">
        <v>460</v>
      </c>
      <c r="C457" s="194" t="s">
        <v>461</v>
      </c>
      <c r="D457" s="179" t="s">
        <v>457</v>
      </c>
      <c r="E457" s="183">
        <v>1</v>
      </c>
      <c r="F457" s="188"/>
      <c r="G457" s="188"/>
      <c r="H457" s="188">
        <v>0</v>
      </c>
      <c r="I457" s="188">
        <f>ROUND(E457*H457,2)</f>
        <v>0</v>
      </c>
      <c r="J457" s="188">
        <v>751299.2</v>
      </c>
      <c r="K457" s="188">
        <f>ROUND(E457*J457,2)</f>
        <v>751299.2</v>
      </c>
      <c r="L457" s="188">
        <v>15</v>
      </c>
      <c r="M457" s="188">
        <f>G457*(1+L457/100)</f>
        <v>0</v>
      </c>
      <c r="N457" s="188">
        <v>0</v>
      </c>
      <c r="O457" s="188">
        <f>ROUND(E457*N457,2)</f>
        <v>0</v>
      </c>
      <c r="P457" s="188">
        <v>0</v>
      </c>
      <c r="Q457" s="188">
        <f>ROUND(E457*P457,2)</f>
        <v>0</v>
      </c>
      <c r="R457" s="188"/>
      <c r="S457" s="188" t="s">
        <v>157</v>
      </c>
      <c r="T457" s="188">
        <v>0</v>
      </c>
      <c r="U457" s="189">
        <f>ROUND(E457*T457,2)</f>
        <v>0</v>
      </c>
      <c r="V457" s="188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 t="s">
        <v>152</v>
      </c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>
      <c r="A458" s="173" t="s">
        <v>146</v>
      </c>
      <c r="B458" s="178" t="s">
        <v>94</v>
      </c>
      <c r="C458" s="196" t="s">
        <v>95</v>
      </c>
      <c r="D458" s="181"/>
      <c r="E458" s="185"/>
      <c r="F458" s="190"/>
      <c r="G458" s="190">
        <f>SUMIF(AG459:AG619,"&lt;&gt;NOR",G459:G619)</f>
        <v>0</v>
      </c>
      <c r="H458" s="190"/>
      <c r="I458" s="190">
        <f>SUM(I459:I619)</f>
        <v>219649.02000000002</v>
      </c>
      <c r="J458" s="190"/>
      <c r="K458" s="190">
        <f>SUM(K459:K619)</f>
        <v>773401.02</v>
      </c>
      <c r="L458" s="190"/>
      <c r="M458" s="190">
        <f>SUM(M459:M619)</f>
        <v>0</v>
      </c>
      <c r="N458" s="190"/>
      <c r="O458" s="190">
        <f>SUM(O459:O619)</f>
        <v>14.41</v>
      </c>
      <c r="P458" s="190"/>
      <c r="Q458" s="190">
        <f>SUM(Q459:Q619)</f>
        <v>10.16</v>
      </c>
      <c r="R458" s="190"/>
      <c r="S458" s="190"/>
      <c r="T458" s="190"/>
      <c r="U458" s="191">
        <f>SUM(U459:U619)</f>
        <v>0</v>
      </c>
      <c r="V458" s="190"/>
      <c r="AG458" t="s">
        <v>147</v>
      </c>
    </row>
    <row r="459" spans="1:60" outlineLevel="1">
      <c r="A459" s="167">
        <v>82</v>
      </c>
      <c r="B459" s="177" t="s">
        <v>462</v>
      </c>
      <c r="C459" s="194" t="s">
        <v>463</v>
      </c>
      <c r="D459" s="179" t="s">
        <v>167</v>
      </c>
      <c r="E459" s="183">
        <v>19.309999999999999</v>
      </c>
      <c r="F459" s="188"/>
      <c r="G459" s="188"/>
      <c r="H459" s="188">
        <v>0</v>
      </c>
      <c r="I459" s="188">
        <f>ROUND(E459*H459,2)</f>
        <v>0</v>
      </c>
      <c r="J459" s="188">
        <v>84.5</v>
      </c>
      <c r="K459" s="188">
        <f>ROUND(E459*J459,2)</f>
        <v>1631.7</v>
      </c>
      <c r="L459" s="188">
        <v>15</v>
      </c>
      <c r="M459" s="188">
        <f>G459*(1+L459/100)</f>
        <v>0</v>
      </c>
      <c r="N459" s="188">
        <v>0</v>
      </c>
      <c r="O459" s="188">
        <f>ROUND(E459*N459,2)</f>
        <v>0</v>
      </c>
      <c r="P459" s="188">
        <v>0</v>
      </c>
      <c r="Q459" s="188">
        <f>ROUND(E459*P459,2)</f>
        <v>0</v>
      </c>
      <c r="R459" s="188"/>
      <c r="S459" s="188" t="s">
        <v>151</v>
      </c>
      <c r="T459" s="188">
        <v>0</v>
      </c>
      <c r="U459" s="189">
        <f>ROUND(E459*T459,2)</f>
        <v>0</v>
      </c>
      <c r="V459" s="188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 t="s">
        <v>152</v>
      </c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</row>
    <row r="460" spans="1:60" outlineLevel="1">
      <c r="A460" s="167"/>
      <c r="B460" s="177"/>
      <c r="C460" s="195" t="s">
        <v>464</v>
      </c>
      <c r="D460" s="180"/>
      <c r="E460" s="184">
        <v>19.309999999999999</v>
      </c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9"/>
      <c r="V460" s="188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 t="s">
        <v>154</v>
      </c>
      <c r="AH460" s="166">
        <v>0</v>
      </c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 outlineLevel="1">
      <c r="A461" s="167">
        <v>83</v>
      </c>
      <c r="B461" s="177" t="s">
        <v>465</v>
      </c>
      <c r="C461" s="194" t="s">
        <v>466</v>
      </c>
      <c r="D461" s="179" t="s">
        <v>167</v>
      </c>
      <c r="E461" s="183">
        <v>419.86</v>
      </c>
      <c r="F461" s="188"/>
      <c r="G461" s="188"/>
      <c r="H461" s="188">
        <v>6.07</v>
      </c>
      <c r="I461" s="188">
        <f>ROUND(E461*H461,2)</f>
        <v>2548.5500000000002</v>
      </c>
      <c r="J461" s="188">
        <v>169.03</v>
      </c>
      <c r="K461" s="188">
        <f>ROUND(E461*J461,2)</f>
        <v>70968.94</v>
      </c>
      <c r="L461" s="188">
        <v>15</v>
      </c>
      <c r="M461" s="188">
        <f>G461*(1+L461/100)</f>
        <v>0</v>
      </c>
      <c r="N461" s="188">
        <v>9.8999999999999999E-4</v>
      </c>
      <c r="O461" s="188">
        <f>ROUND(E461*N461,2)</f>
        <v>0.42</v>
      </c>
      <c r="P461" s="188">
        <v>0</v>
      </c>
      <c r="Q461" s="188">
        <f>ROUND(E461*P461,2)</f>
        <v>0</v>
      </c>
      <c r="R461" s="188"/>
      <c r="S461" s="188" t="s">
        <v>151</v>
      </c>
      <c r="T461" s="188">
        <v>0</v>
      </c>
      <c r="U461" s="189">
        <f>ROUND(E461*T461,2)</f>
        <v>0</v>
      </c>
      <c r="V461" s="188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 t="s">
        <v>152</v>
      </c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</row>
    <row r="462" spans="1:60" outlineLevel="1">
      <c r="A462" s="167"/>
      <c r="B462" s="177"/>
      <c r="C462" s="195" t="s">
        <v>467</v>
      </c>
      <c r="D462" s="180"/>
      <c r="E462" s="184">
        <v>64.47</v>
      </c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9"/>
      <c r="V462" s="188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 t="s">
        <v>154</v>
      </c>
      <c r="AH462" s="166">
        <v>0</v>
      </c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 outlineLevel="1">
      <c r="A463" s="167"/>
      <c r="B463" s="177"/>
      <c r="C463" s="195" t="s">
        <v>468</v>
      </c>
      <c r="D463" s="180"/>
      <c r="E463" s="184">
        <v>99.36</v>
      </c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9"/>
      <c r="V463" s="188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 t="s">
        <v>154</v>
      </c>
      <c r="AH463" s="166">
        <v>0</v>
      </c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</row>
    <row r="464" spans="1:60" outlineLevel="1">
      <c r="A464" s="167"/>
      <c r="B464" s="177"/>
      <c r="C464" s="195" t="s">
        <v>469</v>
      </c>
      <c r="D464" s="180"/>
      <c r="E464" s="184">
        <v>79.61</v>
      </c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9"/>
      <c r="V464" s="188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 t="s">
        <v>154</v>
      </c>
      <c r="AH464" s="166">
        <v>0</v>
      </c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 outlineLevel="1">
      <c r="A465" s="167"/>
      <c r="B465" s="177"/>
      <c r="C465" s="195" t="s">
        <v>470</v>
      </c>
      <c r="D465" s="180"/>
      <c r="E465" s="184">
        <v>56.2</v>
      </c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9"/>
      <c r="V465" s="188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 t="s">
        <v>154</v>
      </c>
      <c r="AH465" s="166">
        <v>0</v>
      </c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</row>
    <row r="466" spans="1:60" outlineLevel="1">
      <c r="A466" s="167"/>
      <c r="B466" s="177"/>
      <c r="C466" s="195" t="s">
        <v>471</v>
      </c>
      <c r="D466" s="180"/>
      <c r="E466" s="184">
        <v>19.309999999999999</v>
      </c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9"/>
      <c r="V466" s="188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 t="s">
        <v>154</v>
      </c>
      <c r="AH466" s="166">
        <v>0</v>
      </c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outlineLevel="1">
      <c r="A467" s="167"/>
      <c r="B467" s="177"/>
      <c r="C467" s="195" t="s">
        <v>472</v>
      </c>
      <c r="D467" s="180"/>
      <c r="E467" s="184">
        <v>29.8</v>
      </c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9"/>
      <c r="V467" s="188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 t="s">
        <v>154</v>
      </c>
      <c r="AH467" s="166">
        <v>0</v>
      </c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outlineLevel="1">
      <c r="A468" s="167"/>
      <c r="B468" s="177"/>
      <c r="C468" s="195" t="s">
        <v>473</v>
      </c>
      <c r="D468" s="180"/>
      <c r="E468" s="184">
        <v>14</v>
      </c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9"/>
      <c r="V468" s="188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 t="s">
        <v>154</v>
      </c>
      <c r="AH468" s="166">
        <v>0</v>
      </c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6"/>
      <c r="BH468" s="166"/>
    </row>
    <row r="469" spans="1:60" outlineLevel="1">
      <c r="A469" s="167"/>
      <c r="B469" s="177"/>
      <c r="C469" s="195" t="s">
        <v>474</v>
      </c>
      <c r="D469" s="180"/>
      <c r="E469" s="184">
        <v>6.5</v>
      </c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9"/>
      <c r="V469" s="188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 t="s">
        <v>154</v>
      </c>
      <c r="AH469" s="166">
        <v>0</v>
      </c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  <c r="BE469" s="166"/>
      <c r="BF469" s="166"/>
      <c r="BG469" s="166"/>
      <c r="BH469" s="166"/>
    </row>
    <row r="470" spans="1:60" outlineLevel="1">
      <c r="A470" s="167"/>
      <c r="B470" s="177"/>
      <c r="C470" s="195" t="s">
        <v>475</v>
      </c>
      <c r="D470" s="180"/>
      <c r="E470" s="184">
        <v>10.06</v>
      </c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9"/>
      <c r="V470" s="188"/>
      <c r="W470" s="166"/>
      <c r="X470" s="166"/>
      <c r="Y470" s="166"/>
      <c r="Z470" s="166"/>
      <c r="AA470" s="166"/>
      <c r="AB470" s="166"/>
      <c r="AC470" s="166"/>
      <c r="AD470" s="166"/>
      <c r="AE470" s="166"/>
      <c r="AF470" s="166"/>
      <c r="AG470" s="166" t="s">
        <v>154</v>
      </c>
      <c r="AH470" s="166">
        <v>0</v>
      </c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</row>
    <row r="471" spans="1:60" outlineLevel="1">
      <c r="A471" s="167"/>
      <c r="B471" s="177"/>
      <c r="C471" s="195" t="s">
        <v>476</v>
      </c>
      <c r="D471" s="180"/>
      <c r="E471" s="184">
        <v>5.6</v>
      </c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9"/>
      <c r="V471" s="188"/>
      <c r="W471" s="166"/>
      <c r="X471" s="166"/>
      <c r="Y471" s="166"/>
      <c r="Z471" s="166"/>
      <c r="AA471" s="166"/>
      <c r="AB471" s="166"/>
      <c r="AC471" s="166"/>
      <c r="AD471" s="166"/>
      <c r="AE471" s="166"/>
      <c r="AF471" s="166"/>
      <c r="AG471" s="166" t="s">
        <v>154</v>
      </c>
      <c r="AH471" s="166">
        <v>0</v>
      </c>
      <c r="AI471" s="166"/>
      <c r="AJ471" s="166"/>
      <c r="AK471" s="166"/>
      <c r="AL471" s="166"/>
      <c r="AM471" s="166"/>
      <c r="AN471" s="166"/>
      <c r="AO471" s="166"/>
      <c r="AP471" s="166"/>
      <c r="AQ471" s="166"/>
      <c r="AR471" s="166"/>
      <c r="AS471" s="166"/>
      <c r="AT471" s="166"/>
      <c r="AU471" s="166"/>
      <c r="AV471" s="166"/>
      <c r="AW471" s="166"/>
      <c r="AX471" s="166"/>
      <c r="AY471" s="166"/>
      <c r="AZ471" s="166"/>
      <c r="BA471" s="166"/>
      <c r="BB471" s="166"/>
      <c r="BC471" s="166"/>
      <c r="BD471" s="166"/>
      <c r="BE471" s="166"/>
      <c r="BF471" s="166"/>
      <c r="BG471" s="166"/>
      <c r="BH471" s="166"/>
    </row>
    <row r="472" spans="1:60" outlineLevel="1">
      <c r="A472" s="167"/>
      <c r="B472" s="177"/>
      <c r="C472" s="195" t="s">
        <v>477</v>
      </c>
      <c r="D472" s="180"/>
      <c r="E472" s="184">
        <v>4.75</v>
      </c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9"/>
      <c r="V472" s="188"/>
      <c r="W472" s="166"/>
      <c r="X472" s="166"/>
      <c r="Y472" s="166"/>
      <c r="Z472" s="166"/>
      <c r="AA472" s="166"/>
      <c r="AB472" s="166"/>
      <c r="AC472" s="166"/>
      <c r="AD472" s="166"/>
      <c r="AE472" s="166"/>
      <c r="AF472" s="166"/>
      <c r="AG472" s="166" t="s">
        <v>154</v>
      </c>
      <c r="AH472" s="166">
        <v>0</v>
      </c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</row>
    <row r="473" spans="1:60" outlineLevel="1">
      <c r="A473" s="167"/>
      <c r="B473" s="177"/>
      <c r="C473" s="195" t="s">
        <v>478</v>
      </c>
      <c r="D473" s="180"/>
      <c r="E473" s="184">
        <v>11.4</v>
      </c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9"/>
      <c r="V473" s="188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 t="s">
        <v>154</v>
      </c>
      <c r="AH473" s="166">
        <v>0</v>
      </c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</row>
    <row r="474" spans="1:60" outlineLevel="1">
      <c r="A474" s="167"/>
      <c r="B474" s="177"/>
      <c r="C474" s="195" t="s">
        <v>479</v>
      </c>
      <c r="D474" s="180"/>
      <c r="E474" s="184">
        <v>18.8</v>
      </c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9"/>
      <c r="V474" s="188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 t="s">
        <v>154</v>
      </c>
      <c r="AH474" s="166">
        <v>0</v>
      </c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>
      <c r="A475" s="167">
        <v>84</v>
      </c>
      <c r="B475" s="177" t="s">
        <v>480</v>
      </c>
      <c r="C475" s="194" t="s">
        <v>481</v>
      </c>
      <c r="D475" s="179" t="s">
        <v>167</v>
      </c>
      <c r="E475" s="183">
        <v>336.38400000000001</v>
      </c>
      <c r="F475" s="188"/>
      <c r="G475" s="188"/>
      <c r="H475" s="188">
        <v>0</v>
      </c>
      <c r="I475" s="188">
        <f>ROUND(E475*H475,2)</f>
        <v>0</v>
      </c>
      <c r="J475" s="188">
        <v>56.3</v>
      </c>
      <c r="K475" s="188">
        <f>ROUND(E475*J475,2)</f>
        <v>18938.419999999998</v>
      </c>
      <c r="L475" s="188">
        <v>15</v>
      </c>
      <c r="M475" s="188">
        <f>G475*(1+L475/100)</f>
        <v>0</v>
      </c>
      <c r="N475" s="188">
        <v>0</v>
      </c>
      <c r="O475" s="188">
        <f>ROUND(E475*N475,2)</f>
        <v>0</v>
      </c>
      <c r="P475" s="188">
        <v>2.4E-2</v>
      </c>
      <c r="Q475" s="188">
        <f>ROUND(E475*P475,2)</f>
        <v>8.07</v>
      </c>
      <c r="R475" s="188"/>
      <c r="S475" s="188" t="s">
        <v>151</v>
      </c>
      <c r="T475" s="188">
        <v>0</v>
      </c>
      <c r="U475" s="189">
        <f>ROUND(E475*T475,2)</f>
        <v>0</v>
      </c>
      <c r="V475" s="188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 t="s">
        <v>152</v>
      </c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ht="30.6" outlineLevel="1">
      <c r="A476" s="167"/>
      <c r="B476" s="177"/>
      <c r="C476" s="195" t="s">
        <v>482</v>
      </c>
      <c r="D476" s="180"/>
      <c r="E476" s="184">
        <v>65.959999999999994</v>
      </c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9"/>
      <c r="V476" s="188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 t="s">
        <v>154</v>
      </c>
      <c r="AH476" s="166">
        <v>0</v>
      </c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</row>
    <row r="477" spans="1:60" outlineLevel="1">
      <c r="A477" s="167"/>
      <c r="B477" s="177"/>
      <c r="C477" s="195" t="s">
        <v>483</v>
      </c>
      <c r="D477" s="180"/>
      <c r="E477" s="184">
        <v>169.62</v>
      </c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9"/>
      <c r="V477" s="188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 t="s">
        <v>154</v>
      </c>
      <c r="AH477" s="166">
        <v>0</v>
      </c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outlineLevel="1">
      <c r="A478" s="167"/>
      <c r="B478" s="177"/>
      <c r="C478" s="195" t="s">
        <v>484</v>
      </c>
      <c r="D478" s="180"/>
      <c r="E478" s="184">
        <v>19.2</v>
      </c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9"/>
      <c r="V478" s="188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 t="s">
        <v>154</v>
      </c>
      <c r="AH478" s="166">
        <v>0</v>
      </c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</row>
    <row r="479" spans="1:60" outlineLevel="1">
      <c r="A479" s="167"/>
      <c r="B479" s="177"/>
      <c r="C479" s="195" t="s">
        <v>485</v>
      </c>
      <c r="D479" s="180"/>
      <c r="E479" s="184">
        <v>53.6</v>
      </c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9"/>
      <c r="V479" s="188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 t="s">
        <v>154</v>
      </c>
      <c r="AH479" s="166">
        <v>0</v>
      </c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outlineLevel="1">
      <c r="A480" s="167"/>
      <c r="B480" s="177"/>
      <c r="C480" s="195" t="s">
        <v>486</v>
      </c>
      <c r="D480" s="180"/>
      <c r="E480" s="184">
        <v>28</v>
      </c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9"/>
      <c r="V480" s="188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 t="s">
        <v>154</v>
      </c>
      <c r="AH480" s="166">
        <v>0</v>
      </c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ht="20.399999999999999" outlineLevel="1">
      <c r="A481" s="167">
        <v>85</v>
      </c>
      <c r="B481" s="177" t="s">
        <v>487</v>
      </c>
      <c r="C481" s="194" t="s">
        <v>488</v>
      </c>
      <c r="D481" s="179" t="s">
        <v>159</v>
      </c>
      <c r="E481" s="183">
        <v>416.47372999999999</v>
      </c>
      <c r="F481" s="188"/>
      <c r="G481" s="188"/>
      <c r="H481" s="188">
        <v>10.56</v>
      </c>
      <c r="I481" s="188">
        <f>ROUND(E481*H481,2)</f>
        <v>4397.96</v>
      </c>
      <c r="J481" s="188">
        <v>20.14</v>
      </c>
      <c r="K481" s="188">
        <f>ROUND(E481*J481,2)</f>
        <v>8387.7800000000007</v>
      </c>
      <c r="L481" s="188">
        <v>15</v>
      </c>
      <c r="M481" s="188">
        <f>G481*(1+L481/100)</f>
        <v>0</v>
      </c>
      <c r="N481" s="188">
        <v>9.1E-4</v>
      </c>
      <c r="O481" s="188">
        <f>ROUND(E481*N481,2)</f>
        <v>0.38</v>
      </c>
      <c r="P481" s="188">
        <v>0</v>
      </c>
      <c r="Q481" s="188">
        <f>ROUND(E481*P481,2)</f>
        <v>0</v>
      </c>
      <c r="R481" s="188"/>
      <c r="S481" s="188" t="s">
        <v>157</v>
      </c>
      <c r="T481" s="188">
        <v>0</v>
      </c>
      <c r="U481" s="189">
        <f>ROUND(E481*T481,2)</f>
        <v>0</v>
      </c>
      <c r="V481" s="188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 t="s">
        <v>152</v>
      </c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ht="20.399999999999999" outlineLevel="1">
      <c r="A482" s="167"/>
      <c r="B482" s="177"/>
      <c r="C482" s="195" t="s">
        <v>424</v>
      </c>
      <c r="D482" s="180"/>
      <c r="E482" s="184">
        <v>346.27</v>
      </c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9"/>
      <c r="V482" s="188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 t="s">
        <v>154</v>
      </c>
      <c r="AH482" s="166">
        <v>0</v>
      </c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</row>
    <row r="483" spans="1:60" outlineLevel="1">
      <c r="A483" s="167"/>
      <c r="B483" s="177"/>
      <c r="C483" s="195" t="s">
        <v>422</v>
      </c>
      <c r="D483" s="180"/>
      <c r="E483" s="184">
        <v>34.57</v>
      </c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9"/>
      <c r="V483" s="188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 t="s">
        <v>154</v>
      </c>
      <c r="AH483" s="166">
        <v>0</v>
      </c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</row>
    <row r="484" spans="1:60" outlineLevel="1">
      <c r="A484" s="167"/>
      <c r="B484" s="177"/>
      <c r="C484" s="195" t="s">
        <v>251</v>
      </c>
      <c r="D484" s="180"/>
      <c r="E484" s="184">
        <v>35.630000000000003</v>
      </c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9"/>
      <c r="V484" s="188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 t="s">
        <v>154</v>
      </c>
      <c r="AH484" s="166">
        <v>0</v>
      </c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>
      <c r="A485" s="167">
        <v>86</v>
      </c>
      <c r="B485" s="177" t="s">
        <v>489</v>
      </c>
      <c r="C485" s="194" t="s">
        <v>490</v>
      </c>
      <c r="D485" s="179" t="s">
        <v>159</v>
      </c>
      <c r="E485" s="183">
        <v>298.03768000000002</v>
      </c>
      <c r="F485" s="188"/>
      <c r="G485" s="188"/>
      <c r="H485" s="188">
        <v>0</v>
      </c>
      <c r="I485" s="188">
        <f>ROUND(E485*H485,2)</f>
        <v>0</v>
      </c>
      <c r="J485" s="188">
        <v>19.5</v>
      </c>
      <c r="K485" s="188">
        <f>ROUND(E485*J485,2)</f>
        <v>5811.73</v>
      </c>
      <c r="L485" s="188">
        <v>15</v>
      </c>
      <c r="M485" s="188">
        <f>G485*(1+L485/100)</f>
        <v>0</v>
      </c>
      <c r="N485" s="188">
        <v>0</v>
      </c>
      <c r="O485" s="188">
        <f>ROUND(E485*N485,2)</f>
        <v>0</v>
      </c>
      <c r="P485" s="188">
        <v>7.0000000000000001E-3</v>
      </c>
      <c r="Q485" s="188">
        <f>ROUND(E485*P485,2)</f>
        <v>2.09</v>
      </c>
      <c r="R485" s="188"/>
      <c r="S485" s="188" t="s">
        <v>151</v>
      </c>
      <c r="T485" s="188">
        <v>0</v>
      </c>
      <c r="U485" s="189">
        <f>ROUND(E485*T485,2)</f>
        <v>0</v>
      </c>
      <c r="V485" s="188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 t="s">
        <v>152</v>
      </c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</row>
    <row r="486" spans="1:60" outlineLevel="1">
      <c r="A486" s="167"/>
      <c r="B486" s="177"/>
      <c r="C486" s="195" t="s">
        <v>491</v>
      </c>
      <c r="D486" s="180"/>
      <c r="E486" s="184">
        <v>271.01</v>
      </c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9"/>
      <c r="V486" s="188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 t="s">
        <v>154</v>
      </c>
      <c r="AH486" s="166">
        <v>0</v>
      </c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>
      <c r="A487" s="167"/>
      <c r="B487" s="177"/>
      <c r="C487" s="195" t="s">
        <v>492</v>
      </c>
      <c r="D487" s="180"/>
      <c r="E487" s="184">
        <v>27.03</v>
      </c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9"/>
      <c r="V487" s="188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 t="s">
        <v>154</v>
      </c>
      <c r="AH487" s="166">
        <v>0</v>
      </c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</row>
    <row r="488" spans="1:60" outlineLevel="1">
      <c r="A488" s="167">
        <v>87</v>
      </c>
      <c r="B488" s="177" t="s">
        <v>493</v>
      </c>
      <c r="C488" s="194" t="s">
        <v>494</v>
      </c>
      <c r="D488" s="179" t="s">
        <v>167</v>
      </c>
      <c r="E488" s="183">
        <v>337.5</v>
      </c>
      <c r="F488" s="188"/>
      <c r="G488" s="188"/>
      <c r="H488" s="188">
        <v>7.1</v>
      </c>
      <c r="I488" s="188">
        <f>ROUND(E488*H488,2)</f>
        <v>2396.25</v>
      </c>
      <c r="J488" s="188">
        <v>241.1</v>
      </c>
      <c r="K488" s="188">
        <f>ROUND(E488*J488,2)</f>
        <v>81371.25</v>
      </c>
      <c r="L488" s="188">
        <v>15</v>
      </c>
      <c r="M488" s="188">
        <f>G488*(1+L488/100)</f>
        <v>0</v>
      </c>
      <c r="N488" s="188">
        <v>2.5500000000000002E-3</v>
      </c>
      <c r="O488" s="188">
        <f>ROUND(E488*N488,2)</f>
        <v>0.86</v>
      </c>
      <c r="P488" s="188">
        <v>0</v>
      </c>
      <c r="Q488" s="188">
        <f>ROUND(E488*P488,2)</f>
        <v>0</v>
      </c>
      <c r="R488" s="188"/>
      <c r="S488" s="188" t="s">
        <v>151</v>
      </c>
      <c r="T488" s="188">
        <v>0</v>
      </c>
      <c r="U488" s="189">
        <f>ROUND(E488*T488,2)</f>
        <v>0</v>
      </c>
      <c r="V488" s="188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 t="s">
        <v>152</v>
      </c>
      <c r="AH488" s="166"/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</row>
    <row r="489" spans="1:60" outlineLevel="1">
      <c r="A489" s="167"/>
      <c r="B489" s="177"/>
      <c r="C489" s="195" t="s">
        <v>495</v>
      </c>
      <c r="D489" s="180"/>
      <c r="E489" s="184">
        <v>251.1</v>
      </c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9"/>
      <c r="V489" s="188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 t="s">
        <v>154</v>
      </c>
      <c r="AH489" s="166">
        <v>0</v>
      </c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</row>
    <row r="490" spans="1:60" outlineLevel="1">
      <c r="A490" s="167"/>
      <c r="B490" s="177"/>
      <c r="C490" s="195" t="s">
        <v>496</v>
      </c>
      <c r="D490" s="180"/>
      <c r="E490" s="184">
        <v>86.4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9"/>
      <c r="V490" s="188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 t="s">
        <v>154</v>
      </c>
      <c r="AH490" s="166">
        <v>0</v>
      </c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</row>
    <row r="491" spans="1:60" outlineLevel="1">
      <c r="A491" s="167">
        <v>88</v>
      </c>
      <c r="B491" s="177" t="s">
        <v>497</v>
      </c>
      <c r="C491" s="194" t="s">
        <v>498</v>
      </c>
      <c r="D491" s="179" t="s">
        <v>150</v>
      </c>
      <c r="E491" s="183">
        <v>11.41023</v>
      </c>
      <c r="F491" s="188"/>
      <c r="G491" s="188"/>
      <c r="H491" s="188">
        <v>5076.3999999999996</v>
      </c>
      <c r="I491" s="188">
        <f>ROUND(E491*H491,2)</f>
        <v>57922.89</v>
      </c>
      <c r="J491" s="188">
        <v>0</v>
      </c>
      <c r="K491" s="188">
        <f>ROUND(E491*J491,2)</f>
        <v>0</v>
      </c>
      <c r="L491" s="188">
        <v>15</v>
      </c>
      <c r="M491" s="188">
        <f>G491*(1+L491/100)</f>
        <v>0</v>
      </c>
      <c r="N491" s="188">
        <v>2.9100000000000001E-2</v>
      </c>
      <c r="O491" s="188">
        <f>ROUND(E491*N491,2)</f>
        <v>0.33</v>
      </c>
      <c r="P491" s="188">
        <v>0</v>
      </c>
      <c r="Q491" s="188">
        <f>ROUND(E491*P491,2)</f>
        <v>0</v>
      </c>
      <c r="R491" s="188"/>
      <c r="S491" s="188" t="s">
        <v>151</v>
      </c>
      <c r="T491" s="188">
        <v>0</v>
      </c>
      <c r="U491" s="189">
        <f>ROUND(E491*T491,2)</f>
        <v>0</v>
      </c>
      <c r="V491" s="188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 t="s">
        <v>152</v>
      </c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</row>
    <row r="492" spans="1:60" outlineLevel="1">
      <c r="A492" s="167"/>
      <c r="B492" s="177"/>
      <c r="C492" s="195" t="s">
        <v>499</v>
      </c>
      <c r="D492" s="180"/>
      <c r="E492" s="184">
        <v>1.6504300000000001</v>
      </c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9"/>
      <c r="V492" s="188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 t="s">
        <v>154</v>
      </c>
      <c r="AH492" s="166">
        <v>0</v>
      </c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</row>
    <row r="493" spans="1:60" outlineLevel="1">
      <c r="A493" s="167"/>
      <c r="B493" s="177"/>
      <c r="C493" s="195" t="s">
        <v>500</v>
      </c>
      <c r="D493" s="180"/>
      <c r="E493" s="184">
        <v>2.7820800000000001</v>
      </c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9"/>
      <c r="V493" s="188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 t="s">
        <v>154</v>
      </c>
      <c r="AH493" s="166">
        <v>0</v>
      </c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</row>
    <row r="494" spans="1:60" outlineLevel="1">
      <c r="A494" s="167"/>
      <c r="B494" s="177"/>
      <c r="C494" s="195" t="s">
        <v>501</v>
      </c>
      <c r="D494" s="180"/>
      <c r="E494" s="184">
        <v>1.4329799999999999</v>
      </c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9"/>
      <c r="V494" s="188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 t="s">
        <v>154</v>
      </c>
      <c r="AH494" s="166">
        <v>0</v>
      </c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</row>
    <row r="495" spans="1:60" ht="20.399999999999999" outlineLevel="1">
      <c r="A495" s="167"/>
      <c r="B495" s="177"/>
      <c r="C495" s="195" t="s">
        <v>502</v>
      </c>
      <c r="D495" s="180"/>
      <c r="E495" s="184">
        <v>0.71936</v>
      </c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9"/>
      <c r="V495" s="188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 t="s">
        <v>154</v>
      </c>
      <c r="AH495" s="166">
        <v>0</v>
      </c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</row>
    <row r="496" spans="1:60" outlineLevel="1">
      <c r="A496" s="167"/>
      <c r="B496" s="177"/>
      <c r="C496" s="195" t="s">
        <v>503</v>
      </c>
      <c r="D496" s="180"/>
      <c r="E496" s="184">
        <v>0.61792000000000002</v>
      </c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9"/>
      <c r="V496" s="188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 t="s">
        <v>154</v>
      </c>
      <c r="AH496" s="166">
        <v>0</v>
      </c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</row>
    <row r="497" spans="1:60" outlineLevel="1">
      <c r="A497" s="167"/>
      <c r="B497" s="177"/>
      <c r="C497" s="195" t="s">
        <v>504</v>
      </c>
      <c r="D497" s="180"/>
      <c r="E497" s="184">
        <v>0.76288</v>
      </c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9"/>
      <c r="V497" s="188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 t="s">
        <v>154</v>
      </c>
      <c r="AH497" s="166">
        <v>0</v>
      </c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</row>
    <row r="498" spans="1:60" outlineLevel="1">
      <c r="A498" s="167"/>
      <c r="B498" s="177"/>
      <c r="C498" s="195" t="s">
        <v>505</v>
      </c>
      <c r="D498" s="180"/>
      <c r="E498" s="184">
        <v>0.1792</v>
      </c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9"/>
      <c r="V498" s="188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 t="s">
        <v>154</v>
      </c>
      <c r="AH498" s="166">
        <v>0</v>
      </c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</row>
    <row r="499" spans="1:60" outlineLevel="1">
      <c r="A499" s="167"/>
      <c r="B499" s="177"/>
      <c r="C499" s="195" t="s">
        <v>506</v>
      </c>
      <c r="D499" s="180"/>
      <c r="E499" s="184">
        <v>0.2288</v>
      </c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9"/>
      <c r="V499" s="188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 t="s">
        <v>154</v>
      </c>
      <c r="AH499" s="166">
        <v>0</v>
      </c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</row>
    <row r="500" spans="1:60" outlineLevel="1">
      <c r="A500" s="167"/>
      <c r="B500" s="177"/>
      <c r="C500" s="195" t="s">
        <v>507</v>
      </c>
      <c r="D500" s="180"/>
      <c r="E500" s="184">
        <v>0.28167999999999999</v>
      </c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9"/>
      <c r="V500" s="188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 t="s">
        <v>154</v>
      </c>
      <c r="AH500" s="166">
        <v>0</v>
      </c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</row>
    <row r="501" spans="1:60" outlineLevel="1">
      <c r="A501" s="167"/>
      <c r="B501" s="177"/>
      <c r="C501" s="195" t="s">
        <v>508</v>
      </c>
      <c r="D501" s="180"/>
      <c r="E501" s="184">
        <v>0.1008</v>
      </c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9"/>
      <c r="V501" s="188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 t="s">
        <v>154</v>
      </c>
      <c r="AH501" s="166">
        <v>0</v>
      </c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</row>
    <row r="502" spans="1:60" outlineLevel="1">
      <c r="A502" s="167"/>
      <c r="B502" s="177"/>
      <c r="C502" s="195" t="s">
        <v>509</v>
      </c>
      <c r="D502" s="180"/>
      <c r="E502" s="184">
        <v>8.5500000000000007E-2</v>
      </c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9"/>
      <c r="V502" s="188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 t="s">
        <v>154</v>
      </c>
      <c r="AH502" s="166">
        <v>0</v>
      </c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</row>
    <row r="503" spans="1:60" outlineLevel="1">
      <c r="A503" s="167"/>
      <c r="B503" s="177"/>
      <c r="C503" s="195" t="s">
        <v>510</v>
      </c>
      <c r="D503" s="180"/>
      <c r="E503" s="184">
        <v>0.20519999999999999</v>
      </c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9"/>
      <c r="V503" s="188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 t="s">
        <v>154</v>
      </c>
      <c r="AH503" s="166">
        <v>0</v>
      </c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</row>
    <row r="504" spans="1:60" outlineLevel="1">
      <c r="A504" s="167"/>
      <c r="B504" s="177"/>
      <c r="C504" s="195" t="s">
        <v>511</v>
      </c>
      <c r="D504" s="180"/>
      <c r="E504" s="184">
        <v>0.33839999999999998</v>
      </c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9"/>
      <c r="V504" s="188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 t="s">
        <v>154</v>
      </c>
      <c r="AH504" s="166">
        <v>0</v>
      </c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</row>
    <row r="505" spans="1:60" outlineLevel="1">
      <c r="A505" s="167"/>
      <c r="B505" s="177"/>
      <c r="C505" s="195" t="s">
        <v>291</v>
      </c>
      <c r="D505" s="180"/>
      <c r="E505" s="184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9"/>
      <c r="V505" s="188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 t="s">
        <v>154</v>
      </c>
      <c r="AH505" s="166">
        <v>0</v>
      </c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</row>
    <row r="506" spans="1:60" outlineLevel="1">
      <c r="A506" s="167"/>
      <c r="B506" s="177"/>
      <c r="C506" s="195" t="s">
        <v>512</v>
      </c>
      <c r="D506" s="180"/>
      <c r="E506" s="184">
        <v>1.5065999999999999</v>
      </c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9"/>
      <c r="V506" s="188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 t="s">
        <v>154</v>
      </c>
      <c r="AH506" s="166">
        <v>0</v>
      </c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</row>
    <row r="507" spans="1:60" outlineLevel="1">
      <c r="A507" s="167"/>
      <c r="B507" s="177"/>
      <c r="C507" s="195" t="s">
        <v>513</v>
      </c>
      <c r="D507" s="180"/>
      <c r="E507" s="184">
        <v>0.51839999999999997</v>
      </c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9"/>
      <c r="V507" s="188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 t="s">
        <v>154</v>
      </c>
      <c r="AH507" s="166">
        <v>0</v>
      </c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</row>
    <row r="508" spans="1:60" outlineLevel="1">
      <c r="A508" s="167">
        <v>89</v>
      </c>
      <c r="B508" s="177" t="s">
        <v>514</v>
      </c>
      <c r="C508" s="194" t="s">
        <v>515</v>
      </c>
      <c r="D508" s="179" t="s">
        <v>159</v>
      </c>
      <c r="E508" s="183">
        <v>298.03768000000002</v>
      </c>
      <c r="F508" s="188"/>
      <c r="G508" s="188"/>
      <c r="H508" s="188">
        <v>0</v>
      </c>
      <c r="I508" s="188">
        <f>ROUND(E508*H508,2)</f>
        <v>0</v>
      </c>
      <c r="J508" s="188">
        <v>18.3</v>
      </c>
      <c r="K508" s="188">
        <f>ROUND(E508*J508,2)</f>
        <v>5454.09</v>
      </c>
      <c r="L508" s="188">
        <v>15</v>
      </c>
      <c r="M508" s="188">
        <f>G508*(1+L508/100)</f>
        <v>0</v>
      </c>
      <c r="N508" s="188">
        <v>0</v>
      </c>
      <c r="O508" s="188">
        <f>ROUND(E508*N508,2)</f>
        <v>0</v>
      </c>
      <c r="P508" s="188">
        <v>0</v>
      </c>
      <c r="Q508" s="188">
        <f>ROUND(E508*P508,2)</f>
        <v>0</v>
      </c>
      <c r="R508" s="188"/>
      <c r="S508" s="188" t="s">
        <v>157</v>
      </c>
      <c r="T508" s="188">
        <v>0</v>
      </c>
      <c r="U508" s="189">
        <f>ROUND(E508*T508,2)</f>
        <v>0</v>
      </c>
      <c r="V508" s="188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 t="s">
        <v>152</v>
      </c>
      <c r="AH508" s="166"/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</row>
    <row r="509" spans="1:60" outlineLevel="1">
      <c r="A509" s="167"/>
      <c r="B509" s="177"/>
      <c r="C509" s="195" t="s">
        <v>491</v>
      </c>
      <c r="D509" s="180"/>
      <c r="E509" s="184">
        <v>271.01</v>
      </c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9"/>
      <c r="V509" s="188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 t="s">
        <v>154</v>
      </c>
      <c r="AH509" s="166">
        <v>0</v>
      </c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</row>
    <row r="510" spans="1:60" outlineLevel="1">
      <c r="A510" s="167"/>
      <c r="B510" s="177"/>
      <c r="C510" s="195" t="s">
        <v>492</v>
      </c>
      <c r="D510" s="180"/>
      <c r="E510" s="184">
        <v>27.03</v>
      </c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9"/>
      <c r="V510" s="188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 t="s">
        <v>154</v>
      </c>
      <c r="AH510" s="166">
        <v>0</v>
      </c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</row>
    <row r="511" spans="1:60" ht="20.399999999999999" outlineLevel="1">
      <c r="A511" s="167">
        <v>90</v>
      </c>
      <c r="B511" s="177" t="s">
        <v>516</v>
      </c>
      <c r="C511" s="194" t="s">
        <v>517</v>
      </c>
      <c r="D511" s="179" t="s">
        <v>167</v>
      </c>
      <c r="E511" s="183">
        <v>136</v>
      </c>
      <c r="F511" s="188"/>
      <c r="G511" s="188"/>
      <c r="H511" s="188">
        <v>0</v>
      </c>
      <c r="I511" s="188">
        <f>ROUND(E511*H511,2)</f>
        <v>0</v>
      </c>
      <c r="J511" s="188">
        <v>456.9</v>
      </c>
      <c r="K511" s="188">
        <f>ROUND(E511*J511,2)</f>
        <v>62138.400000000001</v>
      </c>
      <c r="L511" s="188">
        <v>15</v>
      </c>
      <c r="M511" s="188">
        <f>G511*(1+L511/100)</f>
        <v>0</v>
      </c>
      <c r="N511" s="188">
        <v>0</v>
      </c>
      <c r="O511" s="188">
        <f>ROUND(E511*N511,2)</f>
        <v>0</v>
      </c>
      <c r="P511" s="188">
        <v>0</v>
      </c>
      <c r="Q511" s="188">
        <f>ROUND(E511*P511,2)</f>
        <v>0</v>
      </c>
      <c r="R511" s="188"/>
      <c r="S511" s="188" t="s">
        <v>157</v>
      </c>
      <c r="T511" s="188">
        <v>0</v>
      </c>
      <c r="U511" s="189">
        <f>ROUND(E511*T511,2)</f>
        <v>0</v>
      </c>
      <c r="V511" s="188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 t="s">
        <v>152</v>
      </c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</row>
    <row r="512" spans="1:60" outlineLevel="1">
      <c r="A512" s="167"/>
      <c r="B512" s="177"/>
      <c r="C512" s="195" t="s">
        <v>518</v>
      </c>
      <c r="D512" s="180"/>
      <c r="E512" s="184">
        <v>136</v>
      </c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9"/>
      <c r="V512" s="188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 t="s">
        <v>154</v>
      </c>
      <c r="AH512" s="166">
        <v>0</v>
      </c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</row>
    <row r="513" spans="1:60" outlineLevel="1">
      <c r="A513" s="167">
        <v>91</v>
      </c>
      <c r="B513" s="177" t="s">
        <v>519</v>
      </c>
      <c r="C513" s="194" t="s">
        <v>520</v>
      </c>
      <c r="D513" s="179" t="s">
        <v>159</v>
      </c>
      <c r="E513" s="183">
        <v>155.5488</v>
      </c>
      <c r="F513" s="188"/>
      <c r="G513" s="188"/>
      <c r="H513" s="188">
        <v>0</v>
      </c>
      <c r="I513" s="188">
        <f>ROUND(E513*H513,2)</f>
        <v>0</v>
      </c>
      <c r="J513" s="188">
        <v>228.4</v>
      </c>
      <c r="K513" s="188">
        <f>ROUND(E513*J513,2)</f>
        <v>35527.35</v>
      </c>
      <c r="L513" s="188">
        <v>15</v>
      </c>
      <c r="M513" s="188">
        <f>G513*(1+L513/100)</f>
        <v>0</v>
      </c>
      <c r="N513" s="188">
        <v>0</v>
      </c>
      <c r="O513" s="188">
        <f>ROUND(E513*N513,2)</f>
        <v>0</v>
      </c>
      <c r="P513" s="188">
        <v>0</v>
      </c>
      <c r="Q513" s="188">
        <f>ROUND(E513*P513,2)</f>
        <v>0</v>
      </c>
      <c r="R513" s="188"/>
      <c r="S513" s="188" t="s">
        <v>157</v>
      </c>
      <c r="T513" s="188">
        <v>0</v>
      </c>
      <c r="U513" s="189">
        <f>ROUND(E513*T513,2)</f>
        <v>0</v>
      </c>
      <c r="V513" s="188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 t="s">
        <v>152</v>
      </c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</row>
    <row r="514" spans="1:60" outlineLevel="1">
      <c r="A514" s="167"/>
      <c r="B514" s="177"/>
      <c r="C514" s="195" t="s">
        <v>186</v>
      </c>
      <c r="D514" s="180"/>
      <c r="E514" s="184">
        <v>155.5488</v>
      </c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9"/>
      <c r="V514" s="188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 t="s">
        <v>154</v>
      </c>
      <c r="AH514" s="166">
        <v>0</v>
      </c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</row>
    <row r="515" spans="1:60" outlineLevel="1">
      <c r="A515" s="167">
        <v>92</v>
      </c>
      <c r="B515" s="177" t="s">
        <v>521</v>
      </c>
      <c r="C515" s="194" t="s">
        <v>682</v>
      </c>
      <c r="D515" s="179" t="s">
        <v>159</v>
      </c>
      <c r="E515" s="183">
        <v>15.12</v>
      </c>
      <c r="F515" s="188"/>
      <c r="G515" s="188"/>
      <c r="H515" s="188">
        <v>0</v>
      </c>
      <c r="I515" s="188">
        <f>ROUND(E515*H515,2)</f>
        <v>0</v>
      </c>
      <c r="J515" s="188">
        <v>659.9</v>
      </c>
      <c r="K515" s="188">
        <f>ROUND(E515*J515,2)</f>
        <v>9977.69</v>
      </c>
      <c r="L515" s="188">
        <v>15</v>
      </c>
      <c r="M515" s="188">
        <f>G515*(1+L515/100)</f>
        <v>0</v>
      </c>
      <c r="N515" s="188">
        <v>0</v>
      </c>
      <c r="O515" s="188">
        <f>ROUND(E515*N515,2)</f>
        <v>0</v>
      </c>
      <c r="P515" s="188">
        <v>0</v>
      </c>
      <c r="Q515" s="188">
        <f>ROUND(E515*P515,2)</f>
        <v>0</v>
      </c>
      <c r="R515" s="188"/>
      <c r="S515" s="188" t="s">
        <v>157</v>
      </c>
      <c r="T515" s="188">
        <v>0</v>
      </c>
      <c r="U515" s="189">
        <f>ROUND(E515*T515,2)</f>
        <v>0</v>
      </c>
      <c r="V515" s="188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 t="s">
        <v>152</v>
      </c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</row>
    <row r="516" spans="1:60" outlineLevel="1">
      <c r="A516" s="167"/>
      <c r="B516" s="177"/>
      <c r="C516" s="195" t="s">
        <v>522</v>
      </c>
      <c r="D516" s="180"/>
      <c r="E516" s="184">
        <v>15.12</v>
      </c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9"/>
      <c r="V516" s="188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 t="s">
        <v>154</v>
      </c>
      <c r="AH516" s="166">
        <v>0</v>
      </c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</row>
    <row r="517" spans="1:60" outlineLevel="1">
      <c r="A517" s="167">
        <v>93</v>
      </c>
      <c r="B517" s="177" t="s">
        <v>523</v>
      </c>
      <c r="C517" s="194" t="s">
        <v>524</v>
      </c>
      <c r="D517" s="179" t="s">
        <v>159</v>
      </c>
      <c r="E517" s="183">
        <v>324.92500000000001</v>
      </c>
      <c r="F517" s="188"/>
      <c r="G517" s="188"/>
      <c r="H517" s="188">
        <v>0</v>
      </c>
      <c r="I517" s="188">
        <f>ROUND(E517*H517,2)</f>
        <v>0</v>
      </c>
      <c r="J517" s="188">
        <v>121.8</v>
      </c>
      <c r="K517" s="188">
        <f>ROUND(E517*J517,2)</f>
        <v>39575.870000000003</v>
      </c>
      <c r="L517" s="188">
        <v>15</v>
      </c>
      <c r="M517" s="188">
        <f>G517*(1+L517/100)</f>
        <v>0</v>
      </c>
      <c r="N517" s="188">
        <v>0</v>
      </c>
      <c r="O517" s="188">
        <f>ROUND(E517*N517,2)</f>
        <v>0</v>
      </c>
      <c r="P517" s="188">
        <v>0</v>
      </c>
      <c r="Q517" s="188">
        <f>ROUND(E517*P517,2)</f>
        <v>0</v>
      </c>
      <c r="R517" s="188"/>
      <c r="S517" s="188" t="s">
        <v>157</v>
      </c>
      <c r="T517" s="188">
        <v>0</v>
      </c>
      <c r="U517" s="189">
        <f>ROUND(E517*T517,2)</f>
        <v>0</v>
      </c>
      <c r="V517" s="188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 t="s">
        <v>152</v>
      </c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</row>
    <row r="518" spans="1:60" ht="20.399999999999999" outlineLevel="1">
      <c r="A518" s="167"/>
      <c r="B518" s="177"/>
      <c r="C518" s="195" t="s">
        <v>525</v>
      </c>
      <c r="D518" s="180"/>
      <c r="E518" s="184">
        <v>155.5488</v>
      </c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9"/>
      <c r="V518" s="188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 t="s">
        <v>154</v>
      </c>
      <c r="AH518" s="166">
        <v>0</v>
      </c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</row>
    <row r="519" spans="1:60" outlineLevel="1">
      <c r="A519" s="167"/>
      <c r="B519" s="177"/>
      <c r="C519" s="195" t="s">
        <v>526</v>
      </c>
      <c r="D519" s="180"/>
      <c r="E519" s="184">
        <v>169.37620000000001</v>
      </c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9"/>
      <c r="V519" s="188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 t="s">
        <v>154</v>
      </c>
      <c r="AH519" s="166">
        <v>0</v>
      </c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</row>
    <row r="520" spans="1:60" outlineLevel="1">
      <c r="A520" s="167">
        <v>94</v>
      </c>
      <c r="B520" s="177" t="s">
        <v>527</v>
      </c>
      <c r="C520" s="194" t="s">
        <v>683</v>
      </c>
      <c r="D520" s="179" t="s">
        <v>159</v>
      </c>
      <c r="E520" s="183">
        <v>314.2</v>
      </c>
      <c r="F520" s="188"/>
      <c r="G520" s="188"/>
      <c r="H520" s="188">
        <v>0</v>
      </c>
      <c r="I520" s="188">
        <f>ROUND(E520*H520,2)</f>
        <v>0</v>
      </c>
      <c r="J520" s="188">
        <v>456.9</v>
      </c>
      <c r="K520" s="188">
        <f>ROUND(E520*J520,2)</f>
        <v>143557.98000000001</v>
      </c>
      <c r="L520" s="188">
        <v>15</v>
      </c>
      <c r="M520" s="188">
        <f>G520*(1+L520/100)</f>
        <v>0</v>
      </c>
      <c r="N520" s="188">
        <v>0</v>
      </c>
      <c r="O520" s="188">
        <f>ROUND(E520*N520,2)</f>
        <v>0</v>
      </c>
      <c r="P520" s="188">
        <v>0</v>
      </c>
      <c r="Q520" s="188">
        <f>ROUND(E520*P520,2)</f>
        <v>0</v>
      </c>
      <c r="R520" s="188"/>
      <c r="S520" s="188" t="s">
        <v>157</v>
      </c>
      <c r="T520" s="188">
        <v>0</v>
      </c>
      <c r="U520" s="189">
        <f>ROUND(E520*T520,2)</f>
        <v>0</v>
      </c>
      <c r="V520" s="188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 t="s">
        <v>152</v>
      </c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</row>
    <row r="521" spans="1:60" outlineLevel="1">
      <c r="A521" s="167"/>
      <c r="B521" s="177"/>
      <c r="C521" s="195" t="s">
        <v>190</v>
      </c>
      <c r="D521" s="180"/>
      <c r="E521" s="184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9"/>
      <c r="V521" s="188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 t="s">
        <v>154</v>
      </c>
      <c r="AH521" s="166">
        <v>0</v>
      </c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</row>
    <row r="522" spans="1:60" outlineLevel="1">
      <c r="A522" s="167"/>
      <c r="B522" s="177"/>
      <c r="C522" s="195" t="s">
        <v>191</v>
      </c>
      <c r="D522" s="180"/>
      <c r="E522" s="184">
        <v>2.6</v>
      </c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9"/>
      <c r="V522" s="188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 t="s">
        <v>154</v>
      </c>
      <c r="AH522" s="166">
        <v>0</v>
      </c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</row>
    <row r="523" spans="1:60" outlineLevel="1">
      <c r="A523" s="167"/>
      <c r="B523" s="177"/>
      <c r="C523" s="195" t="s">
        <v>205</v>
      </c>
      <c r="D523" s="180"/>
      <c r="E523" s="184">
        <v>3.6</v>
      </c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9"/>
      <c r="V523" s="188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 t="s">
        <v>154</v>
      </c>
      <c r="AH523" s="166">
        <v>0</v>
      </c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</row>
    <row r="524" spans="1:60" outlineLevel="1">
      <c r="A524" s="167"/>
      <c r="B524" s="177"/>
      <c r="C524" s="195" t="s">
        <v>192</v>
      </c>
      <c r="D524" s="180"/>
      <c r="E524" s="184">
        <v>22.4</v>
      </c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9"/>
      <c r="V524" s="188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 t="s">
        <v>154</v>
      </c>
      <c r="AH524" s="166">
        <v>0</v>
      </c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</row>
    <row r="525" spans="1:60" outlineLevel="1">
      <c r="A525" s="167"/>
      <c r="B525" s="177"/>
      <c r="C525" s="195" t="s">
        <v>193</v>
      </c>
      <c r="D525" s="180"/>
      <c r="E525" s="184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9"/>
      <c r="V525" s="188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 t="s">
        <v>154</v>
      </c>
      <c r="AH525" s="166">
        <v>0</v>
      </c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</row>
    <row r="526" spans="1:60" outlineLevel="1">
      <c r="A526" s="167"/>
      <c r="B526" s="177"/>
      <c r="C526" s="195" t="s">
        <v>194</v>
      </c>
      <c r="D526" s="180"/>
      <c r="E526" s="184">
        <v>5</v>
      </c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9"/>
      <c r="V526" s="188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 t="s">
        <v>154</v>
      </c>
      <c r="AH526" s="166">
        <v>0</v>
      </c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</row>
    <row r="527" spans="1:60" outlineLevel="1">
      <c r="A527" s="167"/>
      <c r="B527" s="177"/>
      <c r="C527" s="195" t="s">
        <v>206</v>
      </c>
      <c r="D527" s="180"/>
      <c r="E527" s="184">
        <v>4.9000000000000004</v>
      </c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9"/>
      <c r="V527" s="188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 t="s">
        <v>154</v>
      </c>
      <c r="AH527" s="166">
        <v>0</v>
      </c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</row>
    <row r="528" spans="1:60" outlineLevel="1">
      <c r="A528" s="167"/>
      <c r="B528" s="177"/>
      <c r="C528" s="195" t="s">
        <v>195</v>
      </c>
      <c r="D528" s="180"/>
      <c r="E528" s="184">
        <v>28.1</v>
      </c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9"/>
      <c r="V528" s="188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 t="s">
        <v>154</v>
      </c>
      <c r="AH528" s="166">
        <v>0</v>
      </c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</row>
    <row r="529" spans="1:60" outlineLevel="1">
      <c r="A529" s="167"/>
      <c r="B529" s="177"/>
      <c r="C529" s="195" t="s">
        <v>196</v>
      </c>
      <c r="D529" s="180"/>
      <c r="E529" s="184">
        <v>13.5</v>
      </c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9"/>
      <c r="V529" s="188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 t="s">
        <v>154</v>
      </c>
      <c r="AH529" s="166">
        <v>0</v>
      </c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</row>
    <row r="530" spans="1:60" outlineLevel="1">
      <c r="A530" s="167"/>
      <c r="B530" s="177"/>
      <c r="C530" s="195" t="s">
        <v>197</v>
      </c>
      <c r="D530" s="180"/>
      <c r="E530" s="184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9"/>
      <c r="V530" s="188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 t="s">
        <v>154</v>
      </c>
      <c r="AH530" s="166">
        <v>0</v>
      </c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</row>
    <row r="531" spans="1:60" outlineLevel="1">
      <c r="A531" s="167"/>
      <c r="B531" s="177"/>
      <c r="C531" s="195" t="s">
        <v>198</v>
      </c>
      <c r="D531" s="180"/>
      <c r="E531" s="184">
        <v>4.7</v>
      </c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9"/>
      <c r="V531" s="188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 t="s">
        <v>154</v>
      </c>
      <c r="AH531" s="166">
        <v>0</v>
      </c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</row>
    <row r="532" spans="1:60" outlineLevel="1">
      <c r="A532" s="167"/>
      <c r="B532" s="177"/>
      <c r="C532" s="195" t="s">
        <v>207</v>
      </c>
      <c r="D532" s="180"/>
      <c r="E532" s="184">
        <v>4.7</v>
      </c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9"/>
      <c r="V532" s="188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 t="s">
        <v>154</v>
      </c>
      <c r="AH532" s="166">
        <v>0</v>
      </c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</row>
    <row r="533" spans="1:60" outlineLevel="1">
      <c r="A533" s="167"/>
      <c r="B533" s="177"/>
      <c r="C533" s="195" t="s">
        <v>199</v>
      </c>
      <c r="D533" s="180"/>
      <c r="E533" s="184">
        <v>19.100000000000001</v>
      </c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9"/>
      <c r="V533" s="188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 t="s">
        <v>154</v>
      </c>
      <c r="AH533" s="166">
        <v>0</v>
      </c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</row>
    <row r="534" spans="1:60" outlineLevel="1">
      <c r="A534" s="167"/>
      <c r="B534" s="177"/>
      <c r="C534" s="195" t="s">
        <v>196</v>
      </c>
      <c r="D534" s="180"/>
      <c r="E534" s="184">
        <v>13.5</v>
      </c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9"/>
      <c r="V534" s="188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 t="s">
        <v>154</v>
      </c>
      <c r="AH534" s="166">
        <v>0</v>
      </c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</row>
    <row r="535" spans="1:60" outlineLevel="1">
      <c r="A535" s="167"/>
      <c r="B535" s="177"/>
      <c r="C535" s="195" t="s">
        <v>200</v>
      </c>
      <c r="D535" s="180"/>
      <c r="E535" s="184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9"/>
      <c r="V535" s="188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 t="s">
        <v>154</v>
      </c>
      <c r="AH535" s="166">
        <v>0</v>
      </c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</row>
    <row r="536" spans="1:60" outlineLevel="1">
      <c r="A536" s="167"/>
      <c r="B536" s="177"/>
      <c r="C536" s="195" t="s">
        <v>201</v>
      </c>
      <c r="D536" s="180"/>
      <c r="E536" s="184">
        <v>1.7</v>
      </c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9"/>
      <c r="V536" s="188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 t="s">
        <v>154</v>
      </c>
      <c r="AH536" s="166">
        <v>0</v>
      </c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</row>
    <row r="537" spans="1:60" outlineLevel="1">
      <c r="A537" s="167"/>
      <c r="B537" s="177"/>
      <c r="C537" s="195" t="s">
        <v>208</v>
      </c>
      <c r="D537" s="180"/>
      <c r="E537" s="184">
        <v>4.4000000000000004</v>
      </c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9"/>
      <c r="V537" s="188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 t="s">
        <v>154</v>
      </c>
      <c r="AH537" s="166">
        <v>0</v>
      </c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</row>
    <row r="538" spans="1:60" outlineLevel="1">
      <c r="A538" s="167"/>
      <c r="B538" s="177"/>
      <c r="C538" s="195" t="s">
        <v>202</v>
      </c>
      <c r="D538" s="180"/>
      <c r="E538" s="184">
        <v>19.8</v>
      </c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9"/>
      <c r="V538" s="188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 t="s">
        <v>154</v>
      </c>
      <c r="AH538" s="166">
        <v>0</v>
      </c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</row>
    <row r="539" spans="1:60" outlineLevel="1">
      <c r="A539" s="167"/>
      <c r="B539" s="177"/>
      <c r="C539" s="195" t="s">
        <v>397</v>
      </c>
      <c r="D539" s="180"/>
      <c r="E539" s="184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9"/>
      <c r="V539" s="188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 t="s">
        <v>154</v>
      </c>
      <c r="AH539" s="166">
        <v>0</v>
      </c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</row>
    <row r="540" spans="1:60" outlineLevel="1">
      <c r="A540" s="167"/>
      <c r="B540" s="177"/>
      <c r="C540" s="195" t="s">
        <v>428</v>
      </c>
      <c r="D540" s="180"/>
      <c r="E540" s="184">
        <v>13.6</v>
      </c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9"/>
      <c r="V540" s="188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 t="s">
        <v>154</v>
      </c>
      <c r="AH540" s="166">
        <v>0</v>
      </c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</row>
    <row r="541" spans="1:60" outlineLevel="1">
      <c r="A541" s="167"/>
      <c r="B541" s="177"/>
      <c r="C541" s="195" t="s">
        <v>429</v>
      </c>
      <c r="D541" s="180"/>
      <c r="E541" s="184">
        <v>14.1</v>
      </c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9"/>
      <c r="V541" s="188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 t="s">
        <v>154</v>
      </c>
      <c r="AH541" s="166">
        <v>0</v>
      </c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</row>
    <row r="542" spans="1:60" outlineLevel="1">
      <c r="A542" s="167"/>
      <c r="B542" s="177"/>
      <c r="C542" s="195" t="s">
        <v>398</v>
      </c>
      <c r="D542" s="180"/>
      <c r="E542" s="184">
        <v>3.9</v>
      </c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9"/>
      <c r="V542" s="188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 t="s">
        <v>154</v>
      </c>
      <c r="AH542" s="166">
        <v>0</v>
      </c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</row>
    <row r="543" spans="1:60" outlineLevel="1">
      <c r="A543" s="167"/>
      <c r="B543" s="177"/>
      <c r="C543" s="195" t="s">
        <v>399</v>
      </c>
      <c r="D543" s="180"/>
      <c r="E543" s="184">
        <v>3.4</v>
      </c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9"/>
      <c r="V543" s="188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 t="s">
        <v>154</v>
      </c>
      <c r="AH543" s="166">
        <v>0</v>
      </c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</row>
    <row r="544" spans="1:60" outlineLevel="1">
      <c r="A544" s="167"/>
      <c r="B544" s="177"/>
      <c r="C544" s="195" t="s">
        <v>400</v>
      </c>
      <c r="D544" s="180"/>
      <c r="E544" s="184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9"/>
      <c r="V544" s="188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 t="s">
        <v>154</v>
      </c>
      <c r="AH544" s="166">
        <v>0</v>
      </c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</row>
    <row r="545" spans="1:60" outlineLevel="1">
      <c r="A545" s="167"/>
      <c r="B545" s="177"/>
      <c r="C545" s="195" t="s">
        <v>401</v>
      </c>
      <c r="D545" s="180"/>
      <c r="E545" s="184">
        <v>3.1</v>
      </c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9"/>
      <c r="V545" s="188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 t="s">
        <v>154</v>
      </c>
      <c r="AH545" s="166">
        <v>0</v>
      </c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</row>
    <row r="546" spans="1:60" outlineLevel="1">
      <c r="A546" s="167"/>
      <c r="B546" s="177"/>
      <c r="C546" s="195" t="s">
        <v>402</v>
      </c>
      <c r="D546" s="180"/>
      <c r="E546" s="184">
        <v>3.3</v>
      </c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9"/>
      <c r="V546" s="188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 t="s">
        <v>154</v>
      </c>
      <c r="AH546" s="166">
        <v>0</v>
      </c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</row>
    <row r="547" spans="1:60" outlineLevel="1">
      <c r="A547" s="167"/>
      <c r="B547" s="177"/>
      <c r="C547" s="195" t="s">
        <v>430</v>
      </c>
      <c r="D547" s="180"/>
      <c r="E547" s="184">
        <v>22.8</v>
      </c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9"/>
      <c r="V547" s="188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 t="s">
        <v>154</v>
      </c>
      <c r="AH547" s="166">
        <v>0</v>
      </c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</row>
    <row r="548" spans="1:60" outlineLevel="1">
      <c r="A548" s="167"/>
      <c r="B548" s="177"/>
      <c r="C548" s="195" t="s">
        <v>196</v>
      </c>
      <c r="D548" s="180"/>
      <c r="E548" s="184">
        <v>13.5</v>
      </c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9"/>
      <c r="V548" s="188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 t="s">
        <v>154</v>
      </c>
      <c r="AH548" s="166">
        <v>0</v>
      </c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</row>
    <row r="549" spans="1:60" outlineLevel="1">
      <c r="A549" s="167"/>
      <c r="B549" s="177"/>
      <c r="C549" s="195" t="s">
        <v>403</v>
      </c>
      <c r="D549" s="180"/>
      <c r="E549" s="184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9"/>
      <c r="V549" s="188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 t="s">
        <v>154</v>
      </c>
      <c r="AH549" s="166">
        <v>0</v>
      </c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</row>
    <row r="550" spans="1:60" outlineLevel="1">
      <c r="A550" s="167"/>
      <c r="B550" s="177"/>
      <c r="C550" s="195" t="s">
        <v>399</v>
      </c>
      <c r="D550" s="180"/>
      <c r="E550" s="184">
        <v>3.4</v>
      </c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9"/>
      <c r="V550" s="188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 t="s">
        <v>154</v>
      </c>
      <c r="AH550" s="166">
        <v>0</v>
      </c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</row>
    <row r="551" spans="1:60" outlineLevel="1">
      <c r="A551" s="167"/>
      <c r="B551" s="177"/>
      <c r="C551" s="195" t="s">
        <v>404</v>
      </c>
      <c r="D551" s="180"/>
      <c r="E551" s="184">
        <v>3.7</v>
      </c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9"/>
      <c r="V551" s="188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 t="s">
        <v>154</v>
      </c>
      <c r="AH551" s="166">
        <v>0</v>
      </c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</row>
    <row r="552" spans="1:60" outlineLevel="1">
      <c r="A552" s="167"/>
      <c r="B552" s="177"/>
      <c r="C552" s="195" t="s">
        <v>431</v>
      </c>
      <c r="D552" s="180"/>
      <c r="E552" s="184">
        <v>24.1</v>
      </c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9"/>
      <c r="V552" s="188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 t="s">
        <v>154</v>
      </c>
      <c r="AH552" s="166">
        <v>0</v>
      </c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</row>
    <row r="553" spans="1:60" outlineLevel="1">
      <c r="A553" s="167"/>
      <c r="B553" s="177"/>
      <c r="C553" s="195" t="s">
        <v>432</v>
      </c>
      <c r="D553" s="180"/>
      <c r="E553" s="184">
        <v>11.5</v>
      </c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9"/>
      <c r="V553" s="188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 t="s">
        <v>154</v>
      </c>
      <c r="AH553" s="166">
        <v>0</v>
      </c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</row>
    <row r="554" spans="1:60" outlineLevel="1">
      <c r="A554" s="167"/>
      <c r="B554" s="177"/>
      <c r="C554" s="195" t="s">
        <v>405</v>
      </c>
      <c r="D554" s="180"/>
      <c r="E554" s="184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9"/>
      <c r="V554" s="188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 t="s">
        <v>154</v>
      </c>
      <c r="AH554" s="166">
        <v>0</v>
      </c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</row>
    <row r="555" spans="1:60" outlineLevel="1">
      <c r="A555" s="167"/>
      <c r="B555" s="177"/>
      <c r="C555" s="195" t="s">
        <v>406</v>
      </c>
      <c r="D555" s="180"/>
      <c r="E555" s="184">
        <v>3.7</v>
      </c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9"/>
      <c r="V555" s="188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 t="s">
        <v>154</v>
      </c>
      <c r="AH555" s="166">
        <v>0</v>
      </c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</row>
    <row r="556" spans="1:60" outlineLevel="1">
      <c r="A556" s="167"/>
      <c r="B556" s="177"/>
      <c r="C556" s="195" t="s">
        <v>433</v>
      </c>
      <c r="D556" s="180"/>
      <c r="E556" s="184">
        <v>25.2</v>
      </c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9"/>
      <c r="V556" s="188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 t="s">
        <v>154</v>
      </c>
      <c r="AH556" s="166">
        <v>0</v>
      </c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</row>
    <row r="557" spans="1:60" outlineLevel="1">
      <c r="A557" s="167"/>
      <c r="B557" s="177"/>
      <c r="C557" s="195" t="s">
        <v>407</v>
      </c>
      <c r="D557" s="180"/>
      <c r="E557" s="184">
        <v>4.3</v>
      </c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9"/>
      <c r="V557" s="188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 t="s">
        <v>154</v>
      </c>
      <c r="AH557" s="166">
        <v>0</v>
      </c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</row>
    <row r="558" spans="1:60" outlineLevel="1">
      <c r="A558" s="167"/>
      <c r="B558" s="177"/>
      <c r="C558" s="195" t="s">
        <v>434</v>
      </c>
      <c r="D558" s="180"/>
      <c r="E558" s="184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9"/>
      <c r="V558" s="188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 t="s">
        <v>154</v>
      </c>
      <c r="AH558" s="166">
        <v>0</v>
      </c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</row>
    <row r="559" spans="1:60" outlineLevel="1">
      <c r="A559" s="167"/>
      <c r="B559" s="177"/>
      <c r="C559" s="195" t="s">
        <v>435</v>
      </c>
      <c r="D559" s="180"/>
      <c r="E559" s="184">
        <v>4.9000000000000004</v>
      </c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9"/>
      <c r="V559" s="188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 t="s">
        <v>154</v>
      </c>
      <c r="AH559" s="166">
        <v>0</v>
      </c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</row>
    <row r="560" spans="1:60" outlineLevel="1">
      <c r="A560" s="167"/>
      <c r="B560" s="177"/>
      <c r="C560" s="195" t="s">
        <v>203</v>
      </c>
      <c r="D560" s="180"/>
      <c r="E560" s="184">
        <v>7.7</v>
      </c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9"/>
      <c r="V560" s="188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 t="s">
        <v>154</v>
      </c>
      <c r="AH560" s="166">
        <v>0</v>
      </c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</row>
    <row r="561" spans="1:60" outlineLevel="1">
      <c r="A561" s="167">
        <v>95</v>
      </c>
      <c r="B561" s="177" t="s">
        <v>528</v>
      </c>
      <c r="C561" s="194" t="s">
        <v>684</v>
      </c>
      <c r="D561" s="179" t="s">
        <v>159</v>
      </c>
      <c r="E561" s="183">
        <v>314.2</v>
      </c>
      <c r="F561" s="188"/>
      <c r="G561" s="188"/>
      <c r="H561" s="188">
        <v>0</v>
      </c>
      <c r="I561" s="188">
        <f>ROUND(E561*H561,2)</f>
        <v>0</v>
      </c>
      <c r="J561" s="188">
        <v>629.4</v>
      </c>
      <c r="K561" s="188">
        <f>ROUND(E561*J561,2)</f>
        <v>197757.48</v>
      </c>
      <c r="L561" s="188">
        <v>15</v>
      </c>
      <c r="M561" s="188">
        <f>G561*(1+L561/100)</f>
        <v>0</v>
      </c>
      <c r="N561" s="188">
        <v>0</v>
      </c>
      <c r="O561" s="188">
        <f>ROUND(E561*N561,2)</f>
        <v>0</v>
      </c>
      <c r="P561" s="188">
        <v>0</v>
      </c>
      <c r="Q561" s="188">
        <f>ROUND(E561*P561,2)</f>
        <v>0</v>
      </c>
      <c r="R561" s="188"/>
      <c r="S561" s="188" t="s">
        <v>157</v>
      </c>
      <c r="T561" s="188">
        <v>0</v>
      </c>
      <c r="U561" s="189">
        <f>ROUND(E561*T561,2)</f>
        <v>0</v>
      </c>
      <c r="V561" s="188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 t="s">
        <v>152</v>
      </c>
      <c r="AH561" s="166"/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</row>
    <row r="562" spans="1:60" outlineLevel="1">
      <c r="A562" s="167"/>
      <c r="B562" s="177"/>
      <c r="C562" s="195" t="s">
        <v>190</v>
      </c>
      <c r="D562" s="180"/>
      <c r="E562" s="184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9"/>
      <c r="V562" s="188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 t="s">
        <v>154</v>
      </c>
      <c r="AH562" s="166">
        <v>0</v>
      </c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</row>
    <row r="563" spans="1:60" outlineLevel="1">
      <c r="A563" s="167"/>
      <c r="B563" s="177"/>
      <c r="C563" s="195" t="s">
        <v>191</v>
      </c>
      <c r="D563" s="180"/>
      <c r="E563" s="184">
        <v>2.6</v>
      </c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9"/>
      <c r="V563" s="188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 t="s">
        <v>154</v>
      </c>
      <c r="AH563" s="166">
        <v>0</v>
      </c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</row>
    <row r="564" spans="1:60" outlineLevel="1">
      <c r="A564" s="167"/>
      <c r="B564" s="177"/>
      <c r="C564" s="195" t="s">
        <v>205</v>
      </c>
      <c r="D564" s="180"/>
      <c r="E564" s="184">
        <v>3.6</v>
      </c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9"/>
      <c r="V564" s="188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 t="s">
        <v>154</v>
      </c>
      <c r="AH564" s="166">
        <v>0</v>
      </c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</row>
    <row r="565" spans="1:60" outlineLevel="1">
      <c r="A565" s="167"/>
      <c r="B565" s="177"/>
      <c r="C565" s="195" t="s">
        <v>192</v>
      </c>
      <c r="D565" s="180"/>
      <c r="E565" s="184">
        <v>22.4</v>
      </c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9"/>
      <c r="V565" s="188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 t="s">
        <v>154</v>
      </c>
      <c r="AH565" s="166">
        <v>0</v>
      </c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</row>
    <row r="566" spans="1:60" outlineLevel="1">
      <c r="A566" s="167"/>
      <c r="B566" s="177"/>
      <c r="C566" s="195" t="s">
        <v>193</v>
      </c>
      <c r="D566" s="180"/>
      <c r="E566" s="184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9"/>
      <c r="V566" s="188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 t="s">
        <v>154</v>
      </c>
      <c r="AH566" s="166">
        <v>0</v>
      </c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</row>
    <row r="567" spans="1:60" outlineLevel="1">
      <c r="A567" s="167"/>
      <c r="B567" s="177"/>
      <c r="C567" s="195" t="s">
        <v>194</v>
      </c>
      <c r="D567" s="180"/>
      <c r="E567" s="184">
        <v>5</v>
      </c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9"/>
      <c r="V567" s="188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 t="s">
        <v>154</v>
      </c>
      <c r="AH567" s="166">
        <v>0</v>
      </c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</row>
    <row r="568" spans="1:60" outlineLevel="1">
      <c r="A568" s="167"/>
      <c r="B568" s="177"/>
      <c r="C568" s="195" t="s">
        <v>206</v>
      </c>
      <c r="D568" s="180"/>
      <c r="E568" s="184">
        <v>4.9000000000000004</v>
      </c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9"/>
      <c r="V568" s="188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 t="s">
        <v>154</v>
      </c>
      <c r="AH568" s="166">
        <v>0</v>
      </c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</row>
    <row r="569" spans="1:60" outlineLevel="1">
      <c r="A569" s="167"/>
      <c r="B569" s="177"/>
      <c r="C569" s="195" t="s">
        <v>195</v>
      </c>
      <c r="D569" s="180"/>
      <c r="E569" s="184">
        <v>28.1</v>
      </c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9"/>
      <c r="V569" s="188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 t="s">
        <v>154</v>
      </c>
      <c r="AH569" s="166">
        <v>0</v>
      </c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</row>
    <row r="570" spans="1:60" outlineLevel="1">
      <c r="A570" s="167"/>
      <c r="B570" s="177"/>
      <c r="C570" s="195" t="s">
        <v>196</v>
      </c>
      <c r="D570" s="180"/>
      <c r="E570" s="184">
        <v>13.5</v>
      </c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9"/>
      <c r="V570" s="188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 t="s">
        <v>154</v>
      </c>
      <c r="AH570" s="166">
        <v>0</v>
      </c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</row>
    <row r="571" spans="1:60" outlineLevel="1">
      <c r="A571" s="167"/>
      <c r="B571" s="177"/>
      <c r="C571" s="195" t="s">
        <v>197</v>
      </c>
      <c r="D571" s="180"/>
      <c r="E571" s="184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9"/>
      <c r="V571" s="188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 t="s">
        <v>154</v>
      </c>
      <c r="AH571" s="166">
        <v>0</v>
      </c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</row>
    <row r="572" spans="1:60" outlineLevel="1">
      <c r="A572" s="167"/>
      <c r="B572" s="177"/>
      <c r="C572" s="195" t="s">
        <v>198</v>
      </c>
      <c r="D572" s="180"/>
      <c r="E572" s="184">
        <v>4.7</v>
      </c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9"/>
      <c r="V572" s="188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 t="s">
        <v>154</v>
      </c>
      <c r="AH572" s="166">
        <v>0</v>
      </c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</row>
    <row r="573" spans="1:60" outlineLevel="1">
      <c r="A573" s="167"/>
      <c r="B573" s="177"/>
      <c r="C573" s="195" t="s">
        <v>207</v>
      </c>
      <c r="D573" s="180"/>
      <c r="E573" s="184">
        <v>4.7</v>
      </c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9"/>
      <c r="V573" s="188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 t="s">
        <v>154</v>
      </c>
      <c r="AH573" s="166">
        <v>0</v>
      </c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</row>
    <row r="574" spans="1:60" outlineLevel="1">
      <c r="A574" s="167"/>
      <c r="B574" s="177"/>
      <c r="C574" s="195" t="s">
        <v>199</v>
      </c>
      <c r="D574" s="180"/>
      <c r="E574" s="184">
        <v>19.100000000000001</v>
      </c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9"/>
      <c r="V574" s="188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 t="s">
        <v>154</v>
      </c>
      <c r="AH574" s="166">
        <v>0</v>
      </c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</row>
    <row r="575" spans="1:60" outlineLevel="1">
      <c r="A575" s="167"/>
      <c r="B575" s="177"/>
      <c r="C575" s="195" t="s">
        <v>196</v>
      </c>
      <c r="D575" s="180"/>
      <c r="E575" s="184">
        <v>13.5</v>
      </c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9"/>
      <c r="V575" s="188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 t="s">
        <v>154</v>
      </c>
      <c r="AH575" s="166">
        <v>0</v>
      </c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</row>
    <row r="576" spans="1:60" outlineLevel="1">
      <c r="A576" s="167"/>
      <c r="B576" s="177"/>
      <c r="C576" s="195" t="s">
        <v>200</v>
      </c>
      <c r="D576" s="180"/>
      <c r="E576" s="184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9"/>
      <c r="V576" s="188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 t="s">
        <v>154</v>
      </c>
      <c r="AH576" s="166">
        <v>0</v>
      </c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</row>
    <row r="577" spans="1:60" outlineLevel="1">
      <c r="A577" s="167"/>
      <c r="B577" s="177"/>
      <c r="C577" s="195" t="s">
        <v>201</v>
      </c>
      <c r="D577" s="180"/>
      <c r="E577" s="184">
        <v>1.7</v>
      </c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9"/>
      <c r="V577" s="188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 t="s">
        <v>154</v>
      </c>
      <c r="AH577" s="166">
        <v>0</v>
      </c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</row>
    <row r="578" spans="1:60" outlineLevel="1">
      <c r="A578" s="167"/>
      <c r="B578" s="177"/>
      <c r="C578" s="195" t="s">
        <v>208</v>
      </c>
      <c r="D578" s="180"/>
      <c r="E578" s="184">
        <v>4.4000000000000004</v>
      </c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9"/>
      <c r="V578" s="188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 t="s">
        <v>154</v>
      </c>
      <c r="AH578" s="166">
        <v>0</v>
      </c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</row>
    <row r="579" spans="1:60" outlineLevel="1">
      <c r="A579" s="167"/>
      <c r="B579" s="177"/>
      <c r="C579" s="195" t="s">
        <v>202</v>
      </c>
      <c r="D579" s="180"/>
      <c r="E579" s="184">
        <v>19.8</v>
      </c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9"/>
      <c r="V579" s="188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 t="s">
        <v>154</v>
      </c>
      <c r="AH579" s="166">
        <v>0</v>
      </c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</row>
    <row r="580" spans="1:60" outlineLevel="1">
      <c r="A580" s="167"/>
      <c r="B580" s="177"/>
      <c r="C580" s="195" t="s">
        <v>397</v>
      </c>
      <c r="D580" s="180"/>
      <c r="E580" s="184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9"/>
      <c r="V580" s="188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 t="s">
        <v>154</v>
      </c>
      <c r="AH580" s="166">
        <v>0</v>
      </c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</row>
    <row r="581" spans="1:60" outlineLevel="1">
      <c r="A581" s="167"/>
      <c r="B581" s="177"/>
      <c r="C581" s="195" t="s">
        <v>428</v>
      </c>
      <c r="D581" s="180"/>
      <c r="E581" s="184">
        <v>13.6</v>
      </c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9"/>
      <c r="V581" s="188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 t="s">
        <v>154</v>
      </c>
      <c r="AH581" s="166">
        <v>0</v>
      </c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</row>
    <row r="582" spans="1:60" outlineLevel="1">
      <c r="A582" s="167"/>
      <c r="B582" s="177"/>
      <c r="C582" s="195" t="s">
        <v>429</v>
      </c>
      <c r="D582" s="180"/>
      <c r="E582" s="184">
        <v>14.1</v>
      </c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9"/>
      <c r="V582" s="188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 t="s">
        <v>154</v>
      </c>
      <c r="AH582" s="166">
        <v>0</v>
      </c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</row>
    <row r="583" spans="1:60" outlineLevel="1">
      <c r="A583" s="167"/>
      <c r="B583" s="177"/>
      <c r="C583" s="195" t="s">
        <v>398</v>
      </c>
      <c r="D583" s="180"/>
      <c r="E583" s="184">
        <v>3.9</v>
      </c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9"/>
      <c r="V583" s="188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 t="s">
        <v>154</v>
      </c>
      <c r="AH583" s="166">
        <v>0</v>
      </c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</row>
    <row r="584" spans="1:60" outlineLevel="1">
      <c r="A584" s="167"/>
      <c r="B584" s="177"/>
      <c r="C584" s="195" t="s">
        <v>399</v>
      </c>
      <c r="D584" s="180"/>
      <c r="E584" s="184">
        <v>3.4</v>
      </c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9"/>
      <c r="V584" s="188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 t="s">
        <v>154</v>
      </c>
      <c r="AH584" s="166">
        <v>0</v>
      </c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</row>
    <row r="585" spans="1:60" outlineLevel="1">
      <c r="A585" s="167"/>
      <c r="B585" s="177"/>
      <c r="C585" s="195" t="s">
        <v>400</v>
      </c>
      <c r="D585" s="180"/>
      <c r="E585" s="184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9"/>
      <c r="V585" s="188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 t="s">
        <v>154</v>
      </c>
      <c r="AH585" s="166">
        <v>0</v>
      </c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</row>
    <row r="586" spans="1:60" outlineLevel="1">
      <c r="A586" s="167"/>
      <c r="B586" s="177"/>
      <c r="C586" s="195" t="s">
        <v>401</v>
      </c>
      <c r="D586" s="180"/>
      <c r="E586" s="184">
        <v>3.1</v>
      </c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9"/>
      <c r="V586" s="188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 t="s">
        <v>154</v>
      </c>
      <c r="AH586" s="166">
        <v>0</v>
      </c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</row>
    <row r="587" spans="1:60" outlineLevel="1">
      <c r="A587" s="167"/>
      <c r="B587" s="177"/>
      <c r="C587" s="195" t="s">
        <v>402</v>
      </c>
      <c r="D587" s="180"/>
      <c r="E587" s="184">
        <v>3.3</v>
      </c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9"/>
      <c r="V587" s="188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 t="s">
        <v>154</v>
      </c>
      <c r="AH587" s="166">
        <v>0</v>
      </c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</row>
    <row r="588" spans="1:60" outlineLevel="1">
      <c r="A588" s="167"/>
      <c r="B588" s="177"/>
      <c r="C588" s="195" t="s">
        <v>430</v>
      </c>
      <c r="D588" s="180"/>
      <c r="E588" s="184">
        <v>22.8</v>
      </c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9"/>
      <c r="V588" s="188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 t="s">
        <v>154</v>
      </c>
      <c r="AH588" s="166">
        <v>0</v>
      </c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</row>
    <row r="589" spans="1:60" outlineLevel="1">
      <c r="A589" s="167"/>
      <c r="B589" s="177"/>
      <c r="C589" s="195" t="s">
        <v>196</v>
      </c>
      <c r="D589" s="180"/>
      <c r="E589" s="184">
        <v>13.5</v>
      </c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9"/>
      <c r="V589" s="188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 t="s">
        <v>154</v>
      </c>
      <c r="AH589" s="166">
        <v>0</v>
      </c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</row>
    <row r="590" spans="1:60" outlineLevel="1">
      <c r="A590" s="167"/>
      <c r="B590" s="177"/>
      <c r="C590" s="195" t="s">
        <v>403</v>
      </c>
      <c r="D590" s="180"/>
      <c r="E590" s="184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9"/>
      <c r="V590" s="188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 t="s">
        <v>154</v>
      </c>
      <c r="AH590" s="166">
        <v>0</v>
      </c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</row>
    <row r="591" spans="1:60" outlineLevel="1">
      <c r="A591" s="167"/>
      <c r="B591" s="177"/>
      <c r="C591" s="195" t="s">
        <v>399</v>
      </c>
      <c r="D591" s="180"/>
      <c r="E591" s="184">
        <v>3.4</v>
      </c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9"/>
      <c r="V591" s="188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 t="s">
        <v>154</v>
      </c>
      <c r="AH591" s="166">
        <v>0</v>
      </c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</row>
    <row r="592" spans="1:60" outlineLevel="1">
      <c r="A592" s="167"/>
      <c r="B592" s="177"/>
      <c r="C592" s="195" t="s">
        <v>404</v>
      </c>
      <c r="D592" s="180"/>
      <c r="E592" s="184">
        <v>3.7</v>
      </c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9"/>
      <c r="V592" s="188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 t="s">
        <v>154</v>
      </c>
      <c r="AH592" s="166">
        <v>0</v>
      </c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</row>
    <row r="593" spans="1:60" outlineLevel="1">
      <c r="A593" s="167"/>
      <c r="B593" s="177"/>
      <c r="C593" s="195" t="s">
        <v>431</v>
      </c>
      <c r="D593" s="180"/>
      <c r="E593" s="184">
        <v>24.1</v>
      </c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9"/>
      <c r="V593" s="188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 t="s">
        <v>154</v>
      </c>
      <c r="AH593" s="166">
        <v>0</v>
      </c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</row>
    <row r="594" spans="1:60" outlineLevel="1">
      <c r="A594" s="167"/>
      <c r="B594" s="177"/>
      <c r="C594" s="195" t="s">
        <v>432</v>
      </c>
      <c r="D594" s="180"/>
      <c r="E594" s="184">
        <v>11.5</v>
      </c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9"/>
      <c r="V594" s="188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 t="s">
        <v>154</v>
      </c>
      <c r="AH594" s="166">
        <v>0</v>
      </c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</row>
    <row r="595" spans="1:60" outlineLevel="1">
      <c r="A595" s="167"/>
      <c r="B595" s="177"/>
      <c r="C595" s="195" t="s">
        <v>405</v>
      </c>
      <c r="D595" s="180"/>
      <c r="E595" s="184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9"/>
      <c r="V595" s="188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 t="s">
        <v>154</v>
      </c>
      <c r="AH595" s="166">
        <v>0</v>
      </c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</row>
    <row r="596" spans="1:60" outlineLevel="1">
      <c r="A596" s="167"/>
      <c r="B596" s="177"/>
      <c r="C596" s="195" t="s">
        <v>406</v>
      </c>
      <c r="D596" s="180"/>
      <c r="E596" s="184">
        <v>3.7</v>
      </c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9"/>
      <c r="V596" s="188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 t="s">
        <v>154</v>
      </c>
      <c r="AH596" s="166">
        <v>0</v>
      </c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</row>
    <row r="597" spans="1:60" outlineLevel="1">
      <c r="A597" s="167"/>
      <c r="B597" s="177"/>
      <c r="C597" s="195" t="s">
        <v>433</v>
      </c>
      <c r="D597" s="180"/>
      <c r="E597" s="184">
        <v>25.2</v>
      </c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9"/>
      <c r="V597" s="188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 t="s">
        <v>154</v>
      </c>
      <c r="AH597" s="166">
        <v>0</v>
      </c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</row>
    <row r="598" spans="1:60" outlineLevel="1">
      <c r="A598" s="167"/>
      <c r="B598" s="177"/>
      <c r="C598" s="195" t="s">
        <v>407</v>
      </c>
      <c r="D598" s="180"/>
      <c r="E598" s="184">
        <v>4.3</v>
      </c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9"/>
      <c r="V598" s="188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 t="s">
        <v>154</v>
      </c>
      <c r="AH598" s="166">
        <v>0</v>
      </c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</row>
    <row r="599" spans="1:60" outlineLevel="1">
      <c r="A599" s="167"/>
      <c r="B599" s="177"/>
      <c r="C599" s="195" t="s">
        <v>434</v>
      </c>
      <c r="D599" s="180"/>
      <c r="E599" s="184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9"/>
      <c r="V599" s="188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 t="s">
        <v>154</v>
      </c>
      <c r="AH599" s="166">
        <v>0</v>
      </c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</row>
    <row r="600" spans="1:60" outlineLevel="1">
      <c r="A600" s="167"/>
      <c r="B600" s="177"/>
      <c r="C600" s="195" t="s">
        <v>435</v>
      </c>
      <c r="D600" s="180"/>
      <c r="E600" s="184">
        <v>4.9000000000000004</v>
      </c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9"/>
      <c r="V600" s="188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 t="s">
        <v>154</v>
      </c>
      <c r="AH600" s="166">
        <v>0</v>
      </c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</row>
    <row r="601" spans="1:60" outlineLevel="1">
      <c r="A601" s="167"/>
      <c r="B601" s="177"/>
      <c r="C601" s="195" t="s">
        <v>203</v>
      </c>
      <c r="D601" s="180"/>
      <c r="E601" s="184">
        <v>7.7</v>
      </c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9"/>
      <c r="V601" s="188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 t="s">
        <v>154</v>
      </c>
      <c r="AH601" s="166">
        <v>0</v>
      </c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</row>
    <row r="602" spans="1:60" ht="20.399999999999999" outlineLevel="1">
      <c r="A602" s="167">
        <v>96</v>
      </c>
      <c r="B602" s="177" t="s">
        <v>529</v>
      </c>
      <c r="C602" s="194" t="s">
        <v>530</v>
      </c>
      <c r="D602" s="179" t="s">
        <v>159</v>
      </c>
      <c r="E602" s="183">
        <v>416.47372999999999</v>
      </c>
      <c r="F602" s="188"/>
      <c r="G602" s="188"/>
      <c r="H602" s="188">
        <v>0</v>
      </c>
      <c r="I602" s="188">
        <f>ROUND(E602*H602,2)</f>
        <v>0</v>
      </c>
      <c r="J602" s="188">
        <v>76.099999999999994</v>
      </c>
      <c r="K602" s="188">
        <f>ROUND(E602*J602,2)</f>
        <v>31693.65</v>
      </c>
      <c r="L602" s="188">
        <v>15</v>
      </c>
      <c r="M602" s="188">
        <f>G602*(1+L602/100)</f>
        <v>0</v>
      </c>
      <c r="N602" s="188">
        <v>0</v>
      </c>
      <c r="O602" s="188">
        <f>ROUND(E602*N602,2)</f>
        <v>0</v>
      </c>
      <c r="P602" s="188">
        <v>0</v>
      </c>
      <c r="Q602" s="188">
        <f>ROUND(E602*P602,2)</f>
        <v>0</v>
      </c>
      <c r="R602" s="188"/>
      <c r="S602" s="188" t="s">
        <v>157</v>
      </c>
      <c r="T602" s="188">
        <v>0</v>
      </c>
      <c r="U602" s="189">
        <f>ROUND(E602*T602,2)</f>
        <v>0</v>
      </c>
      <c r="V602" s="188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 t="s">
        <v>152</v>
      </c>
      <c r="AH602" s="166"/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</row>
    <row r="603" spans="1:60" ht="20.399999999999999" outlineLevel="1">
      <c r="A603" s="167"/>
      <c r="B603" s="177"/>
      <c r="C603" s="195" t="s">
        <v>424</v>
      </c>
      <c r="D603" s="180"/>
      <c r="E603" s="184">
        <v>346.27</v>
      </c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9"/>
      <c r="V603" s="188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 t="s">
        <v>154</v>
      </c>
      <c r="AH603" s="166">
        <v>0</v>
      </c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</row>
    <row r="604" spans="1:60" outlineLevel="1">
      <c r="A604" s="167"/>
      <c r="B604" s="177"/>
      <c r="C604" s="195" t="s">
        <v>422</v>
      </c>
      <c r="D604" s="180"/>
      <c r="E604" s="184">
        <v>34.57</v>
      </c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9"/>
      <c r="V604" s="188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 t="s">
        <v>154</v>
      </c>
      <c r="AH604" s="166">
        <v>0</v>
      </c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</row>
    <row r="605" spans="1:60" outlineLevel="1">
      <c r="A605" s="167"/>
      <c r="B605" s="177"/>
      <c r="C605" s="195" t="s">
        <v>251</v>
      </c>
      <c r="D605" s="180"/>
      <c r="E605" s="184">
        <v>35.630000000000003</v>
      </c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9"/>
      <c r="V605" s="188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 t="s">
        <v>154</v>
      </c>
      <c r="AH605" s="166">
        <v>0</v>
      </c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</row>
    <row r="606" spans="1:60" outlineLevel="1">
      <c r="A606" s="167">
        <v>97</v>
      </c>
      <c r="B606" s="177" t="s">
        <v>531</v>
      </c>
      <c r="C606" s="194" t="s">
        <v>685</v>
      </c>
      <c r="D606" s="179" t="s">
        <v>159</v>
      </c>
      <c r="E606" s="183">
        <v>357.41750000000002</v>
      </c>
      <c r="F606" s="188"/>
      <c r="G606" s="188"/>
      <c r="H606" s="188">
        <v>163.9</v>
      </c>
      <c r="I606" s="188">
        <f>ROUND(E606*H606,2)</f>
        <v>58580.73</v>
      </c>
      <c r="J606" s="188">
        <v>0</v>
      </c>
      <c r="K606" s="188">
        <f>ROUND(E606*J606,2)</f>
        <v>0</v>
      </c>
      <c r="L606" s="188">
        <v>15</v>
      </c>
      <c r="M606" s="188">
        <f>G606*(1+L606/100)</f>
        <v>0</v>
      </c>
      <c r="N606" s="188">
        <v>1.4999999999999999E-2</v>
      </c>
      <c r="O606" s="188">
        <f>ROUND(E606*N606,2)</f>
        <v>5.36</v>
      </c>
      <c r="P606" s="188">
        <v>0</v>
      </c>
      <c r="Q606" s="188">
        <f>ROUND(E606*P606,2)</f>
        <v>0</v>
      </c>
      <c r="R606" s="188"/>
      <c r="S606" s="188" t="s">
        <v>157</v>
      </c>
      <c r="T606" s="188">
        <v>0</v>
      </c>
      <c r="U606" s="189">
        <f>ROUND(E606*T606,2)</f>
        <v>0</v>
      </c>
      <c r="V606" s="188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 t="s">
        <v>258</v>
      </c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</row>
    <row r="607" spans="1:60" ht="20.399999999999999" outlineLevel="1">
      <c r="A607" s="167"/>
      <c r="B607" s="177"/>
      <c r="C607" s="195" t="s">
        <v>525</v>
      </c>
      <c r="D607" s="180"/>
      <c r="E607" s="184">
        <v>155.5488</v>
      </c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9"/>
      <c r="V607" s="188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 t="s">
        <v>154</v>
      </c>
      <c r="AH607" s="166">
        <v>0</v>
      </c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</row>
    <row r="608" spans="1:60" outlineLevel="1">
      <c r="A608" s="167"/>
      <c r="B608" s="177"/>
      <c r="C608" s="195" t="s">
        <v>526</v>
      </c>
      <c r="D608" s="180"/>
      <c r="E608" s="184">
        <v>169.37620000000001</v>
      </c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9"/>
      <c r="V608" s="188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 t="s">
        <v>154</v>
      </c>
      <c r="AH608" s="166">
        <v>0</v>
      </c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</row>
    <row r="609" spans="1:60" outlineLevel="1">
      <c r="A609" s="167"/>
      <c r="B609" s="177"/>
      <c r="C609" s="195" t="s">
        <v>532</v>
      </c>
      <c r="D609" s="180"/>
      <c r="E609" s="184">
        <v>32.4925</v>
      </c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9"/>
      <c r="V609" s="188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 t="s">
        <v>154</v>
      </c>
      <c r="AH609" s="166">
        <v>0</v>
      </c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</row>
    <row r="610" spans="1:60" outlineLevel="1">
      <c r="A610" s="167">
        <v>98</v>
      </c>
      <c r="B610" s="177" t="s">
        <v>533</v>
      </c>
      <c r="C610" s="194" t="s">
        <v>534</v>
      </c>
      <c r="D610" s="179" t="s">
        <v>150</v>
      </c>
      <c r="E610" s="183">
        <v>12.83245</v>
      </c>
      <c r="F610" s="188"/>
      <c r="G610" s="188"/>
      <c r="H610" s="188">
        <v>7309.8</v>
      </c>
      <c r="I610" s="188">
        <f>ROUND(E610*H610,2)</f>
        <v>93802.64</v>
      </c>
      <c r="J610" s="188">
        <v>0</v>
      </c>
      <c r="K610" s="188">
        <f>ROUND(E610*J610,2)</f>
        <v>0</v>
      </c>
      <c r="L610" s="188">
        <v>15</v>
      </c>
      <c r="M610" s="188">
        <f>G610*(1+L610/100)</f>
        <v>0</v>
      </c>
      <c r="N610" s="188">
        <v>0.55000000000000004</v>
      </c>
      <c r="O610" s="188">
        <f>ROUND(E610*N610,2)</f>
        <v>7.06</v>
      </c>
      <c r="P610" s="188">
        <v>0</v>
      </c>
      <c r="Q610" s="188">
        <f>ROUND(E610*P610,2)</f>
        <v>0</v>
      </c>
      <c r="R610" s="188"/>
      <c r="S610" s="188" t="s">
        <v>157</v>
      </c>
      <c r="T610" s="188">
        <v>0</v>
      </c>
      <c r="U610" s="189">
        <f>ROUND(E610*T610,2)</f>
        <v>0</v>
      </c>
      <c r="V610" s="188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 t="s">
        <v>258</v>
      </c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</row>
    <row r="611" spans="1:60" outlineLevel="1">
      <c r="A611" s="167"/>
      <c r="B611" s="177"/>
      <c r="C611" s="195" t="s">
        <v>535</v>
      </c>
      <c r="D611" s="180"/>
      <c r="E611" s="184">
        <v>0.81</v>
      </c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9"/>
      <c r="V611" s="188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 t="s">
        <v>154</v>
      </c>
      <c r="AH611" s="166">
        <v>0</v>
      </c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</row>
    <row r="612" spans="1:60" outlineLevel="1">
      <c r="A612" s="167"/>
      <c r="B612" s="177"/>
      <c r="C612" s="195" t="s">
        <v>536</v>
      </c>
      <c r="D612" s="180"/>
      <c r="E612" s="184">
        <v>1.62</v>
      </c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9"/>
      <c r="V612" s="188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 t="s">
        <v>154</v>
      </c>
      <c r="AH612" s="166">
        <v>0</v>
      </c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</row>
    <row r="613" spans="1:60" outlineLevel="1">
      <c r="A613" s="167"/>
      <c r="B613" s="177"/>
      <c r="C613" s="195" t="s">
        <v>537</v>
      </c>
      <c r="D613" s="180"/>
      <c r="E613" s="184">
        <v>1.72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9"/>
      <c r="V613" s="188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 t="s">
        <v>154</v>
      </c>
      <c r="AH613" s="166">
        <v>0</v>
      </c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</row>
    <row r="614" spans="1:60" outlineLevel="1">
      <c r="A614" s="167"/>
      <c r="B614" s="177"/>
      <c r="C614" s="195" t="s">
        <v>538</v>
      </c>
      <c r="D614" s="180"/>
      <c r="E614" s="184">
        <v>1.37</v>
      </c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9"/>
      <c r="V614" s="188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 t="s">
        <v>154</v>
      </c>
      <c r="AH614" s="166">
        <v>0</v>
      </c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</row>
    <row r="615" spans="1:60" outlineLevel="1">
      <c r="A615" s="167"/>
      <c r="B615" s="177"/>
      <c r="C615" s="195" t="s">
        <v>539</v>
      </c>
      <c r="D615" s="180"/>
      <c r="E615" s="184">
        <v>0.39</v>
      </c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9"/>
      <c r="V615" s="188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 t="s">
        <v>154</v>
      </c>
      <c r="AH615" s="166">
        <v>0</v>
      </c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</row>
    <row r="616" spans="1:60" outlineLevel="1">
      <c r="A616" s="167"/>
      <c r="B616" s="177"/>
      <c r="C616" s="195" t="s">
        <v>540</v>
      </c>
      <c r="D616" s="180"/>
      <c r="E616" s="184">
        <v>0.3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9"/>
      <c r="V616" s="188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 t="s">
        <v>154</v>
      </c>
      <c r="AH616" s="166">
        <v>0</v>
      </c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</row>
    <row r="617" spans="1:60" ht="20.399999999999999" outlineLevel="1">
      <c r="A617" s="167"/>
      <c r="B617" s="177"/>
      <c r="C617" s="195" t="s">
        <v>541</v>
      </c>
      <c r="D617" s="180"/>
      <c r="E617" s="184">
        <v>3.7</v>
      </c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9"/>
      <c r="V617" s="188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 t="s">
        <v>154</v>
      </c>
      <c r="AH617" s="166">
        <v>0</v>
      </c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</row>
    <row r="618" spans="1:60" outlineLevel="1">
      <c r="A618" s="167"/>
      <c r="B618" s="177"/>
      <c r="C618" s="195" t="s">
        <v>542</v>
      </c>
      <c r="D618" s="180"/>
      <c r="E618" s="184">
        <v>2.92</v>
      </c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9"/>
      <c r="V618" s="188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 t="s">
        <v>154</v>
      </c>
      <c r="AH618" s="166">
        <v>0</v>
      </c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</row>
    <row r="619" spans="1:60" outlineLevel="1">
      <c r="A619" s="167">
        <v>99</v>
      </c>
      <c r="B619" s="177" t="s">
        <v>543</v>
      </c>
      <c r="C619" s="194" t="s">
        <v>544</v>
      </c>
      <c r="D619" s="179" t="s">
        <v>0</v>
      </c>
      <c r="E619" s="183">
        <v>9324.4135000000006</v>
      </c>
      <c r="F619" s="188"/>
      <c r="G619" s="188"/>
      <c r="H619" s="188">
        <v>0</v>
      </c>
      <c r="I619" s="188">
        <f>ROUND(E619*H619,2)</f>
        <v>0</v>
      </c>
      <c r="J619" s="188">
        <v>6.5</v>
      </c>
      <c r="K619" s="188">
        <f>ROUND(E619*J619,2)</f>
        <v>60608.69</v>
      </c>
      <c r="L619" s="188">
        <v>15</v>
      </c>
      <c r="M619" s="188">
        <f>G619*(1+L619/100)</f>
        <v>0</v>
      </c>
      <c r="N619" s="188">
        <v>0</v>
      </c>
      <c r="O619" s="188">
        <f>ROUND(E619*N619,2)</f>
        <v>0</v>
      </c>
      <c r="P619" s="188">
        <v>0</v>
      </c>
      <c r="Q619" s="188">
        <f>ROUND(E619*P619,2)</f>
        <v>0</v>
      </c>
      <c r="R619" s="188"/>
      <c r="S619" s="188" t="s">
        <v>157</v>
      </c>
      <c r="T619" s="188">
        <v>0</v>
      </c>
      <c r="U619" s="189">
        <f>ROUND(E619*T619,2)</f>
        <v>0</v>
      </c>
      <c r="V619" s="188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 t="s">
        <v>388</v>
      </c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</row>
    <row r="620" spans="1:60">
      <c r="A620" s="173" t="s">
        <v>146</v>
      </c>
      <c r="B620" s="178" t="s">
        <v>96</v>
      </c>
      <c r="C620" s="196" t="s">
        <v>97</v>
      </c>
      <c r="D620" s="181"/>
      <c r="E620" s="185"/>
      <c r="F620" s="190"/>
      <c r="G620" s="190">
        <f>SUMIF(AG621:AG640,"&lt;&gt;NOR",G621:G640)</f>
        <v>0</v>
      </c>
      <c r="H620" s="190"/>
      <c r="I620" s="190">
        <f>SUM(I621:I640)</f>
        <v>243878.64</v>
      </c>
      <c r="J620" s="190"/>
      <c r="K620" s="190">
        <f>SUM(K621:K640)</f>
        <v>159753.66999999998</v>
      </c>
      <c r="L620" s="190"/>
      <c r="M620" s="190">
        <f>SUM(M621:M640)</f>
        <v>0</v>
      </c>
      <c r="N620" s="190"/>
      <c r="O620" s="190">
        <f>SUM(O621:O640)</f>
        <v>3.0999999999999996</v>
      </c>
      <c r="P620" s="190"/>
      <c r="Q620" s="190">
        <f>SUM(Q621:Q640)</f>
        <v>0.2</v>
      </c>
      <c r="R620" s="190"/>
      <c r="S620" s="190"/>
      <c r="T620" s="190"/>
      <c r="U620" s="191">
        <f>SUM(U621:U640)</f>
        <v>0</v>
      </c>
      <c r="V620" s="190"/>
      <c r="AG620" t="s">
        <v>147</v>
      </c>
    </row>
    <row r="621" spans="1:60" ht="20.399999999999999" outlineLevel="1">
      <c r="A621" s="167">
        <v>100</v>
      </c>
      <c r="B621" s="177" t="s">
        <v>545</v>
      </c>
      <c r="C621" s="194" t="s">
        <v>1250</v>
      </c>
      <c r="D621" s="179" t="s">
        <v>167</v>
      </c>
      <c r="E621" s="183">
        <v>58.18</v>
      </c>
      <c r="F621" s="188"/>
      <c r="G621" s="188"/>
      <c r="H621" s="188">
        <v>81.09</v>
      </c>
      <c r="I621" s="188">
        <f>ROUND(E621*H621,2)</f>
        <v>4717.82</v>
      </c>
      <c r="J621" s="188">
        <v>224.01</v>
      </c>
      <c r="K621" s="188">
        <f>ROUND(E621*J621,2)</f>
        <v>13032.9</v>
      </c>
      <c r="L621" s="188">
        <v>15</v>
      </c>
      <c r="M621" s="188">
        <f>G621*(1+L621/100)</f>
        <v>0</v>
      </c>
      <c r="N621" s="188">
        <v>3.0799999999999998E-3</v>
      </c>
      <c r="O621" s="188">
        <f>ROUND(E621*N621,2)</f>
        <v>0.18</v>
      </c>
      <c r="P621" s="188">
        <v>0</v>
      </c>
      <c r="Q621" s="188">
        <f>ROUND(E621*P621,2)</f>
        <v>0</v>
      </c>
      <c r="R621" s="188"/>
      <c r="S621" s="188" t="s">
        <v>151</v>
      </c>
      <c r="T621" s="188">
        <v>0</v>
      </c>
      <c r="U621" s="189">
        <f>ROUND(E621*T621,2)</f>
        <v>0</v>
      </c>
      <c r="V621" s="188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 t="s">
        <v>152</v>
      </c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</row>
    <row r="622" spans="1:60" outlineLevel="1">
      <c r="A622" s="167"/>
      <c r="B622" s="177"/>
      <c r="C622" s="195" t="s">
        <v>546</v>
      </c>
      <c r="D622" s="180"/>
      <c r="E622" s="184">
        <v>58.18</v>
      </c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9"/>
      <c r="V622" s="188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 t="s">
        <v>154</v>
      </c>
      <c r="AH622" s="166">
        <v>0</v>
      </c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</row>
    <row r="623" spans="1:60" ht="20.399999999999999" outlineLevel="1">
      <c r="A623" s="167">
        <v>101</v>
      </c>
      <c r="B623" s="177" t="s">
        <v>547</v>
      </c>
      <c r="C623" s="194" t="s">
        <v>1251</v>
      </c>
      <c r="D623" s="179" t="s">
        <v>167</v>
      </c>
      <c r="E623" s="183">
        <v>18.32</v>
      </c>
      <c r="F623" s="188"/>
      <c r="G623" s="188"/>
      <c r="H623" s="188">
        <v>45.69</v>
      </c>
      <c r="I623" s="188">
        <f>ROUND(E623*H623,2)</f>
        <v>837.04</v>
      </c>
      <c r="J623" s="188">
        <v>299.51</v>
      </c>
      <c r="K623" s="188">
        <f>ROUND(E623*J623,2)</f>
        <v>5487.02</v>
      </c>
      <c r="L623" s="188">
        <v>15</v>
      </c>
      <c r="M623" s="188">
        <f>G623*(1+L623/100)</f>
        <v>0</v>
      </c>
      <c r="N623" s="188">
        <v>2.7399999999999998E-3</v>
      </c>
      <c r="O623" s="188">
        <f>ROUND(E623*N623,2)</f>
        <v>0.05</v>
      </c>
      <c r="P623" s="188">
        <v>0</v>
      </c>
      <c r="Q623" s="188">
        <f>ROUND(E623*P623,2)</f>
        <v>0</v>
      </c>
      <c r="R623" s="188"/>
      <c r="S623" s="188" t="s">
        <v>151</v>
      </c>
      <c r="T623" s="188">
        <v>0</v>
      </c>
      <c r="U623" s="189">
        <f>ROUND(E623*T623,2)</f>
        <v>0</v>
      </c>
      <c r="V623" s="188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 t="s">
        <v>152</v>
      </c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</row>
    <row r="624" spans="1:60" outlineLevel="1">
      <c r="A624" s="167"/>
      <c r="B624" s="177"/>
      <c r="C624" s="195" t="s">
        <v>548</v>
      </c>
      <c r="D624" s="180"/>
      <c r="E624" s="184">
        <v>7.56</v>
      </c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9"/>
      <c r="V624" s="188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 t="s">
        <v>154</v>
      </c>
      <c r="AH624" s="166">
        <v>0</v>
      </c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</row>
    <row r="625" spans="1:60" outlineLevel="1">
      <c r="A625" s="167"/>
      <c r="B625" s="177"/>
      <c r="C625" s="195" t="s">
        <v>549</v>
      </c>
      <c r="D625" s="180"/>
      <c r="E625" s="184">
        <v>7.8</v>
      </c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9"/>
      <c r="V625" s="188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 t="s">
        <v>154</v>
      </c>
      <c r="AH625" s="166">
        <v>0</v>
      </c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</row>
    <row r="626" spans="1:60" outlineLevel="1">
      <c r="A626" s="167"/>
      <c r="B626" s="177"/>
      <c r="C626" s="195" t="s">
        <v>550</v>
      </c>
      <c r="D626" s="180"/>
      <c r="E626" s="184">
        <v>1.58</v>
      </c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9"/>
      <c r="V626" s="188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 t="s">
        <v>154</v>
      </c>
      <c r="AH626" s="166">
        <v>0</v>
      </c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</row>
    <row r="627" spans="1:60" outlineLevel="1">
      <c r="A627" s="167"/>
      <c r="B627" s="177"/>
      <c r="C627" s="195" t="s">
        <v>551</v>
      </c>
      <c r="D627" s="180"/>
      <c r="E627" s="184">
        <v>1.38</v>
      </c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9"/>
      <c r="V627" s="188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 t="s">
        <v>154</v>
      </c>
      <c r="AH627" s="166">
        <v>0</v>
      </c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</row>
    <row r="628" spans="1:60" outlineLevel="1">
      <c r="A628" s="167">
        <v>102</v>
      </c>
      <c r="B628" s="177" t="s">
        <v>552</v>
      </c>
      <c r="C628" s="194" t="s">
        <v>553</v>
      </c>
      <c r="D628" s="179" t="s">
        <v>167</v>
      </c>
      <c r="E628" s="183">
        <v>46.58</v>
      </c>
      <c r="F628" s="188"/>
      <c r="G628" s="188"/>
      <c r="H628" s="188">
        <v>0</v>
      </c>
      <c r="I628" s="188">
        <f>ROUND(E628*H628,2)</f>
        <v>0</v>
      </c>
      <c r="J628" s="188">
        <v>23.5</v>
      </c>
      <c r="K628" s="188">
        <f>ROUND(E628*J628,2)</f>
        <v>1094.6300000000001</v>
      </c>
      <c r="L628" s="188">
        <v>15</v>
      </c>
      <c r="M628" s="188">
        <f>G628*(1+L628/100)</f>
        <v>0</v>
      </c>
      <c r="N628" s="188">
        <v>0</v>
      </c>
      <c r="O628" s="188">
        <f>ROUND(E628*N628,2)</f>
        <v>0</v>
      </c>
      <c r="P628" s="188">
        <v>2.8600000000000001E-3</v>
      </c>
      <c r="Q628" s="188">
        <f>ROUND(E628*P628,2)</f>
        <v>0.13</v>
      </c>
      <c r="R628" s="188"/>
      <c r="S628" s="188" t="s">
        <v>151</v>
      </c>
      <c r="T628" s="188">
        <v>0</v>
      </c>
      <c r="U628" s="189">
        <f>ROUND(E628*T628,2)</f>
        <v>0</v>
      </c>
      <c r="V628" s="188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 t="s">
        <v>152</v>
      </c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</row>
    <row r="629" spans="1:60" outlineLevel="1">
      <c r="A629" s="167"/>
      <c r="B629" s="177"/>
      <c r="C629" s="195" t="s">
        <v>554</v>
      </c>
      <c r="D629" s="180"/>
      <c r="E629" s="184">
        <v>46.58</v>
      </c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9"/>
      <c r="V629" s="188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 t="s">
        <v>154</v>
      </c>
      <c r="AH629" s="166">
        <v>0</v>
      </c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</row>
    <row r="630" spans="1:60" outlineLevel="1">
      <c r="A630" s="167">
        <v>103</v>
      </c>
      <c r="B630" s="177" t="s">
        <v>555</v>
      </c>
      <c r="C630" s="194" t="s">
        <v>556</v>
      </c>
      <c r="D630" s="179" t="s">
        <v>167</v>
      </c>
      <c r="E630" s="183">
        <v>24.053999999999998</v>
      </c>
      <c r="F630" s="188"/>
      <c r="G630" s="188"/>
      <c r="H630" s="188">
        <v>0</v>
      </c>
      <c r="I630" s="188">
        <f>ROUND(E630*H630,2)</f>
        <v>0</v>
      </c>
      <c r="J630" s="188">
        <v>28.2</v>
      </c>
      <c r="K630" s="188">
        <f>ROUND(E630*J630,2)</f>
        <v>678.32</v>
      </c>
      <c r="L630" s="188">
        <v>15</v>
      </c>
      <c r="M630" s="188">
        <f>G630*(1+L630/100)</f>
        <v>0</v>
      </c>
      <c r="N630" s="188">
        <v>0</v>
      </c>
      <c r="O630" s="188">
        <f>ROUND(E630*N630,2)</f>
        <v>0</v>
      </c>
      <c r="P630" s="188">
        <v>2.8500000000000001E-3</v>
      </c>
      <c r="Q630" s="188">
        <f>ROUND(E630*P630,2)</f>
        <v>7.0000000000000007E-2</v>
      </c>
      <c r="R630" s="188"/>
      <c r="S630" s="188" t="s">
        <v>151</v>
      </c>
      <c r="T630" s="188">
        <v>0</v>
      </c>
      <c r="U630" s="189">
        <f>ROUND(E630*T630,2)</f>
        <v>0</v>
      </c>
      <c r="V630" s="188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 t="s">
        <v>152</v>
      </c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</row>
    <row r="631" spans="1:60" outlineLevel="1">
      <c r="A631" s="167"/>
      <c r="B631" s="177"/>
      <c r="C631" s="195" t="s">
        <v>557</v>
      </c>
      <c r="D631" s="180"/>
      <c r="E631" s="184">
        <v>24.05</v>
      </c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9"/>
      <c r="V631" s="188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 t="s">
        <v>154</v>
      </c>
      <c r="AH631" s="166">
        <v>0</v>
      </c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</row>
    <row r="632" spans="1:60" outlineLevel="1">
      <c r="A632" s="167">
        <v>104</v>
      </c>
      <c r="B632" s="177" t="s">
        <v>558</v>
      </c>
      <c r="C632" s="194" t="s">
        <v>1252</v>
      </c>
      <c r="D632" s="179" t="s">
        <v>167</v>
      </c>
      <c r="E632" s="183">
        <v>28</v>
      </c>
      <c r="F632" s="188"/>
      <c r="G632" s="188"/>
      <c r="H632" s="188">
        <v>0</v>
      </c>
      <c r="I632" s="188">
        <f>ROUND(E632*H632,2)</f>
        <v>0</v>
      </c>
      <c r="J632" s="188">
        <v>324.89999999999998</v>
      </c>
      <c r="K632" s="188">
        <f>ROUND(E632*J632,2)</f>
        <v>9097.2000000000007</v>
      </c>
      <c r="L632" s="188">
        <v>15</v>
      </c>
      <c r="M632" s="188">
        <f>G632*(1+L632/100)</f>
        <v>0</v>
      </c>
      <c r="N632" s="188">
        <v>0</v>
      </c>
      <c r="O632" s="188">
        <f>ROUND(E632*N632,2)</f>
        <v>0</v>
      </c>
      <c r="P632" s="188">
        <v>0</v>
      </c>
      <c r="Q632" s="188">
        <f>ROUND(E632*P632,2)</f>
        <v>0</v>
      </c>
      <c r="R632" s="188"/>
      <c r="S632" s="188" t="s">
        <v>157</v>
      </c>
      <c r="T632" s="188">
        <v>0</v>
      </c>
      <c r="U632" s="189">
        <f>ROUND(E632*T632,2)</f>
        <v>0</v>
      </c>
      <c r="V632" s="188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 t="s">
        <v>152</v>
      </c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  <c r="BA632" s="166"/>
      <c r="BB632" s="166"/>
      <c r="BC632" s="166"/>
      <c r="BD632" s="166"/>
      <c r="BE632" s="166"/>
      <c r="BF632" s="166"/>
      <c r="BG632" s="166"/>
      <c r="BH632" s="166"/>
    </row>
    <row r="633" spans="1:60" outlineLevel="1">
      <c r="A633" s="167"/>
      <c r="B633" s="177"/>
      <c r="C633" s="195" t="s">
        <v>559</v>
      </c>
      <c r="D633" s="180"/>
      <c r="E633" s="184">
        <v>28</v>
      </c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9"/>
      <c r="V633" s="188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 t="s">
        <v>154</v>
      </c>
      <c r="AH633" s="166">
        <v>0</v>
      </c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</row>
    <row r="634" spans="1:60" ht="20.399999999999999" outlineLevel="1">
      <c r="A634" s="167">
        <v>105</v>
      </c>
      <c r="B634" s="177" t="s">
        <v>560</v>
      </c>
      <c r="C634" s="194" t="s">
        <v>1253</v>
      </c>
      <c r="D634" s="179" t="s">
        <v>159</v>
      </c>
      <c r="E634" s="183">
        <v>416.47372999999999</v>
      </c>
      <c r="F634" s="188"/>
      <c r="G634" s="188"/>
      <c r="H634" s="188">
        <v>568.11</v>
      </c>
      <c r="I634" s="188">
        <f>ROUND(E634*H634,2)</f>
        <v>236602.89</v>
      </c>
      <c r="J634" s="188">
        <v>279.58999999999997</v>
      </c>
      <c r="K634" s="188">
        <f>ROUND(E634*J634,2)</f>
        <v>116441.89</v>
      </c>
      <c r="L634" s="188">
        <v>15</v>
      </c>
      <c r="M634" s="188">
        <f>G634*(1+L634/100)</f>
        <v>0</v>
      </c>
      <c r="N634" s="188">
        <v>6.7600000000000004E-3</v>
      </c>
      <c r="O634" s="188">
        <f>ROUND(E634*N634,2)</f>
        <v>2.82</v>
      </c>
      <c r="P634" s="188">
        <v>0</v>
      </c>
      <c r="Q634" s="188">
        <f>ROUND(E634*P634,2)</f>
        <v>0</v>
      </c>
      <c r="R634" s="188"/>
      <c r="S634" s="188" t="s">
        <v>157</v>
      </c>
      <c r="T634" s="188">
        <v>0</v>
      </c>
      <c r="U634" s="189">
        <f>ROUND(E634*T634,2)</f>
        <v>0</v>
      </c>
      <c r="V634" s="188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 t="s">
        <v>152</v>
      </c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</row>
    <row r="635" spans="1:60" ht="20.399999999999999" outlineLevel="1">
      <c r="A635" s="167"/>
      <c r="B635" s="177"/>
      <c r="C635" s="195" t="s">
        <v>424</v>
      </c>
      <c r="D635" s="180"/>
      <c r="E635" s="184">
        <v>346.27</v>
      </c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9"/>
      <c r="V635" s="188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 t="s">
        <v>154</v>
      </c>
      <c r="AH635" s="166">
        <v>0</v>
      </c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</row>
    <row r="636" spans="1:60" outlineLevel="1">
      <c r="A636" s="167"/>
      <c r="B636" s="177"/>
      <c r="C636" s="195" t="s">
        <v>422</v>
      </c>
      <c r="D636" s="180"/>
      <c r="E636" s="184">
        <v>34.57</v>
      </c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9"/>
      <c r="V636" s="188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 t="s">
        <v>154</v>
      </c>
      <c r="AH636" s="166">
        <v>0</v>
      </c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</row>
    <row r="637" spans="1:60" outlineLevel="1">
      <c r="A637" s="167"/>
      <c r="B637" s="177"/>
      <c r="C637" s="195" t="s">
        <v>251</v>
      </c>
      <c r="D637" s="180"/>
      <c r="E637" s="184">
        <v>35.630000000000003</v>
      </c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9"/>
      <c r="V637" s="188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 t="s">
        <v>154</v>
      </c>
      <c r="AH637" s="166">
        <v>0</v>
      </c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</row>
    <row r="638" spans="1:60" ht="20.399999999999999" outlineLevel="1">
      <c r="A638" s="167">
        <v>106</v>
      </c>
      <c r="B638" s="177" t="s">
        <v>561</v>
      </c>
      <c r="C638" s="194" t="s">
        <v>1254</v>
      </c>
      <c r="D638" s="179" t="s">
        <v>167</v>
      </c>
      <c r="E638" s="183">
        <v>10.4</v>
      </c>
      <c r="F638" s="188"/>
      <c r="G638" s="188"/>
      <c r="H638" s="188">
        <v>165.47</v>
      </c>
      <c r="I638" s="188">
        <f>ROUND(E638*H638,2)</f>
        <v>1720.89</v>
      </c>
      <c r="J638" s="188">
        <v>577.63</v>
      </c>
      <c r="K638" s="188">
        <f>ROUND(E638*J638,2)</f>
        <v>6007.35</v>
      </c>
      <c r="L638" s="188">
        <v>15</v>
      </c>
      <c r="M638" s="188">
        <f>G638*(1+L638/100)</f>
        <v>0</v>
      </c>
      <c r="N638" s="188">
        <v>4.3699999999999998E-3</v>
      </c>
      <c r="O638" s="188">
        <f>ROUND(E638*N638,2)</f>
        <v>0.05</v>
      </c>
      <c r="P638" s="188">
        <v>0</v>
      </c>
      <c r="Q638" s="188">
        <f>ROUND(E638*P638,2)</f>
        <v>0</v>
      </c>
      <c r="R638" s="188"/>
      <c r="S638" s="188" t="s">
        <v>157</v>
      </c>
      <c r="T638" s="188">
        <v>0</v>
      </c>
      <c r="U638" s="189">
        <f>ROUND(E638*T638,2)</f>
        <v>0</v>
      </c>
      <c r="V638" s="188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 t="s">
        <v>152</v>
      </c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</row>
    <row r="639" spans="1:60" outlineLevel="1">
      <c r="A639" s="167"/>
      <c r="B639" s="177"/>
      <c r="C639" s="195" t="s">
        <v>562</v>
      </c>
      <c r="D639" s="180"/>
      <c r="E639" s="184">
        <v>10.4</v>
      </c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9"/>
      <c r="V639" s="188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 t="s">
        <v>154</v>
      </c>
      <c r="AH639" s="166">
        <v>0</v>
      </c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</row>
    <row r="640" spans="1:60" outlineLevel="1">
      <c r="A640" s="167">
        <v>107</v>
      </c>
      <c r="B640" s="177" t="s">
        <v>563</v>
      </c>
      <c r="C640" s="194" t="s">
        <v>564</v>
      </c>
      <c r="D640" s="179" t="s">
        <v>0</v>
      </c>
      <c r="E640" s="183">
        <v>3957.1795000000002</v>
      </c>
      <c r="F640" s="188"/>
      <c r="G640" s="188"/>
      <c r="H640" s="188">
        <v>0</v>
      </c>
      <c r="I640" s="188">
        <f>ROUND(E640*H640,2)</f>
        <v>0</v>
      </c>
      <c r="J640" s="188">
        <v>2</v>
      </c>
      <c r="K640" s="188">
        <f>ROUND(E640*J640,2)</f>
        <v>7914.36</v>
      </c>
      <c r="L640" s="188">
        <v>15</v>
      </c>
      <c r="M640" s="188">
        <f>G640*(1+L640/100)</f>
        <v>0</v>
      </c>
      <c r="N640" s="188">
        <v>0</v>
      </c>
      <c r="O640" s="188">
        <f>ROUND(E640*N640,2)</f>
        <v>0</v>
      </c>
      <c r="P640" s="188">
        <v>0</v>
      </c>
      <c r="Q640" s="188">
        <f>ROUND(E640*P640,2)</f>
        <v>0</v>
      </c>
      <c r="R640" s="188" t="s">
        <v>565</v>
      </c>
      <c r="S640" s="188" t="s">
        <v>151</v>
      </c>
      <c r="T640" s="188">
        <v>0</v>
      </c>
      <c r="U640" s="189">
        <f>ROUND(E640*T640,2)</f>
        <v>0</v>
      </c>
      <c r="V640" s="188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 t="s">
        <v>388</v>
      </c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</row>
    <row r="641" spans="1:60">
      <c r="A641" s="173" t="s">
        <v>146</v>
      </c>
      <c r="B641" s="178" t="s">
        <v>98</v>
      </c>
      <c r="C641" s="196" t="s">
        <v>99</v>
      </c>
      <c r="D641" s="181"/>
      <c r="E641" s="185"/>
      <c r="F641" s="190"/>
      <c r="G641" s="190">
        <f>SUMIF(AG642:AG649,"&lt;&gt;NOR",G642:G649)</f>
        <v>0</v>
      </c>
      <c r="H641" s="190"/>
      <c r="I641" s="190">
        <f>SUM(I642:I649)</f>
        <v>23380.84</v>
      </c>
      <c r="J641" s="190"/>
      <c r="K641" s="190">
        <f>SUM(K642:K649)</f>
        <v>31632.37</v>
      </c>
      <c r="L641" s="190"/>
      <c r="M641" s="190">
        <f>SUM(M642:M649)</f>
        <v>0</v>
      </c>
      <c r="N641" s="190"/>
      <c r="O641" s="190">
        <f>SUM(O642:O649)</f>
        <v>7.0000000000000007E-2</v>
      </c>
      <c r="P641" s="190"/>
      <c r="Q641" s="190">
        <f>SUM(Q642:Q649)</f>
        <v>12.52</v>
      </c>
      <c r="R641" s="190"/>
      <c r="S641" s="190"/>
      <c r="T641" s="190"/>
      <c r="U641" s="191">
        <f>SUM(U642:U649)</f>
        <v>0</v>
      </c>
      <c r="V641" s="190"/>
      <c r="AG641" t="s">
        <v>147</v>
      </c>
    </row>
    <row r="642" spans="1:60" outlineLevel="1">
      <c r="A642" s="167">
        <v>108</v>
      </c>
      <c r="B642" s="177" t="s">
        <v>566</v>
      </c>
      <c r="C642" s="194" t="s">
        <v>567</v>
      </c>
      <c r="D642" s="179" t="s">
        <v>159</v>
      </c>
      <c r="E642" s="183">
        <v>298.03768000000002</v>
      </c>
      <c r="F642" s="188"/>
      <c r="G642" s="188"/>
      <c r="H642" s="188">
        <v>0</v>
      </c>
      <c r="I642" s="188">
        <f>ROUND(E642*H642,2)</f>
        <v>0</v>
      </c>
      <c r="J642" s="188">
        <v>47.3</v>
      </c>
      <c r="K642" s="188">
        <f>ROUND(E642*J642,2)</f>
        <v>14097.18</v>
      </c>
      <c r="L642" s="188">
        <v>15</v>
      </c>
      <c r="M642" s="188">
        <f>G642*(1+L642/100)</f>
        <v>0</v>
      </c>
      <c r="N642" s="188">
        <v>0</v>
      </c>
      <c r="O642" s="188">
        <f>ROUND(E642*N642,2)</f>
        <v>0</v>
      </c>
      <c r="P642" s="188">
        <v>4.2000000000000003E-2</v>
      </c>
      <c r="Q642" s="188">
        <f>ROUND(E642*P642,2)</f>
        <v>12.52</v>
      </c>
      <c r="R642" s="188"/>
      <c r="S642" s="188" t="s">
        <v>151</v>
      </c>
      <c r="T642" s="188">
        <v>0</v>
      </c>
      <c r="U642" s="189">
        <f>ROUND(E642*T642,2)</f>
        <v>0</v>
      </c>
      <c r="V642" s="188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 t="s">
        <v>152</v>
      </c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</row>
    <row r="643" spans="1:60" outlineLevel="1">
      <c r="A643" s="167"/>
      <c r="B643" s="177"/>
      <c r="C643" s="195" t="s">
        <v>491</v>
      </c>
      <c r="D643" s="180"/>
      <c r="E643" s="184">
        <v>271.01</v>
      </c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9"/>
      <c r="V643" s="188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 t="s">
        <v>154</v>
      </c>
      <c r="AH643" s="166">
        <v>0</v>
      </c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</row>
    <row r="644" spans="1:60" outlineLevel="1">
      <c r="A644" s="167"/>
      <c r="B644" s="177"/>
      <c r="C644" s="195" t="s">
        <v>492</v>
      </c>
      <c r="D644" s="180"/>
      <c r="E644" s="184">
        <v>27.03</v>
      </c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9"/>
      <c r="V644" s="188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 t="s">
        <v>154</v>
      </c>
      <c r="AH644" s="166">
        <v>0</v>
      </c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</row>
    <row r="645" spans="1:60" ht="20.399999999999999" outlineLevel="1">
      <c r="A645" s="167">
        <v>109</v>
      </c>
      <c r="B645" s="177" t="s">
        <v>568</v>
      </c>
      <c r="C645" s="194" t="s">
        <v>686</v>
      </c>
      <c r="D645" s="179" t="s">
        <v>159</v>
      </c>
      <c r="E645" s="183">
        <v>416.47372999999999</v>
      </c>
      <c r="F645" s="188"/>
      <c r="G645" s="188"/>
      <c r="H645" s="188">
        <v>56.14</v>
      </c>
      <c r="I645" s="188">
        <f>ROUND(E645*H645,2)</f>
        <v>23380.84</v>
      </c>
      <c r="J645" s="188">
        <v>32.659999999999997</v>
      </c>
      <c r="K645" s="188">
        <f>ROUND(E645*J645,2)</f>
        <v>13602.03</v>
      </c>
      <c r="L645" s="188">
        <v>15</v>
      </c>
      <c r="M645" s="188">
        <f>G645*(1+L645/100)</f>
        <v>0</v>
      </c>
      <c r="N645" s="188">
        <v>1.8000000000000001E-4</v>
      </c>
      <c r="O645" s="188">
        <f>ROUND(E645*N645,2)</f>
        <v>7.0000000000000007E-2</v>
      </c>
      <c r="P645" s="188">
        <v>0</v>
      </c>
      <c r="Q645" s="188">
        <f>ROUND(E645*P645,2)</f>
        <v>0</v>
      </c>
      <c r="R645" s="188"/>
      <c r="S645" s="188" t="s">
        <v>157</v>
      </c>
      <c r="T645" s="188">
        <v>0</v>
      </c>
      <c r="U645" s="189">
        <f>ROUND(E645*T645,2)</f>
        <v>0</v>
      </c>
      <c r="V645" s="188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 t="s">
        <v>152</v>
      </c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</row>
    <row r="646" spans="1:60" ht="20.399999999999999" outlineLevel="1">
      <c r="A646" s="167"/>
      <c r="B646" s="177"/>
      <c r="C646" s="195" t="s">
        <v>424</v>
      </c>
      <c r="D646" s="180"/>
      <c r="E646" s="184">
        <v>346.27249999999998</v>
      </c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9"/>
      <c r="V646" s="188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 t="s">
        <v>154</v>
      </c>
      <c r="AH646" s="166">
        <v>0</v>
      </c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</row>
    <row r="647" spans="1:60" outlineLevel="1">
      <c r="A647" s="167"/>
      <c r="B647" s="177"/>
      <c r="C647" s="195" t="s">
        <v>422</v>
      </c>
      <c r="D647" s="180"/>
      <c r="E647" s="184">
        <v>34.573309999999999</v>
      </c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9"/>
      <c r="V647" s="188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 t="s">
        <v>154</v>
      </c>
      <c r="AH647" s="166">
        <v>0</v>
      </c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</row>
    <row r="648" spans="1:60" outlineLevel="1">
      <c r="A648" s="167"/>
      <c r="B648" s="177"/>
      <c r="C648" s="195" t="s">
        <v>251</v>
      </c>
      <c r="D648" s="180"/>
      <c r="E648" s="184">
        <v>35.627920000000003</v>
      </c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9"/>
      <c r="V648" s="188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 t="s">
        <v>154</v>
      </c>
      <c r="AH648" s="166">
        <v>0</v>
      </c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</row>
    <row r="649" spans="1:60" outlineLevel="1">
      <c r="A649" s="167">
        <v>110</v>
      </c>
      <c r="B649" s="177" t="s">
        <v>569</v>
      </c>
      <c r="C649" s="194" t="s">
        <v>570</v>
      </c>
      <c r="D649" s="179" t="s">
        <v>0</v>
      </c>
      <c r="E649" s="183">
        <v>510.8005</v>
      </c>
      <c r="F649" s="188"/>
      <c r="G649" s="188"/>
      <c r="H649" s="188">
        <v>0</v>
      </c>
      <c r="I649" s="188">
        <f>ROUND(E649*H649,2)</f>
        <v>0</v>
      </c>
      <c r="J649" s="188">
        <v>7.7</v>
      </c>
      <c r="K649" s="188">
        <f>ROUND(E649*J649,2)</f>
        <v>3933.16</v>
      </c>
      <c r="L649" s="188">
        <v>15</v>
      </c>
      <c r="M649" s="188">
        <f>G649*(1+L649/100)</f>
        <v>0</v>
      </c>
      <c r="N649" s="188">
        <v>0</v>
      </c>
      <c r="O649" s="188">
        <f>ROUND(E649*N649,2)</f>
        <v>0</v>
      </c>
      <c r="P649" s="188">
        <v>0</v>
      </c>
      <c r="Q649" s="188">
        <f>ROUND(E649*P649,2)</f>
        <v>0</v>
      </c>
      <c r="R649" s="188"/>
      <c r="S649" s="188" t="s">
        <v>157</v>
      </c>
      <c r="T649" s="188">
        <v>0</v>
      </c>
      <c r="U649" s="189">
        <f>ROUND(E649*T649,2)</f>
        <v>0</v>
      </c>
      <c r="V649" s="188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 t="s">
        <v>388</v>
      </c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</row>
    <row r="650" spans="1:60">
      <c r="A650" s="173" t="s">
        <v>146</v>
      </c>
      <c r="B650" s="178" t="s">
        <v>100</v>
      </c>
      <c r="C650" s="196" t="s">
        <v>101</v>
      </c>
      <c r="D650" s="181"/>
      <c r="E650" s="185"/>
      <c r="F650" s="190"/>
      <c r="G650" s="190">
        <f>SUMIF(AG651:AG655,"&lt;&gt;NOR",G651:G655)</f>
        <v>0</v>
      </c>
      <c r="H650" s="190"/>
      <c r="I650" s="190">
        <f>SUM(I651:I655)</f>
        <v>0</v>
      </c>
      <c r="J650" s="190"/>
      <c r="K650" s="190">
        <f>SUM(K651:K655)</f>
        <v>541919.82999999996</v>
      </c>
      <c r="L650" s="190"/>
      <c r="M650" s="190">
        <f>SUM(M651:M655)</f>
        <v>0</v>
      </c>
      <c r="N650" s="190"/>
      <c r="O650" s="190">
        <f>SUM(O651:O655)</f>
        <v>0</v>
      </c>
      <c r="P650" s="190"/>
      <c r="Q650" s="190">
        <f>SUM(Q651:Q655)</f>
        <v>0</v>
      </c>
      <c r="R650" s="190"/>
      <c r="S650" s="190"/>
      <c r="T650" s="190"/>
      <c r="U650" s="191">
        <f>SUM(U651:U655)</f>
        <v>0</v>
      </c>
      <c r="V650" s="190"/>
      <c r="AG650" t="s">
        <v>147</v>
      </c>
    </row>
    <row r="651" spans="1:60" ht="30.6" outlineLevel="1">
      <c r="A651" s="167">
        <v>111</v>
      </c>
      <c r="B651" s="177" t="s">
        <v>571</v>
      </c>
      <c r="C651" s="194" t="s">
        <v>572</v>
      </c>
      <c r="D651" s="179" t="s">
        <v>377</v>
      </c>
      <c r="E651" s="183">
        <v>8</v>
      </c>
      <c r="F651" s="188"/>
      <c r="G651" s="188"/>
      <c r="H651" s="188">
        <v>0</v>
      </c>
      <c r="I651" s="188">
        <f>ROUND(E651*H651,2)</f>
        <v>0</v>
      </c>
      <c r="J651" s="188">
        <v>15229</v>
      </c>
      <c r="K651" s="188">
        <f>ROUND(E651*J651,2)</f>
        <v>121832</v>
      </c>
      <c r="L651" s="188">
        <v>15</v>
      </c>
      <c r="M651" s="188">
        <f>G651*(1+L651/100)</f>
        <v>0</v>
      </c>
      <c r="N651" s="188">
        <v>0</v>
      </c>
      <c r="O651" s="188">
        <f>ROUND(E651*N651,2)</f>
        <v>0</v>
      </c>
      <c r="P651" s="188">
        <v>0</v>
      </c>
      <c r="Q651" s="188">
        <f>ROUND(E651*P651,2)</f>
        <v>0</v>
      </c>
      <c r="R651" s="188"/>
      <c r="S651" s="188" t="s">
        <v>157</v>
      </c>
      <c r="T651" s="188">
        <v>0</v>
      </c>
      <c r="U651" s="189">
        <f>ROUND(E651*T651,2)</f>
        <v>0</v>
      </c>
      <c r="V651" s="188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 t="s">
        <v>152</v>
      </c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</row>
    <row r="652" spans="1:60" ht="20.399999999999999" outlineLevel="1">
      <c r="A652" s="167">
        <v>112</v>
      </c>
      <c r="B652" s="177" t="s">
        <v>573</v>
      </c>
      <c r="C652" s="194" t="s">
        <v>574</v>
      </c>
      <c r="D652" s="179" t="s">
        <v>377</v>
      </c>
      <c r="E652" s="183">
        <v>8</v>
      </c>
      <c r="F652" s="188"/>
      <c r="G652" s="188"/>
      <c r="H652" s="188">
        <v>0</v>
      </c>
      <c r="I652" s="188">
        <f>ROUND(E652*H652,2)</f>
        <v>0</v>
      </c>
      <c r="J652" s="188">
        <v>4568.7</v>
      </c>
      <c r="K652" s="188">
        <f>ROUND(E652*J652,2)</f>
        <v>36549.599999999999</v>
      </c>
      <c r="L652" s="188">
        <v>15</v>
      </c>
      <c r="M652" s="188">
        <f>G652*(1+L652/100)</f>
        <v>0</v>
      </c>
      <c r="N652" s="188">
        <v>0</v>
      </c>
      <c r="O652" s="188">
        <f>ROUND(E652*N652,2)</f>
        <v>0</v>
      </c>
      <c r="P652" s="188">
        <v>0</v>
      </c>
      <c r="Q652" s="188">
        <f>ROUND(E652*P652,2)</f>
        <v>0</v>
      </c>
      <c r="R652" s="188"/>
      <c r="S652" s="188" t="s">
        <v>157</v>
      </c>
      <c r="T652" s="188">
        <v>0</v>
      </c>
      <c r="U652" s="189">
        <f>ROUND(E652*T652,2)</f>
        <v>0</v>
      </c>
      <c r="V652" s="188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 t="s">
        <v>152</v>
      </c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</row>
    <row r="653" spans="1:60" ht="20.399999999999999" outlineLevel="1">
      <c r="A653" s="167">
        <v>113</v>
      </c>
      <c r="B653" s="177" t="s">
        <v>575</v>
      </c>
      <c r="C653" s="194" t="s">
        <v>576</v>
      </c>
      <c r="D653" s="179" t="s">
        <v>377</v>
      </c>
      <c r="E653" s="183">
        <v>13</v>
      </c>
      <c r="F653" s="188"/>
      <c r="G653" s="188"/>
      <c r="H653" s="188">
        <v>0</v>
      </c>
      <c r="I653" s="188">
        <f>ROUND(E653*H653,2)</f>
        <v>0</v>
      </c>
      <c r="J653" s="188">
        <v>4873.3</v>
      </c>
      <c r="K653" s="188">
        <f>ROUND(E653*J653,2)</f>
        <v>63352.9</v>
      </c>
      <c r="L653" s="188">
        <v>15</v>
      </c>
      <c r="M653" s="188">
        <f>G653*(1+L653/100)</f>
        <v>0</v>
      </c>
      <c r="N653" s="188">
        <v>0</v>
      </c>
      <c r="O653" s="188">
        <f>ROUND(E653*N653,2)</f>
        <v>0</v>
      </c>
      <c r="P653" s="188">
        <v>0</v>
      </c>
      <c r="Q653" s="188">
        <f>ROUND(E653*P653,2)</f>
        <v>0</v>
      </c>
      <c r="R653" s="188"/>
      <c r="S653" s="188" t="s">
        <v>157</v>
      </c>
      <c r="T653" s="188">
        <v>0</v>
      </c>
      <c r="U653" s="189">
        <f>ROUND(E653*T653,2)</f>
        <v>0</v>
      </c>
      <c r="V653" s="188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 t="s">
        <v>152</v>
      </c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  <c r="BA653" s="166"/>
      <c r="BB653" s="166"/>
      <c r="BC653" s="166"/>
      <c r="BD653" s="166"/>
      <c r="BE653" s="166"/>
      <c r="BF653" s="166"/>
      <c r="BG653" s="166"/>
      <c r="BH653" s="166"/>
    </row>
    <row r="654" spans="1:60" outlineLevel="1">
      <c r="A654" s="167">
        <v>114</v>
      </c>
      <c r="B654" s="177" t="s">
        <v>577</v>
      </c>
      <c r="C654" s="194" t="s">
        <v>578</v>
      </c>
      <c r="D654" s="179" t="s">
        <v>377</v>
      </c>
      <c r="E654" s="183">
        <v>8</v>
      </c>
      <c r="F654" s="188"/>
      <c r="G654" s="188"/>
      <c r="H654" s="188">
        <v>0</v>
      </c>
      <c r="I654" s="188">
        <f>ROUND(E654*H654,2)</f>
        <v>0</v>
      </c>
      <c r="J654" s="188">
        <v>39087.9</v>
      </c>
      <c r="K654" s="188">
        <f>ROUND(E654*J654,2)</f>
        <v>312703.2</v>
      </c>
      <c r="L654" s="188">
        <v>15</v>
      </c>
      <c r="M654" s="188">
        <f>G654*(1+L654/100)</f>
        <v>0</v>
      </c>
      <c r="N654" s="188">
        <v>0</v>
      </c>
      <c r="O654" s="188">
        <f>ROUND(E654*N654,2)</f>
        <v>0</v>
      </c>
      <c r="P654" s="188">
        <v>0</v>
      </c>
      <c r="Q654" s="188">
        <f>ROUND(E654*P654,2)</f>
        <v>0</v>
      </c>
      <c r="R654" s="188"/>
      <c r="S654" s="188" t="s">
        <v>157</v>
      </c>
      <c r="T654" s="188">
        <v>0</v>
      </c>
      <c r="U654" s="189">
        <f>ROUND(E654*T654,2)</f>
        <v>0</v>
      </c>
      <c r="V654" s="188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 t="s">
        <v>152</v>
      </c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</row>
    <row r="655" spans="1:60" outlineLevel="1">
      <c r="A655" s="167">
        <v>115</v>
      </c>
      <c r="B655" s="177" t="s">
        <v>579</v>
      </c>
      <c r="C655" s="194" t="s">
        <v>580</v>
      </c>
      <c r="D655" s="179" t="s">
        <v>0</v>
      </c>
      <c r="E655" s="183">
        <v>5344.3770000000004</v>
      </c>
      <c r="F655" s="188"/>
      <c r="G655" s="188"/>
      <c r="H655" s="188">
        <v>0</v>
      </c>
      <c r="I655" s="188">
        <f>ROUND(E655*H655,2)</f>
        <v>0</v>
      </c>
      <c r="J655" s="188">
        <v>1.4</v>
      </c>
      <c r="K655" s="188">
        <f>ROUND(E655*J655,2)</f>
        <v>7482.13</v>
      </c>
      <c r="L655" s="188">
        <v>15</v>
      </c>
      <c r="M655" s="188">
        <f>G655*(1+L655/100)</f>
        <v>0</v>
      </c>
      <c r="N655" s="188">
        <v>0</v>
      </c>
      <c r="O655" s="188">
        <f>ROUND(E655*N655,2)</f>
        <v>0</v>
      </c>
      <c r="P655" s="188">
        <v>0</v>
      </c>
      <c r="Q655" s="188">
        <f>ROUND(E655*P655,2)</f>
        <v>0</v>
      </c>
      <c r="R655" s="188"/>
      <c r="S655" s="188" t="s">
        <v>157</v>
      </c>
      <c r="T655" s="188">
        <v>0</v>
      </c>
      <c r="U655" s="189">
        <f>ROUND(E655*T655,2)</f>
        <v>0</v>
      </c>
      <c r="V655" s="188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 t="s">
        <v>388</v>
      </c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</row>
    <row r="656" spans="1:60">
      <c r="A656" s="173" t="s">
        <v>146</v>
      </c>
      <c r="B656" s="178" t="s">
        <v>102</v>
      </c>
      <c r="C656" s="196" t="s">
        <v>103</v>
      </c>
      <c r="D656" s="181"/>
      <c r="E656" s="185"/>
      <c r="F656" s="190"/>
      <c r="G656" s="190">
        <f>SUMIF(AG657:AG658,"&lt;&gt;NOR",G657:G658)</f>
        <v>0</v>
      </c>
      <c r="H656" s="190"/>
      <c r="I656" s="190">
        <f>SUM(I657:I658)</f>
        <v>0</v>
      </c>
      <c r="J656" s="190"/>
      <c r="K656" s="190">
        <f>SUM(K657:K658)</f>
        <v>33043.61</v>
      </c>
      <c r="L656" s="190"/>
      <c r="M656" s="190">
        <f>SUM(M657:M658)</f>
        <v>0</v>
      </c>
      <c r="N656" s="190"/>
      <c r="O656" s="190">
        <f>SUM(O657:O658)</f>
        <v>0</v>
      </c>
      <c r="P656" s="190"/>
      <c r="Q656" s="190">
        <f>SUM(Q657:Q658)</f>
        <v>0</v>
      </c>
      <c r="R656" s="190"/>
      <c r="S656" s="190"/>
      <c r="T656" s="190"/>
      <c r="U656" s="191">
        <f>SUM(U657:U658)</f>
        <v>0</v>
      </c>
      <c r="V656" s="190"/>
      <c r="AG656" t="s">
        <v>147</v>
      </c>
    </row>
    <row r="657" spans="1:60" ht="20.399999999999999" outlineLevel="1">
      <c r="A657" s="167">
        <v>116</v>
      </c>
      <c r="B657" s="177" t="s">
        <v>581</v>
      </c>
      <c r="C657" s="194" t="s">
        <v>582</v>
      </c>
      <c r="D657" s="179" t="s">
        <v>377</v>
      </c>
      <c r="E657" s="183">
        <v>1</v>
      </c>
      <c r="F657" s="188"/>
      <c r="G657" s="188"/>
      <c r="H657" s="188">
        <v>0</v>
      </c>
      <c r="I657" s="188">
        <f>ROUND(E657*H657,2)</f>
        <v>0</v>
      </c>
      <c r="J657" s="188">
        <v>17259.61</v>
      </c>
      <c r="K657" s="188">
        <f>ROUND(E657*J657,2)</f>
        <v>17259.61</v>
      </c>
      <c r="L657" s="188">
        <v>15</v>
      </c>
      <c r="M657" s="188">
        <f>G657*(1+L657/100)</f>
        <v>0</v>
      </c>
      <c r="N657" s="188">
        <v>0</v>
      </c>
      <c r="O657" s="188">
        <f>ROUND(E657*N657,2)</f>
        <v>0</v>
      </c>
      <c r="P657" s="188">
        <v>0</v>
      </c>
      <c r="Q657" s="188">
        <f>ROUND(E657*P657,2)</f>
        <v>0</v>
      </c>
      <c r="R657" s="188"/>
      <c r="S657" s="188" t="s">
        <v>157</v>
      </c>
      <c r="T657" s="188">
        <v>0</v>
      </c>
      <c r="U657" s="189">
        <f>ROUND(E657*T657,2)</f>
        <v>0</v>
      </c>
      <c r="V657" s="188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 t="s">
        <v>152</v>
      </c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</row>
    <row r="658" spans="1:60" ht="20.399999999999999" outlineLevel="1">
      <c r="A658" s="167">
        <v>117</v>
      </c>
      <c r="B658" s="177" t="s">
        <v>583</v>
      </c>
      <c r="C658" s="194" t="s">
        <v>584</v>
      </c>
      <c r="D658" s="179" t="s">
        <v>377</v>
      </c>
      <c r="E658" s="183">
        <v>1</v>
      </c>
      <c r="F658" s="188"/>
      <c r="G658" s="188"/>
      <c r="H658" s="188">
        <v>0</v>
      </c>
      <c r="I658" s="188">
        <f>ROUND(E658*H658,2)</f>
        <v>0</v>
      </c>
      <c r="J658" s="188">
        <v>15784</v>
      </c>
      <c r="K658" s="188">
        <f>ROUND(E658*J658,2)</f>
        <v>15784</v>
      </c>
      <c r="L658" s="188">
        <v>15</v>
      </c>
      <c r="M658" s="188">
        <f>G658*(1+L658/100)</f>
        <v>0</v>
      </c>
      <c r="N658" s="188">
        <v>0</v>
      </c>
      <c r="O658" s="188">
        <f>ROUND(E658*N658,2)</f>
        <v>0</v>
      </c>
      <c r="P658" s="188">
        <v>0</v>
      </c>
      <c r="Q658" s="188">
        <f>ROUND(E658*P658,2)</f>
        <v>0</v>
      </c>
      <c r="R658" s="188"/>
      <c r="S658" s="188" t="s">
        <v>157</v>
      </c>
      <c r="T658" s="188">
        <v>0</v>
      </c>
      <c r="U658" s="189">
        <f>ROUND(E658*T658,2)</f>
        <v>0</v>
      </c>
      <c r="V658" s="188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 t="s">
        <v>152</v>
      </c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</row>
    <row r="659" spans="1:60">
      <c r="A659" s="173" t="s">
        <v>146</v>
      </c>
      <c r="B659" s="178" t="s">
        <v>104</v>
      </c>
      <c r="C659" s="196" t="s">
        <v>105</v>
      </c>
      <c r="D659" s="181"/>
      <c r="E659" s="185"/>
      <c r="F659" s="190"/>
      <c r="G659" s="190">
        <f>SUMIF(AG660:AG665,"&lt;&gt;NOR",G660:G665)</f>
        <v>0</v>
      </c>
      <c r="H659" s="190"/>
      <c r="I659" s="190">
        <f>SUM(I660:I665)</f>
        <v>0</v>
      </c>
      <c r="J659" s="190"/>
      <c r="K659" s="190">
        <f>SUM(K660:K665)</f>
        <v>389045.19</v>
      </c>
      <c r="L659" s="190"/>
      <c r="M659" s="190">
        <f>SUM(M660:M665)</f>
        <v>0</v>
      </c>
      <c r="N659" s="190"/>
      <c r="O659" s="190">
        <f>SUM(O660:O665)</f>
        <v>0</v>
      </c>
      <c r="P659" s="190"/>
      <c r="Q659" s="190">
        <f>SUM(Q660:Q665)</f>
        <v>0</v>
      </c>
      <c r="R659" s="190"/>
      <c r="S659" s="190"/>
      <c r="T659" s="190"/>
      <c r="U659" s="191">
        <f>SUM(U660:U665)</f>
        <v>0</v>
      </c>
      <c r="V659" s="190"/>
      <c r="AG659" t="s">
        <v>147</v>
      </c>
    </row>
    <row r="660" spans="1:60" ht="30.6" outlineLevel="1">
      <c r="A660" s="167">
        <v>118</v>
      </c>
      <c r="B660" s="177" t="s">
        <v>585</v>
      </c>
      <c r="C660" s="194" t="s">
        <v>586</v>
      </c>
      <c r="D660" s="179" t="s">
        <v>159</v>
      </c>
      <c r="E660" s="183">
        <v>45.081600000000002</v>
      </c>
      <c r="F660" s="188"/>
      <c r="G660" s="188"/>
      <c r="H660" s="188">
        <v>0</v>
      </c>
      <c r="I660" s="188">
        <f>ROUND(E660*H660,2)</f>
        <v>0</v>
      </c>
      <c r="J660" s="188">
        <v>8629.7999999999993</v>
      </c>
      <c r="K660" s="188">
        <f>ROUND(E660*J660,2)</f>
        <v>389045.19</v>
      </c>
      <c r="L660" s="188">
        <v>15</v>
      </c>
      <c r="M660" s="188">
        <f>G660*(1+L660/100)</f>
        <v>0</v>
      </c>
      <c r="N660" s="188">
        <v>0</v>
      </c>
      <c r="O660" s="188">
        <f>ROUND(E660*N660,2)</f>
        <v>0</v>
      </c>
      <c r="P660" s="188">
        <v>0</v>
      </c>
      <c r="Q660" s="188">
        <f>ROUND(E660*P660,2)</f>
        <v>0</v>
      </c>
      <c r="R660" s="188"/>
      <c r="S660" s="188" t="s">
        <v>157</v>
      </c>
      <c r="T660" s="188">
        <v>0</v>
      </c>
      <c r="U660" s="189">
        <f>ROUND(E660*T660,2)</f>
        <v>0</v>
      </c>
      <c r="V660" s="188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 t="s">
        <v>152</v>
      </c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</row>
    <row r="661" spans="1:60" outlineLevel="1">
      <c r="A661" s="167"/>
      <c r="B661" s="177"/>
      <c r="C661" s="195" t="s">
        <v>284</v>
      </c>
      <c r="D661" s="180"/>
      <c r="E661" s="184">
        <v>13.363200000000001</v>
      </c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9"/>
      <c r="V661" s="188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 t="s">
        <v>154</v>
      </c>
      <c r="AH661" s="166">
        <v>0</v>
      </c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</row>
    <row r="662" spans="1:60" outlineLevel="1">
      <c r="A662" s="167"/>
      <c r="B662" s="177"/>
      <c r="C662" s="195" t="s">
        <v>285</v>
      </c>
      <c r="D662" s="180"/>
      <c r="E662" s="184">
        <v>13.824</v>
      </c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9"/>
      <c r="V662" s="188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 t="s">
        <v>154</v>
      </c>
      <c r="AH662" s="166">
        <v>0</v>
      </c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</row>
    <row r="663" spans="1:60" outlineLevel="1">
      <c r="A663" s="167"/>
      <c r="B663" s="177"/>
      <c r="C663" s="195" t="s">
        <v>286</v>
      </c>
      <c r="D663" s="180"/>
      <c r="E663" s="184">
        <v>1.3248</v>
      </c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9"/>
      <c r="V663" s="188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 t="s">
        <v>154</v>
      </c>
      <c r="AH663" s="166">
        <v>0</v>
      </c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</row>
    <row r="664" spans="1:60" outlineLevel="1">
      <c r="A664" s="167"/>
      <c r="B664" s="177"/>
      <c r="C664" s="195" t="s">
        <v>587</v>
      </c>
      <c r="D664" s="180"/>
      <c r="E664" s="184">
        <v>13.92</v>
      </c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9"/>
      <c r="V664" s="188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 t="s">
        <v>154</v>
      </c>
      <c r="AH664" s="166">
        <v>0</v>
      </c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</row>
    <row r="665" spans="1:60" outlineLevel="1">
      <c r="A665" s="167"/>
      <c r="B665" s="177"/>
      <c r="C665" s="195" t="s">
        <v>287</v>
      </c>
      <c r="D665" s="180"/>
      <c r="E665" s="184">
        <v>2.6496</v>
      </c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9"/>
      <c r="V665" s="188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 t="s">
        <v>154</v>
      </c>
      <c r="AH665" s="166">
        <v>0</v>
      </c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</row>
    <row r="666" spans="1:60">
      <c r="A666" s="173" t="s">
        <v>146</v>
      </c>
      <c r="B666" s="178" t="s">
        <v>106</v>
      </c>
      <c r="C666" s="196" t="s">
        <v>107</v>
      </c>
      <c r="D666" s="181"/>
      <c r="E666" s="185"/>
      <c r="F666" s="190"/>
      <c r="G666" s="190">
        <f>SUMIF(AG667:AG748,"&lt;&gt;NOR",G667:G748)</f>
        <v>0</v>
      </c>
      <c r="H666" s="190"/>
      <c r="I666" s="190">
        <f>SUM(I667:I748)</f>
        <v>56443.82</v>
      </c>
      <c r="J666" s="190"/>
      <c r="K666" s="190">
        <f>SUM(K667:K748)</f>
        <v>51280.41</v>
      </c>
      <c r="L666" s="190"/>
      <c r="M666" s="190">
        <f>SUM(M667:M748)</f>
        <v>0</v>
      </c>
      <c r="N666" s="190"/>
      <c r="O666" s="190">
        <f>SUM(O667:O748)</f>
        <v>0.36</v>
      </c>
      <c r="P666" s="190"/>
      <c r="Q666" s="190">
        <f>SUM(Q667:Q748)</f>
        <v>0</v>
      </c>
      <c r="R666" s="190"/>
      <c r="S666" s="190"/>
      <c r="T666" s="190"/>
      <c r="U666" s="191">
        <f>SUM(U667:U748)</f>
        <v>0</v>
      </c>
      <c r="V666" s="190"/>
      <c r="AG666" t="s">
        <v>147</v>
      </c>
    </row>
    <row r="667" spans="1:60" outlineLevel="1">
      <c r="A667" s="167">
        <v>119</v>
      </c>
      <c r="B667" s="177" t="s">
        <v>588</v>
      </c>
      <c r="C667" s="194" t="s">
        <v>589</v>
      </c>
      <c r="D667" s="179" t="s">
        <v>159</v>
      </c>
      <c r="E667" s="183">
        <v>93</v>
      </c>
      <c r="F667" s="188"/>
      <c r="G667" s="188"/>
      <c r="H667" s="188">
        <v>0</v>
      </c>
      <c r="I667" s="188">
        <f>ROUND(E667*H667,2)</f>
        <v>0</v>
      </c>
      <c r="J667" s="188">
        <v>400</v>
      </c>
      <c r="K667" s="188">
        <f>ROUND(E667*J667,2)</f>
        <v>37200</v>
      </c>
      <c r="L667" s="188">
        <v>15</v>
      </c>
      <c r="M667" s="188">
        <f>G667*(1+L667/100)</f>
        <v>0</v>
      </c>
      <c r="N667" s="188">
        <v>0</v>
      </c>
      <c r="O667" s="188">
        <f>ROUND(E667*N667,2)</f>
        <v>0</v>
      </c>
      <c r="P667" s="188">
        <v>0</v>
      </c>
      <c r="Q667" s="188">
        <f>ROUND(E667*P667,2)</f>
        <v>0</v>
      </c>
      <c r="R667" s="188"/>
      <c r="S667" s="188" t="s">
        <v>151</v>
      </c>
      <c r="T667" s="188">
        <v>0</v>
      </c>
      <c r="U667" s="189">
        <f>ROUND(E667*T667,2)</f>
        <v>0</v>
      </c>
      <c r="V667" s="188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 t="s">
        <v>152</v>
      </c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</row>
    <row r="668" spans="1:60" outlineLevel="1">
      <c r="A668" s="167"/>
      <c r="B668" s="177"/>
      <c r="C668" s="195" t="s">
        <v>397</v>
      </c>
      <c r="D668" s="180"/>
      <c r="E668" s="184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9"/>
      <c r="V668" s="188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 t="s">
        <v>154</v>
      </c>
      <c r="AH668" s="166">
        <v>0</v>
      </c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  <c r="BA668" s="166"/>
      <c r="BB668" s="166"/>
      <c r="BC668" s="166"/>
      <c r="BD668" s="166"/>
      <c r="BE668" s="166"/>
      <c r="BF668" s="166"/>
      <c r="BG668" s="166"/>
      <c r="BH668" s="166"/>
    </row>
    <row r="669" spans="1:60" outlineLevel="1">
      <c r="A669" s="167"/>
      <c r="B669" s="177"/>
      <c r="C669" s="195" t="s">
        <v>398</v>
      </c>
      <c r="D669" s="180"/>
      <c r="E669" s="184">
        <v>3.9</v>
      </c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9"/>
      <c r="V669" s="188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 t="s">
        <v>154</v>
      </c>
      <c r="AH669" s="166">
        <v>0</v>
      </c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</row>
    <row r="670" spans="1:60" outlineLevel="1">
      <c r="A670" s="167"/>
      <c r="B670" s="177"/>
      <c r="C670" s="195" t="s">
        <v>399</v>
      </c>
      <c r="D670" s="180"/>
      <c r="E670" s="184">
        <v>3.4</v>
      </c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9"/>
      <c r="V670" s="188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 t="s">
        <v>154</v>
      </c>
      <c r="AH670" s="166">
        <v>0</v>
      </c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</row>
    <row r="671" spans="1:60" outlineLevel="1">
      <c r="A671" s="167"/>
      <c r="B671" s="177"/>
      <c r="C671" s="195" t="s">
        <v>400</v>
      </c>
      <c r="D671" s="180"/>
      <c r="E671" s="184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9"/>
      <c r="V671" s="188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 t="s">
        <v>154</v>
      </c>
      <c r="AH671" s="166">
        <v>0</v>
      </c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  <c r="BA671" s="166"/>
      <c r="BB671" s="166"/>
      <c r="BC671" s="166"/>
      <c r="BD671" s="166"/>
      <c r="BE671" s="166"/>
      <c r="BF671" s="166"/>
      <c r="BG671" s="166"/>
      <c r="BH671" s="166"/>
    </row>
    <row r="672" spans="1:60" outlineLevel="1">
      <c r="A672" s="167"/>
      <c r="B672" s="177"/>
      <c r="C672" s="195" t="s">
        <v>401</v>
      </c>
      <c r="D672" s="180"/>
      <c r="E672" s="184">
        <v>3.1</v>
      </c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9"/>
      <c r="V672" s="188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 t="s">
        <v>154</v>
      </c>
      <c r="AH672" s="166">
        <v>0</v>
      </c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</row>
    <row r="673" spans="1:60" outlineLevel="1">
      <c r="A673" s="167"/>
      <c r="B673" s="177"/>
      <c r="C673" s="195" t="s">
        <v>402</v>
      </c>
      <c r="D673" s="180"/>
      <c r="E673" s="184">
        <v>3.3</v>
      </c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9"/>
      <c r="V673" s="188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 t="s">
        <v>154</v>
      </c>
      <c r="AH673" s="166">
        <v>0</v>
      </c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</row>
    <row r="674" spans="1:60" outlineLevel="1">
      <c r="A674" s="167"/>
      <c r="B674" s="177"/>
      <c r="C674" s="195" t="s">
        <v>403</v>
      </c>
      <c r="D674" s="180"/>
      <c r="E674" s="184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9"/>
      <c r="V674" s="188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 t="s">
        <v>154</v>
      </c>
      <c r="AH674" s="166">
        <v>0</v>
      </c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</row>
    <row r="675" spans="1:60" outlineLevel="1">
      <c r="A675" s="167"/>
      <c r="B675" s="177"/>
      <c r="C675" s="195" t="s">
        <v>399</v>
      </c>
      <c r="D675" s="180"/>
      <c r="E675" s="184">
        <v>3.4</v>
      </c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9"/>
      <c r="V675" s="188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 t="s">
        <v>154</v>
      </c>
      <c r="AH675" s="166">
        <v>0</v>
      </c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</row>
    <row r="676" spans="1:60" outlineLevel="1">
      <c r="A676" s="167"/>
      <c r="B676" s="177"/>
      <c r="C676" s="195" t="s">
        <v>404</v>
      </c>
      <c r="D676" s="180"/>
      <c r="E676" s="184">
        <v>3.7</v>
      </c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9"/>
      <c r="V676" s="188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 t="s">
        <v>154</v>
      </c>
      <c r="AH676" s="166">
        <v>0</v>
      </c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</row>
    <row r="677" spans="1:60" outlineLevel="1">
      <c r="A677" s="167"/>
      <c r="B677" s="177"/>
      <c r="C677" s="195" t="s">
        <v>405</v>
      </c>
      <c r="D677" s="180"/>
      <c r="E677" s="184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9"/>
      <c r="V677" s="188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 t="s">
        <v>154</v>
      </c>
      <c r="AH677" s="166">
        <v>0</v>
      </c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</row>
    <row r="678" spans="1:60" outlineLevel="1">
      <c r="A678" s="167"/>
      <c r="B678" s="177"/>
      <c r="C678" s="195" t="s">
        <v>406</v>
      </c>
      <c r="D678" s="180"/>
      <c r="E678" s="184">
        <v>3.7</v>
      </c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9"/>
      <c r="V678" s="188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 t="s">
        <v>154</v>
      </c>
      <c r="AH678" s="166">
        <v>0</v>
      </c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  <c r="BA678" s="166"/>
      <c r="BB678" s="166"/>
      <c r="BC678" s="166"/>
      <c r="BD678" s="166"/>
      <c r="BE678" s="166"/>
      <c r="BF678" s="166"/>
      <c r="BG678" s="166"/>
      <c r="BH678" s="166"/>
    </row>
    <row r="679" spans="1:60" outlineLevel="1">
      <c r="A679" s="167"/>
      <c r="B679" s="177"/>
      <c r="C679" s="195" t="s">
        <v>407</v>
      </c>
      <c r="D679" s="180"/>
      <c r="E679" s="184">
        <v>4.3</v>
      </c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9"/>
      <c r="V679" s="188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 t="s">
        <v>154</v>
      </c>
      <c r="AH679" s="166">
        <v>0</v>
      </c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</row>
    <row r="680" spans="1:60" outlineLevel="1">
      <c r="A680" s="167"/>
      <c r="B680" s="177"/>
      <c r="C680" s="195" t="s">
        <v>434</v>
      </c>
      <c r="D680" s="180"/>
      <c r="E680" s="184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9"/>
      <c r="V680" s="188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 t="s">
        <v>154</v>
      </c>
      <c r="AH680" s="166">
        <v>0</v>
      </c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</row>
    <row r="681" spans="1:60" outlineLevel="1">
      <c r="A681" s="167"/>
      <c r="B681" s="177"/>
      <c r="C681" s="195" t="s">
        <v>435</v>
      </c>
      <c r="D681" s="180"/>
      <c r="E681" s="184">
        <v>4.9000000000000004</v>
      </c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9"/>
      <c r="V681" s="188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 t="s">
        <v>154</v>
      </c>
      <c r="AH681" s="166">
        <v>0</v>
      </c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</row>
    <row r="682" spans="1:60" outlineLevel="1">
      <c r="A682" s="167"/>
      <c r="B682" s="177"/>
      <c r="C682" s="195" t="s">
        <v>190</v>
      </c>
      <c r="D682" s="180"/>
      <c r="E682" s="184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9"/>
      <c r="V682" s="188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 t="s">
        <v>154</v>
      </c>
      <c r="AH682" s="166">
        <v>0</v>
      </c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</row>
    <row r="683" spans="1:60" outlineLevel="1">
      <c r="A683" s="167"/>
      <c r="B683" s="177"/>
      <c r="C683" s="195" t="s">
        <v>191</v>
      </c>
      <c r="D683" s="180"/>
      <c r="E683" s="184">
        <v>2.6</v>
      </c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9"/>
      <c r="V683" s="188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 t="s">
        <v>154</v>
      </c>
      <c r="AH683" s="166">
        <v>0</v>
      </c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</row>
    <row r="684" spans="1:60" outlineLevel="1">
      <c r="A684" s="167"/>
      <c r="B684" s="177"/>
      <c r="C684" s="195" t="s">
        <v>205</v>
      </c>
      <c r="D684" s="180"/>
      <c r="E684" s="184">
        <v>3.6</v>
      </c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9"/>
      <c r="V684" s="188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 t="s">
        <v>154</v>
      </c>
      <c r="AH684" s="166">
        <v>0</v>
      </c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</row>
    <row r="685" spans="1:60" outlineLevel="1">
      <c r="A685" s="167"/>
      <c r="B685" s="177"/>
      <c r="C685" s="195" t="s">
        <v>193</v>
      </c>
      <c r="D685" s="180"/>
      <c r="E685" s="184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9"/>
      <c r="V685" s="188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 t="s">
        <v>154</v>
      </c>
      <c r="AH685" s="166">
        <v>0</v>
      </c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</row>
    <row r="686" spans="1:60" outlineLevel="1">
      <c r="A686" s="167"/>
      <c r="B686" s="177"/>
      <c r="C686" s="195" t="s">
        <v>194</v>
      </c>
      <c r="D686" s="180"/>
      <c r="E686" s="184">
        <v>5</v>
      </c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9"/>
      <c r="V686" s="188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 t="s">
        <v>154</v>
      </c>
      <c r="AH686" s="166">
        <v>0</v>
      </c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</row>
    <row r="687" spans="1:60" outlineLevel="1">
      <c r="A687" s="167"/>
      <c r="B687" s="177"/>
      <c r="C687" s="195" t="s">
        <v>206</v>
      </c>
      <c r="D687" s="180"/>
      <c r="E687" s="184">
        <v>4.9000000000000004</v>
      </c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9"/>
      <c r="V687" s="188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 t="s">
        <v>154</v>
      </c>
      <c r="AH687" s="166">
        <v>0</v>
      </c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</row>
    <row r="688" spans="1:60" outlineLevel="1">
      <c r="A688" s="167"/>
      <c r="B688" s="177"/>
      <c r="C688" s="195" t="s">
        <v>197</v>
      </c>
      <c r="D688" s="180"/>
      <c r="E688" s="184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9"/>
      <c r="V688" s="188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 t="s">
        <v>154</v>
      </c>
      <c r="AH688" s="166">
        <v>0</v>
      </c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</row>
    <row r="689" spans="1:60" outlineLevel="1">
      <c r="A689" s="167"/>
      <c r="B689" s="177"/>
      <c r="C689" s="195" t="s">
        <v>198</v>
      </c>
      <c r="D689" s="180"/>
      <c r="E689" s="184">
        <v>4.7</v>
      </c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9"/>
      <c r="V689" s="188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 t="s">
        <v>154</v>
      </c>
      <c r="AH689" s="166">
        <v>0</v>
      </c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</row>
    <row r="690" spans="1:60" outlineLevel="1">
      <c r="A690" s="167"/>
      <c r="B690" s="177"/>
      <c r="C690" s="195" t="s">
        <v>207</v>
      </c>
      <c r="D690" s="180"/>
      <c r="E690" s="184">
        <v>4.7</v>
      </c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9"/>
      <c r="V690" s="188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 t="s">
        <v>154</v>
      </c>
      <c r="AH690" s="166">
        <v>0</v>
      </c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</row>
    <row r="691" spans="1:60" outlineLevel="1">
      <c r="A691" s="167"/>
      <c r="B691" s="177"/>
      <c r="C691" s="195" t="s">
        <v>200</v>
      </c>
      <c r="D691" s="180"/>
      <c r="E691" s="184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9"/>
      <c r="V691" s="188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 t="s">
        <v>154</v>
      </c>
      <c r="AH691" s="166">
        <v>0</v>
      </c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</row>
    <row r="692" spans="1:60" outlineLevel="1">
      <c r="A692" s="167"/>
      <c r="B692" s="177"/>
      <c r="C692" s="195" t="s">
        <v>201</v>
      </c>
      <c r="D692" s="180"/>
      <c r="E692" s="184">
        <v>1.7</v>
      </c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9"/>
      <c r="V692" s="188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 t="s">
        <v>154</v>
      </c>
      <c r="AH692" s="166">
        <v>0</v>
      </c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</row>
    <row r="693" spans="1:60" outlineLevel="1">
      <c r="A693" s="167"/>
      <c r="B693" s="177"/>
      <c r="C693" s="195" t="s">
        <v>208</v>
      </c>
      <c r="D693" s="180"/>
      <c r="E693" s="184">
        <v>4.4000000000000004</v>
      </c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9"/>
      <c r="V693" s="188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 t="s">
        <v>154</v>
      </c>
      <c r="AH693" s="166">
        <v>0</v>
      </c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</row>
    <row r="694" spans="1:60" outlineLevel="1">
      <c r="A694" s="167"/>
      <c r="B694" s="177"/>
      <c r="C694" s="195" t="s">
        <v>590</v>
      </c>
      <c r="D694" s="180"/>
      <c r="E694" s="184">
        <v>7.7</v>
      </c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9"/>
      <c r="V694" s="188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 t="s">
        <v>154</v>
      </c>
      <c r="AH694" s="166">
        <v>0</v>
      </c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</row>
    <row r="695" spans="1:60" outlineLevel="1">
      <c r="A695" s="167"/>
      <c r="B695" s="177"/>
      <c r="C695" s="195" t="s">
        <v>370</v>
      </c>
      <c r="D695" s="180"/>
      <c r="E695" s="184">
        <v>20</v>
      </c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9"/>
      <c r="V695" s="188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 t="s">
        <v>154</v>
      </c>
      <c r="AH695" s="166">
        <v>0</v>
      </c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</row>
    <row r="696" spans="1:60" outlineLevel="1">
      <c r="A696" s="167">
        <v>120</v>
      </c>
      <c r="B696" s="177" t="s">
        <v>591</v>
      </c>
      <c r="C696" s="194" t="s">
        <v>592</v>
      </c>
      <c r="D696" s="179" t="s">
        <v>167</v>
      </c>
      <c r="E696" s="183">
        <v>69.42</v>
      </c>
      <c r="F696" s="188"/>
      <c r="G696" s="188"/>
      <c r="H696" s="188">
        <v>4.08</v>
      </c>
      <c r="I696" s="188">
        <f>ROUND(E696*H696,2)</f>
        <v>283.23</v>
      </c>
      <c r="J696" s="188">
        <v>108.12</v>
      </c>
      <c r="K696" s="188">
        <f>ROUND(E696*J696,2)</f>
        <v>7505.69</v>
      </c>
      <c r="L696" s="188">
        <v>15</v>
      </c>
      <c r="M696" s="188">
        <f>G696*(1+L696/100)</f>
        <v>0</v>
      </c>
      <c r="N696" s="188">
        <v>5.1799999999999997E-3</v>
      </c>
      <c r="O696" s="188">
        <f>ROUND(E696*N696,2)</f>
        <v>0.36</v>
      </c>
      <c r="P696" s="188">
        <v>0</v>
      </c>
      <c r="Q696" s="188">
        <f>ROUND(E696*P696,2)</f>
        <v>0</v>
      </c>
      <c r="R696" s="188"/>
      <c r="S696" s="188" t="s">
        <v>151</v>
      </c>
      <c r="T696" s="188">
        <v>0</v>
      </c>
      <c r="U696" s="189">
        <f>ROUND(E696*T696,2)</f>
        <v>0</v>
      </c>
      <c r="V696" s="188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 t="s">
        <v>152</v>
      </c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</row>
    <row r="697" spans="1:60" outlineLevel="1">
      <c r="A697" s="167"/>
      <c r="B697" s="177"/>
      <c r="C697" s="195" t="s">
        <v>397</v>
      </c>
      <c r="D697" s="180"/>
      <c r="E697" s="184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9"/>
      <c r="V697" s="188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 t="s">
        <v>154</v>
      </c>
      <c r="AH697" s="166">
        <v>0</v>
      </c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</row>
    <row r="698" spans="1:60" outlineLevel="1">
      <c r="A698" s="167"/>
      <c r="B698" s="177"/>
      <c r="C698" s="195" t="s">
        <v>593</v>
      </c>
      <c r="D698" s="180"/>
      <c r="E698" s="184">
        <v>5.15</v>
      </c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9"/>
      <c r="V698" s="188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 t="s">
        <v>154</v>
      </c>
      <c r="AH698" s="166">
        <v>0</v>
      </c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</row>
    <row r="699" spans="1:60" outlineLevel="1">
      <c r="A699" s="167"/>
      <c r="B699" s="177"/>
      <c r="C699" s="195" t="s">
        <v>400</v>
      </c>
      <c r="D699" s="180"/>
      <c r="E699" s="184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9"/>
      <c r="V699" s="188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 t="s">
        <v>154</v>
      </c>
      <c r="AH699" s="166">
        <v>0</v>
      </c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</row>
    <row r="700" spans="1:60" outlineLevel="1">
      <c r="A700" s="167"/>
      <c r="B700" s="177"/>
      <c r="C700" s="195" t="s">
        <v>594</v>
      </c>
      <c r="D700" s="180"/>
      <c r="E700" s="184">
        <v>5.45</v>
      </c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9"/>
      <c r="V700" s="188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 t="s">
        <v>154</v>
      </c>
      <c r="AH700" s="166">
        <v>0</v>
      </c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</row>
    <row r="701" spans="1:60" outlineLevel="1">
      <c r="A701" s="167"/>
      <c r="B701" s="177"/>
      <c r="C701" s="195" t="s">
        <v>403</v>
      </c>
      <c r="D701" s="180"/>
      <c r="E701" s="184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9"/>
      <c r="V701" s="188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 t="s">
        <v>154</v>
      </c>
      <c r="AH701" s="166">
        <v>0</v>
      </c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</row>
    <row r="702" spans="1:60" outlineLevel="1">
      <c r="A702" s="167"/>
      <c r="B702" s="177"/>
      <c r="C702" s="195" t="s">
        <v>595</v>
      </c>
      <c r="D702" s="180"/>
      <c r="E702" s="184">
        <v>6.23</v>
      </c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9"/>
      <c r="V702" s="188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 t="s">
        <v>154</v>
      </c>
      <c r="AH702" s="166">
        <v>0</v>
      </c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</row>
    <row r="703" spans="1:60" outlineLevel="1">
      <c r="A703" s="167"/>
      <c r="B703" s="177"/>
      <c r="C703" s="195" t="s">
        <v>405</v>
      </c>
      <c r="D703" s="180"/>
      <c r="E703" s="184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9"/>
      <c r="V703" s="188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 t="s">
        <v>154</v>
      </c>
      <c r="AH703" s="166">
        <v>0</v>
      </c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</row>
    <row r="704" spans="1:60" outlineLevel="1">
      <c r="A704" s="167"/>
      <c r="B704" s="177"/>
      <c r="C704" s="195" t="s">
        <v>596</v>
      </c>
      <c r="D704" s="180"/>
      <c r="E704" s="184">
        <v>5.49</v>
      </c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9"/>
      <c r="V704" s="188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 t="s">
        <v>154</v>
      </c>
      <c r="AH704" s="166">
        <v>0</v>
      </c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</row>
    <row r="705" spans="1:60" outlineLevel="1">
      <c r="A705" s="167"/>
      <c r="B705" s="177"/>
      <c r="C705" s="195" t="s">
        <v>434</v>
      </c>
      <c r="D705" s="180"/>
      <c r="E705" s="184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9"/>
      <c r="V705" s="188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 t="s">
        <v>154</v>
      </c>
      <c r="AH705" s="166">
        <v>0</v>
      </c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</row>
    <row r="706" spans="1:60" outlineLevel="1">
      <c r="A706" s="167"/>
      <c r="B706" s="177"/>
      <c r="C706" s="195" t="s">
        <v>597</v>
      </c>
      <c r="D706" s="180"/>
      <c r="E706" s="184">
        <v>3.06</v>
      </c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9"/>
      <c r="V706" s="188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 t="s">
        <v>154</v>
      </c>
      <c r="AH706" s="166">
        <v>0</v>
      </c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</row>
    <row r="707" spans="1:60" outlineLevel="1">
      <c r="A707" s="167"/>
      <c r="B707" s="177"/>
      <c r="C707" s="195" t="s">
        <v>190</v>
      </c>
      <c r="D707" s="180"/>
      <c r="E707" s="184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9"/>
      <c r="V707" s="188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 t="s">
        <v>154</v>
      </c>
      <c r="AH707" s="166">
        <v>0</v>
      </c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</row>
    <row r="708" spans="1:60" outlineLevel="1">
      <c r="A708" s="167"/>
      <c r="B708" s="177"/>
      <c r="C708" s="195" t="s">
        <v>598</v>
      </c>
      <c r="D708" s="180"/>
      <c r="E708" s="184">
        <v>4.24</v>
      </c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9"/>
      <c r="V708" s="188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 t="s">
        <v>154</v>
      </c>
      <c r="AH708" s="166">
        <v>0</v>
      </c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  <c r="BA708" s="166"/>
      <c r="BB708" s="166"/>
      <c r="BC708" s="166"/>
      <c r="BD708" s="166"/>
      <c r="BE708" s="166"/>
      <c r="BF708" s="166"/>
      <c r="BG708" s="166"/>
      <c r="BH708" s="166"/>
    </row>
    <row r="709" spans="1:60" outlineLevel="1">
      <c r="A709" s="167"/>
      <c r="B709" s="177"/>
      <c r="C709" s="195" t="s">
        <v>193</v>
      </c>
      <c r="D709" s="180"/>
      <c r="E709" s="184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9"/>
      <c r="V709" s="188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 t="s">
        <v>154</v>
      </c>
      <c r="AH709" s="166">
        <v>0</v>
      </c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</row>
    <row r="710" spans="1:60" outlineLevel="1">
      <c r="A710" s="167"/>
      <c r="B710" s="177"/>
      <c r="C710" s="195" t="s">
        <v>599</v>
      </c>
      <c r="D710" s="180"/>
      <c r="E710" s="184">
        <v>6.92</v>
      </c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9"/>
      <c r="V710" s="188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 t="s">
        <v>154</v>
      </c>
      <c r="AH710" s="166">
        <v>0</v>
      </c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</row>
    <row r="711" spans="1:60" outlineLevel="1">
      <c r="A711" s="167"/>
      <c r="B711" s="177"/>
      <c r="C711" s="195" t="s">
        <v>197</v>
      </c>
      <c r="D711" s="180"/>
      <c r="E711" s="184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9"/>
      <c r="V711" s="188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 t="s">
        <v>154</v>
      </c>
      <c r="AH711" s="166">
        <v>0</v>
      </c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</row>
    <row r="712" spans="1:60" outlineLevel="1">
      <c r="A712" s="167"/>
      <c r="B712" s="177"/>
      <c r="C712" s="195" t="s">
        <v>599</v>
      </c>
      <c r="D712" s="180"/>
      <c r="E712" s="184">
        <v>6.92</v>
      </c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9"/>
      <c r="V712" s="188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 t="s">
        <v>154</v>
      </c>
      <c r="AH712" s="166">
        <v>0</v>
      </c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</row>
    <row r="713" spans="1:60" outlineLevel="1">
      <c r="A713" s="167"/>
      <c r="B713" s="177"/>
      <c r="C713" s="195" t="s">
        <v>200</v>
      </c>
      <c r="D713" s="180"/>
      <c r="E713" s="184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9"/>
      <c r="V713" s="188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 t="s">
        <v>154</v>
      </c>
      <c r="AH713" s="166">
        <v>0</v>
      </c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</row>
    <row r="714" spans="1:60" outlineLevel="1">
      <c r="A714" s="167"/>
      <c r="B714" s="177"/>
      <c r="C714" s="195" t="s">
        <v>600</v>
      </c>
      <c r="D714" s="180"/>
      <c r="E714" s="184">
        <v>3.31</v>
      </c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9"/>
      <c r="V714" s="188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 t="s">
        <v>154</v>
      </c>
      <c r="AH714" s="166">
        <v>0</v>
      </c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</row>
    <row r="715" spans="1:60" outlineLevel="1">
      <c r="A715" s="167"/>
      <c r="B715" s="177"/>
      <c r="C715" s="195" t="s">
        <v>601</v>
      </c>
      <c r="D715" s="180"/>
      <c r="E715" s="184">
        <v>5.79</v>
      </c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9"/>
      <c r="V715" s="188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 t="s">
        <v>154</v>
      </c>
      <c r="AH715" s="166">
        <v>0</v>
      </c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</row>
    <row r="716" spans="1:60" outlineLevel="1">
      <c r="A716" s="167"/>
      <c r="B716" s="177"/>
      <c r="C716" s="195" t="s">
        <v>602</v>
      </c>
      <c r="D716" s="180"/>
      <c r="E716" s="184">
        <v>16.86</v>
      </c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9"/>
      <c r="V716" s="188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 t="s">
        <v>154</v>
      </c>
      <c r="AH716" s="166">
        <v>0</v>
      </c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</row>
    <row r="717" spans="1:60" outlineLevel="1">
      <c r="A717" s="167">
        <v>121</v>
      </c>
      <c r="B717" s="177" t="s">
        <v>603</v>
      </c>
      <c r="C717" s="194" t="s">
        <v>604</v>
      </c>
      <c r="D717" s="179" t="s">
        <v>159</v>
      </c>
      <c r="E717" s="183">
        <v>122.9166</v>
      </c>
      <c r="F717" s="188"/>
      <c r="G717" s="188"/>
      <c r="H717" s="188">
        <v>456.9</v>
      </c>
      <c r="I717" s="188">
        <f>ROUND(E717*H717,2)</f>
        <v>56160.59</v>
      </c>
      <c r="J717" s="188">
        <v>0</v>
      </c>
      <c r="K717" s="188">
        <f>ROUND(E717*J717,2)</f>
        <v>0</v>
      </c>
      <c r="L717" s="188">
        <v>15</v>
      </c>
      <c r="M717" s="188">
        <f>G717*(1+L717/100)</f>
        <v>0</v>
      </c>
      <c r="N717" s="188">
        <v>0</v>
      </c>
      <c r="O717" s="188">
        <f>ROUND(E717*N717,2)</f>
        <v>0</v>
      </c>
      <c r="P717" s="188">
        <v>0</v>
      </c>
      <c r="Q717" s="188">
        <f>ROUND(E717*P717,2)</f>
        <v>0</v>
      </c>
      <c r="R717" s="188"/>
      <c r="S717" s="188" t="s">
        <v>157</v>
      </c>
      <c r="T717" s="188">
        <v>0</v>
      </c>
      <c r="U717" s="189">
        <f>ROUND(E717*T717,2)</f>
        <v>0</v>
      </c>
      <c r="V717" s="188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 t="s">
        <v>258</v>
      </c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</row>
    <row r="718" spans="1:60" outlineLevel="1">
      <c r="A718" s="167"/>
      <c r="B718" s="177"/>
      <c r="C718" s="195" t="s">
        <v>397</v>
      </c>
      <c r="D718" s="180"/>
      <c r="E718" s="184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9"/>
      <c r="V718" s="188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 t="s">
        <v>154</v>
      </c>
      <c r="AH718" s="166">
        <v>0</v>
      </c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</row>
    <row r="719" spans="1:60" outlineLevel="1">
      <c r="A719" s="167"/>
      <c r="B719" s="177"/>
      <c r="C719" s="195" t="s">
        <v>398</v>
      </c>
      <c r="D719" s="180"/>
      <c r="E719" s="184">
        <v>3.9</v>
      </c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9"/>
      <c r="V719" s="188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 t="s">
        <v>154</v>
      </c>
      <c r="AH719" s="166">
        <v>0</v>
      </c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</row>
    <row r="720" spans="1:60" outlineLevel="1">
      <c r="A720" s="167"/>
      <c r="B720" s="177"/>
      <c r="C720" s="195" t="s">
        <v>399</v>
      </c>
      <c r="D720" s="180"/>
      <c r="E720" s="184">
        <v>3.4</v>
      </c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9"/>
      <c r="V720" s="188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 t="s">
        <v>154</v>
      </c>
      <c r="AH720" s="166">
        <v>0</v>
      </c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</row>
    <row r="721" spans="1:60" outlineLevel="1">
      <c r="A721" s="167"/>
      <c r="B721" s="177"/>
      <c r="C721" s="195" t="s">
        <v>400</v>
      </c>
      <c r="D721" s="180"/>
      <c r="E721" s="184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9"/>
      <c r="V721" s="188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 t="s">
        <v>154</v>
      </c>
      <c r="AH721" s="166">
        <v>0</v>
      </c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</row>
    <row r="722" spans="1:60" outlineLevel="1">
      <c r="A722" s="167"/>
      <c r="B722" s="177"/>
      <c r="C722" s="195" t="s">
        <v>401</v>
      </c>
      <c r="D722" s="180"/>
      <c r="E722" s="184">
        <v>3.1</v>
      </c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9"/>
      <c r="V722" s="188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 t="s">
        <v>154</v>
      </c>
      <c r="AH722" s="166">
        <v>0</v>
      </c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</row>
    <row r="723" spans="1:60" outlineLevel="1">
      <c r="A723" s="167"/>
      <c r="B723" s="177"/>
      <c r="C723" s="195" t="s">
        <v>402</v>
      </c>
      <c r="D723" s="180"/>
      <c r="E723" s="184">
        <v>3.3</v>
      </c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9"/>
      <c r="V723" s="188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 t="s">
        <v>154</v>
      </c>
      <c r="AH723" s="166">
        <v>0</v>
      </c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</row>
    <row r="724" spans="1:60" outlineLevel="1">
      <c r="A724" s="167"/>
      <c r="B724" s="177"/>
      <c r="C724" s="195" t="s">
        <v>403</v>
      </c>
      <c r="D724" s="180"/>
      <c r="E724" s="184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9"/>
      <c r="V724" s="188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 t="s">
        <v>154</v>
      </c>
      <c r="AH724" s="166">
        <v>0</v>
      </c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</row>
    <row r="725" spans="1:60" outlineLevel="1">
      <c r="A725" s="167"/>
      <c r="B725" s="177"/>
      <c r="C725" s="195" t="s">
        <v>399</v>
      </c>
      <c r="D725" s="180"/>
      <c r="E725" s="184">
        <v>3.4</v>
      </c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9"/>
      <c r="V725" s="188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 t="s">
        <v>154</v>
      </c>
      <c r="AH725" s="166">
        <v>0</v>
      </c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</row>
    <row r="726" spans="1:60" outlineLevel="1">
      <c r="A726" s="167"/>
      <c r="B726" s="177"/>
      <c r="C726" s="195" t="s">
        <v>404</v>
      </c>
      <c r="D726" s="180"/>
      <c r="E726" s="184">
        <v>3.7</v>
      </c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9"/>
      <c r="V726" s="188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 t="s">
        <v>154</v>
      </c>
      <c r="AH726" s="166">
        <v>0</v>
      </c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</row>
    <row r="727" spans="1:60" outlineLevel="1">
      <c r="A727" s="167"/>
      <c r="B727" s="177"/>
      <c r="C727" s="195" t="s">
        <v>405</v>
      </c>
      <c r="D727" s="180"/>
      <c r="E727" s="184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9"/>
      <c r="V727" s="188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 t="s">
        <v>154</v>
      </c>
      <c r="AH727" s="166">
        <v>0</v>
      </c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</row>
    <row r="728" spans="1:60" outlineLevel="1">
      <c r="A728" s="167"/>
      <c r="B728" s="177"/>
      <c r="C728" s="195" t="s">
        <v>406</v>
      </c>
      <c r="D728" s="180"/>
      <c r="E728" s="184">
        <v>3.7</v>
      </c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9"/>
      <c r="V728" s="188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 t="s">
        <v>154</v>
      </c>
      <c r="AH728" s="166">
        <v>0</v>
      </c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</row>
    <row r="729" spans="1:60" outlineLevel="1">
      <c r="A729" s="167"/>
      <c r="B729" s="177"/>
      <c r="C729" s="195" t="s">
        <v>407</v>
      </c>
      <c r="D729" s="180"/>
      <c r="E729" s="184">
        <v>4.3</v>
      </c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9"/>
      <c r="V729" s="188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 t="s">
        <v>154</v>
      </c>
      <c r="AH729" s="166">
        <v>0</v>
      </c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</row>
    <row r="730" spans="1:60" outlineLevel="1">
      <c r="A730" s="167"/>
      <c r="B730" s="177"/>
      <c r="C730" s="195" t="s">
        <v>434</v>
      </c>
      <c r="D730" s="180"/>
      <c r="E730" s="184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9"/>
      <c r="V730" s="188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 t="s">
        <v>154</v>
      </c>
      <c r="AH730" s="166">
        <v>0</v>
      </c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</row>
    <row r="731" spans="1:60" outlineLevel="1">
      <c r="A731" s="167"/>
      <c r="B731" s="177"/>
      <c r="C731" s="195" t="s">
        <v>435</v>
      </c>
      <c r="D731" s="180"/>
      <c r="E731" s="184">
        <v>4.9000000000000004</v>
      </c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9"/>
      <c r="V731" s="188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 t="s">
        <v>154</v>
      </c>
      <c r="AH731" s="166">
        <v>0</v>
      </c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</row>
    <row r="732" spans="1:60" outlineLevel="1">
      <c r="A732" s="167"/>
      <c r="B732" s="177"/>
      <c r="C732" s="195" t="s">
        <v>190</v>
      </c>
      <c r="D732" s="180"/>
      <c r="E732" s="184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9"/>
      <c r="V732" s="188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 t="s">
        <v>154</v>
      </c>
      <c r="AH732" s="166">
        <v>0</v>
      </c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</row>
    <row r="733" spans="1:60" outlineLevel="1">
      <c r="A733" s="167"/>
      <c r="B733" s="177"/>
      <c r="C733" s="195" t="s">
        <v>191</v>
      </c>
      <c r="D733" s="180"/>
      <c r="E733" s="184">
        <v>2.6</v>
      </c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9"/>
      <c r="V733" s="188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 t="s">
        <v>154</v>
      </c>
      <c r="AH733" s="166">
        <v>0</v>
      </c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</row>
    <row r="734" spans="1:60" outlineLevel="1">
      <c r="A734" s="167"/>
      <c r="B734" s="177"/>
      <c r="C734" s="195" t="s">
        <v>205</v>
      </c>
      <c r="D734" s="180"/>
      <c r="E734" s="184">
        <v>3.6</v>
      </c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9"/>
      <c r="V734" s="188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 t="s">
        <v>154</v>
      </c>
      <c r="AH734" s="166">
        <v>0</v>
      </c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</row>
    <row r="735" spans="1:60" outlineLevel="1">
      <c r="A735" s="167"/>
      <c r="B735" s="177"/>
      <c r="C735" s="195" t="s">
        <v>193</v>
      </c>
      <c r="D735" s="180"/>
      <c r="E735" s="184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9"/>
      <c r="V735" s="188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 t="s">
        <v>154</v>
      </c>
      <c r="AH735" s="166">
        <v>0</v>
      </c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</row>
    <row r="736" spans="1:60" outlineLevel="1">
      <c r="A736" s="167"/>
      <c r="B736" s="177"/>
      <c r="C736" s="195" t="s">
        <v>194</v>
      </c>
      <c r="D736" s="180"/>
      <c r="E736" s="184">
        <v>5</v>
      </c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9"/>
      <c r="V736" s="188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 t="s">
        <v>154</v>
      </c>
      <c r="AH736" s="166">
        <v>0</v>
      </c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</row>
    <row r="737" spans="1:60" outlineLevel="1">
      <c r="A737" s="167"/>
      <c r="B737" s="177"/>
      <c r="C737" s="195" t="s">
        <v>206</v>
      </c>
      <c r="D737" s="180"/>
      <c r="E737" s="184">
        <v>4.9000000000000004</v>
      </c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9"/>
      <c r="V737" s="188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 t="s">
        <v>154</v>
      </c>
      <c r="AH737" s="166">
        <v>0</v>
      </c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</row>
    <row r="738" spans="1:60" outlineLevel="1">
      <c r="A738" s="167"/>
      <c r="B738" s="177"/>
      <c r="C738" s="195" t="s">
        <v>197</v>
      </c>
      <c r="D738" s="180"/>
      <c r="E738" s="184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9"/>
      <c r="V738" s="188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 t="s">
        <v>154</v>
      </c>
      <c r="AH738" s="166">
        <v>0</v>
      </c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</row>
    <row r="739" spans="1:60" outlineLevel="1">
      <c r="A739" s="167"/>
      <c r="B739" s="177"/>
      <c r="C739" s="195" t="s">
        <v>198</v>
      </c>
      <c r="D739" s="180"/>
      <c r="E739" s="184">
        <v>4.7</v>
      </c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9"/>
      <c r="V739" s="188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 t="s">
        <v>154</v>
      </c>
      <c r="AH739" s="166">
        <v>0</v>
      </c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</row>
    <row r="740" spans="1:60" outlineLevel="1">
      <c r="A740" s="167"/>
      <c r="B740" s="177"/>
      <c r="C740" s="195" t="s">
        <v>207</v>
      </c>
      <c r="D740" s="180"/>
      <c r="E740" s="184">
        <v>4.7</v>
      </c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9"/>
      <c r="V740" s="188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 t="s">
        <v>154</v>
      </c>
      <c r="AH740" s="166">
        <v>0</v>
      </c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</row>
    <row r="741" spans="1:60" outlineLevel="1">
      <c r="A741" s="167"/>
      <c r="B741" s="177"/>
      <c r="C741" s="195" t="s">
        <v>200</v>
      </c>
      <c r="D741" s="180"/>
      <c r="E741" s="184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9"/>
      <c r="V741" s="188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 t="s">
        <v>154</v>
      </c>
      <c r="AH741" s="166">
        <v>0</v>
      </c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</row>
    <row r="742" spans="1:60" outlineLevel="1">
      <c r="A742" s="167"/>
      <c r="B742" s="177"/>
      <c r="C742" s="195" t="s">
        <v>201</v>
      </c>
      <c r="D742" s="180"/>
      <c r="E742" s="184">
        <v>1.7</v>
      </c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9"/>
      <c r="V742" s="188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 t="s">
        <v>154</v>
      </c>
      <c r="AH742" s="166">
        <v>0</v>
      </c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</row>
    <row r="743" spans="1:60" outlineLevel="1">
      <c r="A743" s="167"/>
      <c r="B743" s="177"/>
      <c r="C743" s="195" t="s">
        <v>208</v>
      </c>
      <c r="D743" s="180"/>
      <c r="E743" s="184">
        <v>4.4000000000000004</v>
      </c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9"/>
      <c r="V743" s="188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 t="s">
        <v>154</v>
      </c>
      <c r="AH743" s="166">
        <v>0</v>
      </c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</row>
    <row r="744" spans="1:60" outlineLevel="1">
      <c r="A744" s="167"/>
      <c r="B744" s="177"/>
      <c r="C744" s="195" t="s">
        <v>590</v>
      </c>
      <c r="D744" s="180"/>
      <c r="E744" s="184">
        <v>7.7</v>
      </c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9"/>
      <c r="V744" s="188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 t="s">
        <v>154</v>
      </c>
      <c r="AH744" s="166">
        <v>0</v>
      </c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</row>
    <row r="745" spans="1:60" outlineLevel="1">
      <c r="A745" s="167"/>
      <c r="B745" s="177"/>
      <c r="C745" s="195" t="s">
        <v>370</v>
      </c>
      <c r="D745" s="180"/>
      <c r="E745" s="184">
        <v>20</v>
      </c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9"/>
      <c r="V745" s="188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 t="s">
        <v>154</v>
      </c>
      <c r="AH745" s="166">
        <v>0</v>
      </c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</row>
    <row r="746" spans="1:60" outlineLevel="1">
      <c r="A746" s="167"/>
      <c r="B746" s="177"/>
      <c r="C746" s="195" t="s">
        <v>605</v>
      </c>
      <c r="D746" s="180"/>
      <c r="E746" s="184">
        <v>13.884</v>
      </c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9"/>
      <c r="V746" s="188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 t="s">
        <v>154</v>
      </c>
      <c r="AH746" s="166">
        <v>0</v>
      </c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</row>
    <row r="747" spans="1:60" outlineLevel="1">
      <c r="A747" s="167"/>
      <c r="B747" s="177"/>
      <c r="C747" s="195" t="s">
        <v>606</v>
      </c>
      <c r="D747" s="180"/>
      <c r="E747" s="184">
        <v>16.032599999999999</v>
      </c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9"/>
      <c r="V747" s="188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 t="s">
        <v>154</v>
      </c>
      <c r="AH747" s="166">
        <v>0</v>
      </c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</row>
    <row r="748" spans="1:60" outlineLevel="1">
      <c r="A748" s="167">
        <v>122</v>
      </c>
      <c r="B748" s="177" t="s">
        <v>607</v>
      </c>
      <c r="C748" s="194" t="s">
        <v>608</v>
      </c>
      <c r="D748" s="179" t="s">
        <v>0</v>
      </c>
      <c r="E748" s="183">
        <v>1011.4951</v>
      </c>
      <c r="F748" s="188"/>
      <c r="G748" s="188"/>
      <c r="H748" s="188">
        <v>0</v>
      </c>
      <c r="I748" s="188">
        <f>ROUND(E748*H748,2)</f>
        <v>0</v>
      </c>
      <c r="J748" s="188">
        <v>6.5</v>
      </c>
      <c r="K748" s="188">
        <f>ROUND(E748*J748,2)</f>
        <v>6574.72</v>
      </c>
      <c r="L748" s="188">
        <v>15</v>
      </c>
      <c r="M748" s="188">
        <f>G748*(1+L748/100)</f>
        <v>0</v>
      </c>
      <c r="N748" s="188">
        <v>0</v>
      </c>
      <c r="O748" s="188">
        <f>ROUND(E748*N748,2)</f>
        <v>0</v>
      </c>
      <c r="P748" s="188">
        <v>0</v>
      </c>
      <c r="Q748" s="188">
        <f>ROUND(E748*P748,2)</f>
        <v>0</v>
      </c>
      <c r="R748" s="188"/>
      <c r="S748" s="188" t="s">
        <v>157</v>
      </c>
      <c r="T748" s="188">
        <v>0</v>
      </c>
      <c r="U748" s="189">
        <f>ROUND(E748*T748,2)</f>
        <v>0</v>
      </c>
      <c r="V748" s="188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 t="s">
        <v>388</v>
      </c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</row>
    <row r="749" spans="1:60">
      <c r="A749" s="173" t="s">
        <v>146</v>
      </c>
      <c r="B749" s="178" t="s">
        <v>108</v>
      </c>
      <c r="C749" s="196" t="s">
        <v>109</v>
      </c>
      <c r="D749" s="181"/>
      <c r="E749" s="185"/>
      <c r="F749" s="190"/>
      <c r="G749" s="190">
        <f>SUMIF(AG750:AG771,"&lt;&gt;NOR",G750:G771)</f>
        <v>0</v>
      </c>
      <c r="H749" s="190"/>
      <c r="I749" s="190">
        <f>SUM(I750:I771)</f>
        <v>0</v>
      </c>
      <c r="J749" s="190"/>
      <c r="K749" s="190">
        <f>SUM(K750:K771)</f>
        <v>159167.88</v>
      </c>
      <c r="L749" s="190"/>
      <c r="M749" s="190">
        <f>SUM(M750:M771)</f>
        <v>0</v>
      </c>
      <c r="N749" s="190"/>
      <c r="O749" s="190">
        <f>SUM(O750:O771)</f>
        <v>0</v>
      </c>
      <c r="P749" s="190"/>
      <c r="Q749" s="190">
        <f>SUM(Q750:Q771)</f>
        <v>0</v>
      </c>
      <c r="R749" s="190"/>
      <c r="S749" s="190"/>
      <c r="T749" s="190"/>
      <c r="U749" s="191">
        <f>SUM(U750:U771)</f>
        <v>0</v>
      </c>
      <c r="V749" s="190"/>
      <c r="AG749" t="s">
        <v>147</v>
      </c>
    </row>
    <row r="750" spans="1:60" outlineLevel="1">
      <c r="A750" s="167">
        <v>123</v>
      </c>
      <c r="B750" s="177" t="s">
        <v>609</v>
      </c>
      <c r="C750" s="194" t="s">
        <v>610</v>
      </c>
      <c r="D750" s="179" t="s">
        <v>159</v>
      </c>
      <c r="E750" s="183">
        <v>241.2</v>
      </c>
      <c r="F750" s="188"/>
      <c r="G750" s="188"/>
      <c r="H750" s="188">
        <v>0</v>
      </c>
      <c r="I750" s="188">
        <f>ROUND(E750*H750,2)</f>
        <v>0</v>
      </c>
      <c r="J750" s="188">
        <v>659.9</v>
      </c>
      <c r="K750" s="188">
        <f>ROUND(E750*J750,2)</f>
        <v>159167.88</v>
      </c>
      <c r="L750" s="188">
        <v>15</v>
      </c>
      <c r="M750" s="188">
        <f>G750*(1+L750/100)</f>
        <v>0</v>
      </c>
      <c r="N750" s="188">
        <v>0</v>
      </c>
      <c r="O750" s="188">
        <f>ROUND(E750*N750,2)</f>
        <v>0</v>
      </c>
      <c r="P750" s="188">
        <v>0</v>
      </c>
      <c r="Q750" s="188">
        <f>ROUND(E750*P750,2)</f>
        <v>0</v>
      </c>
      <c r="R750" s="188"/>
      <c r="S750" s="188" t="s">
        <v>157</v>
      </c>
      <c r="T750" s="188">
        <v>0</v>
      </c>
      <c r="U750" s="189">
        <f>ROUND(E750*T750,2)</f>
        <v>0</v>
      </c>
      <c r="V750" s="188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 t="s">
        <v>152</v>
      </c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</row>
    <row r="751" spans="1:60" outlineLevel="1">
      <c r="A751" s="167"/>
      <c r="B751" s="177"/>
      <c r="C751" s="195" t="s">
        <v>397</v>
      </c>
      <c r="D751" s="180"/>
      <c r="E751" s="184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9"/>
      <c r="V751" s="188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 t="s">
        <v>154</v>
      </c>
      <c r="AH751" s="166">
        <v>0</v>
      </c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</row>
    <row r="752" spans="1:60" outlineLevel="1">
      <c r="A752" s="167"/>
      <c r="B752" s="177"/>
      <c r="C752" s="195" t="s">
        <v>428</v>
      </c>
      <c r="D752" s="180"/>
      <c r="E752" s="184">
        <v>13.6</v>
      </c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9"/>
      <c r="V752" s="188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 t="s">
        <v>154</v>
      </c>
      <c r="AH752" s="166">
        <v>0</v>
      </c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</row>
    <row r="753" spans="1:60" outlineLevel="1">
      <c r="A753" s="167"/>
      <c r="B753" s="177"/>
      <c r="C753" s="195" t="s">
        <v>429</v>
      </c>
      <c r="D753" s="180"/>
      <c r="E753" s="184">
        <v>14.1</v>
      </c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9"/>
      <c r="V753" s="188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 t="s">
        <v>154</v>
      </c>
      <c r="AH753" s="166">
        <v>0</v>
      </c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</row>
    <row r="754" spans="1:60" outlineLevel="1">
      <c r="A754" s="167"/>
      <c r="B754" s="177"/>
      <c r="C754" s="195" t="s">
        <v>400</v>
      </c>
      <c r="D754" s="180"/>
      <c r="E754" s="184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9"/>
      <c r="V754" s="188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 t="s">
        <v>154</v>
      </c>
      <c r="AH754" s="166">
        <v>0</v>
      </c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</row>
    <row r="755" spans="1:60" outlineLevel="1">
      <c r="A755" s="167"/>
      <c r="B755" s="177"/>
      <c r="C755" s="195" t="s">
        <v>430</v>
      </c>
      <c r="D755" s="180"/>
      <c r="E755" s="184">
        <v>22.8</v>
      </c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9"/>
      <c r="V755" s="188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 t="s">
        <v>154</v>
      </c>
      <c r="AH755" s="166">
        <v>0</v>
      </c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</row>
    <row r="756" spans="1:60" outlineLevel="1">
      <c r="A756" s="167"/>
      <c r="B756" s="177"/>
      <c r="C756" s="195" t="s">
        <v>196</v>
      </c>
      <c r="D756" s="180"/>
      <c r="E756" s="184">
        <v>13.5</v>
      </c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9"/>
      <c r="V756" s="188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 t="s">
        <v>154</v>
      </c>
      <c r="AH756" s="166">
        <v>0</v>
      </c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</row>
    <row r="757" spans="1:60" outlineLevel="1">
      <c r="A757" s="167"/>
      <c r="B757" s="177"/>
      <c r="C757" s="195" t="s">
        <v>403</v>
      </c>
      <c r="D757" s="180"/>
      <c r="E757" s="184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9"/>
      <c r="V757" s="188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 t="s">
        <v>154</v>
      </c>
      <c r="AH757" s="166">
        <v>0</v>
      </c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</row>
    <row r="758" spans="1:60" outlineLevel="1">
      <c r="A758" s="167"/>
      <c r="B758" s="177"/>
      <c r="C758" s="195" t="s">
        <v>431</v>
      </c>
      <c r="D758" s="180"/>
      <c r="E758" s="184">
        <v>24.1</v>
      </c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9"/>
      <c r="V758" s="188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 t="s">
        <v>154</v>
      </c>
      <c r="AH758" s="166">
        <v>0</v>
      </c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</row>
    <row r="759" spans="1:60" outlineLevel="1">
      <c r="A759" s="167"/>
      <c r="B759" s="177"/>
      <c r="C759" s="195" t="s">
        <v>432</v>
      </c>
      <c r="D759" s="180"/>
      <c r="E759" s="184">
        <v>11.5</v>
      </c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9"/>
      <c r="V759" s="188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 t="s">
        <v>154</v>
      </c>
      <c r="AH759" s="166">
        <v>0</v>
      </c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</row>
    <row r="760" spans="1:60" outlineLevel="1">
      <c r="A760" s="167"/>
      <c r="B760" s="177"/>
      <c r="C760" s="195" t="s">
        <v>405</v>
      </c>
      <c r="D760" s="180"/>
      <c r="E760" s="184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9"/>
      <c r="V760" s="188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 t="s">
        <v>154</v>
      </c>
      <c r="AH760" s="166">
        <v>0</v>
      </c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</row>
    <row r="761" spans="1:60" outlineLevel="1">
      <c r="A761" s="167"/>
      <c r="B761" s="177"/>
      <c r="C761" s="195" t="s">
        <v>433</v>
      </c>
      <c r="D761" s="180"/>
      <c r="E761" s="184">
        <v>25.2</v>
      </c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9"/>
      <c r="V761" s="188"/>
      <c r="W761" s="166"/>
      <c r="X761" s="166"/>
      <c r="Y761" s="166"/>
      <c r="Z761" s="166"/>
      <c r="AA761" s="166"/>
      <c r="AB761" s="166"/>
      <c r="AC761" s="166"/>
      <c r="AD761" s="166"/>
      <c r="AE761" s="166"/>
      <c r="AF761" s="166"/>
      <c r="AG761" s="166" t="s">
        <v>154</v>
      </c>
      <c r="AH761" s="166">
        <v>0</v>
      </c>
      <c r="AI761" s="166"/>
      <c r="AJ761" s="166"/>
      <c r="AK761" s="166"/>
      <c r="AL761" s="166"/>
      <c r="AM761" s="166"/>
      <c r="AN761" s="166"/>
      <c r="AO761" s="166"/>
      <c r="AP761" s="166"/>
      <c r="AQ761" s="166"/>
      <c r="AR761" s="166"/>
      <c r="AS761" s="166"/>
      <c r="AT761" s="166"/>
      <c r="AU761" s="166"/>
      <c r="AV761" s="166"/>
      <c r="AW761" s="166"/>
      <c r="AX761" s="166"/>
      <c r="AY761" s="166"/>
      <c r="AZ761" s="166"/>
      <c r="BA761" s="166"/>
      <c r="BB761" s="166"/>
      <c r="BC761" s="166"/>
      <c r="BD761" s="166"/>
      <c r="BE761" s="166"/>
      <c r="BF761" s="166"/>
      <c r="BG761" s="166"/>
      <c r="BH761" s="166"/>
    </row>
    <row r="762" spans="1:60" outlineLevel="1">
      <c r="A762" s="167"/>
      <c r="B762" s="177"/>
      <c r="C762" s="195" t="s">
        <v>190</v>
      </c>
      <c r="D762" s="180"/>
      <c r="E762" s="184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9"/>
      <c r="V762" s="188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 t="s">
        <v>154</v>
      </c>
      <c r="AH762" s="166">
        <v>0</v>
      </c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</row>
    <row r="763" spans="1:60" outlineLevel="1">
      <c r="A763" s="167"/>
      <c r="B763" s="177"/>
      <c r="C763" s="195" t="s">
        <v>192</v>
      </c>
      <c r="D763" s="180"/>
      <c r="E763" s="184">
        <v>22.4</v>
      </c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9"/>
      <c r="V763" s="188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 t="s">
        <v>154</v>
      </c>
      <c r="AH763" s="166">
        <v>0</v>
      </c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</row>
    <row r="764" spans="1:60" outlineLevel="1">
      <c r="A764" s="167"/>
      <c r="B764" s="177"/>
      <c r="C764" s="195" t="s">
        <v>193</v>
      </c>
      <c r="D764" s="180"/>
      <c r="E764" s="184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9"/>
      <c r="V764" s="188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 t="s">
        <v>154</v>
      </c>
      <c r="AH764" s="166">
        <v>0</v>
      </c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</row>
    <row r="765" spans="1:60" outlineLevel="1">
      <c r="A765" s="167"/>
      <c r="B765" s="177"/>
      <c r="C765" s="195" t="s">
        <v>195</v>
      </c>
      <c r="D765" s="180"/>
      <c r="E765" s="184">
        <v>28.1</v>
      </c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9"/>
      <c r="V765" s="188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 t="s">
        <v>154</v>
      </c>
      <c r="AH765" s="166">
        <v>0</v>
      </c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</row>
    <row r="766" spans="1:60" outlineLevel="1">
      <c r="A766" s="167"/>
      <c r="B766" s="177"/>
      <c r="C766" s="195" t="s">
        <v>196</v>
      </c>
      <c r="D766" s="180"/>
      <c r="E766" s="184">
        <v>13.5</v>
      </c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9"/>
      <c r="V766" s="188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 t="s">
        <v>154</v>
      </c>
      <c r="AH766" s="166">
        <v>0</v>
      </c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</row>
    <row r="767" spans="1:60" outlineLevel="1">
      <c r="A767" s="167"/>
      <c r="B767" s="177"/>
      <c r="C767" s="195" t="s">
        <v>197</v>
      </c>
      <c r="D767" s="180"/>
      <c r="E767" s="184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9"/>
      <c r="V767" s="188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 t="s">
        <v>154</v>
      </c>
      <c r="AH767" s="166">
        <v>0</v>
      </c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</row>
    <row r="768" spans="1:60" outlineLevel="1">
      <c r="A768" s="167"/>
      <c r="B768" s="177"/>
      <c r="C768" s="195" t="s">
        <v>199</v>
      </c>
      <c r="D768" s="180"/>
      <c r="E768" s="184">
        <v>19.100000000000001</v>
      </c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9"/>
      <c r="V768" s="188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 t="s">
        <v>154</v>
      </c>
      <c r="AH768" s="166">
        <v>0</v>
      </c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</row>
    <row r="769" spans="1:60" outlineLevel="1">
      <c r="A769" s="167"/>
      <c r="B769" s="177"/>
      <c r="C769" s="195" t="s">
        <v>196</v>
      </c>
      <c r="D769" s="180"/>
      <c r="E769" s="184">
        <v>13.5</v>
      </c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9"/>
      <c r="V769" s="188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 t="s">
        <v>154</v>
      </c>
      <c r="AH769" s="166">
        <v>0</v>
      </c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</row>
    <row r="770" spans="1:60" outlineLevel="1">
      <c r="A770" s="167"/>
      <c r="B770" s="177"/>
      <c r="C770" s="195" t="s">
        <v>200</v>
      </c>
      <c r="D770" s="180"/>
      <c r="E770" s="184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9"/>
      <c r="V770" s="188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 t="s">
        <v>154</v>
      </c>
      <c r="AH770" s="166">
        <v>0</v>
      </c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</row>
    <row r="771" spans="1:60" outlineLevel="1">
      <c r="A771" s="167"/>
      <c r="B771" s="177"/>
      <c r="C771" s="195" t="s">
        <v>202</v>
      </c>
      <c r="D771" s="180"/>
      <c r="E771" s="184">
        <v>19.8</v>
      </c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9"/>
      <c r="V771" s="188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 t="s">
        <v>154</v>
      </c>
      <c r="AH771" s="166">
        <v>0</v>
      </c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</row>
    <row r="772" spans="1:60">
      <c r="A772" s="173" t="s">
        <v>146</v>
      </c>
      <c r="B772" s="178" t="s">
        <v>110</v>
      </c>
      <c r="C772" s="196" t="s">
        <v>111</v>
      </c>
      <c r="D772" s="181"/>
      <c r="E772" s="185"/>
      <c r="F772" s="190"/>
      <c r="G772" s="190">
        <f>SUMIF(AG773:AG815,"&lt;&gt;NOR",G773:G815)</f>
        <v>0</v>
      </c>
      <c r="H772" s="190"/>
      <c r="I772" s="190">
        <f>SUM(I773:I815)</f>
        <v>97686.939999999988</v>
      </c>
      <c r="J772" s="190"/>
      <c r="K772" s="190">
        <f>SUM(K773:K815)</f>
        <v>65414.74</v>
      </c>
      <c r="L772" s="190"/>
      <c r="M772" s="190">
        <f>SUM(M773:M815)</f>
        <v>0</v>
      </c>
      <c r="N772" s="190"/>
      <c r="O772" s="190">
        <f>SUM(O773:O815)</f>
        <v>0.76</v>
      </c>
      <c r="P772" s="190"/>
      <c r="Q772" s="190">
        <f>SUM(Q773:Q815)</f>
        <v>0</v>
      </c>
      <c r="R772" s="190"/>
      <c r="S772" s="190"/>
      <c r="T772" s="190"/>
      <c r="U772" s="191">
        <f>SUM(U773:U815)</f>
        <v>0</v>
      </c>
      <c r="V772" s="190"/>
      <c r="AG772" t="s">
        <v>147</v>
      </c>
    </row>
    <row r="773" spans="1:60" ht="20.399999999999999" outlineLevel="1">
      <c r="A773" s="167">
        <v>124</v>
      </c>
      <c r="B773" s="177" t="s">
        <v>611</v>
      </c>
      <c r="C773" s="194" t="s">
        <v>687</v>
      </c>
      <c r="D773" s="179" t="s">
        <v>159</v>
      </c>
      <c r="E773" s="183">
        <v>150.4965</v>
      </c>
      <c r="F773" s="188"/>
      <c r="G773" s="188"/>
      <c r="H773" s="188">
        <v>73.099999999999994</v>
      </c>
      <c r="I773" s="188">
        <f>ROUND(E773*H773,2)</f>
        <v>11001.29</v>
      </c>
      <c r="J773" s="188">
        <v>397</v>
      </c>
      <c r="K773" s="188">
        <f>ROUND(E773*J773,2)</f>
        <v>59747.11</v>
      </c>
      <c r="L773" s="188">
        <v>15</v>
      </c>
      <c r="M773" s="188">
        <f>G773*(1+L773/100)</f>
        <v>0</v>
      </c>
      <c r="N773" s="188">
        <v>5.0299999999999997E-3</v>
      </c>
      <c r="O773" s="188">
        <f>ROUND(E773*N773,2)</f>
        <v>0.76</v>
      </c>
      <c r="P773" s="188">
        <v>0</v>
      </c>
      <c r="Q773" s="188">
        <f>ROUND(E773*P773,2)</f>
        <v>0</v>
      </c>
      <c r="R773" s="188"/>
      <c r="S773" s="188" t="s">
        <v>151</v>
      </c>
      <c r="T773" s="188">
        <v>0</v>
      </c>
      <c r="U773" s="189">
        <f>ROUND(E773*T773,2)</f>
        <v>0</v>
      </c>
      <c r="V773" s="188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 t="s">
        <v>152</v>
      </c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</row>
    <row r="774" spans="1:60" outlineLevel="1">
      <c r="A774" s="167"/>
      <c r="B774" s="177"/>
      <c r="C774" s="195" t="s">
        <v>397</v>
      </c>
      <c r="D774" s="180"/>
      <c r="E774" s="184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9"/>
      <c r="V774" s="188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 t="s">
        <v>154</v>
      </c>
      <c r="AH774" s="166">
        <v>0</v>
      </c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</row>
    <row r="775" spans="1:60" outlineLevel="1">
      <c r="A775" s="167"/>
      <c r="B775" s="177"/>
      <c r="C775" s="195" t="s">
        <v>409</v>
      </c>
      <c r="D775" s="180"/>
      <c r="E775" s="184">
        <v>15.785</v>
      </c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9"/>
      <c r="V775" s="188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 t="s">
        <v>154</v>
      </c>
      <c r="AH775" s="166">
        <v>0</v>
      </c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</row>
    <row r="776" spans="1:60" outlineLevel="1">
      <c r="A776" s="167"/>
      <c r="B776" s="177"/>
      <c r="C776" s="195" t="s">
        <v>400</v>
      </c>
      <c r="D776" s="180"/>
      <c r="E776" s="184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9"/>
      <c r="V776" s="188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 t="s">
        <v>154</v>
      </c>
      <c r="AH776" s="166">
        <v>0</v>
      </c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  <c r="AZ776" s="166"/>
      <c r="BA776" s="166"/>
      <c r="BB776" s="166"/>
      <c r="BC776" s="166"/>
      <c r="BD776" s="166"/>
      <c r="BE776" s="166"/>
      <c r="BF776" s="166"/>
      <c r="BG776" s="166"/>
      <c r="BH776" s="166"/>
    </row>
    <row r="777" spans="1:60" outlineLevel="1">
      <c r="A777" s="167"/>
      <c r="B777" s="177"/>
      <c r="C777" s="195" t="s">
        <v>410</v>
      </c>
      <c r="D777" s="180"/>
      <c r="E777" s="184">
        <v>13.734999999999999</v>
      </c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9"/>
      <c r="V777" s="188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 t="s">
        <v>154</v>
      </c>
      <c r="AH777" s="166">
        <v>0</v>
      </c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</row>
    <row r="778" spans="1:60" outlineLevel="1">
      <c r="A778" s="167"/>
      <c r="B778" s="177"/>
      <c r="C778" s="195" t="s">
        <v>403</v>
      </c>
      <c r="D778" s="180"/>
      <c r="E778" s="184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9"/>
      <c r="V778" s="188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 t="s">
        <v>154</v>
      </c>
      <c r="AH778" s="166">
        <v>0</v>
      </c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</row>
    <row r="779" spans="1:60" outlineLevel="1">
      <c r="A779" s="167"/>
      <c r="B779" s="177"/>
      <c r="C779" s="195" t="s">
        <v>410</v>
      </c>
      <c r="D779" s="180"/>
      <c r="E779" s="184">
        <v>13.734999999999999</v>
      </c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9"/>
      <c r="V779" s="188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 t="s">
        <v>154</v>
      </c>
      <c r="AH779" s="166">
        <v>0</v>
      </c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</row>
    <row r="780" spans="1:60" outlineLevel="1">
      <c r="A780" s="167"/>
      <c r="B780" s="177"/>
      <c r="C780" s="195" t="s">
        <v>405</v>
      </c>
      <c r="D780" s="180"/>
      <c r="E780" s="184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9"/>
      <c r="V780" s="188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 t="s">
        <v>154</v>
      </c>
      <c r="AH780" s="166">
        <v>0</v>
      </c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</row>
    <row r="781" spans="1:60" outlineLevel="1">
      <c r="A781" s="167"/>
      <c r="B781" s="177"/>
      <c r="C781" s="195" t="s">
        <v>409</v>
      </c>
      <c r="D781" s="180"/>
      <c r="E781" s="184">
        <v>15.785</v>
      </c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9"/>
      <c r="V781" s="188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 t="s">
        <v>154</v>
      </c>
      <c r="AH781" s="166">
        <v>0</v>
      </c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</row>
    <row r="782" spans="1:60" ht="20.399999999999999" outlineLevel="1">
      <c r="A782" s="167"/>
      <c r="B782" s="177"/>
      <c r="C782" s="195" t="s">
        <v>612</v>
      </c>
      <c r="D782" s="180"/>
      <c r="E782" s="184">
        <v>14.651999999999999</v>
      </c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9"/>
      <c r="V782" s="188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 t="s">
        <v>154</v>
      </c>
      <c r="AH782" s="166">
        <v>0</v>
      </c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</row>
    <row r="783" spans="1:60" outlineLevel="1">
      <c r="A783" s="167"/>
      <c r="B783" s="177"/>
      <c r="C783" s="195" t="s">
        <v>190</v>
      </c>
      <c r="D783" s="180"/>
      <c r="E783" s="184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9"/>
      <c r="V783" s="188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 t="s">
        <v>154</v>
      </c>
      <c r="AH783" s="166">
        <v>0</v>
      </c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</row>
    <row r="784" spans="1:60" outlineLevel="1">
      <c r="A784" s="167"/>
      <c r="B784" s="177"/>
      <c r="C784" s="195" t="s">
        <v>411</v>
      </c>
      <c r="D784" s="180"/>
      <c r="E784" s="184">
        <v>14.513999999999999</v>
      </c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9"/>
      <c r="V784" s="188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 t="s">
        <v>154</v>
      </c>
      <c r="AH784" s="166">
        <v>0</v>
      </c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</row>
    <row r="785" spans="1:60" outlineLevel="1">
      <c r="A785" s="167"/>
      <c r="B785" s="177"/>
      <c r="C785" s="195" t="s">
        <v>193</v>
      </c>
      <c r="D785" s="180"/>
      <c r="E785" s="184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9"/>
      <c r="V785" s="188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 t="s">
        <v>154</v>
      </c>
      <c r="AH785" s="166">
        <v>0</v>
      </c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</row>
    <row r="786" spans="1:60" outlineLevel="1">
      <c r="A786" s="167"/>
      <c r="B786" s="177"/>
      <c r="C786" s="195" t="s">
        <v>412</v>
      </c>
      <c r="D786" s="180"/>
      <c r="E786" s="184">
        <v>16.891999999999999</v>
      </c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9"/>
      <c r="V786" s="188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 t="s">
        <v>154</v>
      </c>
      <c r="AH786" s="166">
        <v>0</v>
      </c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</row>
    <row r="787" spans="1:60" outlineLevel="1">
      <c r="A787" s="167"/>
      <c r="B787" s="177"/>
      <c r="C787" s="195" t="s">
        <v>197</v>
      </c>
      <c r="D787" s="180"/>
      <c r="E787" s="184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9"/>
      <c r="V787" s="188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 t="s">
        <v>154</v>
      </c>
      <c r="AH787" s="166">
        <v>0</v>
      </c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</row>
    <row r="788" spans="1:60" outlineLevel="1">
      <c r="A788" s="167"/>
      <c r="B788" s="177"/>
      <c r="C788" s="195" t="s">
        <v>412</v>
      </c>
      <c r="D788" s="180"/>
      <c r="E788" s="184">
        <v>16.891999999999999</v>
      </c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9"/>
      <c r="V788" s="188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 t="s">
        <v>154</v>
      </c>
      <c r="AH788" s="166">
        <v>0</v>
      </c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</row>
    <row r="789" spans="1:60" outlineLevel="1">
      <c r="A789" s="167"/>
      <c r="B789" s="177"/>
      <c r="C789" s="195" t="s">
        <v>200</v>
      </c>
      <c r="D789" s="180"/>
      <c r="E789" s="184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9"/>
      <c r="V789" s="188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 t="s">
        <v>154</v>
      </c>
      <c r="AH789" s="166">
        <v>0</v>
      </c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</row>
    <row r="790" spans="1:60" outlineLevel="1">
      <c r="A790" s="167"/>
      <c r="B790" s="177"/>
      <c r="C790" s="195" t="s">
        <v>413</v>
      </c>
      <c r="D790" s="180"/>
      <c r="E790" s="184">
        <v>17.076499999999999</v>
      </c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9"/>
      <c r="V790" s="188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 t="s">
        <v>154</v>
      </c>
      <c r="AH790" s="166">
        <v>0</v>
      </c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</row>
    <row r="791" spans="1:60" outlineLevel="1">
      <c r="A791" s="167"/>
      <c r="B791" s="177"/>
      <c r="C791" s="195" t="s">
        <v>613</v>
      </c>
      <c r="D791" s="180"/>
      <c r="E791" s="184">
        <v>11.43</v>
      </c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9"/>
      <c r="V791" s="188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 t="s">
        <v>154</v>
      </c>
      <c r="AH791" s="166">
        <v>0</v>
      </c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</row>
    <row r="792" spans="1:60" outlineLevel="1">
      <c r="A792" s="167">
        <v>125</v>
      </c>
      <c r="B792" s="177" t="s">
        <v>614</v>
      </c>
      <c r="C792" s="194" t="s">
        <v>615</v>
      </c>
      <c r="D792" s="179" t="s">
        <v>159</v>
      </c>
      <c r="E792" s="183">
        <v>143.07660000000001</v>
      </c>
      <c r="F792" s="188"/>
      <c r="G792" s="188"/>
      <c r="H792" s="188">
        <v>456.9</v>
      </c>
      <c r="I792" s="188">
        <f>ROUND(E792*H792,2)</f>
        <v>65371.7</v>
      </c>
      <c r="J792" s="188">
        <v>0</v>
      </c>
      <c r="K792" s="188">
        <f>ROUND(E792*J792,2)</f>
        <v>0</v>
      </c>
      <c r="L792" s="188">
        <v>15</v>
      </c>
      <c r="M792" s="188">
        <f>G792*(1+L792/100)</f>
        <v>0</v>
      </c>
      <c r="N792" s="188">
        <v>0</v>
      </c>
      <c r="O792" s="188">
        <f>ROUND(E792*N792,2)</f>
        <v>0</v>
      </c>
      <c r="P792" s="188">
        <v>0</v>
      </c>
      <c r="Q792" s="188">
        <f>ROUND(E792*P792,2)</f>
        <v>0</v>
      </c>
      <c r="R792" s="188"/>
      <c r="S792" s="188" t="s">
        <v>157</v>
      </c>
      <c r="T792" s="188">
        <v>0</v>
      </c>
      <c r="U792" s="189">
        <f>ROUND(E792*T792,2)</f>
        <v>0</v>
      </c>
      <c r="V792" s="188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 t="s">
        <v>258</v>
      </c>
      <c r="AH792" s="166"/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</row>
    <row r="793" spans="1:60" outlineLevel="1">
      <c r="A793" s="167"/>
      <c r="B793" s="177"/>
      <c r="C793" s="195" t="s">
        <v>397</v>
      </c>
      <c r="D793" s="180"/>
      <c r="E793" s="184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9"/>
      <c r="V793" s="188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 t="s">
        <v>154</v>
      </c>
      <c r="AH793" s="166">
        <v>0</v>
      </c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</row>
    <row r="794" spans="1:60" outlineLevel="1">
      <c r="A794" s="167"/>
      <c r="B794" s="177"/>
      <c r="C794" s="195" t="s">
        <v>409</v>
      </c>
      <c r="D794" s="180"/>
      <c r="E794" s="184">
        <v>15.785</v>
      </c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9"/>
      <c r="V794" s="188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 t="s">
        <v>154</v>
      </c>
      <c r="AH794" s="166">
        <v>0</v>
      </c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</row>
    <row r="795" spans="1:60" outlineLevel="1">
      <c r="A795" s="167"/>
      <c r="B795" s="177"/>
      <c r="C795" s="195" t="s">
        <v>400</v>
      </c>
      <c r="D795" s="180"/>
      <c r="E795" s="184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9"/>
      <c r="V795" s="188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 t="s">
        <v>154</v>
      </c>
      <c r="AH795" s="166">
        <v>0</v>
      </c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</row>
    <row r="796" spans="1:60" outlineLevel="1">
      <c r="A796" s="167"/>
      <c r="B796" s="177"/>
      <c r="C796" s="195" t="s">
        <v>410</v>
      </c>
      <c r="D796" s="180"/>
      <c r="E796" s="184">
        <v>13.734999999999999</v>
      </c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9"/>
      <c r="V796" s="188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 t="s">
        <v>154</v>
      </c>
      <c r="AH796" s="166">
        <v>0</v>
      </c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</row>
    <row r="797" spans="1:60" outlineLevel="1">
      <c r="A797" s="167"/>
      <c r="B797" s="177"/>
      <c r="C797" s="195" t="s">
        <v>403</v>
      </c>
      <c r="D797" s="180"/>
      <c r="E797" s="184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9"/>
      <c r="V797" s="188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 t="s">
        <v>154</v>
      </c>
      <c r="AH797" s="166">
        <v>0</v>
      </c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</row>
    <row r="798" spans="1:60" outlineLevel="1">
      <c r="A798" s="167"/>
      <c r="B798" s="177"/>
      <c r="C798" s="195" t="s">
        <v>410</v>
      </c>
      <c r="D798" s="180"/>
      <c r="E798" s="184">
        <v>13.734999999999999</v>
      </c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9"/>
      <c r="V798" s="188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 t="s">
        <v>154</v>
      </c>
      <c r="AH798" s="166">
        <v>0</v>
      </c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</row>
    <row r="799" spans="1:60" outlineLevel="1">
      <c r="A799" s="167"/>
      <c r="B799" s="177"/>
      <c r="C799" s="195" t="s">
        <v>405</v>
      </c>
      <c r="D799" s="180"/>
      <c r="E799" s="184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9"/>
      <c r="V799" s="188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 t="s">
        <v>154</v>
      </c>
      <c r="AH799" s="166">
        <v>0</v>
      </c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</row>
    <row r="800" spans="1:60" outlineLevel="1">
      <c r="A800" s="167"/>
      <c r="B800" s="177"/>
      <c r="C800" s="195" t="s">
        <v>409</v>
      </c>
      <c r="D800" s="180"/>
      <c r="E800" s="184">
        <v>15.785</v>
      </c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9"/>
      <c r="V800" s="188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 t="s">
        <v>154</v>
      </c>
      <c r="AH800" s="166">
        <v>0</v>
      </c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</row>
    <row r="801" spans="1:60" outlineLevel="1">
      <c r="A801" s="167"/>
      <c r="B801" s="177"/>
      <c r="C801" s="195" t="s">
        <v>291</v>
      </c>
      <c r="D801" s="180"/>
      <c r="E801" s="184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9"/>
      <c r="V801" s="188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 t="s">
        <v>154</v>
      </c>
      <c r="AH801" s="166">
        <v>0</v>
      </c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</row>
    <row r="802" spans="1:60" outlineLevel="1">
      <c r="A802" s="167"/>
      <c r="B802" s="177"/>
      <c r="C802" s="195" t="s">
        <v>190</v>
      </c>
      <c r="D802" s="180"/>
      <c r="E802" s="184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9"/>
      <c r="V802" s="188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 t="s">
        <v>154</v>
      </c>
      <c r="AH802" s="166">
        <v>0</v>
      </c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</row>
    <row r="803" spans="1:60" outlineLevel="1">
      <c r="A803" s="167"/>
      <c r="B803" s="177"/>
      <c r="C803" s="195" t="s">
        <v>411</v>
      </c>
      <c r="D803" s="180"/>
      <c r="E803" s="184">
        <v>14.513999999999999</v>
      </c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9"/>
      <c r="V803" s="188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 t="s">
        <v>154</v>
      </c>
      <c r="AH803" s="166">
        <v>0</v>
      </c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</row>
    <row r="804" spans="1:60" outlineLevel="1">
      <c r="A804" s="167"/>
      <c r="B804" s="177"/>
      <c r="C804" s="195" t="s">
        <v>193</v>
      </c>
      <c r="D804" s="180"/>
      <c r="E804" s="184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9"/>
      <c r="V804" s="188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 t="s">
        <v>154</v>
      </c>
      <c r="AH804" s="166">
        <v>0</v>
      </c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</row>
    <row r="805" spans="1:60" outlineLevel="1">
      <c r="A805" s="167"/>
      <c r="B805" s="177"/>
      <c r="C805" s="195" t="s">
        <v>412</v>
      </c>
      <c r="D805" s="180"/>
      <c r="E805" s="184">
        <v>16.891999999999999</v>
      </c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9"/>
      <c r="V805" s="188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 t="s">
        <v>154</v>
      </c>
      <c r="AH805" s="166">
        <v>0</v>
      </c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</row>
    <row r="806" spans="1:60" outlineLevel="1">
      <c r="A806" s="167"/>
      <c r="B806" s="177"/>
      <c r="C806" s="195" t="s">
        <v>197</v>
      </c>
      <c r="D806" s="180"/>
      <c r="E806" s="184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9"/>
      <c r="V806" s="188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 t="s">
        <v>154</v>
      </c>
      <c r="AH806" s="166">
        <v>0</v>
      </c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</row>
    <row r="807" spans="1:60" outlineLevel="1">
      <c r="A807" s="167"/>
      <c r="B807" s="177"/>
      <c r="C807" s="195" t="s">
        <v>412</v>
      </c>
      <c r="D807" s="180"/>
      <c r="E807" s="184">
        <v>16.891999999999999</v>
      </c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9"/>
      <c r="V807" s="188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 t="s">
        <v>154</v>
      </c>
      <c r="AH807" s="166">
        <v>0</v>
      </c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</row>
    <row r="808" spans="1:60" outlineLevel="1">
      <c r="A808" s="167"/>
      <c r="B808" s="177"/>
      <c r="C808" s="195" t="s">
        <v>200</v>
      </c>
      <c r="D808" s="180"/>
      <c r="E808" s="184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9"/>
      <c r="V808" s="188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 t="s">
        <v>154</v>
      </c>
      <c r="AH808" s="166">
        <v>0</v>
      </c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</row>
    <row r="809" spans="1:60" outlineLevel="1">
      <c r="A809" s="167"/>
      <c r="B809" s="177"/>
      <c r="C809" s="195" t="s">
        <v>413</v>
      </c>
      <c r="D809" s="180"/>
      <c r="E809" s="184">
        <v>17.076499999999999</v>
      </c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9"/>
      <c r="V809" s="188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 t="s">
        <v>154</v>
      </c>
      <c r="AH809" s="166">
        <v>0</v>
      </c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</row>
    <row r="810" spans="1:60" outlineLevel="1">
      <c r="A810" s="167"/>
      <c r="B810" s="177"/>
      <c r="C810" s="195" t="s">
        <v>616</v>
      </c>
      <c r="D810" s="180"/>
      <c r="E810" s="184">
        <v>18.662099999999999</v>
      </c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9"/>
      <c r="V810" s="188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 t="s">
        <v>154</v>
      </c>
      <c r="AH810" s="166">
        <v>0</v>
      </c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</row>
    <row r="811" spans="1:60" outlineLevel="1">
      <c r="A811" s="167">
        <v>126</v>
      </c>
      <c r="B811" s="177" t="s">
        <v>617</v>
      </c>
      <c r="C811" s="194" t="s">
        <v>618</v>
      </c>
      <c r="D811" s="179" t="s">
        <v>159</v>
      </c>
      <c r="E811" s="183">
        <v>29.994299999999999</v>
      </c>
      <c r="F811" s="188"/>
      <c r="G811" s="188"/>
      <c r="H811" s="188">
        <v>710.6</v>
      </c>
      <c r="I811" s="188">
        <f>ROUND(E811*H811,2)</f>
        <v>21313.95</v>
      </c>
      <c r="J811" s="188">
        <v>0</v>
      </c>
      <c r="K811" s="188">
        <f>ROUND(E811*J811,2)</f>
        <v>0</v>
      </c>
      <c r="L811" s="188">
        <v>15</v>
      </c>
      <c r="M811" s="188">
        <f>G811*(1+L811/100)</f>
        <v>0</v>
      </c>
      <c r="N811" s="188">
        <v>0</v>
      </c>
      <c r="O811" s="188">
        <f>ROUND(E811*N811,2)</f>
        <v>0</v>
      </c>
      <c r="P811" s="188">
        <v>0</v>
      </c>
      <c r="Q811" s="188">
        <f>ROUND(E811*P811,2)</f>
        <v>0</v>
      </c>
      <c r="R811" s="188"/>
      <c r="S811" s="188" t="s">
        <v>157</v>
      </c>
      <c r="T811" s="188">
        <v>0</v>
      </c>
      <c r="U811" s="189">
        <f>ROUND(E811*T811,2)</f>
        <v>0</v>
      </c>
      <c r="V811" s="188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 t="s">
        <v>258</v>
      </c>
      <c r="AH811" s="166"/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</row>
    <row r="812" spans="1:60" ht="20.399999999999999" outlineLevel="1">
      <c r="A812" s="167"/>
      <c r="B812" s="177"/>
      <c r="C812" s="195" t="s">
        <v>612</v>
      </c>
      <c r="D812" s="180"/>
      <c r="E812" s="184">
        <v>14.651999999999999</v>
      </c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9"/>
      <c r="V812" s="188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 t="s">
        <v>154</v>
      </c>
      <c r="AH812" s="166">
        <v>0</v>
      </c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</row>
    <row r="813" spans="1:60" outlineLevel="1">
      <c r="A813" s="167"/>
      <c r="B813" s="177"/>
      <c r="C813" s="195" t="s">
        <v>613</v>
      </c>
      <c r="D813" s="180"/>
      <c r="E813" s="184">
        <v>11.43</v>
      </c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9"/>
      <c r="V813" s="188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 t="s">
        <v>154</v>
      </c>
      <c r="AH813" s="166">
        <v>0</v>
      </c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</row>
    <row r="814" spans="1:60" outlineLevel="1">
      <c r="A814" s="167"/>
      <c r="B814" s="177"/>
      <c r="C814" s="195" t="s">
        <v>619</v>
      </c>
      <c r="D814" s="180"/>
      <c r="E814" s="184">
        <v>3.9123000000000001</v>
      </c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9"/>
      <c r="V814" s="188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 t="s">
        <v>154</v>
      </c>
      <c r="AH814" s="166">
        <v>0</v>
      </c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</row>
    <row r="815" spans="1:60" outlineLevel="1">
      <c r="A815" s="167">
        <v>127</v>
      </c>
      <c r="B815" s="177" t="s">
        <v>620</v>
      </c>
      <c r="C815" s="194" t="s">
        <v>621</v>
      </c>
      <c r="D815" s="179" t="s">
        <v>0</v>
      </c>
      <c r="E815" s="183">
        <v>1574.3405</v>
      </c>
      <c r="F815" s="188"/>
      <c r="G815" s="188"/>
      <c r="H815" s="188">
        <v>0</v>
      </c>
      <c r="I815" s="188">
        <f>ROUND(E815*H815,2)</f>
        <v>0</v>
      </c>
      <c r="J815" s="188">
        <v>3.6</v>
      </c>
      <c r="K815" s="188">
        <f>ROUND(E815*J815,2)</f>
        <v>5667.63</v>
      </c>
      <c r="L815" s="188">
        <v>15</v>
      </c>
      <c r="M815" s="188">
        <f>G815*(1+L815/100)</f>
        <v>0</v>
      </c>
      <c r="N815" s="188">
        <v>0</v>
      </c>
      <c r="O815" s="188">
        <f>ROUND(E815*N815,2)</f>
        <v>0</v>
      </c>
      <c r="P815" s="188">
        <v>0</v>
      </c>
      <c r="Q815" s="188">
        <f>ROUND(E815*P815,2)</f>
        <v>0</v>
      </c>
      <c r="R815" s="188"/>
      <c r="S815" s="188" t="s">
        <v>157</v>
      </c>
      <c r="T815" s="188">
        <v>0</v>
      </c>
      <c r="U815" s="189">
        <f>ROUND(E815*T815,2)</f>
        <v>0</v>
      </c>
      <c r="V815" s="188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 t="s">
        <v>388</v>
      </c>
      <c r="AH815" s="166"/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</row>
    <row r="816" spans="1:60">
      <c r="A816" s="173" t="s">
        <v>146</v>
      </c>
      <c r="B816" s="178" t="s">
        <v>112</v>
      </c>
      <c r="C816" s="196" t="s">
        <v>113</v>
      </c>
      <c r="D816" s="181"/>
      <c r="E816" s="185"/>
      <c r="F816" s="190"/>
      <c r="G816" s="190">
        <f>SUMIF(AG817:AG835,"&lt;&gt;NOR",G817:G835)</f>
        <v>0</v>
      </c>
      <c r="H816" s="190"/>
      <c r="I816" s="190">
        <f>SUM(I817:I835)</f>
        <v>5085.5200000000004</v>
      </c>
      <c r="J816" s="190"/>
      <c r="K816" s="190">
        <f>SUM(K817:K835)</f>
        <v>19393.559999999998</v>
      </c>
      <c r="L816" s="190"/>
      <c r="M816" s="190">
        <f>SUM(M817:M835)</f>
        <v>0</v>
      </c>
      <c r="N816" s="190"/>
      <c r="O816" s="190">
        <f>SUM(O817:O835)</f>
        <v>6.9999999999999993E-2</v>
      </c>
      <c r="P816" s="190"/>
      <c r="Q816" s="190">
        <f>SUM(Q817:Q835)</f>
        <v>0</v>
      </c>
      <c r="R816" s="190"/>
      <c r="S816" s="190"/>
      <c r="T816" s="190"/>
      <c r="U816" s="191">
        <f>SUM(U817:U835)</f>
        <v>0</v>
      </c>
      <c r="V816" s="190"/>
      <c r="AG816" t="s">
        <v>147</v>
      </c>
    </row>
    <row r="817" spans="1:60" outlineLevel="1">
      <c r="A817" s="167">
        <v>128</v>
      </c>
      <c r="B817" s="177" t="s">
        <v>622</v>
      </c>
      <c r="C817" s="194" t="s">
        <v>623</v>
      </c>
      <c r="D817" s="179" t="s">
        <v>159</v>
      </c>
      <c r="E817" s="183">
        <v>14.675599999999999</v>
      </c>
      <c r="F817" s="188"/>
      <c r="G817" s="188"/>
      <c r="H817" s="188">
        <v>145.18</v>
      </c>
      <c r="I817" s="188">
        <f>ROUND(E817*H817,2)</f>
        <v>2130.6</v>
      </c>
      <c r="J817" s="188">
        <v>240.62</v>
      </c>
      <c r="K817" s="188">
        <f>ROUND(E817*J817,2)</f>
        <v>3531.24</v>
      </c>
      <c r="L817" s="188">
        <v>15</v>
      </c>
      <c r="M817" s="188">
        <f>G817*(1+L817/100)</f>
        <v>0</v>
      </c>
      <c r="N817" s="188">
        <v>7.6000000000000004E-4</v>
      </c>
      <c r="O817" s="188">
        <f>ROUND(E817*N817,2)</f>
        <v>0.01</v>
      </c>
      <c r="P817" s="188">
        <v>0</v>
      </c>
      <c r="Q817" s="188">
        <f>ROUND(E817*P817,2)</f>
        <v>0</v>
      </c>
      <c r="R817" s="188"/>
      <c r="S817" s="188" t="s">
        <v>157</v>
      </c>
      <c r="T817" s="188">
        <v>0</v>
      </c>
      <c r="U817" s="189">
        <f>ROUND(E817*T817,2)</f>
        <v>0</v>
      </c>
      <c r="V817" s="188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 t="s">
        <v>152</v>
      </c>
      <c r="AH817" s="166"/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</row>
    <row r="818" spans="1:60" outlineLevel="1">
      <c r="A818" s="167"/>
      <c r="B818" s="177"/>
      <c r="C818" s="195" t="s">
        <v>624</v>
      </c>
      <c r="D818" s="180"/>
      <c r="E818" s="184">
        <v>14.675599999999999</v>
      </c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9"/>
      <c r="V818" s="188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 t="s">
        <v>154</v>
      </c>
      <c r="AH818" s="166">
        <v>0</v>
      </c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</row>
    <row r="819" spans="1:60" outlineLevel="1">
      <c r="A819" s="167">
        <v>129</v>
      </c>
      <c r="B819" s="177" t="s">
        <v>625</v>
      </c>
      <c r="C819" s="194" t="s">
        <v>688</v>
      </c>
      <c r="D819" s="179" t="s">
        <v>159</v>
      </c>
      <c r="E819" s="183">
        <v>362.56720000000001</v>
      </c>
      <c r="F819" s="188"/>
      <c r="G819" s="188"/>
      <c r="H819" s="188">
        <v>8.15</v>
      </c>
      <c r="I819" s="188">
        <f>ROUND(E819*H819,2)</f>
        <v>2954.92</v>
      </c>
      <c r="J819" s="188">
        <v>43.75</v>
      </c>
      <c r="K819" s="188">
        <f>ROUND(E819*J819,2)</f>
        <v>15862.32</v>
      </c>
      <c r="L819" s="188">
        <v>15</v>
      </c>
      <c r="M819" s="188">
        <f>G819*(1+L819/100)</f>
        <v>0</v>
      </c>
      <c r="N819" s="188">
        <v>1.6000000000000001E-4</v>
      </c>
      <c r="O819" s="188">
        <f>ROUND(E819*N819,2)</f>
        <v>0.06</v>
      </c>
      <c r="P819" s="188">
        <v>0</v>
      </c>
      <c r="Q819" s="188">
        <f>ROUND(E819*P819,2)</f>
        <v>0</v>
      </c>
      <c r="R819" s="188"/>
      <c r="S819" s="188" t="s">
        <v>157</v>
      </c>
      <c r="T819" s="188">
        <v>0</v>
      </c>
      <c r="U819" s="189">
        <f>ROUND(E819*T819,2)</f>
        <v>0</v>
      </c>
      <c r="V819" s="188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 t="s">
        <v>152</v>
      </c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</row>
    <row r="820" spans="1:60" outlineLevel="1">
      <c r="A820" s="167"/>
      <c r="B820" s="177"/>
      <c r="C820" s="195" t="s">
        <v>626</v>
      </c>
      <c r="D820" s="180"/>
      <c r="E820" s="184">
        <v>41.260800000000003</v>
      </c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9"/>
      <c r="V820" s="188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 t="s">
        <v>154</v>
      </c>
      <c r="AH820" s="166">
        <v>0</v>
      </c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</row>
    <row r="821" spans="1:60" outlineLevel="1">
      <c r="A821" s="167"/>
      <c r="B821" s="177"/>
      <c r="C821" s="195" t="s">
        <v>627</v>
      </c>
      <c r="D821" s="180"/>
      <c r="E821" s="184">
        <v>67.564800000000005</v>
      </c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9"/>
      <c r="V821" s="188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 t="s">
        <v>154</v>
      </c>
      <c r="AH821" s="166">
        <v>0</v>
      </c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</row>
    <row r="822" spans="1:60" outlineLevel="1">
      <c r="A822" s="167"/>
      <c r="B822" s="177"/>
      <c r="C822" s="195" t="s">
        <v>628</v>
      </c>
      <c r="D822" s="180"/>
      <c r="E822" s="184">
        <v>44.581600000000002</v>
      </c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9"/>
      <c r="V822" s="188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 t="s">
        <v>154</v>
      </c>
      <c r="AH822" s="166">
        <v>0</v>
      </c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</row>
    <row r="823" spans="1:60" ht="20.399999999999999" outlineLevel="1">
      <c r="A823" s="167"/>
      <c r="B823" s="177"/>
      <c r="C823" s="195" t="s">
        <v>629</v>
      </c>
      <c r="D823" s="180"/>
      <c r="E823" s="184">
        <v>26.975999999999999</v>
      </c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9"/>
      <c r="V823" s="188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 t="s">
        <v>154</v>
      </c>
      <c r="AH823" s="166">
        <v>0</v>
      </c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</row>
    <row r="824" spans="1:60" outlineLevel="1">
      <c r="A824" s="167"/>
      <c r="B824" s="177"/>
      <c r="C824" s="195" t="s">
        <v>630</v>
      </c>
      <c r="D824" s="180"/>
      <c r="E824" s="184">
        <v>13.9032</v>
      </c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9"/>
      <c r="V824" s="188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 t="s">
        <v>154</v>
      </c>
      <c r="AH824" s="166">
        <v>0</v>
      </c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</row>
    <row r="825" spans="1:60" outlineLevel="1">
      <c r="A825" s="167"/>
      <c r="B825" s="177"/>
      <c r="C825" s="195" t="s">
        <v>631</v>
      </c>
      <c r="D825" s="180"/>
      <c r="E825" s="184">
        <v>19.071999999999999</v>
      </c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9"/>
      <c r="V825" s="188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 t="s">
        <v>154</v>
      </c>
      <c r="AH825" s="166">
        <v>0</v>
      </c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</row>
    <row r="826" spans="1:60" outlineLevel="1">
      <c r="A826" s="167"/>
      <c r="B826" s="177"/>
      <c r="C826" s="195" t="s">
        <v>632</v>
      </c>
      <c r="D826" s="180"/>
      <c r="E826" s="184">
        <v>6.72</v>
      </c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9"/>
      <c r="V826" s="188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 t="s">
        <v>154</v>
      </c>
      <c r="AH826" s="166">
        <v>0</v>
      </c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</row>
    <row r="827" spans="1:60" outlineLevel="1">
      <c r="A827" s="167"/>
      <c r="B827" s="177"/>
      <c r="C827" s="195" t="s">
        <v>633</v>
      </c>
      <c r="D827" s="180"/>
      <c r="E827" s="184">
        <v>4.9400000000000004</v>
      </c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9"/>
      <c r="V827" s="188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 t="s">
        <v>154</v>
      </c>
      <c r="AH827" s="166">
        <v>0</v>
      </c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</row>
    <row r="828" spans="1:60" outlineLevel="1">
      <c r="A828" s="167"/>
      <c r="B828" s="177"/>
      <c r="C828" s="195" t="s">
        <v>634</v>
      </c>
      <c r="D828" s="180"/>
      <c r="E828" s="184">
        <v>6.8407999999999998</v>
      </c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9"/>
      <c r="V828" s="188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 t="s">
        <v>154</v>
      </c>
      <c r="AH828" s="166">
        <v>0</v>
      </c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</row>
    <row r="829" spans="1:60" outlineLevel="1">
      <c r="A829" s="167"/>
      <c r="B829" s="177"/>
      <c r="C829" s="195" t="s">
        <v>635</v>
      </c>
      <c r="D829" s="180"/>
      <c r="E829" s="184">
        <v>3.1360000000000001</v>
      </c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9"/>
      <c r="V829" s="188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 t="s">
        <v>154</v>
      </c>
      <c r="AH829" s="166">
        <v>0</v>
      </c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</row>
    <row r="830" spans="1:60" outlineLevel="1">
      <c r="A830" s="167"/>
      <c r="B830" s="177"/>
      <c r="C830" s="195" t="s">
        <v>636</v>
      </c>
      <c r="D830" s="180"/>
      <c r="E830" s="184">
        <v>2.66</v>
      </c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9"/>
      <c r="V830" s="188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 t="s">
        <v>154</v>
      </c>
      <c r="AH830" s="166">
        <v>0</v>
      </c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</row>
    <row r="831" spans="1:60" outlineLevel="1">
      <c r="A831" s="167"/>
      <c r="B831" s="177"/>
      <c r="C831" s="195" t="s">
        <v>637</v>
      </c>
      <c r="D831" s="180"/>
      <c r="E831" s="184">
        <v>6.3840000000000003</v>
      </c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9"/>
      <c r="V831" s="188"/>
      <c r="W831" s="166"/>
      <c r="X831" s="166"/>
      <c r="Y831" s="166"/>
      <c r="Z831" s="166"/>
      <c r="AA831" s="166"/>
      <c r="AB831" s="166"/>
      <c r="AC831" s="166"/>
      <c r="AD831" s="166"/>
      <c r="AE831" s="166"/>
      <c r="AF831" s="166"/>
      <c r="AG831" s="166" t="s">
        <v>154</v>
      </c>
      <c r="AH831" s="166">
        <v>0</v>
      </c>
      <c r="AI831" s="166"/>
      <c r="AJ831" s="166"/>
      <c r="AK831" s="166"/>
      <c r="AL831" s="166"/>
      <c r="AM831" s="166"/>
      <c r="AN831" s="166"/>
      <c r="AO831" s="166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  <c r="AZ831" s="166"/>
      <c r="BA831" s="166"/>
      <c r="BB831" s="166"/>
      <c r="BC831" s="166"/>
      <c r="BD831" s="166"/>
      <c r="BE831" s="166"/>
      <c r="BF831" s="166"/>
      <c r="BG831" s="166"/>
      <c r="BH831" s="166"/>
    </row>
    <row r="832" spans="1:60" outlineLevel="1">
      <c r="A832" s="167"/>
      <c r="B832" s="177"/>
      <c r="C832" s="195" t="s">
        <v>638</v>
      </c>
      <c r="D832" s="180"/>
      <c r="E832" s="184">
        <v>10.528</v>
      </c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9"/>
      <c r="V832" s="188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 t="s">
        <v>154</v>
      </c>
      <c r="AH832" s="166">
        <v>0</v>
      </c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</row>
    <row r="833" spans="1:60" outlineLevel="1">
      <c r="A833" s="167"/>
      <c r="B833" s="177"/>
      <c r="C833" s="195" t="s">
        <v>291</v>
      </c>
      <c r="D833" s="180"/>
      <c r="E833" s="184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9"/>
      <c r="V833" s="188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 t="s">
        <v>154</v>
      </c>
      <c r="AH833" s="166">
        <v>0</v>
      </c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</row>
    <row r="834" spans="1:60" outlineLevel="1">
      <c r="A834" s="167"/>
      <c r="B834" s="177"/>
      <c r="C834" s="195" t="s">
        <v>639</v>
      </c>
      <c r="D834" s="180"/>
      <c r="E834" s="184">
        <v>80.352000000000004</v>
      </c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9"/>
      <c r="V834" s="188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 t="s">
        <v>154</v>
      </c>
      <c r="AH834" s="166">
        <v>0</v>
      </c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</row>
    <row r="835" spans="1:60" outlineLevel="1">
      <c r="A835" s="167"/>
      <c r="B835" s="177"/>
      <c r="C835" s="195" t="s">
        <v>640</v>
      </c>
      <c r="D835" s="180"/>
      <c r="E835" s="184">
        <v>27.648</v>
      </c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9"/>
      <c r="V835" s="188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 t="s">
        <v>154</v>
      </c>
      <c r="AH835" s="166">
        <v>0</v>
      </c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</row>
    <row r="836" spans="1:60">
      <c r="A836" s="173" t="s">
        <v>146</v>
      </c>
      <c r="B836" s="178" t="s">
        <v>114</v>
      </c>
      <c r="C836" s="196" t="s">
        <v>115</v>
      </c>
      <c r="D836" s="181"/>
      <c r="E836" s="185"/>
      <c r="F836" s="190"/>
      <c r="G836" s="190">
        <f>SUMIF(AG837:AG881,"&lt;&gt;NOR",G837:G881)</f>
        <v>0</v>
      </c>
      <c r="H836" s="190"/>
      <c r="I836" s="190">
        <f>SUM(I837:I881)</f>
        <v>16367.810000000001</v>
      </c>
      <c r="J836" s="190"/>
      <c r="K836" s="190">
        <f>SUM(K837:K881)</f>
        <v>60684.25</v>
      </c>
      <c r="L836" s="190"/>
      <c r="M836" s="190">
        <f>SUM(M837:M881)</f>
        <v>0</v>
      </c>
      <c r="N836" s="190"/>
      <c r="O836" s="190">
        <f>SUM(O837:O881)</f>
        <v>0.38</v>
      </c>
      <c r="P836" s="190"/>
      <c r="Q836" s="190">
        <f>SUM(Q837:Q881)</f>
        <v>0</v>
      </c>
      <c r="R836" s="190"/>
      <c r="S836" s="190"/>
      <c r="T836" s="190"/>
      <c r="U836" s="191">
        <f>SUM(U837:U881)</f>
        <v>0</v>
      </c>
      <c r="V836" s="190"/>
      <c r="AG836" t="s">
        <v>147</v>
      </c>
    </row>
    <row r="837" spans="1:60" outlineLevel="1">
      <c r="A837" s="167">
        <v>130</v>
      </c>
      <c r="B837" s="177" t="s">
        <v>641</v>
      </c>
      <c r="C837" s="194" t="s">
        <v>689</v>
      </c>
      <c r="D837" s="179" t="s">
        <v>159</v>
      </c>
      <c r="E837" s="183">
        <v>752.90862000000004</v>
      </c>
      <c r="F837" s="188"/>
      <c r="G837" s="188"/>
      <c r="H837" s="188">
        <v>2.12</v>
      </c>
      <c r="I837" s="188">
        <f>ROUND(E837*H837,2)</f>
        <v>1596.17</v>
      </c>
      <c r="J837" s="188">
        <v>11.68</v>
      </c>
      <c r="K837" s="188">
        <f>ROUND(E837*J837,2)</f>
        <v>8793.9699999999993</v>
      </c>
      <c r="L837" s="188">
        <v>15</v>
      </c>
      <c r="M837" s="188">
        <f>G837*(1+L837/100)</f>
        <v>0</v>
      </c>
      <c r="N837" s="188">
        <v>5.0000000000000002E-5</v>
      </c>
      <c r="O837" s="188">
        <f>ROUND(E837*N837,2)</f>
        <v>0.04</v>
      </c>
      <c r="P837" s="188">
        <v>0</v>
      </c>
      <c r="Q837" s="188">
        <f>ROUND(E837*P837,2)</f>
        <v>0</v>
      </c>
      <c r="R837" s="188"/>
      <c r="S837" s="188" t="s">
        <v>151</v>
      </c>
      <c r="T837" s="188">
        <v>0</v>
      </c>
      <c r="U837" s="189">
        <f>ROUND(E837*T837,2)</f>
        <v>0</v>
      </c>
      <c r="V837" s="188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 t="s">
        <v>152</v>
      </c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</row>
    <row r="838" spans="1:60" outlineLevel="1">
      <c r="A838" s="167"/>
      <c r="B838" s="177"/>
      <c r="C838" s="195" t="s">
        <v>642</v>
      </c>
      <c r="D838" s="180"/>
      <c r="E838" s="184">
        <v>196.6515</v>
      </c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9"/>
      <c r="V838" s="188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 t="s">
        <v>154</v>
      </c>
      <c r="AH838" s="166">
        <v>0</v>
      </c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</row>
    <row r="839" spans="1:60" outlineLevel="1">
      <c r="A839" s="167"/>
      <c r="B839" s="177"/>
      <c r="C839" s="195" t="s">
        <v>643</v>
      </c>
      <c r="D839" s="180"/>
      <c r="E839" s="184">
        <v>223.17792</v>
      </c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9"/>
      <c r="V839" s="188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 t="s">
        <v>154</v>
      </c>
      <c r="AH839" s="166">
        <v>0</v>
      </c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</row>
    <row r="840" spans="1:60" outlineLevel="1">
      <c r="A840" s="167"/>
      <c r="B840" s="177"/>
      <c r="C840" s="195" t="s">
        <v>644</v>
      </c>
      <c r="D840" s="180"/>
      <c r="E840" s="184">
        <v>155.69999999999999</v>
      </c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9"/>
      <c r="V840" s="188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 t="s">
        <v>154</v>
      </c>
      <c r="AH840" s="166">
        <v>0</v>
      </c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</row>
    <row r="841" spans="1:60" outlineLevel="1">
      <c r="A841" s="167"/>
      <c r="B841" s="177"/>
      <c r="C841" s="195" t="s">
        <v>645</v>
      </c>
      <c r="D841" s="180"/>
      <c r="E841" s="184">
        <v>177.3792</v>
      </c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9"/>
      <c r="V841" s="188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 t="s">
        <v>154</v>
      </c>
      <c r="AH841" s="166">
        <v>0</v>
      </c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</row>
    <row r="842" spans="1:60" outlineLevel="1">
      <c r="A842" s="167">
        <v>131</v>
      </c>
      <c r="B842" s="177" t="s">
        <v>646</v>
      </c>
      <c r="C842" s="194" t="s">
        <v>690</v>
      </c>
      <c r="D842" s="179" t="s">
        <v>159</v>
      </c>
      <c r="E842" s="183">
        <v>530.11500000000001</v>
      </c>
      <c r="F842" s="188"/>
      <c r="G842" s="188"/>
      <c r="H842" s="188">
        <v>3.15</v>
      </c>
      <c r="I842" s="188">
        <f>ROUND(E842*H842,2)</f>
        <v>1669.86</v>
      </c>
      <c r="J842" s="188">
        <v>11.55</v>
      </c>
      <c r="K842" s="188">
        <f>ROUND(E842*J842,2)</f>
        <v>6122.83</v>
      </c>
      <c r="L842" s="188">
        <v>15</v>
      </c>
      <c r="M842" s="188">
        <f>G842*(1+L842/100)</f>
        <v>0</v>
      </c>
      <c r="N842" s="188">
        <v>6.9999999999999994E-5</v>
      </c>
      <c r="O842" s="188">
        <f>ROUND(E842*N842,2)</f>
        <v>0.04</v>
      </c>
      <c r="P842" s="188">
        <v>0</v>
      </c>
      <c r="Q842" s="188">
        <f>ROUND(E842*P842,2)</f>
        <v>0</v>
      </c>
      <c r="R842" s="188"/>
      <c r="S842" s="188" t="s">
        <v>151</v>
      </c>
      <c r="T842" s="188">
        <v>0</v>
      </c>
      <c r="U842" s="189">
        <f>ROUND(E842*T842,2)</f>
        <v>0</v>
      </c>
      <c r="V842" s="188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 t="s">
        <v>152</v>
      </c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</row>
    <row r="843" spans="1:60" outlineLevel="1">
      <c r="A843" s="167"/>
      <c r="B843" s="177"/>
      <c r="C843" s="195" t="s">
        <v>290</v>
      </c>
      <c r="D843" s="180"/>
      <c r="E843" s="184">
        <v>29.040700000000001</v>
      </c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9"/>
      <c r="V843" s="188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 t="s">
        <v>154</v>
      </c>
      <c r="AH843" s="166">
        <v>0</v>
      </c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</row>
    <row r="844" spans="1:60" outlineLevel="1">
      <c r="A844" s="167"/>
      <c r="B844" s="177"/>
      <c r="C844" s="195" t="s">
        <v>647</v>
      </c>
      <c r="D844" s="180"/>
      <c r="E844" s="184">
        <v>22.0733</v>
      </c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9"/>
      <c r="V844" s="188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 t="s">
        <v>154</v>
      </c>
      <c r="AH844" s="166">
        <v>0</v>
      </c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</row>
    <row r="845" spans="1:60" outlineLevel="1">
      <c r="A845" s="167"/>
      <c r="B845" s="177"/>
      <c r="C845" s="195" t="s">
        <v>160</v>
      </c>
      <c r="D845" s="180"/>
      <c r="E845" s="184">
        <v>39.290399999999998</v>
      </c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9"/>
      <c r="V845" s="188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 t="s">
        <v>154</v>
      </c>
      <c r="AH845" s="166">
        <v>0</v>
      </c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</row>
    <row r="846" spans="1:60" outlineLevel="1">
      <c r="A846" s="167"/>
      <c r="B846" s="177"/>
      <c r="C846" s="195" t="s">
        <v>292</v>
      </c>
      <c r="D846" s="180"/>
      <c r="E846" s="184">
        <v>1.6308</v>
      </c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9"/>
      <c r="V846" s="188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 t="s">
        <v>154</v>
      </c>
      <c r="AH846" s="166">
        <v>0</v>
      </c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</row>
    <row r="847" spans="1:60" outlineLevel="1">
      <c r="A847" s="167"/>
      <c r="B847" s="177"/>
      <c r="C847" s="195" t="s">
        <v>293</v>
      </c>
      <c r="D847" s="180"/>
      <c r="E847" s="184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9"/>
      <c r="V847" s="188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 t="s">
        <v>154</v>
      </c>
      <c r="AH847" s="166">
        <v>0</v>
      </c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</row>
    <row r="848" spans="1:60" outlineLevel="1">
      <c r="A848" s="167"/>
      <c r="B848" s="177"/>
      <c r="C848" s="195" t="s">
        <v>261</v>
      </c>
      <c r="D848" s="180"/>
      <c r="E848" s="184">
        <v>82.007999999999996</v>
      </c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9"/>
      <c r="V848" s="188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 t="s">
        <v>154</v>
      </c>
      <c r="AH848" s="166">
        <v>0</v>
      </c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</row>
    <row r="849" spans="1:60" outlineLevel="1">
      <c r="A849" s="167"/>
      <c r="B849" s="177"/>
      <c r="C849" s="195" t="s">
        <v>262</v>
      </c>
      <c r="D849" s="180"/>
      <c r="E849" s="184">
        <v>78.695999999999998</v>
      </c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9"/>
      <c r="V849" s="188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 t="s">
        <v>154</v>
      </c>
      <c r="AH849" s="166">
        <v>0</v>
      </c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</row>
    <row r="850" spans="1:60" outlineLevel="1">
      <c r="A850" s="167"/>
      <c r="B850" s="177"/>
      <c r="C850" s="195" t="s">
        <v>263</v>
      </c>
      <c r="D850" s="180"/>
      <c r="E850" s="184">
        <v>27.151199999999999</v>
      </c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9"/>
      <c r="V850" s="188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 t="s">
        <v>154</v>
      </c>
      <c r="AH850" s="166">
        <v>0</v>
      </c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</row>
    <row r="851" spans="1:60" outlineLevel="1">
      <c r="A851" s="167"/>
      <c r="B851" s="177"/>
      <c r="C851" s="195" t="s">
        <v>264</v>
      </c>
      <c r="D851" s="180"/>
      <c r="E851" s="184">
        <v>82.007999999999996</v>
      </c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9"/>
      <c r="V851" s="188"/>
      <c r="W851" s="166"/>
      <c r="X851" s="166"/>
      <c r="Y851" s="166"/>
      <c r="Z851" s="166"/>
      <c r="AA851" s="166"/>
      <c r="AB851" s="166"/>
      <c r="AC851" s="166"/>
      <c r="AD851" s="166"/>
      <c r="AE851" s="166"/>
      <c r="AF851" s="166"/>
      <c r="AG851" s="166" t="s">
        <v>154</v>
      </c>
      <c r="AH851" s="166">
        <v>0</v>
      </c>
      <c r="AI851" s="166"/>
      <c r="AJ851" s="166"/>
      <c r="AK851" s="166"/>
      <c r="AL851" s="166"/>
      <c r="AM851" s="166"/>
      <c r="AN851" s="166"/>
      <c r="AO851" s="166"/>
      <c r="AP851" s="166"/>
      <c r="AQ851" s="166"/>
      <c r="AR851" s="166"/>
      <c r="AS851" s="166"/>
      <c r="AT851" s="166"/>
      <c r="AU851" s="166"/>
      <c r="AV851" s="166"/>
      <c r="AW851" s="166"/>
      <c r="AX851" s="166"/>
      <c r="AY851" s="166"/>
      <c r="AZ851" s="166"/>
      <c r="BA851" s="166"/>
      <c r="BB851" s="166"/>
      <c r="BC851" s="166"/>
      <c r="BD851" s="166"/>
      <c r="BE851" s="166"/>
      <c r="BF851" s="166"/>
      <c r="BG851" s="166"/>
      <c r="BH851" s="166"/>
    </row>
    <row r="852" spans="1:60" outlineLevel="1">
      <c r="A852" s="167"/>
      <c r="B852" s="177"/>
      <c r="C852" s="195" t="s">
        <v>265</v>
      </c>
      <c r="D852" s="180"/>
      <c r="E852" s="184">
        <v>79.715999999999994</v>
      </c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9"/>
      <c r="V852" s="188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 t="s">
        <v>154</v>
      </c>
      <c r="AH852" s="166">
        <v>0</v>
      </c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</row>
    <row r="853" spans="1:60" outlineLevel="1">
      <c r="A853" s="167"/>
      <c r="B853" s="177"/>
      <c r="C853" s="195" t="s">
        <v>266</v>
      </c>
      <c r="D853" s="180"/>
      <c r="E853" s="184">
        <v>36.555999999999997</v>
      </c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9"/>
      <c r="V853" s="188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 t="s">
        <v>154</v>
      </c>
      <c r="AH853" s="166">
        <v>0</v>
      </c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</row>
    <row r="854" spans="1:60" outlineLevel="1">
      <c r="A854" s="167"/>
      <c r="B854" s="177"/>
      <c r="C854" s="195" t="s">
        <v>267</v>
      </c>
      <c r="D854" s="180"/>
      <c r="E854" s="184">
        <v>60.164000000000001</v>
      </c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9"/>
      <c r="V854" s="188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 t="s">
        <v>154</v>
      </c>
      <c r="AH854" s="166">
        <v>0</v>
      </c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</row>
    <row r="855" spans="1:60" outlineLevel="1">
      <c r="A855" s="167"/>
      <c r="B855" s="177"/>
      <c r="C855" s="195" t="s">
        <v>268</v>
      </c>
      <c r="D855" s="180"/>
      <c r="E855" s="184">
        <v>-13.363200000000001</v>
      </c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9"/>
      <c r="V855" s="188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 t="s">
        <v>154</v>
      </c>
      <c r="AH855" s="166">
        <v>0</v>
      </c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</row>
    <row r="856" spans="1:60" outlineLevel="1">
      <c r="A856" s="167"/>
      <c r="B856" s="177"/>
      <c r="C856" s="195" t="s">
        <v>269</v>
      </c>
      <c r="D856" s="180"/>
      <c r="E856" s="184">
        <v>-13.824</v>
      </c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9"/>
      <c r="V856" s="188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 t="s">
        <v>154</v>
      </c>
      <c r="AH856" s="166">
        <v>0</v>
      </c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</row>
    <row r="857" spans="1:60" outlineLevel="1">
      <c r="A857" s="167"/>
      <c r="B857" s="177"/>
      <c r="C857" s="195" t="s">
        <v>270</v>
      </c>
      <c r="D857" s="180"/>
      <c r="E857" s="184">
        <v>-1.3248</v>
      </c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9"/>
      <c r="V857" s="188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 t="s">
        <v>154</v>
      </c>
      <c r="AH857" s="166">
        <v>0</v>
      </c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</row>
    <row r="858" spans="1:60" ht="30.6" outlineLevel="1">
      <c r="A858" s="167"/>
      <c r="B858" s="177"/>
      <c r="C858" s="195" t="s">
        <v>271</v>
      </c>
      <c r="D858" s="180"/>
      <c r="E858" s="184">
        <v>20.2926</v>
      </c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9"/>
      <c r="V858" s="188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 t="s">
        <v>154</v>
      </c>
      <c r="AH858" s="166">
        <v>0</v>
      </c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</row>
    <row r="859" spans="1:60" outlineLevel="1">
      <c r="A859" s="167">
        <v>132</v>
      </c>
      <c r="B859" s="177" t="s">
        <v>648</v>
      </c>
      <c r="C859" s="194" t="s">
        <v>691</v>
      </c>
      <c r="D859" s="179" t="s">
        <v>159</v>
      </c>
      <c r="E859" s="183">
        <v>752.90862000000004</v>
      </c>
      <c r="F859" s="188"/>
      <c r="G859" s="188"/>
      <c r="H859" s="188">
        <v>15.24</v>
      </c>
      <c r="I859" s="188">
        <f>ROUND(E859*H859,2)</f>
        <v>11474.33</v>
      </c>
      <c r="J859" s="188">
        <v>35.56</v>
      </c>
      <c r="K859" s="188">
        <f>ROUND(E859*J859,2)</f>
        <v>26773.43</v>
      </c>
      <c r="L859" s="188">
        <v>15</v>
      </c>
      <c r="M859" s="188">
        <f>G859*(1+L859/100)</f>
        <v>0</v>
      </c>
      <c r="N859" s="188">
        <v>2.9999999999999997E-4</v>
      </c>
      <c r="O859" s="188">
        <f>ROUND(E859*N859,2)</f>
        <v>0.23</v>
      </c>
      <c r="P859" s="188">
        <v>0</v>
      </c>
      <c r="Q859" s="188">
        <f>ROUND(E859*P859,2)</f>
        <v>0</v>
      </c>
      <c r="R859" s="188"/>
      <c r="S859" s="188" t="s">
        <v>157</v>
      </c>
      <c r="T859" s="188">
        <v>0</v>
      </c>
      <c r="U859" s="189">
        <f>ROUND(E859*T859,2)</f>
        <v>0</v>
      </c>
      <c r="V859" s="188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 t="s">
        <v>152</v>
      </c>
      <c r="AH859" s="166"/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</row>
    <row r="860" spans="1:60" outlineLevel="1">
      <c r="A860" s="167"/>
      <c r="B860" s="177"/>
      <c r="C860" s="195" t="s">
        <v>642</v>
      </c>
      <c r="D860" s="180"/>
      <c r="E860" s="184">
        <v>196.6515</v>
      </c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9"/>
      <c r="V860" s="188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 t="s">
        <v>154</v>
      </c>
      <c r="AH860" s="166">
        <v>0</v>
      </c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</row>
    <row r="861" spans="1:60" outlineLevel="1">
      <c r="A861" s="167"/>
      <c r="B861" s="177"/>
      <c r="C861" s="195" t="s">
        <v>643</v>
      </c>
      <c r="D861" s="180"/>
      <c r="E861" s="184">
        <v>223.17792</v>
      </c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9"/>
      <c r="V861" s="188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 t="s">
        <v>154</v>
      </c>
      <c r="AH861" s="166">
        <v>0</v>
      </c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</row>
    <row r="862" spans="1:60" outlineLevel="1">
      <c r="A862" s="167"/>
      <c r="B862" s="177"/>
      <c r="C862" s="195" t="s">
        <v>644</v>
      </c>
      <c r="D862" s="180"/>
      <c r="E862" s="184">
        <v>155.69999999999999</v>
      </c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9"/>
      <c r="V862" s="188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 t="s">
        <v>154</v>
      </c>
      <c r="AH862" s="166">
        <v>0</v>
      </c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</row>
    <row r="863" spans="1:60" outlineLevel="1">
      <c r="A863" s="167"/>
      <c r="B863" s="177"/>
      <c r="C863" s="195" t="s">
        <v>645</v>
      </c>
      <c r="D863" s="180"/>
      <c r="E863" s="184">
        <v>177.3792</v>
      </c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9"/>
      <c r="V863" s="188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 t="s">
        <v>154</v>
      </c>
      <c r="AH863" s="166">
        <v>0</v>
      </c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</row>
    <row r="864" spans="1:60" outlineLevel="1">
      <c r="A864" s="167">
        <v>133</v>
      </c>
      <c r="B864" s="177" t="s">
        <v>649</v>
      </c>
      <c r="C864" s="194" t="s">
        <v>692</v>
      </c>
      <c r="D864" s="179" t="s">
        <v>159</v>
      </c>
      <c r="E864" s="183">
        <v>530.11500000000001</v>
      </c>
      <c r="F864" s="188"/>
      <c r="G864" s="188"/>
      <c r="H864" s="188">
        <v>3.07</v>
      </c>
      <c r="I864" s="188">
        <f>ROUND(E864*H864,2)</f>
        <v>1627.45</v>
      </c>
      <c r="J864" s="188">
        <v>35.83</v>
      </c>
      <c r="K864" s="188">
        <f>ROUND(E864*J864,2)</f>
        <v>18994.02</v>
      </c>
      <c r="L864" s="188">
        <v>15</v>
      </c>
      <c r="M864" s="188">
        <f>G864*(1+L864/100)</f>
        <v>0</v>
      </c>
      <c r="N864" s="188">
        <v>1.3999999999999999E-4</v>
      </c>
      <c r="O864" s="188">
        <f>ROUND(E864*N864,2)</f>
        <v>7.0000000000000007E-2</v>
      </c>
      <c r="P864" s="188">
        <v>0</v>
      </c>
      <c r="Q864" s="188">
        <f>ROUND(E864*P864,2)</f>
        <v>0</v>
      </c>
      <c r="R864" s="188"/>
      <c r="S864" s="188" t="s">
        <v>151</v>
      </c>
      <c r="T864" s="188">
        <v>0</v>
      </c>
      <c r="U864" s="189">
        <f>ROUND(E864*T864,2)</f>
        <v>0</v>
      </c>
      <c r="V864" s="188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 t="s">
        <v>152</v>
      </c>
      <c r="AH864" s="166"/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</row>
    <row r="865" spans="1:60" outlineLevel="1">
      <c r="A865" s="167"/>
      <c r="B865" s="177"/>
      <c r="C865" s="195" t="s">
        <v>290</v>
      </c>
      <c r="D865" s="180"/>
      <c r="E865" s="184">
        <v>29.040700000000001</v>
      </c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9"/>
      <c r="V865" s="188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 t="s">
        <v>154</v>
      </c>
      <c r="AH865" s="166">
        <v>0</v>
      </c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</row>
    <row r="866" spans="1:60" outlineLevel="1">
      <c r="A866" s="167"/>
      <c r="B866" s="177"/>
      <c r="C866" s="195" t="s">
        <v>647</v>
      </c>
      <c r="D866" s="180"/>
      <c r="E866" s="184">
        <v>22.0733</v>
      </c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9"/>
      <c r="V866" s="188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 t="s">
        <v>154</v>
      </c>
      <c r="AH866" s="166">
        <v>0</v>
      </c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</row>
    <row r="867" spans="1:60" outlineLevel="1">
      <c r="A867" s="167"/>
      <c r="B867" s="177"/>
      <c r="C867" s="195" t="s">
        <v>291</v>
      </c>
      <c r="D867" s="180"/>
      <c r="E867" s="184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9"/>
      <c r="V867" s="188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 t="s">
        <v>154</v>
      </c>
      <c r="AH867" s="166">
        <v>0</v>
      </c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</row>
    <row r="868" spans="1:60" outlineLevel="1">
      <c r="A868" s="167"/>
      <c r="B868" s="177"/>
      <c r="C868" s="195" t="s">
        <v>160</v>
      </c>
      <c r="D868" s="180"/>
      <c r="E868" s="184">
        <v>39.290399999999998</v>
      </c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9"/>
      <c r="V868" s="188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 t="s">
        <v>154</v>
      </c>
      <c r="AH868" s="166">
        <v>0</v>
      </c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</row>
    <row r="869" spans="1:60" outlineLevel="1">
      <c r="A869" s="167"/>
      <c r="B869" s="177"/>
      <c r="C869" s="195" t="s">
        <v>292</v>
      </c>
      <c r="D869" s="180"/>
      <c r="E869" s="184">
        <v>1.6308</v>
      </c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9"/>
      <c r="V869" s="188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 t="s">
        <v>154</v>
      </c>
      <c r="AH869" s="166">
        <v>0</v>
      </c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</row>
    <row r="870" spans="1:60" outlineLevel="1">
      <c r="A870" s="167"/>
      <c r="B870" s="177"/>
      <c r="C870" s="195" t="s">
        <v>293</v>
      </c>
      <c r="D870" s="180"/>
      <c r="E870" s="184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9"/>
      <c r="V870" s="188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 t="s">
        <v>154</v>
      </c>
      <c r="AH870" s="166">
        <v>0</v>
      </c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</row>
    <row r="871" spans="1:60" outlineLevel="1">
      <c r="A871" s="167"/>
      <c r="B871" s="177"/>
      <c r="C871" s="195" t="s">
        <v>261</v>
      </c>
      <c r="D871" s="180"/>
      <c r="E871" s="184">
        <v>82.007999999999996</v>
      </c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9"/>
      <c r="V871" s="188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 t="s">
        <v>154</v>
      </c>
      <c r="AH871" s="166">
        <v>0</v>
      </c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</row>
    <row r="872" spans="1:60" outlineLevel="1">
      <c r="A872" s="167"/>
      <c r="B872" s="177"/>
      <c r="C872" s="195" t="s">
        <v>262</v>
      </c>
      <c r="D872" s="180"/>
      <c r="E872" s="184">
        <v>78.695999999999998</v>
      </c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9"/>
      <c r="V872" s="188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 t="s">
        <v>154</v>
      </c>
      <c r="AH872" s="166">
        <v>0</v>
      </c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</row>
    <row r="873" spans="1:60" outlineLevel="1">
      <c r="A873" s="167"/>
      <c r="B873" s="177"/>
      <c r="C873" s="195" t="s">
        <v>263</v>
      </c>
      <c r="D873" s="180"/>
      <c r="E873" s="184">
        <v>27.151199999999999</v>
      </c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9"/>
      <c r="V873" s="188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 t="s">
        <v>154</v>
      </c>
      <c r="AH873" s="166">
        <v>0</v>
      </c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</row>
    <row r="874" spans="1:60" outlineLevel="1">
      <c r="A874" s="167"/>
      <c r="B874" s="177"/>
      <c r="C874" s="195" t="s">
        <v>264</v>
      </c>
      <c r="D874" s="180"/>
      <c r="E874" s="184">
        <v>82.007999999999996</v>
      </c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9"/>
      <c r="V874" s="188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 t="s">
        <v>154</v>
      </c>
      <c r="AH874" s="166">
        <v>0</v>
      </c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</row>
    <row r="875" spans="1:60" outlineLevel="1">
      <c r="A875" s="167"/>
      <c r="B875" s="177"/>
      <c r="C875" s="195" t="s">
        <v>265</v>
      </c>
      <c r="D875" s="180"/>
      <c r="E875" s="184">
        <v>79.715999999999994</v>
      </c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9"/>
      <c r="V875" s="188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 t="s">
        <v>154</v>
      </c>
      <c r="AH875" s="166">
        <v>0</v>
      </c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</row>
    <row r="876" spans="1:60" outlineLevel="1">
      <c r="A876" s="167"/>
      <c r="B876" s="177"/>
      <c r="C876" s="195" t="s">
        <v>266</v>
      </c>
      <c r="D876" s="180"/>
      <c r="E876" s="184">
        <v>36.555999999999997</v>
      </c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9"/>
      <c r="V876" s="188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 t="s">
        <v>154</v>
      </c>
      <c r="AH876" s="166">
        <v>0</v>
      </c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</row>
    <row r="877" spans="1:60" outlineLevel="1">
      <c r="A877" s="167"/>
      <c r="B877" s="177"/>
      <c r="C877" s="195" t="s">
        <v>267</v>
      </c>
      <c r="D877" s="180"/>
      <c r="E877" s="184">
        <v>60.164000000000001</v>
      </c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9"/>
      <c r="V877" s="188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 t="s">
        <v>154</v>
      </c>
      <c r="AH877" s="166">
        <v>0</v>
      </c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</row>
    <row r="878" spans="1:60" outlineLevel="1">
      <c r="A878" s="167"/>
      <c r="B878" s="177"/>
      <c r="C878" s="195" t="s">
        <v>268</v>
      </c>
      <c r="D878" s="180"/>
      <c r="E878" s="184">
        <v>-13.363200000000001</v>
      </c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9"/>
      <c r="V878" s="188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 t="s">
        <v>154</v>
      </c>
      <c r="AH878" s="166">
        <v>0</v>
      </c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</row>
    <row r="879" spans="1:60" outlineLevel="1">
      <c r="A879" s="167"/>
      <c r="B879" s="177"/>
      <c r="C879" s="195" t="s">
        <v>269</v>
      </c>
      <c r="D879" s="180"/>
      <c r="E879" s="184">
        <v>-13.824</v>
      </c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9"/>
      <c r="V879" s="188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 t="s">
        <v>154</v>
      </c>
      <c r="AH879" s="166">
        <v>0</v>
      </c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</row>
    <row r="880" spans="1:60" outlineLevel="1">
      <c r="A880" s="167"/>
      <c r="B880" s="177"/>
      <c r="C880" s="195" t="s">
        <v>270</v>
      </c>
      <c r="D880" s="180"/>
      <c r="E880" s="184">
        <v>-1.3248</v>
      </c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9"/>
      <c r="V880" s="188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 t="s">
        <v>154</v>
      </c>
      <c r="AH880" s="166">
        <v>0</v>
      </c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</row>
    <row r="881" spans="1:60" ht="30.6" outlineLevel="1">
      <c r="A881" s="167"/>
      <c r="B881" s="177"/>
      <c r="C881" s="195" t="s">
        <v>271</v>
      </c>
      <c r="D881" s="180"/>
      <c r="E881" s="184">
        <v>20.2926</v>
      </c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9"/>
      <c r="V881" s="188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 t="s">
        <v>154</v>
      </c>
      <c r="AH881" s="166">
        <v>0</v>
      </c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</row>
    <row r="882" spans="1:60">
      <c r="A882" s="173" t="s">
        <v>146</v>
      </c>
      <c r="B882" s="178" t="s">
        <v>116</v>
      </c>
      <c r="C882" s="196" t="s">
        <v>117</v>
      </c>
      <c r="D882" s="181"/>
      <c r="E882" s="185"/>
      <c r="F882" s="190"/>
      <c r="G882" s="190">
        <f>SUMIF(AG883:AG883,"&lt;&gt;NOR",G883:G883)</f>
        <v>0</v>
      </c>
      <c r="H882" s="190"/>
      <c r="I882" s="190">
        <f>SUM(I883:I883)</f>
        <v>0</v>
      </c>
      <c r="J882" s="190"/>
      <c r="K882" s="190">
        <f>SUM(K883:K883)</f>
        <v>1003180.6</v>
      </c>
      <c r="L882" s="190"/>
      <c r="M882" s="190">
        <f>SUM(M883:M883)</f>
        <v>0</v>
      </c>
      <c r="N882" s="190"/>
      <c r="O882" s="190">
        <f>SUM(O883:O883)</f>
        <v>0</v>
      </c>
      <c r="P882" s="190"/>
      <c r="Q882" s="190">
        <f>SUM(Q883:Q883)</f>
        <v>0</v>
      </c>
      <c r="R882" s="190"/>
      <c r="S882" s="190"/>
      <c r="T882" s="190"/>
      <c r="U882" s="191">
        <f>SUM(U883:U883)</f>
        <v>0</v>
      </c>
      <c r="V882" s="190"/>
      <c r="AG882" t="s">
        <v>147</v>
      </c>
    </row>
    <row r="883" spans="1:60" ht="20.399999999999999" outlineLevel="1">
      <c r="A883" s="167">
        <v>134</v>
      </c>
      <c r="B883" s="177" t="s">
        <v>650</v>
      </c>
      <c r="C883" s="194" t="s">
        <v>651</v>
      </c>
      <c r="D883" s="179" t="s">
        <v>457</v>
      </c>
      <c r="E883" s="183">
        <v>1</v>
      </c>
      <c r="F883" s="188"/>
      <c r="G883" s="188"/>
      <c r="H883" s="188">
        <v>0</v>
      </c>
      <c r="I883" s="188">
        <f>ROUND(E883*H883,2)</f>
        <v>0</v>
      </c>
      <c r="J883" s="188">
        <v>1003180.6</v>
      </c>
      <c r="K883" s="188">
        <f>ROUND(E883*J883,2)</f>
        <v>1003180.6</v>
      </c>
      <c r="L883" s="188">
        <v>15</v>
      </c>
      <c r="M883" s="188">
        <f>G883*(1+L883/100)</f>
        <v>0</v>
      </c>
      <c r="N883" s="188">
        <v>0</v>
      </c>
      <c r="O883" s="188">
        <f>ROUND(E883*N883,2)</f>
        <v>0</v>
      </c>
      <c r="P883" s="188">
        <v>0</v>
      </c>
      <c r="Q883" s="188">
        <f>ROUND(E883*P883,2)</f>
        <v>0</v>
      </c>
      <c r="R883" s="188"/>
      <c r="S883" s="188" t="s">
        <v>157</v>
      </c>
      <c r="T883" s="188">
        <v>0</v>
      </c>
      <c r="U883" s="189">
        <f>ROUND(E883*T883,2)</f>
        <v>0</v>
      </c>
      <c r="V883" s="188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 t="s">
        <v>152</v>
      </c>
      <c r="AH883" s="166"/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</row>
    <row r="884" spans="1:60">
      <c r="A884" s="173" t="s">
        <v>146</v>
      </c>
      <c r="B884" s="178" t="s">
        <v>118</v>
      </c>
      <c r="C884" s="196" t="s">
        <v>119</v>
      </c>
      <c r="D884" s="181"/>
      <c r="E884" s="185"/>
      <c r="F884" s="190"/>
      <c r="G884" s="190">
        <f>SUMIF(AG885:AG891,"&lt;&gt;NOR",G885:G891)</f>
        <v>0</v>
      </c>
      <c r="H884" s="190"/>
      <c r="I884" s="190">
        <f>SUM(I885:I891)</f>
        <v>0</v>
      </c>
      <c r="J884" s="190"/>
      <c r="K884" s="190">
        <f>SUM(K885:K891)</f>
        <v>520251.60000000003</v>
      </c>
      <c r="L884" s="190"/>
      <c r="M884" s="190">
        <f>SUM(M885:M891)</f>
        <v>0</v>
      </c>
      <c r="N884" s="190"/>
      <c r="O884" s="190">
        <f>SUM(O885:O891)</f>
        <v>0</v>
      </c>
      <c r="P884" s="190"/>
      <c r="Q884" s="190">
        <f>SUM(Q885:Q891)</f>
        <v>0</v>
      </c>
      <c r="R884" s="190"/>
      <c r="S884" s="190"/>
      <c r="T884" s="190"/>
      <c r="U884" s="191">
        <f>SUM(U885:U891)</f>
        <v>59.53</v>
      </c>
      <c r="V884" s="190"/>
      <c r="AG884" t="s">
        <v>147</v>
      </c>
    </row>
    <row r="885" spans="1:60" outlineLevel="1">
      <c r="A885" s="167">
        <v>135</v>
      </c>
      <c r="B885" s="177" t="s">
        <v>652</v>
      </c>
      <c r="C885" s="194" t="s">
        <v>653</v>
      </c>
      <c r="D885" s="179" t="s">
        <v>214</v>
      </c>
      <c r="E885" s="183">
        <v>363</v>
      </c>
      <c r="F885" s="188"/>
      <c r="G885" s="188"/>
      <c r="H885" s="188">
        <v>0</v>
      </c>
      <c r="I885" s="188">
        <f>ROUND(E885*H885,2)</f>
        <v>0</v>
      </c>
      <c r="J885" s="188">
        <v>112.2</v>
      </c>
      <c r="K885" s="188">
        <f>ROUND(E885*J885,2)</f>
        <v>40728.6</v>
      </c>
      <c r="L885" s="188">
        <v>15</v>
      </c>
      <c r="M885" s="188">
        <f>G885*(1+L885/100)</f>
        <v>0</v>
      </c>
      <c r="N885" s="188">
        <v>0</v>
      </c>
      <c r="O885" s="188">
        <f>ROUND(E885*N885,2)</f>
        <v>0</v>
      </c>
      <c r="P885" s="188">
        <v>0</v>
      </c>
      <c r="Q885" s="188">
        <f>ROUND(E885*P885,2)</f>
        <v>0</v>
      </c>
      <c r="R885" s="188"/>
      <c r="S885" s="188" t="s">
        <v>151</v>
      </c>
      <c r="T885" s="188">
        <v>0.16400000000000001</v>
      </c>
      <c r="U885" s="189">
        <f>ROUND(E885*T885,2)</f>
        <v>59.53</v>
      </c>
      <c r="V885" s="188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 t="s">
        <v>152</v>
      </c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</row>
    <row r="886" spans="1:60" outlineLevel="1">
      <c r="A886" s="167">
        <v>136</v>
      </c>
      <c r="B886" s="177" t="s">
        <v>654</v>
      </c>
      <c r="C886" s="194" t="s">
        <v>655</v>
      </c>
      <c r="D886" s="179" t="s">
        <v>214</v>
      </c>
      <c r="E886" s="183">
        <v>363</v>
      </c>
      <c r="F886" s="188"/>
      <c r="G886" s="188"/>
      <c r="H886" s="188">
        <v>0</v>
      </c>
      <c r="I886" s="188">
        <f>ROUND(E886*H886,2)</f>
        <v>0</v>
      </c>
      <c r="J886" s="188">
        <v>132</v>
      </c>
      <c r="K886" s="188">
        <f>ROUND(E886*J886,2)</f>
        <v>47916</v>
      </c>
      <c r="L886" s="188">
        <v>15</v>
      </c>
      <c r="M886" s="188">
        <f>G886*(1+L886/100)</f>
        <v>0</v>
      </c>
      <c r="N886" s="188">
        <v>0</v>
      </c>
      <c r="O886" s="188">
        <f>ROUND(E886*N886,2)</f>
        <v>0</v>
      </c>
      <c r="P886" s="188">
        <v>0</v>
      </c>
      <c r="Q886" s="188">
        <f>ROUND(E886*P886,2)</f>
        <v>0</v>
      </c>
      <c r="R886" s="188"/>
      <c r="S886" s="188" t="s">
        <v>151</v>
      </c>
      <c r="T886" s="188">
        <v>0</v>
      </c>
      <c r="U886" s="189">
        <f>ROUND(E886*T886,2)</f>
        <v>0</v>
      </c>
      <c r="V886" s="188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 t="s">
        <v>152</v>
      </c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</row>
    <row r="887" spans="1:60" outlineLevel="1">
      <c r="A887" s="167">
        <v>137</v>
      </c>
      <c r="B887" s="177" t="s">
        <v>656</v>
      </c>
      <c r="C887" s="194" t="s">
        <v>657</v>
      </c>
      <c r="D887" s="179" t="s">
        <v>214</v>
      </c>
      <c r="E887" s="183">
        <v>363</v>
      </c>
      <c r="F887" s="188"/>
      <c r="G887" s="188"/>
      <c r="H887" s="188">
        <v>0</v>
      </c>
      <c r="I887" s="188">
        <f>ROUND(E887*H887,2)</f>
        <v>0</v>
      </c>
      <c r="J887" s="188">
        <v>177.1</v>
      </c>
      <c r="K887" s="188">
        <f>ROUND(E887*J887,2)</f>
        <v>64287.3</v>
      </c>
      <c r="L887" s="188">
        <v>15</v>
      </c>
      <c r="M887" s="188">
        <f>G887*(1+L887/100)</f>
        <v>0</v>
      </c>
      <c r="N887" s="188">
        <v>0</v>
      </c>
      <c r="O887" s="188">
        <f>ROUND(E887*N887,2)</f>
        <v>0</v>
      </c>
      <c r="P887" s="188">
        <v>0</v>
      </c>
      <c r="Q887" s="188">
        <f>ROUND(E887*P887,2)</f>
        <v>0</v>
      </c>
      <c r="R887" s="188"/>
      <c r="S887" s="188" t="s">
        <v>157</v>
      </c>
      <c r="T887" s="188">
        <v>0</v>
      </c>
      <c r="U887" s="189">
        <f>ROUND(E887*T887,2)</f>
        <v>0</v>
      </c>
      <c r="V887" s="188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 t="s">
        <v>152</v>
      </c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</row>
    <row r="888" spans="1:60" outlineLevel="1">
      <c r="A888" s="167">
        <v>138</v>
      </c>
      <c r="B888" s="177" t="s">
        <v>658</v>
      </c>
      <c r="C888" s="194" t="s">
        <v>659</v>
      </c>
      <c r="D888" s="179" t="s">
        <v>214</v>
      </c>
      <c r="E888" s="183">
        <v>9075</v>
      </c>
      <c r="F888" s="188"/>
      <c r="G888" s="188"/>
      <c r="H888" s="188">
        <v>0</v>
      </c>
      <c r="I888" s="188">
        <f>ROUND(E888*H888,2)</f>
        <v>0</v>
      </c>
      <c r="J888" s="188">
        <v>15.2</v>
      </c>
      <c r="K888" s="188">
        <f>ROUND(E888*J888,2)</f>
        <v>137940</v>
      </c>
      <c r="L888" s="188">
        <v>15</v>
      </c>
      <c r="M888" s="188">
        <f>G888*(1+L888/100)</f>
        <v>0</v>
      </c>
      <c r="N888" s="188">
        <v>0</v>
      </c>
      <c r="O888" s="188">
        <f>ROUND(E888*N888,2)</f>
        <v>0</v>
      </c>
      <c r="P888" s="188">
        <v>0</v>
      </c>
      <c r="Q888" s="188">
        <f>ROUND(E888*P888,2)</f>
        <v>0</v>
      </c>
      <c r="R888" s="188"/>
      <c r="S888" s="188" t="s">
        <v>151</v>
      </c>
      <c r="T888" s="188">
        <v>0</v>
      </c>
      <c r="U888" s="189">
        <f>ROUND(E888*T888,2)</f>
        <v>0</v>
      </c>
      <c r="V888" s="188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 t="s">
        <v>152</v>
      </c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</row>
    <row r="889" spans="1:60" outlineLevel="1">
      <c r="A889" s="167"/>
      <c r="B889" s="177"/>
      <c r="C889" s="195" t="s">
        <v>660</v>
      </c>
      <c r="D889" s="180"/>
      <c r="E889" s="184">
        <v>9075</v>
      </c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9"/>
      <c r="V889" s="188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 t="s">
        <v>154</v>
      </c>
      <c r="AH889" s="166">
        <v>0</v>
      </c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</row>
    <row r="890" spans="1:60" outlineLevel="1">
      <c r="A890" s="167">
        <v>139</v>
      </c>
      <c r="B890" s="177" t="s">
        <v>661</v>
      </c>
      <c r="C890" s="194" t="s">
        <v>662</v>
      </c>
      <c r="D890" s="179" t="s">
        <v>214</v>
      </c>
      <c r="E890" s="183">
        <v>363</v>
      </c>
      <c r="F890" s="188"/>
      <c r="G890" s="188"/>
      <c r="H890" s="188">
        <v>0</v>
      </c>
      <c r="I890" s="188">
        <f>ROUND(E890*H890,2)</f>
        <v>0</v>
      </c>
      <c r="J890" s="188">
        <v>225.8</v>
      </c>
      <c r="K890" s="188">
        <f>ROUND(E890*J890,2)</f>
        <v>81965.399999999994</v>
      </c>
      <c r="L890" s="188">
        <v>15</v>
      </c>
      <c r="M890" s="188">
        <f>G890*(1+L890/100)</f>
        <v>0</v>
      </c>
      <c r="N890" s="188">
        <v>0</v>
      </c>
      <c r="O890" s="188">
        <f>ROUND(E890*N890,2)</f>
        <v>0</v>
      </c>
      <c r="P890" s="188">
        <v>0</v>
      </c>
      <c r="Q890" s="188">
        <f>ROUND(E890*P890,2)</f>
        <v>0</v>
      </c>
      <c r="R890" s="188"/>
      <c r="S890" s="188" t="s">
        <v>151</v>
      </c>
      <c r="T890" s="188">
        <v>0</v>
      </c>
      <c r="U890" s="189">
        <f>ROUND(E890*T890,2)</f>
        <v>0</v>
      </c>
      <c r="V890" s="188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 t="s">
        <v>152</v>
      </c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</row>
    <row r="891" spans="1:60" outlineLevel="1">
      <c r="A891" s="167">
        <v>140</v>
      </c>
      <c r="B891" s="177" t="s">
        <v>663</v>
      </c>
      <c r="C891" s="194" t="s">
        <v>664</v>
      </c>
      <c r="D891" s="179" t="s">
        <v>214</v>
      </c>
      <c r="E891" s="183">
        <v>363</v>
      </c>
      <c r="F891" s="188"/>
      <c r="G891" s="188"/>
      <c r="H891" s="188">
        <v>0</v>
      </c>
      <c r="I891" s="188">
        <f>ROUND(E891*H891,2)</f>
        <v>0</v>
      </c>
      <c r="J891" s="188">
        <v>406.1</v>
      </c>
      <c r="K891" s="188">
        <f>ROUND(E891*J891,2)</f>
        <v>147414.29999999999</v>
      </c>
      <c r="L891" s="188">
        <v>15</v>
      </c>
      <c r="M891" s="188">
        <f>G891*(1+L891/100)</f>
        <v>0</v>
      </c>
      <c r="N891" s="188">
        <v>0</v>
      </c>
      <c r="O891" s="188">
        <f>ROUND(E891*N891,2)</f>
        <v>0</v>
      </c>
      <c r="P891" s="188">
        <v>0</v>
      </c>
      <c r="Q891" s="188">
        <f>ROUND(E891*P891,2)</f>
        <v>0</v>
      </c>
      <c r="R891" s="188"/>
      <c r="S891" s="188" t="s">
        <v>151</v>
      </c>
      <c r="T891" s="188">
        <v>0</v>
      </c>
      <c r="U891" s="189">
        <f>ROUND(E891*T891,2)</f>
        <v>0</v>
      </c>
      <c r="V891" s="188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 t="s">
        <v>152</v>
      </c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</row>
    <row r="892" spans="1:60">
      <c r="A892" s="462" t="s">
        <v>146</v>
      </c>
      <c r="B892" s="463" t="s">
        <v>121</v>
      </c>
      <c r="C892" s="464" t="s">
        <v>29</v>
      </c>
      <c r="D892" s="465"/>
      <c r="E892" s="466"/>
      <c r="F892" s="467"/>
      <c r="G892" s="467">
        <f>SUM(G893:G897)</f>
        <v>0</v>
      </c>
      <c r="H892" s="190"/>
      <c r="I892" s="190">
        <f>SUM(I893:I893)</f>
        <v>0</v>
      </c>
      <c r="J892" s="190"/>
      <c r="K892" s="190">
        <f>SUM(K893:K893)</f>
        <v>150000</v>
      </c>
      <c r="L892" s="190"/>
      <c r="M892" s="190">
        <f>SUM(M893:M893)</f>
        <v>0</v>
      </c>
      <c r="N892" s="190"/>
      <c r="O892" s="190">
        <f>SUM(O893:O893)</f>
        <v>0</v>
      </c>
      <c r="P892" s="190"/>
      <c r="Q892" s="190">
        <f>SUM(Q893:Q893)</f>
        <v>0</v>
      </c>
      <c r="R892" s="190"/>
      <c r="S892" s="190"/>
      <c r="T892" s="190"/>
      <c r="U892" s="191">
        <f>SUM(U893:U893)</f>
        <v>0</v>
      </c>
      <c r="V892" s="190"/>
      <c r="AG892" t="s">
        <v>147</v>
      </c>
    </row>
    <row r="893" spans="1:60" outlineLevel="1">
      <c r="A893" s="468">
        <v>141</v>
      </c>
      <c r="B893" s="480" t="s">
        <v>665</v>
      </c>
      <c r="C893" s="469" t="s">
        <v>666</v>
      </c>
      <c r="D893" s="472" t="s">
        <v>667</v>
      </c>
      <c r="E893" s="474">
        <v>1</v>
      </c>
      <c r="F893" s="477"/>
      <c r="G893" s="470"/>
      <c r="H893" s="461">
        <v>0</v>
      </c>
      <c r="I893" s="192">
        <f>ROUND(E893*H893,2)</f>
        <v>0</v>
      </c>
      <c r="J893" s="192">
        <v>150000</v>
      </c>
      <c r="K893" s="192">
        <f>ROUND(E893*J893,2)</f>
        <v>150000</v>
      </c>
      <c r="L893" s="192">
        <v>15</v>
      </c>
      <c r="M893" s="192">
        <f>G893*(1+L893/100)</f>
        <v>0</v>
      </c>
      <c r="N893" s="192">
        <v>0</v>
      </c>
      <c r="O893" s="192">
        <f>ROUND(E893*N893,2)</f>
        <v>0</v>
      </c>
      <c r="P893" s="192">
        <v>0</v>
      </c>
      <c r="Q893" s="192">
        <f>ROUND(E893*P893,2)</f>
        <v>0</v>
      </c>
      <c r="R893" s="192"/>
      <c r="S893" s="192" t="s">
        <v>157</v>
      </c>
      <c r="T893" s="192">
        <v>0</v>
      </c>
      <c r="U893" s="193">
        <f>ROUND(E893*T893,2)</f>
        <v>0</v>
      </c>
      <c r="V893" s="192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 t="s">
        <v>668</v>
      </c>
      <c r="AH893" s="166"/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</row>
    <row r="894" spans="1:60" outlineLevel="1">
      <c r="A894" s="167">
        <v>142</v>
      </c>
      <c r="B894" s="481" t="s">
        <v>1244</v>
      </c>
      <c r="C894" s="459" t="s">
        <v>1240</v>
      </c>
      <c r="D894" s="473" t="s">
        <v>342</v>
      </c>
      <c r="E894" s="183">
        <v>1</v>
      </c>
      <c r="F894" s="188"/>
      <c r="G894" s="471"/>
      <c r="H894" s="460"/>
      <c r="I894" s="460"/>
      <c r="J894" s="460"/>
      <c r="K894" s="460"/>
      <c r="L894" s="460"/>
      <c r="M894" s="460"/>
      <c r="N894" s="460"/>
      <c r="O894" s="460"/>
      <c r="P894" s="460"/>
      <c r="Q894" s="460"/>
      <c r="R894" s="460"/>
      <c r="S894" s="460"/>
      <c r="T894" s="460"/>
      <c r="U894" s="460"/>
      <c r="V894" s="460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/>
      <c r="AH894" s="166"/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</row>
    <row r="895" spans="1:60">
      <c r="A895" s="167">
        <v>143</v>
      </c>
      <c r="B895" s="482" t="s">
        <v>1245</v>
      </c>
      <c r="C895" s="483" t="s">
        <v>1241</v>
      </c>
      <c r="D895" s="484" t="s">
        <v>342</v>
      </c>
      <c r="E895" s="183">
        <v>1</v>
      </c>
      <c r="F895" s="188"/>
      <c r="G895" s="471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AE895">
        <v>15</v>
      </c>
      <c r="AF895">
        <v>21</v>
      </c>
    </row>
    <row r="896" spans="1:60">
      <c r="A896" s="485">
        <v>144</v>
      </c>
      <c r="B896" s="486" t="s">
        <v>1246</v>
      </c>
      <c r="C896" s="487" t="s">
        <v>1242</v>
      </c>
      <c r="D896" s="488" t="s">
        <v>342</v>
      </c>
      <c r="E896" s="475">
        <v>1</v>
      </c>
      <c r="F896" s="478"/>
      <c r="G896" s="471"/>
      <c r="AG896" t="s">
        <v>669</v>
      </c>
    </row>
    <row r="897" spans="1:7">
      <c r="A897" s="489">
        <v>145</v>
      </c>
      <c r="B897" s="490" t="s">
        <v>1247</v>
      </c>
      <c r="C897" s="491" t="s">
        <v>1243</v>
      </c>
      <c r="D897" s="492" t="s">
        <v>342</v>
      </c>
      <c r="E897" s="476">
        <v>1</v>
      </c>
      <c r="F897" s="479"/>
      <c r="G897" s="461"/>
    </row>
    <row r="898" spans="1:7">
      <c r="D898" s="161"/>
    </row>
    <row r="899" spans="1:7">
      <c r="D899" s="161"/>
    </row>
    <row r="900" spans="1:7">
      <c r="D900" s="161"/>
    </row>
    <row r="901" spans="1:7">
      <c r="D901" s="161"/>
    </row>
    <row r="902" spans="1:7">
      <c r="D902" s="161"/>
    </row>
    <row r="903" spans="1:7">
      <c r="D903" s="161"/>
    </row>
    <row r="904" spans="1:7">
      <c r="D904" s="161"/>
    </row>
    <row r="905" spans="1:7">
      <c r="D905" s="161"/>
    </row>
    <row r="906" spans="1:7">
      <c r="D906" s="161"/>
    </row>
    <row r="907" spans="1:7">
      <c r="D907" s="161"/>
    </row>
    <row r="908" spans="1:7">
      <c r="D908" s="161"/>
    </row>
    <row r="909" spans="1:7">
      <c r="D909" s="161"/>
    </row>
    <row r="910" spans="1:7">
      <c r="D910" s="161"/>
    </row>
    <row r="911" spans="1:7">
      <c r="D911" s="161"/>
    </row>
    <row r="912" spans="1:7">
      <c r="D912" s="161"/>
    </row>
    <row r="913" spans="4:4">
      <c r="D913" s="161"/>
    </row>
    <row r="914" spans="4:4">
      <c r="D914" s="161"/>
    </row>
    <row r="915" spans="4:4">
      <c r="D915" s="161"/>
    </row>
    <row r="916" spans="4:4">
      <c r="D916" s="161"/>
    </row>
    <row r="917" spans="4:4">
      <c r="D917" s="161"/>
    </row>
    <row r="918" spans="4:4">
      <c r="D918" s="161"/>
    </row>
    <row r="919" spans="4:4">
      <c r="D919" s="161"/>
    </row>
    <row r="920" spans="4:4">
      <c r="D920" s="161"/>
    </row>
    <row r="921" spans="4:4">
      <c r="D921" s="161"/>
    </row>
    <row r="922" spans="4:4">
      <c r="D922" s="161"/>
    </row>
    <row r="923" spans="4:4">
      <c r="D923" s="161"/>
    </row>
    <row r="924" spans="4:4">
      <c r="D924" s="161"/>
    </row>
    <row r="925" spans="4:4">
      <c r="D925" s="161"/>
    </row>
    <row r="926" spans="4:4">
      <c r="D926" s="161"/>
    </row>
    <row r="927" spans="4:4">
      <c r="D927" s="161"/>
    </row>
    <row r="928" spans="4:4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  <row r="5001" spans="4:4">
      <c r="D5001" s="16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G100" sqref="G100:H100"/>
    </sheetView>
  </sheetViews>
  <sheetFormatPr defaultColWidth="6.21875" defaultRowHeight="13.2"/>
  <cols>
    <col min="1" max="1" width="8" style="232" customWidth="1"/>
    <col min="2" max="2" width="6.6640625" style="233" bestFit="1" customWidth="1"/>
    <col min="3" max="3" width="31.5546875" style="233" customWidth="1"/>
    <col min="4" max="4" width="5.109375" style="233" bestFit="1" customWidth="1"/>
    <col min="5" max="5" width="7.109375" style="234" bestFit="1" customWidth="1"/>
    <col min="6" max="6" width="7.5546875" style="235" bestFit="1" customWidth="1"/>
    <col min="7" max="7" width="14.6640625" style="235" bestFit="1" customWidth="1"/>
    <col min="8" max="8" width="6.5546875" style="234" bestFit="1" customWidth="1"/>
    <col min="9" max="16384" width="6.21875" style="236"/>
  </cols>
  <sheetData>
    <row r="1" spans="1:8" s="197" customFormat="1" ht="17.399999999999999">
      <c r="A1" s="387" t="s">
        <v>695</v>
      </c>
      <c r="B1" s="387"/>
      <c r="C1" s="387"/>
      <c r="D1" s="387"/>
      <c r="E1" s="387"/>
      <c r="F1" s="387"/>
      <c r="G1" s="387"/>
      <c r="H1" s="387"/>
    </row>
    <row r="2" spans="1:8" s="197" customFormat="1">
      <c r="A2" s="198" t="s">
        <v>696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697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698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699</v>
      </c>
      <c r="B7" s="206"/>
      <c r="C7" s="206"/>
      <c r="D7" s="206"/>
      <c r="E7" s="206"/>
      <c r="F7" s="206"/>
      <c r="G7" s="206" t="s">
        <v>700</v>
      </c>
      <c r="H7" s="206"/>
    </row>
    <row r="8" spans="1:8" s="197" customFormat="1">
      <c r="A8" s="206" t="s">
        <v>701</v>
      </c>
      <c r="B8" s="207"/>
      <c r="C8" s="207"/>
      <c r="D8" s="207"/>
      <c r="E8" s="208"/>
      <c r="F8" s="209"/>
      <c r="G8" s="206" t="s">
        <v>702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20.399999999999999">
      <c r="A10" s="211" t="s">
        <v>703</v>
      </c>
      <c r="B10" s="211" t="s">
        <v>704</v>
      </c>
      <c r="C10" s="211" t="s">
        <v>705</v>
      </c>
      <c r="D10" s="211" t="s">
        <v>130</v>
      </c>
      <c r="E10" s="211" t="s">
        <v>706</v>
      </c>
      <c r="F10" s="211" t="s">
        <v>707</v>
      </c>
      <c r="G10" s="211" t="s">
        <v>1</v>
      </c>
      <c r="H10" s="211" t="s">
        <v>708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709</v>
      </c>
      <c r="F11" s="211" t="s">
        <v>66</v>
      </c>
      <c r="G11" s="211" t="s">
        <v>710</v>
      </c>
      <c r="H11" s="211" t="s">
        <v>711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3.8">
      <c r="A13" s="212"/>
      <c r="B13" s="213" t="s">
        <v>26</v>
      </c>
      <c r="C13" s="213" t="s">
        <v>712</v>
      </c>
      <c r="D13" s="213"/>
      <c r="E13" s="214"/>
      <c r="F13" s="215"/>
      <c r="G13" s="215">
        <v>0</v>
      </c>
      <c r="H13" s="214">
        <v>0</v>
      </c>
    </row>
    <row r="14" spans="1:8" s="197" customFormat="1">
      <c r="A14" s="216"/>
      <c r="B14" s="217" t="s">
        <v>60</v>
      </c>
      <c r="C14" s="217" t="s">
        <v>713</v>
      </c>
      <c r="D14" s="217"/>
      <c r="E14" s="218"/>
      <c r="F14" s="219"/>
      <c r="G14" s="219">
        <v>0</v>
      </c>
      <c r="H14" s="218">
        <v>0</v>
      </c>
    </row>
    <row r="15" spans="1:8" s="197" customFormat="1" ht="20.399999999999999">
      <c r="A15" s="220">
        <v>1</v>
      </c>
      <c r="B15" s="221" t="s">
        <v>714</v>
      </c>
      <c r="C15" s="221" t="s">
        <v>715</v>
      </c>
      <c r="D15" s="221" t="s">
        <v>342</v>
      </c>
      <c r="E15" s="222">
        <v>0</v>
      </c>
      <c r="F15" s="223"/>
      <c r="G15" s="223">
        <v>0</v>
      </c>
      <c r="H15" s="222">
        <v>0</v>
      </c>
    </row>
    <row r="16" spans="1:8" s="197" customFormat="1" ht="13.8">
      <c r="A16" s="212"/>
      <c r="B16" s="213" t="s">
        <v>27</v>
      </c>
      <c r="C16" s="213" t="s">
        <v>716</v>
      </c>
      <c r="D16" s="213"/>
      <c r="E16" s="214"/>
      <c r="F16" s="215"/>
      <c r="G16" s="215"/>
      <c r="H16" s="214"/>
    </row>
    <row r="17" spans="1:8" s="197" customFormat="1" ht="26.4">
      <c r="A17" s="216"/>
      <c r="B17" s="217" t="s">
        <v>717</v>
      </c>
      <c r="C17" s="217" t="s">
        <v>718</v>
      </c>
      <c r="D17" s="217"/>
      <c r="E17" s="218"/>
      <c r="F17" s="219"/>
      <c r="G17" s="219"/>
      <c r="H17" s="218"/>
    </row>
    <row r="18" spans="1:8" s="197" customFormat="1">
      <c r="A18" s="220">
        <v>2</v>
      </c>
      <c r="B18" s="221" t="s">
        <v>719</v>
      </c>
      <c r="C18" s="221" t="s">
        <v>720</v>
      </c>
      <c r="D18" s="221" t="s">
        <v>721</v>
      </c>
      <c r="E18" s="222">
        <v>24</v>
      </c>
      <c r="F18" s="223"/>
      <c r="G18" s="223"/>
      <c r="H18" s="222">
        <v>0</v>
      </c>
    </row>
    <row r="19" spans="1:8" s="197" customFormat="1" ht="20.399999999999999">
      <c r="A19" s="224">
        <v>3</v>
      </c>
      <c r="B19" s="225" t="s">
        <v>722</v>
      </c>
      <c r="C19" s="225" t="s">
        <v>723</v>
      </c>
      <c r="D19" s="225" t="s">
        <v>721</v>
      </c>
      <c r="E19" s="226">
        <v>8</v>
      </c>
      <c r="F19" s="227"/>
      <c r="G19" s="227"/>
      <c r="H19" s="226">
        <v>0</v>
      </c>
    </row>
    <row r="20" spans="1:8" s="197" customFormat="1" ht="20.399999999999999">
      <c r="A20" s="224">
        <v>4</v>
      </c>
      <c r="B20" s="225" t="s">
        <v>724</v>
      </c>
      <c r="C20" s="225" t="s">
        <v>725</v>
      </c>
      <c r="D20" s="225" t="s">
        <v>721</v>
      </c>
      <c r="E20" s="226">
        <v>8</v>
      </c>
      <c r="F20" s="227"/>
      <c r="G20" s="227"/>
      <c r="H20" s="226">
        <v>0</v>
      </c>
    </row>
    <row r="21" spans="1:8" s="197" customFormat="1" ht="20.399999999999999">
      <c r="A21" s="224">
        <v>5</v>
      </c>
      <c r="B21" s="225" t="s">
        <v>726</v>
      </c>
      <c r="C21" s="225" t="s">
        <v>727</v>
      </c>
      <c r="D21" s="225" t="s">
        <v>721</v>
      </c>
      <c r="E21" s="226">
        <v>8</v>
      </c>
      <c r="F21" s="227"/>
      <c r="G21" s="227"/>
      <c r="H21" s="226">
        <v>0</v>
      </c>
    </row>
    <row r="22" spans="1:8" s="197" customFormat="1" ht="20.399999999999999">
      <c r="A22" s="220">
        <v>6</v>
      </c>
      <c r="B22" s="221" t="s">
        <v>728</v>
      </c>
      <c r="C22" s="221" t="s">
        <v>729</v>
      </c>
      <c r="D22" s="221" t="s">
        <v>167</v>
      </c>
      <c r="E22" s="222">
        <v>8</v>
      </c>
      <c r="F22" s="223"/>
      <c r="G22" s="223"/>
      <c r="H22" s="222">
        <v>1.008E-2</v>
      </c>
    </row>
    <row r="23" spans="1:8" s="197" customFormat="1" ht="20.399999999999999">
      <c r="A23" s="220">
        <v>7</v>
      </c>
      <c r="B23" s="221" t="s">
        <v>730</v>
      </c>
      <c r="C23" s="221" t="s">
        <v>731</v>
      </c>
      <c r="D23" s="221" t="s">
        <v>167</v>
      </c>
      <c r="E23" s="222">
        <v>12</v>
      </c>
      <c r="F23" s="223"/>
      <c r="G23" s="223"/>
      <c r="H23" s="222">
        <v>2.1239999999999998E-2</v>
      </c>
    </row>
    <row r="24" spans="1:8" s="197" customFormat="1" ht="20.399999999999999">
      <c r="A24" s="220">
        <v>8</v>
      </c>
      <c r="B24" s="221" t="s">
        <v>732</v>
      </c>
      <c r="C24" s="221" t="s">
        <v>733</v>
      </c>
      <c r="D24" s="221" t="s">
        <v>167</v>
      </c>
      <c r="E24" s="222">
        <v>7</v>
      </c>
      <c r="F24" s="223"/>
      <c r="G24" s="223"/>
      <c r="H24" s="222">
        <v>1.9390000000000001E-2</v>
      </c>
    </row>
    <row r="25" spans="1:8" s="197" customFormat="1" ht="20.399999999999999">
      <c r="A25" s="220">
        <v>9</v>
      </c>
      <c r="B25" s="221" t="s">
        <v>734</v>
      </c>
      <c r="C25" s="221" t="s">
        <v>735</v>
      </c>
      <c r="D25" s="221" t="s">
        <v>167</v>
      </c>
      <c r="E25" s="222">
        <v>78</v>
      </c>
      <c r="F25" s="223"/>
      <c r="G25" s="223"/>
      <c r="H25" s="222">
        <v>9.3600000000000003E-2</v>
      </c>
    </row>
    <row r="26" spans="1:8" s="197" customFormat="1" ht="20.399999999999999">
      <c r="A26" s="220">
        <v>10</v>
      </c>
      <c r="B26" s="221" t="s">
        <v>736</v>
      </c>
      <c r="C26" s="221" t="s">
        <v>737</v>
      </c>
      <c r="D26" s="221" t="s">
        <v>167</v>
      </c>
      <c r="E26" s="222">
        <v>74</v>
      </c>
      <c r="F26" s="223"/>
      <c r="G26" s="223"/>
      <c r="H26" s="222">
        <v>2.5899999999999999E-2</v>
      </c>
    </row>
    <row r="27" spans="1:8" s="197" customFormat="1" ht="20.399999999999999">
      <c r="A27" s="220">
        <v>11</v>
      </c>
      <c r="B27" s="221" t="s">
        <v>738</v>
      </c>
      <c r="C27" s="221" t="s">
        <v>739</v>
      </c>
      <c r="D27" s="221" t="s">
        <v>721</v>
      </c>
      <c r="E27" s="222">
        <v>6</v>
      </c>
      <c r="F27" s="223"/>
      <c r="G27" s="223"/>
      <c r="H27" s="222">
        <v>0</v>
      </c>
    </row>
    <row r="28" spans="1:8" s="197" customFormat="1">
      <c r="A28" s="224">
        <v>12</v>
      </c>
      <c r="B28" s="225" t="s">
        <v>740</v>
      </c>
      <c r="C28" s="225" t="s">
        <v>741</v>
      </c>
      <c r="D28" s="225" t="s">
        <v>721</v>
      </c>
      <c r="E28" s="226">
        <v>4</v>
      </c>
      <c r="F28" s="227"/>
      <c r="G28" s="227"/>
      <c r="H28" s="226">
        <v>0</v>
      </c>
    </row>
    <row r="29" spans="1:8" s="197" customFormat="1">
      <c r="A29" s="224">
        <v>13</v>
      </c>
      <c r="B29" s="225" t="s">
        <v>742</v>
      </c>
      <c r="C29" s="225" t="s">
        <v>743</v>
      </c>
      <c r="D29" s="225" t="s">
        <v>721</v>
      </c>
      <c r="E29" s="226">
        <v>2</v>
      </c>
      <c r="F29" s="227"/>
      <c r="G29" s="227"/>
      <c r="H29" s="226">
        <v>0</v>
      </c>
    </row>
    <row r="30" spans="1:8" s="197" customFormat="1" ht="20.399999999999999">
      <c r="A30" s="220">
        <v>14</v>
      </c>
      <c r="B30" s="221" t="s">
        <v>744</v>
      </c>
      <c r="C30" s="221" t="s">
        <v>745</v>
      </c>
      <c r="D30" s="221" t="s">
        <v>721</v>
      </c>
      <c r="E30" s="222">
        <v>8</v>
      </c>
      <c r="F30" s="223"/>
      <c r="G30" s="223"/>
      <c r="H30" s="222">
        <v>0</v>
      </c>
    </row>
    <row r="31" spans="1:8" s="197" customFormat="1" ht="20.399999999999999">
      <c r="A31" s="220">
        <v>15</v>
      </c>
      <c r="B31" s="221" t="s">
        <v>746</v>
      </c>
      <c r="C31" s="221" t="s">
        <v>747</v>
      </c>
      <c r="D31" s="221" t="s">
        <v>721</v>
      </c>
      <c r="E31" s="222">
        <v>24</v>
      </c>
      <c r="F31" s="223"/>
      <c r="G31" s="223"/>
      <c r="H31" s="222">
        <v>0</v>
      </c>
    </row>
    <row r="32" spans="1:8" s="197" customFormat="1" ht="20.399999999999999">
      <c r="A32" s="220">
        <v>16</v>
      </c>
      <c r="B32" s="221" t="s">
        <v>748</v>
      </c>
      <c r="C32" s="221" t="s">
        <v>749</v>
      </c>
      <c r="D32" s="221" t="s">
        <v>721</v>
      </c>
      <c r="E32" s="222">
        <v>8</v>
      </c>
      <c r="F32" s="223"/>
      <c r="G32" s="223"/>
      <c r="H32" s="222">
        <v>0</v>
      </c>
    </row>
    <row r="33" spans="1:8" s="197" customFormat="1" ht="20.399999999999999">
      <c r="A33" s="220">
        <v>17</v>
      </c>
      <c r="B33" s="221" t="s">
        <v>750</v>
      </c>
      <c r="C33" s="221" t="s">
        <v>751</v>
      </c>
      <c r="D33" s="221" t="s">
        <v>721</v>
      </c>
      <c r="E33" s="222">
        <v>1</v>
      </c>
      <c r="F33" s="223"/>
      <c r="G33" s="223"/>
      <c r="H33" s="222">
        <v>1.48E-3</v>
      </c>
    </row>
    <row r="34" spans="1:8" s="197" customFormat="1" ht="20.399999999999999">
      <c r="A34" s="220">
        <v>18</v>
      </c>
      <c r="B34" s="221" t="s">
        <v>752</v>
      </c>
      <c r="C34" s="221" t="s">
        <v>753</v>
      </c>
      <c r="D34" s="221" t="s">
        <v>167</v>
      </c>
      <c r="E34" s="222">
        <v>179</v>
      </c>
      <c r="F34" s="223"/>
      <c r="G34" s="223"/>
      <c r="H34" s="222">
        <v>0</v>
      </c>
    </row>
    <row r="35" spans="1:8" s="197" customFormat="1" ht="20.399999999999999">
      <c r="A35" s="220">
        <v>19</v>
      </c>
      <c r="B35" s="221" t="s">
        <v>754</v>
      </c>
      <c r="C35" s="221" t="s">
        <v>755</v>
      </c>
      <c r="D35" s="221" t="s">
        <v>721</v>
      </c>
      <c r="E35" s="222">
        <v>1</v>
      </c>
      <c r="F35" s="223"/>
      <c r="G35" s="223"/>
      <c r="H35" s="222">
        <v>0</v>
      </c>
    </row>
    <row r="36" spans="1:8" s="197" customFormat="1" ht="20.399999999999999">
      <c r="A36" s="220">
        <v>20</v>
      </c>
      <c r="B36" s="221" t="s">
        <v>756</v>
      </c>
      <c r="C36" s="221" t="s">
        <v>757</v>
      </c>
      <c r="D36" s="221" t="s">
        <v>0</v>
      </c>
      <c r="E36" s="222">
        <v>957.61</v>
      </c>
      <c r="F36" s="223"/>
      <c r="G36" s="223"/>
      <c r="H36" s="222">
        <v>0</v>
      </c>
    </row>
    <row r="37" spans="1:8" s="197" customFormat="1">
      <c r="A37" s="216"/>
      <c r="B37" s="217" t="s">
        <v>758</v>
      </c>
      <c r="C37" s="217" t="s">
        <v>759</v>
      </c>
      <c r="D37" s="217"/>
      <c r="E37" s="218"/>
      <c r="F37" s="219"/>
      <c r="G37" s="219"/>
      <c r="H37" s="218"/>
    </row>
    <row r="38" spans="1:8" s="197" customFormat="1">
      <c r="A38" s="224">
        <v>21</v>
      </c>
      <c r="B38" s="225" t="s">
        <v>760</v>
      </c>
      <c r="C38" s="225" t="s">
        <v>761</v>
      </c>
      <c r="D38" s="225" t="s">
        <v>721</v>
      </c>
      <c r="E38" s="226">
        <v>1</v>
      </c>
      <c r="F38" s="227"/>
      <c r="G38" s="227"/>
      <c r="H38" s="226"/>
    </row>
    <row r="39" spans="1:8" s="197" customFormat="1" ht="20.399999999999999">
      <c r="A39" s="220">
        <v>22</v>
      </c>
      <c r="B39" s="221" t="s">
        <v>762</v>
      </c>
      <c r="C39" s="221" t="s">
        <v>763</v>
      </c>
      <c r="D39" s="221" t="s">
        <v>167</v>
      </c>
      <c r="E39" s="222">
        <v>116</v>
      </c>
      <c r="F39" s="223"/>
      <c r="G39" s="223"/>
      <c r="H39" s="222"/>
    </row>
    <row r="40" spans="1:8" s="197" customFormat="1" ht="20.399999999999999">
      <c r="A40" s="220">
        <v>23</v>
      </c>
      <c r="B40" s="221" t="s">
        <v>764</v>
      </c>
      <c r="C40" s="221" t="s">
        <v>765</v>
      </c>
      <c r="D40" s="221" t="s">
        <v>167</v>
      </c>
      <c r="E40" s="222">
        <v>94</v>
      </c>
      <c r="F40" s="223"/>
      <c r="G40" s="223"/>
      <c r="H40" s="222"/>
    </row>
    <row r="41" spans="1:8" s="197" customFormat="1" ht="20.399999999999999">
      <c r="A41" s="220">
        <v>24</v>
      </c>
      <c r="B41" s="221" t="s">
        <v>766</v>
      </c>
      <c r="C41" s="221" t="s">
        <v>767</v>
      </c>
      <c r="D41" s="221" t="s">
        <v>167</v>
      </c>
      <c r="E41" s="222">
        <v>26</v>
      </c>
      <c r="F41" s="223"/>
      <c r="G41" s="223"/>
      <c r="H41" s="222"/>
    </row>
    <row r="42" spans="1:8" s="197" customFormat="1" ht="20.399999999999999">
      <c r="A42" s="220">
        <v>25</v>
      </c>
      <c r="B42" s="221" t="s">
        <v>768</v>
      </c>
      <c r="C42" s="221" t="s">
        <v>769</v>
      </c>
      <c r="D42" s="221" t="s">
        <v>167</v>
      </c>
      <c r="E42" s="222">
        <v>24</v>
      </c>
      <c r="F42" s="223"/>
      <c r="G42" s="223"/>
      <c r="H42" s="222"/>
    </row>
    <row r="43" spans="1:8" s="197" customFormat="1" ht="30.6">
      <c r="A43" s="220">
        <v>26</v>
      </c>
      <c r="B43" s="221" t="s">
        <v>770</v>
      </c>
      <c r="C43" s="221" t="s">
        <v>771</v>
      </c>
      <c r="D43" s="221" t="s">
        <v>167</v>
      </c>
      <c r="E43" s="222">
        <v>116</v>
      </c>
      <c r="F43" s="223"/>
      <c r="G43" s="223"/>
      <c r="H43" s="222"/>
    </row>
    <row r="44" spans="1:8" s="197" customFormat="1" ht="30.6">
      <c r="A44" s="220">
        <v>27</v>
      </c>
      <c r="B44" s="221" t="s">
        <v>772</v>
      </c>
      <c r="C44" s="221" t="s">
        <v>773</v>
      </c>
      <c r="D44" s="221" t="s">
        <v>167</v>
      </c>
      <c r="E44" s="222">
        <v>144</v>
      </c>
      <c r="F44" s="223"/>
      <c r="G44" s="223"/>
      <c r="H44" s="222"/>
    </row>
    <row r="45" spans="1:8" s="197" customFormat="1" ht="20.399999999999999">
      <c r="A45" s="220">
        <v>28</v>
      </c>
      <c r="B45" s="221" t="s">
        <v>774</v>
      </c>
      <c r="C45" s="221" t="s">
        <v>775</v>
      </c>
      <c r="D45" s="221" t="s">
        <v>457</v>
      </c>
      <c r="E45" s="222">
        <v>9</v>
      </c>
      <c r="F45" s="223"/>
      <c r="G45" s="223"/>
      <c r="H45" s="222"/>
    </row>
    <row r="46" spans="1:8" s="197" customFormat="1" ht="20.399999999999999">
      <c r="A46" s="220">
        <v>29</v>
      </c>
      <c r="B46" s="221" t="s">
        <v>776</v>
      </c>
      <c r="C46" s="221" t="s">
        <v>777</v>
      </c>
      <c r="D46" s="221" t="s">
        <v>721</v>
      </c>
      <c r="E46" s="222">
        <v>2</v>
      </c>
      <c r="F46" s="223"/>
      <c r="G46" s="223"/>
      <c r="H46" s="222"/>
    </row>
    <row r="47" spans="1:8" s="197" customFormat="1" ht="20.399999999999999">
      <c r="A47" s="220">
        <v>30</v>
      </c>
      <c r="B47" s="221" t="s">
        <v>778</v>
      </c>
      <c r="C47" s="221" t="s">
        <v>779</v>
      </c>
      <c r="D47" s="221" t="s">
        <v>721</v>
      </c>
      <c r="E47" s="222">
        <v>1</v>
      </c>
      <c r="F47" s="223"/>
      <c r="G47" s="223"/>
      <c r="H47" s="222"/>
    </row>
    <row r="48" spans="1:8" s="197" customFormat="1" ht="20.399999999999999">
      <c r="A48" s="220">
        <v>31</v>
      </c>
      <c r="B48" s="221" t="s">
        <v>780</v>
      </c>
      <c r="C48" s="221" t="s">
        <v>781</v>
      </c>
      <c r="D48" s="221" t="s">
        <v>721</v>
      </c>
      <c r="E48" s="222">
        <v>1</v>
      </c>
      <c r="F48" s="223"/>
      <c r="G48" s="223"/>
      <c r="H48" s="222"/>
    </row>
    <row r="49" spans="1:8" s="197" customFormat="1" ht="20.399999999999999">
      <c r="A49" s="220">
        <v>32</v>
      </c>
      <c r="B49" s="221" t="s">
        <v>782</v>
      </c>
      <c r="C49" s="221" t="s">
        <v>783</v>
      </c>
      <c r="D49" s="221" t="s">
        <v>721</v>
      </c>
      <c r="E49" s="222">
        <v>1</v>
      </c>
      <c r="F49" s="223"/>
      <c r="G49" s="223"/>
      <c r="H49" s="222"/>
    </row>
    <row r="50" spans="1:8" s="197" customFormat="1" ht="20.399999999999999">
      <c r="A50" s="220">
        <v>33</v>
      </c>
      <c r="B50" s="221" t="s">
        <v>784</v>
      </c>
      <c r="C50" s="221" t="s">
        <v>785</v>
      </c>
      <c r="D50" s="221" t="s">
        <v>721</v>
      </c>
      <c r="E50" s="222">
        <v>2</v>
      </c>
      <c r="F50" s="223"/>
      <c r="G50" s="223"/>
      <c r="H50" s="222"/>
    </row>
    <row r="51" spans="1:8" s="197" customFormat="1" ht="20.399999999999999">
      <c r="A51" s="220">
        <v>34</v>
      </c>
      <c r="B51" s="221" t="s">
        <v>786</v>
      </c>
      <c r="C51" s="221" t="s">
        <v>787</v>
      </c>
      <c r="D51" s="221" t="s">
        <v>721</v>
      </c>
      <c r="E51" s="222">
        <v>2</v>
      </c>
      <c r="F51" s="223"/>
      <c r="G51" s="223"/>
      <c r="H51" s="222"/>
    </row>
    <row r="52" spans="1:8" s="197" customFormat="1" ht="20.399999999999999">
      <c r="A52" s="220">
        <v>35</v>
      </c>
      <c r="B52" s="221" t="s">
        <v>788</v>
      </c>
      <c r="C52" s="221" t="s">
        <v>789</v>
      </c>
      <c r="D52" s="221" t="s">
        <v>721</v>
      </c>
      <c r="E52" s="222">
        <v>2</v>
      </c>
      <c r="F52" s="223"/>
      <c r="G52" s="223"/>
      <c r="H52" s="222"/>
    </row>
    <row r="53" spans="1:8" s="197" customFormat="1" ht="20.399999999999999">
      <c r="A53" s="220">
        <v>36</v>
      </c>
      <c r="B53" s="221" t="s">
        <v>790</v>
      </c>
      <c r="C53" s="221" t="s">
        <v>791</v>
      </c>
      <c r="D53" s="221" t="s">
        <v>721</v>
      </c>
      <c r="E53" s="222">
        <v>1</v>
      </c>
      <c r="F53" s="223"/>
      <c r="G53" s="223"/>
      <c r="H53" s="222"/>
    </row>
    <row r="54" spans="1:8" s="197" customFormat="1" ht="20.399999999999999">
      <c r="A54" s="220">
        <v>76</v>
      </c>
      <c r="B54" s="221" t="s">
        <v>792</v>
      </c>
      <c r="C54" s="221" t="s">
        <v>793</v>
      </c>
      <c r="D54" s="221" t="s">
        <v>721</v>
      </c>
      <c r="E54" s="222">
        <v>32</v>
      </c>
      <c r="F54" s="223"/>
      <c r="G54" s="223"/>
      <c r="H54" s="222"/>
    </row>
    <row r="55" spans="1:8" s="197" customFormat="1" ht="20.399999999999999">
      <c r="A55" s="220">
        <v>77</v>
      </c>
      <c r="B55" s="221" t="s">
        <v>794</v>
      </c>
      <c r="C55" s="221" t="s">
        <v>795</v>
      </c>
      <c r="D55" s="221" t="s">
        <v>721</v>
      </c>
      <c r="E55" s="222">
        <v>1</v>
      </c>
      <c r="F55" s="223"/>
      <c r="G55" s="223"/>
      <c r="H55" s="222"/>
    </row>
    <row r="56" spans="1:8" s="197" customFormat="1" ht="20.399999999999999">
      <c r="A56" s="220">
        <v>37</v>
      </c>
      <c r="B56" s="221" t="s">
        <v>796</v>
      </c>
      <c r="C56" s="221" t="s">
        <v>797</v>
      </c>
      <c r="D56" s="221" t="s">
        <v>721</v>
      </c>
      <c r="E56" s="222">
        <v>1</v>
      </c>
      <c r="F56" s="223"/>
      <c r="G56" s="223"/>
      <c r="H56" s="222"/>
    </row>
    <row r="57" spans="1:8" s="197" customFormat="1">
      <c r="A57" s="224">
        <v>38</v>
      </c>
      <c r="B57" s="225" t="s">
        <v>798</v>
      </c>
      <c r="C57" s="225" t="s">
        <v>799</v>
      </c>
      <c r="D57" s="225" t="s">
        <v>721</v>
      </c>
      <c r="E57" s="226">
        <v>1</v>
      </c>
      <c r="F57" s="227"/>
      <c r="G57" s="227"/>
      <c r="H57" s="226"/>
    </row>
    <row r="58" spans="1:8" s="197" customFormat="1" ht="20.399999999999999">
      <c r="A58" s="224">
        <v>39</v>
      </c>
      <c r="B58" s="225" t="s">
        <v>800</v>
      </c>
      <c r="C58" s="225" t="s">
        <v>801</v>
      </c>
      <c r="D58" s="225" t="s">
        <v>721</v>
      </c>
      <c r="E58" s="226">
        <v>1</v>
      </c>
      <c r="F58" s="227"/>
      <c r="G58" s="227"/>
      <c r="H58" s="226"/>
    </row>
    <row r="59" spans="1:8" s="197" customFormat="1" ht="20.399999999999999">
      <c r="A59" s="220">
        <v>78</v>
      </c>
      <c r="B59" s="221" t="s">
        <v>802</v>
      </c>
      <c r="C59" s="221" t="s">
        <v>803</v>
      </c>
      <c r="D59" s="221" t="s">
        <v>721</v>
      </c>
      <c r="E59" s="222">
        <v>16</v>
      </c>
      <c r="F59" s="223"/>
      <c r="G59" s="223"/>
      <c r="H59" s="222"/>
    </row>
    <row r="60" spans="1:8" s="197" customFormat="1">
      <c r="A60" s="220">
        <v>40</v>
      </c>
      <c r="B60" s="221" t="s">
        <v>804</v>
      </c>
      <c r="C60" s="221" t="s">
        <v>805</v>
      </c>
      <c r="D60" s="221" t="s">
        <v>167</v>
      </c>
      <c r="E60" s="222">
        <v>24</v>
      </c>
      <c r="F60" s="223"/>
      <c r="G60" s="223"/>
      <c r="H60" s="222"/>
    </row>
    <row r="61" spans="1:8" s="197" customFormat="1">
      <c r="A61" s="224">
        <v>41</v>
      </c>
      <c r="B61" s="225" t="s">
        <v>806</v>
      </c>
      <c r="C61" s="225" t="s">
        <v>807</v>
      </c>
      <c r="D61" s="225" t="s">
        <v>167</v>
      </c>
      <c r="E61" s="226">
        <v>24</v>
      </c>
      <c r="F61" s="227"/>
      <c r="G61" s="227"/>
      <c r="H61" s="226"/>
    </row>
    <row r="62" spans="1:8" s="197" customFormat="1" ht="20.399999999999999">
      <c r="A62" s="224">
        <v>42</v>
      </c>
      <c r="B62" s="225" t="s">
        <v>808</v>
      </c>
      <c r="C62" s="225" t="s">
        <v>809</v>
      </c>
      <c r="D62" s="225" t="s">
        <v>721</v>
      </c>
      <c r="E62" s="226">
        <v>2</v>
      </c>
      <c r="F62" s="227"/>
      <c r="G62" s="227"/>
      <c r="H62" s="226"/>
    </row>
    <row r="63" spans="1:8" s="197" customFormat="1" ht="20.399999999999999">
      <c r="A63" s="224">
        <v>43</v>
      </c>
      <c r="B63" s="225" t="s">
        <v>810</v>
      </c>
      <c r="C63" s="225" t="s">
        <v>811</v>
      </c>
      <c r="D63" s="225" t="s">
        <v>167</v>
      </c>
      <c r="E63" s="226">
        <v>28</v>
      </c>
      <c r="F63" s="227"/>
      <c r="G63" s="227"/>
      <c r="H63" s="226"/>
    </row>
    <row r="64" spans="1:8" s="197" customFormat="1" ht="30.6">
      <c r="A64" s="220">
        <v>44</v>
      </c>
      <c r="B64" s="221" t="s">
        <v>812</v>
      </c>
      <c r="C64" s="221" t="s">
        <v>813</v>
      </c>
      <c r="D64" s="221" t="s">
        <v>721</v>
      </c>
      <c r="E64" s="222">
        <v>1</v>
      </c>
      <c r="F64" s="223"/>
      <c r="G64" s="223"/>
      <c r="H64" s="222"/>
    </row>
    <row r="65" spans="1:8" s="197" customFormat="1" ht="20.399999999999999">
      <c r="A65" s="220">
        <v>45</v>
      </c>
      <c r="B65" s="221" t="s">
        <v>814</v>
      </c>
      <c r="C65" s="221" t="s">
        <v>815</v>
      </c>
      <c r="D65" s="221" t="s">
        <v>167</v>
      </c>
      <c r="E65" s="222">
        <v>284</v>
      </c>
      <c r="F65" s="223"/>
      <c r="G65" s="223"/>
      <c r="H65" s="222"/>
    </row>
    <row r="66" spans="1:8" s="197" customFormat="1" ht="20.399999999999999">
      <c r="A66" s="220">
        <v>46</v>
      </c>
      <c r="B66" s="221" t="s">
        <v>816</v>
      </c>
      <c r="C66" s="221" t="s">
        <v>817</v>
      </c>
      <c r="D66" s="221" t="s">
        <v>167</v>
      </c>
      <c r="E66" s="222">
        <v>284</v>
      </c>
      <c r="F66" s="223"/>
      <c r="G66" s="223"/>
      <c r="H66" s="222"/>
    </row>
    <row r="67" spans="1:8" s="197" customFormat="1" ht="20.399999999999999">
      <c r="A67" s="220">
        <v>47</v>
      </c>
      <c r="B67" s="221" t="s">
        <v>818</v>
      </c>
      <c r="C67" s="221" t="s">
        <v>819</v>
      </c>
      <c r="D67" s="221" t="s">
        <v>457</v>
      </c>
      <c r="E67" s="222">
        <v>1</v>
      </c>
      <c r="F67" s="223"/>
      <c r="G67" s="223"/>
      <c r="H67" s="222"/>
    </row>
    <row r="68" spans="1:8" s="197" customFormat="1" ht="20.399999999999999">
      <c r="A68" s="220">
        <v>48</v>
      </c>
      <c r="B68" s="221" t="s">
        <v>820</v>
      </c>
      <c r="C68" s="221" t="s">
        <v>821</v>
      </c>
      <c r="D68" s="221" t="s">
        <v>721</v>
      </c>
      <c r="E68" s="222">
        <v>1</v>
      </c>
      <c r="F68" s="223"/>
      <c r="G68" s="223"/>
      <c r="H68" s="222"/>
    </row>
    <row r="69" spans="1:8" s="197" customFormat="1" ht="20.399999999999999">
      <c r="A69" s="220">
        <v>49</v>
      </c>
      <c r="B69" s="221" t="s">
        <v>822</v>
      </c>
      <c r="C69" s="221" t="s">
        <v>823</v>
      </c>
      <c r="D69" s="221" t="s">
        <v>0</v>
      </c>
      <c r="E69" s="222">
        <v>1548.952</v>
      </c>
      <c r="F69" s="223"/>
      <c r="G69" s="223"/>
      <c r="H69" s="222"/>
    </row>
    <row r="70" spans="1:8" s="197" customFormat="1" ht="26.4">
      <c r="A70" s="216"/>
      <c r="B70" s="217" t="s">
        <v>824</v>
      </c>
      <c r="C70" s="217" t="s">
        <v>825</v>
      </c>
      <c r="D70" s="217"/>
      <c r="E70" s="218"/>
      <c r="F70" s="219"/>
      <c r="G70" s="219"/>
      <c r="H70" s="218"/>
    </row>
    <row r="71" spans="1:8" s="197" customFormat="1">
      <c r="A71" s="220">
        <v>50</v>
      </c>
      <c r="B71" s="221" t="s">
        <v>826</v>
      </c>
      <c r="C71" s="221" t="s">
        <v>827</v>
      </c>
      <c r="D71" s="221" t="s">
        <v>721</v>
      </c>
      <c r="E71" s="222">
        <v>8</v>
      </c>
      <c r="F71" s="223"/>
      <c r="G71" s="223"/>
      <c r="H71" s="222"/>
    </row>
    <row r="72" spans="1:8" s="197" customFormat="1">
      <c r="A72" s="224">
        <v>51</v>
      </c>
      <c r="B72" s="225" t="s">
        <v>828</v>
      </c>
      <c r="C72" s="225" t="s">
        <v>829</v>
      </c>
      <c r="D72" s="225" t="s">
        <v>830</v>
      </c>
      <c r="E72" s="226">
        <v>8</v>
      </c>
      <c r="F72" s="227"/>
      <c r="G72" s="227"/>
      <c r="H72" s="226"/>
    </row>
    <row r="73" spans="1:8" s="197" customFormat="1" ht="20.399999999999999">
      <c r="A73" s="220">
        <v>52</v>
      </c>
      <c r="B73" s="221" t="s">
        <v>831</v>
      </c>
      <c r="C73" s="221" t="s">
        <v>832</v>
      </c>
      <c r="D73" s="221" t="s">
        <v>721</v>
      </c>
      <c r="E73" s="222">
        <v>8</v>
      </c>
      <c r="F73" s="223"/>
      <c r="G73" s="223"/>
      <c r="H73" s="222"/>
    </row>
    <row r="74" spans="1:8" s="197" customFormat="1">
      <c r="A74" s="224">
        <v>53</v>
      </c>
      <c r="B74" s="225" t="s">
        <v>833</v>
      </c>
      <c r="C74" s="225" t="s">
        <v>834</v>
      </c>
      <c r="D74" s="225" t="s">
        <v>721</v>
      </c>
      <c r="E74" s="226">
        <v>8</v>
      </c>
      <c r="F74" s="227"/>
      <c r="G74" s="227"/>
      <c r="H74" s="226"/>
    </row>
    <row r="75" spans="1:8" s="197" customFormat="1" ht="20.399999999999999">
      <c r="A75" s="220">
        <v>54</v>
      </c>
      <c r="B75" s="221" t="s">
        <v>835</v>
      </c>
      <c r="C75" s="221" t="s">
        <v>836</v>
      </c>
      <c r="D75" s="221" t="s">
        <v>457</v>
      </c>
      <c r="E75" s="222">
        <v>8</v>
      </c>
      <c r="F75" s="223"/>
      <c r="G75" s="223"/>
      <c r="H75" s="222"/>
    </row>
    <row r="76" spans="1:8" s="197" customFormat="1">
      <c r="A76" s="224">
        <v>55</v>
      </c>
      <c r="B76" s="225" t="s">
        <v>837</v>
      </c>
      <c r="C76" s="225" t="s">
        <v>838</v>
      </c>
      <c r="D76" s="225" t="s">
        <v>830</v>
      </c>
      <c r="E76" s="226">
        <v>8</v>
      </c>
      <c r="F76" s="227"/>
      <c r="G76" s="227"/>
      <c r="H76" s="226"/>
    </row>
    <row r="77" spans="1:8" s="197" customFormat="1" ht="20.399999999999999">
      <c r="A77" s="220">
        <v>56</v>
      </c>
      <c r="B77" s="221" t="s">
        <v>839</v>
      </c>
      <c r="C77" s="221" t="s">
        <v>840</v>
      </c>
      <c r="D77" s="221" t="s">
        <v>457</v>
      </c>
      <c r="E77" s="222">
        <v>8</v>
      </c>
      <c r="F77" s="223"/>
      <c r="G77" s="223"/>
      <c r="H77" s="222"/>
    </row>
    <row r="78" spans="1:8" s="197" customFormat="1" ht="20.399999999999999">
      <c r="A78" s="220">
        <v>57</v>
      </c>
      <c r="B78" s="221" t="s">
        <v>841</v>
      </c>
      <c r="C78" s="221" t="s">
        <v>842</v>
      </c>
      <c r="D78" s="221" t="s">
        <v>457</v>
      </c>
      <c r="E78" s="222">
        <v>8</v>
      </c>
      <c r="F78" s="223"/>
      <c r="G78" s="223"/>
      <c r="H78" s="222"/>
    </row>
    <row r="79" spans="1:8" s="197" customFormat="1" ht="30.6">
      <c r="A79" s="220">
        <v>58</v>
      </c>
      <c r="B79" s="221" t="s">
        <v>843</v>
      </c>
      <c r="C79" s="221" t="s">
        <v>844</v>
      </c>
      <c r="D79" s="221" t="s">
        <v>457</v>
      </c>
      <c r="E79" s="222">
        <v>1</v>
      </c>
      <c r="F79" s="223"/>
      <c r="G79" s="223"/>
      <c r="H79" s="222"/>
    </row>
    <row r="80" spans="1:8" s="197" customFormat="1" ht="20.399999999999999">
      <c r="A80" s="220">
        <v>59</v>
      </c>
      <c r="B80" s="221" t="s">
        <v>845</v>
      </c>
      <c r="C80" s="221" t="s">
        <v>846</v>
      </c>
      <c r="D80" s="221" t="s">
        <v>457</v>
      </c>
      <c r="E80" s="222">
        <v>32</v>
      </c>
      <c r="F80" s="223"/>
      <c r="G80" s="223"/>
      <c r="H80" s="222"/>
    </row>
    <row r="81" spans="1:8" s="197" customFormat="1">
      <c r="A81" s="224">
        <v>60</v>
      </c>
      <c r="B81" s="225" t="s">
        <v>847</v>
      </c>
      <c r="C81" s="225" t="s">
        <v>848</v>
      </c>
      <c r="D81" s="225" t="s">
        <v>721</v>
      </c>
      <c r="E81" s="226">
        <v>32</v>
      </c>
      <c r="F81" s="227"/>
      <c r="G81" s="227"/>
      <c r="H81" s="226"/>
    </row>
    <row r="82" spans="1:8" s="197" customFormat="1" ht="20.399999999999999">
      <c r="A82" s="220">
        <v>61</v>
      </c>
      <c r="B82" s="221" t="s">
        <v>849</v>
      </c>
      <c r="C82" s="221" t="s">
        <v>850</v>
      </c>
      <c r="D82" s="221" t="s">
        <v>721</v>
      </c>
      <c r="E82" s="222">
        <v>8</v>
      </c>
      <c r="F82" s="223"/>
      <c r="G82" s="223"/>
      <c r="H82" s="222"/>
    </row>
    <row r="83" spans="1:8" s="197" customFormat="1">
      <c r="A83" s="224">
        <v>62</v>
      </c>
      <c r="B83" s="225" t="s">
        <v>851</v>
      </c>
      <c r="C83" s="225" t="s">
        <v>852</v>
      </c>
      <c r="D83" s="225" t="s">
        <v>721</v>
      </c>
      <c r="E83" s="226">
        <v>8</v>
      </c>
      <c r="F83" s="227"/>
      <c r="G83" s="227"/>
      <c r="H83" s="226"/>
    </row>
    <row r="84" spans="1:8" s="197" customFormat="1" ht="20.399999999999999">
      <c r="A84" s="220">
        <v>63</v>
      </c>
      <c r="B84" s="221" t="s">
        <v>853</v>
      </c>
      <c r="C84" s="221" t="s">
        <v>854</v>
      </c>
      <c r="D84" s="221" t="s">
        <v>457</v>
      </c>
      <c r="E84" s="222">
        <v>1</v>
      </c>
      <c r="F84" s="223"/>
      <c r="G84" s="223"/>
      <c r="H84" s="222"/>
    </row>
    <row r="85" spans="1:8" s="197" customFormat="1">
      <c r="A85" s="224">
        <v>64</v>
      </c>
      <c r="B85" s="225" t="s">
        <v>855</v>
      </c>
      <c r="C85" s="225" t="s">
        <v>856</v>
      </c>
      <c r="D85" s="225" t="s">
        <v>721</v>
      </c>
      <c r="E85" s="226">
        <v>1</v>
      </c>
      <c r="F85" s="227"/>
      <c r="G85" s="227"/>
      <c r="H85" s="226"/>
    </row>
    <row r="86" spans="1:8" s="197" customFormat="1" ht="20.399999999999999">
      <c r="A86" s="220">
        <v>65</v>
      </c>
      <c r="B86" s="221" t="s">
        <v>857</v>
      </c>
      <c r="C86" s="221" t="s">
        <v>858</v>
      </c>
      <c r="D86" s="221" t="s">
        <v>721</v>
      </c>
      <c r="E86" s="222">
        <v>8</v>
      </c>
      <c r="F86" s="223"/>
      <c r="G86" s="223"/>
      <c r="H86" s="222"/>
    </row>
    <row r="87" spans="1:8" s="197" customFormat="1" ht="20.399999999999999">
      <c r="A87" s="224">
        <v>66</v>
      </c>
      <c r="B87" s="225" t="s">
        <v>859</v>
      </c>
      <c r="C87" s="225" t="s">
        <v>860</v>
      </c>
      <c r="D87" s="225" t="s">
        <v>721</v>
      </c>
      <c r="E87" s="226">
        <v>8</v>
      </c>
      <c r="F87" s="227"/>
      <c r="G87" s="227"/>
      <c r="H87" s="226"/>
    </row>
    <row r="88" spans="1:8" s="197" customFormat="1" ht="20.399999999999999">
      <c r="A88" s="224">
        <v>67</v>
      </c>
      <c r="B88" s="225" t="s">
        <v>861</v>
      </c>
      <c r="C88" s="225" t="s">
        <v>862</v>
      </c>
      <c r="D88" s="225" t="s">
        <v>721</v>
      </c>
      <c r="E88" s="226">
        <v>8</v>
      </c>
      <c r="F88" s="227"/>
      <c r="G88" s="227"/>
      <c r="H88" s="226"/>
    </row>
    <row r="89" spans="1:8" s="197" customFormat="1" ht="20.399999999999999">
      <c r="A89" s="220">
        <v>68</v>
      </c>
      <c r="B89" s="221" t="s">
        <v>863</v>
      </c>
      <c r="C89" s="221" t="s">
        <v>864</v>
      </c>
      <c r="D89" s="221" t="s">
        <v>721</v>
      </c>
      <c r="E89" s="222">
        <v>8</v>
      </c>
      <c r="F89" s="223"/>
      <c r="G89" s="223"/>
      <c r="H89" s="222"/>
    </row>
    <row r="90" spans="1:8" s="197" customFormat="1" ht="20.399999999999999">
      <c r="A90" s="220">
        <v>69</v>
      </c>
      <c r="B90" s="221" t="s">
        <v>865</v>
      </c>
      <c r="C90" s="221" t="s">
        <v>866</v>
      </c>
      <c r="D90" s="221" t="s">
        <v>0</v>
      </c>
      <c r="E90" s="222">
        <v>2762.64</v>
      </c>
      <c r="F90" s="223"/>
      <c r="G90" s="223"/>
      <c r="H90" s="222"/>
    </row>
    <row r="91" spans="1:8" s="197" customFormat="1" ht="13.8">
      <c r="A91" s="212"/>
      <c r="B91" s="213" t="s">
        <v>867</v>
      </c>
      <c r="C91" s="213" t="s">
        <v>868</v>
      </c>
      <c r="D91" s="213"/>
      <c r="E91" s="214"/>
      <c r="F91" s="215"/>
      <c r="G91" s="215"/>
      <c r="H91" s="214"/>
    </row>
    <row r="92" spans="1:8" s="197" customFormat="1">
      <c r="A92" s="216"/>
      <c r="B92" s="217" t="s">
        <v>869</v>
      </c>
      <c r="C92" s="217" t="s">
        <v>868</v>
      </c>
      <c r="D92" s="217"/>
      <c r="E92" s="218"/>
      <c r="F92" s="219"/>
      <c r="G92" s="219"/>
      <c r="H92" s="218"/>
    </row>
    <row r="93" spans="1:8" s="197" customFormat="1">
      <c r="A93" s="220">
        <v>70</v>
      </c>
      <c r="B93" s="221" t="s">
        <v>870</v>
      </c>
      <c r="C93" s="221" t="s">
        <v>871</v>
      </c>
      <c r="D93" s="221" t="s">
        <v>872</v>
      </c>
      <c r="E93" s="222">
        <v>32</v>
      </c>
      <c r="F93" s="223"/>
      <c r="G93" s="223"/>
      <c r="H93" s="222"/>
    </row>
    <row r="94" spans="1:8" s="197" customFormat="1">
      <c r="A94" s="220">
        <v>71</v>
      </c>
      <c r="B94" s="221" t="s">
        <v>873</v>
      </c>
      <c r="C94" s="221" t="s">
        <v>874</v>
      </c>
      <c r="D94" s="221" t="s">
        <v>872</v>
      </c>
      <c r="E94" s="222">
        <v>24</v>
      </c>
      <c r="F94" s="223"/>
      <c r="G94" s="223"/>
      <c r="H94" s="222"/>
    </row>
    <row r="95" spans="1:8" s="197" customFormat="1">
      <c r="A95" s="220">
        <v>72</v>
      </c>
      <c r="B95" s="221" t="s">
        <v>875</v>
      </c>
      <c r="C95" s="221" t="s">
        <v>876</v>
      </c>
      <c r="D95" s="221" t="s">
        <v>342</v>
      </c>
      <c r="E95" s="222">
        <v>1</v>
      </c>
      <c r="F95" s="223"/>
      <c r="G95" s="223"/>
      <c r="H95" s="222"/>
    </row>
    <row r="96" spans="1:8" s="197" customFormat="1">
      <c r="A96" s="220">
        <v>73</v>
      </c>
      <c r="B96" s="221" t="s">
        <v>877</v>
      </c>
      <c r="C96" s="221" t="s">
        <v>878</v>
      </c>
      <c r="D96" s="221" t="s">
        <v>342</v>
      </c>
      <c r="E96" s="222">
        <v>1</v>
      </c>
      <c r="F96" s="223"/>
      <c r="G96" s="223"/>
      <c r="H96" s="222"/>
    </row>
    <row r="97" spans="1:8" s="197" customFormat="1">
      <c r="A97" s="220">
        <v>74</v>
      </c>
      <c r="B97" s="221" t="s">
        <v>879</v>
      </c>
      <c r="C97" s="221" t="s">
        <v>880</v>
      </c>
      <c r="D97" s="221" t="s">
        <v>872</v>
      </c>
      <c r="E97" s="222">
        <v>26</v>
      </c>
      <c r="F97" s="223"/>
      <c r="G97" s="223"/>
      <c r="H97" s="222"/>
    </row>
    <row r="98" spans="1:8" s="197" customFormat="1">
      <c r="A98" s="220">
        <v>75</v>
      </c>
      <c r="B98" s="221" t="s">
        <v>881</v>
      </c>
      <c r="C98" s="221" t="s">
        <v>882</v>
      </c>
      <c r="D98" s="221" t="s">
        <v>342</v>
      </c>
      <c r="E98" s="222">
        <v>1</v>
      </c>
      <c r="F98" s="223"/>
      <c r="G98" s="223"/>
      <c r="H98" s="222"/>
    </row>
    <row r="99" spans="1:8" s="197" customFormat="1">
      <c r="A99" s="220">
        <v>79</v>
      </c>
      <c r="B99" s="221" t="s">
        <v>883</v>
      </c>
      <c r="C99" s="221" t="s">
        <v>884</v>
      </c>
      <c r="D99" s="221" t="s">
        <v>342</v>
      </c>
      <c r="E99" s="222">
        <v>8</v>
      </c>
      <c r="F99" s="223"/>
      <c r="G99" s="223"/>
      <c r="H99" s="222"/>
    </row>
    <row r="100" spans="1:8" s="197" customFormat="1" ht="13.8">
      <c r="A100" s="228"/>
      <c r="B100" s="229"/>
      <c r="C100" s="229" t="s">
        <v>885</v>
      </c>
      <c r="D100" s="229"/>
      <c r="E100" s="230"/>
      <c r="F100" s="231"/>
      <c r="G100" s="231"/>
      <c r="H100" s="230"/>
    </row>
  </sheetData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8"/>
  <sheetViews>
    <sheetView topLeftCell="A67" workbookViewId="0">
      <selection activeCell="G15" sqref="G15"/>
    </sheetView>
  </sheetViews>
  <sheetFormatPr defaultColWidth="34.33203125" defaultRowHeight="13.2"/>
  <cols>
    <col min="1" max="1" width="10.109375" style="232" customWidth="1"/>
    <col min="2" max="2" width="11" style="233" customWidth="1"/>
    <col min="3" max="3" width="34.33203125" style="233"/>
    <col min="4" max="4" width="6.44140625" style="233" customWidth="1"/>
    <col min="5" max="5" width="11.5546875" style="234" bestFit="1" customWidth="1"/>
    <col min="6" max="6" width="9.88671875" style="235" customWidth="1"/>
    <col min="7" max="7" width="11.5546875" style="235" customWidth="1"/>
    <col min="8" max="8" width="9.88671875" style="234" customWidth="1"/>
    <col min="9" max="16384" width="34.33203125" style="236"/>
  </cols>
  <sheetData>
    <row r="1" spans="1:8" s="197" customFormat="1" ht="17.399999999999999">
      <c r="A1" s="387" t="s">
        <v>695</v>
      </c>
      <c r="B1" s="387"/>
      <c r="C1" s="387"/>
      <c r="D1" s="387"/>
      <c r="E1" s="387"/>
      <c r="F1" s="387"/>
      <c r="G1" s="387"/>
      <c r="H1" s="387"/>
    </row>
    <row r="2" spans="1:8" s="197" customFormat="1">
      <c r="A2" s="198" t="s">
        <v>696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886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698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699</v>
      </c>
      <c r="B7" s="206"/>
      <c r="C7" s="206"/>
      <c r="D7" s="206"/>
      <c r="E7" s="206"/>
      <c r="F7" s="206"/>
      <c r="G7" s="206" t="s">
        <v>700</v>
      </c>
      <c r="H7" s="206"/>
    </row>
    <row r="8" spans="1:8" s="197" customFormat="1">
      <c r="A8" s="206" t="s">
        <v>701</v>
      </c>
      <c r="B8" s="207"/>
      <c r="C8" s="207"/>
      <c r="D8" s="207"/>
      <c r="E8" s="208"/>
      <c r="F8" s="209"/>
      <c r="G8" s="206" t="s">
        <v>702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20.399999999999999">
      <c r="A10" s="211" t="s">
        <v>703</v>
      </c>
      <c r="B10" s="211" t="s">
        <v>704</v>
      </c>
      <c r="C10" s="211" t="s">
        <v>705</v>
      </c>
      <c r="D10" s="211" t="s">
        <v>130</v>
      </c>
      <c r="E10" s="211" t="s">
        <v>706</v>
      </c>
      <c r="F10" s="211" t="s">
        <v>707</v>
      </c>
      <c r="G10" s="211" t="s">
        <v>1</v>
      </c>
      <c r="H10" s="211" t="s">
        <v>708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709</v>
      </c>
      <c r="F11" s="211" t="s">
        <v>66</v>
      </c>
      <c r="G11" s="211" t="s">
        <v>710</v>
      </c>
      <c r="H11" s="211" t="s">
        <v>711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3.8">
      <c r="A13" s="212"/>
      <c r="B13" s="213" t="s">
        <v>27</v>
      </c>
      <c r="C13" s="213" t="s">
        <v>716</v>
      </c>
      <c r="D13" s="213"/>
      <c r="E13" s="214"/>
      <c r="F13" s="215"/>
      <c r="G13" s="215"/>
      <c r="H13" s="214"/>
    </row>
    <row r="14" spans="1:8" s="197" customFormat="1">
      <c r="A14" s="216"/>
      <c r="B14" s="217" t="s">
        <v>86</v>
      </c>
      <c r="C14" s="217" t="s">
        <v>887</v>
      </c>
      <c r="D14" s="217"/>
      <c r="E14" s="218"/>
      <c r="F14" s="219"/>
      <c r="G14" s="219"/>
      <c r="H14" s="218"/>
    </row>
    <row r="15" spans="1:8" s="197" customFormat="1" ht="20.399999999999999">
      <c r="A15" s="220">
        <v>1</v>
      </c>
      <c r="B15" s="221" t="s">
        <v>888</v>
      </c>
      <c r="C15" s="221" t="s">
        <v>889</v>
      </c>
      <c r="D15" s="221" t="s">
        <v>167</v>
      </c>
      <c r="E15" s="222">
        <v>285</v>
      </c>
      <c r="F15" s="223"/>
      <c r="G15" s="223"/>
      <c r="H15" s="222"/>
    </row>
    <row r="16" spans="1:8" s="197" customFormat="1">
      <c r="A16" s="224">
        <v>2</v>
      </c>
      <c r="B16" s="225" t="s">
        <v>890</v>
      </c>
      <c r="C16" s="225" t="s">
        <v>891</v>
      </c>
      <c r="D16" s="225" t="s">
        <v>167</v>
      </c>
      <c r="E16" s="226">
        <v>194</v>
      </c>
      <c r="F16" s="227"/>
      <c r="G16" s="227"/>
      <c r="H16" s="226"/>
    </row>
    <row r="17" spans="1:8" s="197" customFormat="1">
      <c r="A17" s="224">
        <v>3</v>
      </c>
      <c r="B17" s="225" t="s">
        <v>892</v>
      </c>
      <c r="C17" s="225" t="s">
        <v>893</v>
      </c>
      <c r="D17" s="225" t="s">
        <v>167</v>
      </c>
      <c r="E17" s="226">
        <v>24</v>
      </c>
      <c r="F17" s="227"/>
      <c r="G17" s="227"/>
      <c r="H17" s="226"/>
    </row>
    <row r="18" spans="1:8" s="197" customFormat="1">
      <c r="A18" s="224">
        <v>4</v>
      </c>
      <c r="B18" s="225" t="s">
        <v>894</v>
      </c>
      <c r="C18" s="225" t="s">
        <v>895</v>
      </c>
      <c r="D18" s="225" t="s">
        <v>167</v>
      </c>
      <c r="E18" s="226">
        <v>53</v>
      </c>
      <c r="F18" s="227"/>
      <c r="G18" s="227"/>
      <c r="H18" s="226"/>
    </row>
    <row r="19" spans="1:8" s="197" customFormat="1">
      <c r="A19" s="224">
        <v>5</v>
      </c>
      <c r="B19" s="225" t="s">
        <v>896</v>
      </c>
      <c r="C19" s="225" t="s">
        <v>897</v>
      </c>
      <c r="D19" s="225" t="s">
        <v>167</v>
      </c>
      <c r="E19" s="226">
        <v>16</v>
      </c>
      <c r="F19" s="227"/>
      <c r="G19" s="227"/>
      <c r="H19" s="226"/>
    </row>
    <row r="20" spans="1:8" s="197" customFormat="1" ht="20.399999999999999">
      <c r="A20" s="220">
        <v>6</v>
      </c>
      <c r="B20" s="221" t="s">
        <v>898</v>
      </c>
      <c r="C20" s="221" t="s">
        <v>899</v>
      </c>
      <c r="D20" s="221" t="s">
        <v>0</v>
      </c>
      <c r="E20" s="222">
        <v>151.95400000000001</v>
      </c>
      <c r="F20" s="223"/>
      <c r="G20" s="223"/>
      <c r="H20" s="222"/>
    </row>
    <row r="21" spans="1:8" s="197" customFormat="1">
      <c r="A21" s="216"/>
      <c r="B21" s="217" t="s">
        <v>900</v>
      </c>
      <c r="C21" s="217" t="s">
        <v>901</v>
      </c>
      <c r="D21" s="217"/>
      <c r="E21" s="218"/>
      <c r="F21" s="219"/>
      <c r="G21" s="219"/>
      <c r="H21" s="218"/>
    </row>
    <row r="22" spans="1:8" s="197" customFormat="1">
      <c r="A22" s="220">
        <v>7</v>
      </c>
      <c r="B22" s="221" t="s">
        <v>902</v>
      </c>
      <c r="C22" s="221" t="s">
        <v>903</v>
      </c>
      <c r="D22" s="221" t="s">
        <v>342</v>
      </c>
      <c r="E22" s="222">
        <v>1</v>
      </c>
      <c r="F22" s="223"/>
      <c r="G22" s="223"/>
      <c r="H22" s="222"/>
    </row>
    <row r="23" spans="1:8" s="197" customFormat="1">
      <c r="A23" s="220">
        <v>8</v>
      </c>
      <c r="B23" s="221" t="s">
        <v>904</v>
      </c>
      <c r="C23" s="221" t="s">
        <v>905</v>
      </c>
      <c r="D23" s="221" t="s">
        <v>342</v>
      </c>
      <c r="E23" s="222">
        <v>1</v>
      </c>
      <c r="F23" s="223"/>
      <c r="G23" s="223"/>
      <c r="H23" s="222"/>
    </row>
    <row r="24" spans="1:8" s="197" customFormat="1">
      <c r="A24" s="220">
        <v>9</v>
      </c>
      <c r="B24" s="221" t="s">
        <v>906</v>
      </c>
      <c r="C24" s="221" t="s">
        <v>907</v>
      </c>
      <c r="D24" s="221" t="s">
        <v>721</v>
      </c>
      <c r="E24" s="222">
        <v>1</v>
      </c>
      <c r="F24" s="223"/>
      <c r="G24" s="223"/>
      <c r="H24" s="222"/>
    </row>
    <row r="25" spans="1:8" s="197" customFormat="1">
      <c r="A25" s="224">
        <v>10</v>
      </c>
      <c r="B25" s="225" t="s">
        <v>908</v>
      </c>
      <c r="C25" s="225" t="s">
        <v>909</v>
      </c>
      <c r="D25" s="225" t="s">
        <v>721</v>
      </c>
      <c r="E25" s="226">
        <v>1</v>
      </c>
      <c r="F25" s="227"/>
      <c r="G25" s="227"/>
      <c r="H25" s="226"/>
    </row>
    <row r="26" spans="1:8" s="197" customFormat="1" ht="30.6">
      <c r="A26" s="224">
        <v>11</v>
      </c>
      <c r="B26" s="225" t="s">
        <v>910</v>
      </c>
      <c r="C26" s="225" t="s">
        <v>911</v>
      </c>
      <c r="D26" s="225" t="s">
        <v>721</v>
      </c>
      <c r="E26" s="226">
        <v>1</v>
      </c>
      <c r="F26" s="227"/>
      <c r="G26" s="227"/>
      <c r="H26" s="226"/>
    </row>
    <row r="27" spans="1:8" s="197" customFormat="1">
      <c r="A27" s="220">
        <v>12</v>
      </c>
      <c r="B27" s="221" t="s">
        <v>912</v>
      </c>
      <c r="C27" s="221" t="s">
        <v>913</v>
      </c>
      <c r="D27" s="221" t="s">
        <v>342</v>
      </c>
      <c r="E27" s="222">
        <v>1</v>
      </c>
      <c r="F27" s="223"/>
      <c r="G27" s="223"/>
      <c r="H27" s="222"/>
    </row>
    <row r="28" spans="1:8" s="197" customFormat="1">
      <c r="A28" s="224">
        <v>13</v>
      </c>
      <c r="B28" s="225" t="s">
        <v>914</v>
      </c>
      <c r="C28" s="225" t="s">
        <v>915</v>
      </c>
      <c r="D28" s="225" t="s">
        <v>721</v>
      </c>
      <c r="E28" s="226">
        <v>1</v>
      </c>
      <c r="F28" s="227"/>
      <c r="G28" s="227"/>
      <c r="H28" s="226"/>
    </row>
    <row r="29" spans="1:8" s="197" customFormat="1">
      <c r="A29" s="220">
        <v>14</v>
      </c>
      <c r="B29" s="221" t="s">
        <v>916</v>
      </c>
      <c r="C29" s="221" t="s">
        <v>917</v>
      </c>
      <c r="D29" s="221" t="s">
        <v>721</v>
      </c>
      <c r="E29" s="222">
        <v>1</v>
      </c>
      <c r="F29" s="223"/>
      <c r="G29" s="223"/>
      <c r="H29" s="222"/>
    </row>
    <row r="30" spans="1:8" s="197" customFormat="1" ht="40.799999999999997">
      <c r="A30" s="224">
        <v>15</v>
      </c>
      <c r="B30" s="225" t="s">
        <v>918</v>
      </c>
      <c r="C30" s="225" t="s">
        <v>919</v>
      </c>
      <c r="D30" s="225" t="s">
        <v>721</v>
      </c>
      <c r="E30" s="226">
        <v>1</v>
      </c>
      <c r="F30" s="227"/>
      <c r="G30" s="227"/>
      <c r="H30" s="226"/>
    </row>
    <row r="31" spans="1:8" s="197" customFormat="1" ht="20.399999999999999">
      <c r="A31" s="224">
        <v>16</v>
      </c>
      <c r="B31" s="225" t="s">
        <v>920</v>
      </c>
      <c r="C31" s="225" t="s">
        <v>921</v>
      </c>
      <c r="D31" s="225" t="s">
        <v>721</v>
      </c>
      <c r="E31" s="226">
        <v>1</v>
      </c>
      <c r="F31" s="227"/>
      <c r="G31" s="227"/>
      <c r="H31" s="226"/>
    </row>
    <row r="32" spans="1:8" s="197" customFormat="1">
      <c r="A32" s="220">
        <v>17</v>
      </c>
      <c r="B32" s="221" t="s">
        <v>922</v>
      </c>
      <c r="C32" s="221" t="s">
        <v>923</v>
      </c>
      <c r="D32" s="221" t="s">
        <v>0</v>
      </c>
      <c r="E32" s="222">
        <v>1820.2</v>
      </c>
      <c r="F32" s="223"/>
      <c r="G32" s="223"/>
      <c r="H32" s="222"/>
    </row>
    <row r="33" spans="1:8" s="197" customFormat="1">
      <c r="A33" s="216"/>
      <c r="B33" s="217" t="s">
        <v>924</v>
      </c>
      <c r="C33" s="217" t="s">
        <v>925</v>
      </c>
      <c r="D33" s="217"/>
      <c r="E33" s="218"/>
      <c r="F33" s="219"/>
      <c r="G33" s="219"/>
      <c r="H33" s="218"/>
    </row>
    <row r="34" spans="1:8" s="197" customFormat="1">
      <c r="A34" s="220">
        <v>18</v>
      </c>
      <c r="B34" s="221" t="s">
        <v>926</v>
      </c>
      <c r="C34" s="221" t="s">
        <v>927</v>
      </c>
      <c r="D34" s="221" t="s">
        <v>457</v>
      </c>
      <c r="E34" s="222">
        <v>1</v>
      </c>
      <c r="F34" s="223"/>
      <c r="G34" s="223"/>
      <c r="H34" s="222"/>
    </row>
    <row r="35" spans="1:8" s="197" customFormat="1">
      <c r="A35" s="220">
        <v>19</v>
      </c>
      <c r="B35" s="221" t="s">
        <v>928</v>
      </c>
      <c r="C35" s="221" t="s">
        <v>929</v>
      </c>
      <c r="D35" s="221" t="s">
        <v>457</v>
      </c>
      <c r="E35" s="222">
        <v>1</v>
      </c>
      <c r="F35" s="223"/>
      <c r="G35" s="223"/>
      <c r="H35" s="222"/>
    </row>
    <row r="36" spans="1:8" s="197" customFormat="1">
      <c r="A36" s="216"/>
      <c r="B36" s="217" t="s">
        <v>930</v>
      </c>
      <c r="C36" s="217" t="s">
        <v>931</v>
      </c>
      <c r="D36" s="217"/>
      <c r="E36" s="218"/>
      <c r="F36" s="219"/>
      <c r="G36" s="219"/>
      <c r="H36" s="218"/>
    </row>
    <row r="37" spans="1:8" s="197" customFormat="1" ht="20.399999999999999">
      <c r="A37" s="220">
        <v>20</v>
      </c>
      <c r="B37" s="221" t="s">
        <v>932</v>
      </c>
      <c r="C37" s="221" t="s">
        <v>933</v>
      </c>
      <c r="D37" s="221" t="s">
        <v>167</v>
      </c>
      <c r="E37" s="222">
        <v>192</v>
      </c>
      <c r="F37" s="223"/>
      <c r="G37" s="223"/>
      <c r="H37" s="222"/>
    </row>
    <row r="38" spans="1:8" s="197" customFormat="1" ht="20.399999999999999">
      <c r="A38" s="220">
        <v>21</v>
      </c>
      <c r="B38" s="221" t="s">
        <v>934</v>
      </c>
      <c r="C38" s="221" t="s">
        <v>935</v>
      </c>
      <c r="D38" s="221" t="s">
        <v>167</v>
      </c>
      <c r="E38" s="222">
        <v>24</v>
      </c>
      <c r="F38" s="223"/>
      <c r="G38" s="223"/>
      <c r="H38" s="222"/>
    </row>
    <row r="39" spans="1:8" s="197" customFormat="1" ht="20.399999999999999">
      <c r="A39" s="220">
        <v>22</v>
      </c>
      <c r="B39" s="221" t="s">
        <v>936</v>
      </c>
      <c r="C39" s="221" t="s">
        <v>937</v>
      </c>
      <c r="D39" s="221" t="s">
        <v>167</v>
      </c>
      <c r="E39" s="222">
        <v>53</v>
      </c>
      <c r="F39" s="223"/>
      <c r="G39" s="223"/>
      <c r="H39" s="222"/>
    </row>
    <row r="40" spans="1:8" s="197" customFormat="1" ht="20.399999999999999">
      <c r="A40" s="220">
        <v>23</v>
      </c>
      <c r="B40" s="221" t="s">
        <v>938</v>
      </c>
      <c r="C40" s="221" t="s">
        <v>939</v>
      </c>
      <c r="D40" s="221" t="s">
        <v>167</v>
      </c>
      <c r="E40" s="222">
        <v>16</v>
      </c>
      <c r="F40" s="223"/>
      <c r="G40" s="223"/>
      <c r="H40" s="222"/>
    </row>
    <row r="41" spans="1:8" s="197" customFormat="1">
      <c r="A41" s="220">
        <v>24</v>
      </c>
      <c r="B41" s="221" t="s">
        <v>940</v>
      </c>
      <c r="C41" s="221" t="s">
        <v>941</v>
      </c>
      <c r="D41" s="221" t="s">
        <v>167</v>
      </c>
      <c r="E41" s="222">
        <v>285</v>
      </c>
      <c r="F41" s="223"/>
      <c r="G41" s="223"/>
      <c r="H41" s="222"/>
    </row>
    <row r="42" spans="1:8" s="197" customFormat="1" ht="20.399999999999999">
      <c r="A42" s="220">
        <v>25</v>
      </c>
      <c r="B42" s="221" t="s">
        <v>942</v>
      </c>
      <c r="C42" s="221" t="s">
        <v>943</v>
      </c>
      <c r="D42" s="221" t="s">
        <v>0</v>
      </c>
      <c r="E42" s="222">
        <v>864.43</v>
      </c>
      <c r="F42" s="223"/>
      <c r="G42" s="223"/>
      <c r="H42" s="222"/>
    </row>
    <row r="43" spans="1:8" s="197" customFormat="1">
      <c r="A43" s="216"/>
      <c r="B43" s="217" t="s">
        <v>944</v>
      </c>
      <c r="C43" s="217" t="s">
        <v>945</v>
      </c>
      <c r="D43" s="217"/>
      <c r="E43" s="218"/>
      <c r="F43" s="219"/>
      <c r="G43" s="219"/>
      <c r="H43" s="218"/>
    </row>
    <row r="44" spans="1:8" s="197" customFormat="1">
      <c r="A44" s="220">
        <v>26</v>
      </c>
      <c r="B44" s="221" t="s">
        <v>946</v>
      </c>
      <c r="C44" s="221" t="s">
        <v>947</v>
      </c>
      <c r="D44" s="221" t="s">
        <v>721</v>
      </c>
      <c r="E44" s="222">
        <v>25</v>
      </c>
      <c r="F44" s="223"/>
      <c r="G44" s="223"/>
      <c r="H44" s="222"/>
    </row>
    <row r="45" spans="1:8" s="197" customFormat="1">
      <c r="A45" s="224">
        <v>27</v>
      </c>
      <c r="B45" s="225" t="s">
        <v>948</v>
      </c>
      <c r="C45" s="225" t="s">
        <v>949</v>
      </c>
      <c r="D45" s="225" t="s">
        <v>721</v>
      </c>
      <c r="E45" s="226">
        <v>25</v>
      </c>
      <c r="F45" s="227"/>
      <c r="G45" s="227"/>
      <c r="H45" s="226"/>
    </row>
    <row r="46" spans="1:8" s="197" customFormat="1">
      <c r="A46" s="220">
        <v>28</v>
      </c>
      <c r="B46" s="221" t="s">
        <v>950</v>
      </c>
      <c r="C46" s="221" t="s">
        <v>951</v>
      </c>
      <c r="D46" s="221" t="s">
        <v>830</v>
      </c>
      <c r="E46" s="222">
        <v>1</v>
      </c>
      <c r="F46" s="223"/>
      <c r="G46" s="223"/>
      <c r="H46" s="222"/>
    </row>
    <row r="47" spans="1:8" s="197" customFormat="1">
      <c r="A47" s="224">
        <v>29</v>
      </c>
      <c r="B47" s="225" t="s">
        <v>952</v>
      </c>
      <c r="C47" s="225" t="s">
        <v>953</v>
      </c>
      <c r="D47" s="225" t="s">
        <v>721</v>
      </c>
      <c r="E47" s="226">
        <v>1</v>
      </c>
      <c r="F47" s="227"/>
      <c r="G47" s="227"/>
      <c r="H47" s="226"/>
    </row>
    <row r="48" spans="1:8" s="197" customFormat="1">
      <c r="A48" s="220">
        <v>30</v>
      </c>
      <c r="B48" s="221" t="s">
        <v>954</v>
      </c>
      <c r="C48" s="221" t="s">
        <v>955</v>
      </c>
      <c r="D48" s="221" t="s">
        <v>721</v>
      </c>
      <c r="E48" s="222">
        <v>3</v>
      </c>
      <c r="F48" s="223"/>
      <c r="G48" s="223"/>
      <c r="H48" s="222"/>
    </row>
    <row r="49" spans="1:8" s="197" customFormat="1">
      <c r="A49" s="224">
        <v>31</v>
      </c>
      <c r="B49" s="225" t="s">
        <v>956</v>
      </c>
      <c r="C49" s="225" t="s">
        <v>957</v>
      </c>
      <c r="D49" s="225" t="s">
        <v>721</v>
      </c>
      <c r="E49" s="226">
        <v>3</v>
      </c>
      <c r="F49" s="227"/>
      <c r="G49" s="227"/>
      <c r="H49" s="226"/>
    </row>
    <row r="50" spans="1:8" s="197" customFormat="1">
      <c r="A50" s="220">
        <v>32</v>
      </c>
      <c r="B50" s="221" t="s">
        <v>958</v>
      </c>
      <c r="C50" s="221" t="s">
        <v>959</v>
      </c>
      <c r="D50" s="221" t="s">
        <v>721</v>
      </c>
      <c r="E50" s="222">
        <v>8</v>
      </c>
      <c r="F50" s="223"/>
      <c r="G50" s="223"/>
      <c r="H50" s="222"/>
    </row>
    <row r="51" spans="1:8" s="197" customFormat="1">
      <c r="A51" s="224">
        <v>33</v>
      </c>
      <c r="B51" s="225" t="s">
        <v>960</v>
      </c>
      <c r="C51" s="225" t="s">
        <v>961</v>
      </c>
      <c r="D51" s="225" t="s">
        <v>721</v>
      </c>
      <c r="E51" s="226">
        <v>8</v>
      </c>
      <c r="F51" s="227"/>
      <c r="G51" s="227"/>
      <c r="H51" s="226"/>
    </row>
    <row r="52" spans="1:8" s="197" customFormat="1">
      <c r="A52" s="224">
        <v>34</v>
      </c>
      <c r="B52" s="225" t="s">
        <v>962</v>
      </c>
      <c r="C52" s="225" t="s">
        <v>963</v>
      </c>
      <c r="D52" s="225" t="s">
        <v>721</v>
      </c>
      <c r="E52" s="226">
        <v>8</v>
      </c>
      <c r="F52" s="227"/>
      <c r="G52" s="227"/>
      <c r="H52" s="226"/>
    </row>
    <row r="53" spans="1:8" s="197" customFormat="1">
      <c r="A53" s="224">
        <v>35</v>
      </c>
      <c r="B53" s="225" t="s">
        <v>964</v>
      </c>
      <c r="C53" s="225" t="s">
        <v>965</v>
      </c>
      <c r="D53" s="225" t="s">
        <v>721</v>
      </c>
      <c r="E53" s="226">
        <v>17</v>
      </c>
      <c r="F53" s="227"/>
      <c r="G53" s="227"/>
      <c r="H53" s="226"/>
    </row>
    <row r="54" spans="1:8" s="197" customFormat="1">
      <c r="A54" s="224">
        <v>36</v>
      </c>
      <c r="B54" s="225" t="s">
        <v>966</v>
      </c>
      <c r="C54" s="225" t="s">
        <v>967</v>
      </c>
      <c r="D54" s="225" t="s">
        <v>721</v>
      </c>
      <c r="E54" s="226">
        <v>50</v>
      </c>
      <c r="F54" s="227"/>
      <c r="G54" s="227"/>
      <c r="H54" s="226"/>
    </row>
    <row r="55" spans="1:8" s="197" customFormat="1" ht="20.399999999999999">
      <c r="A55" s="220">
        <v>37</v>
      </c>
      <c r="B55" s="221" t="s">
        <v>968</v>
      </c>
      <c r="C55" s="221" t="s">
        <v>969</v>
      </c>
      <c r="D55" s="221" t="s">
        <v>721</v>
      </c>
      <c r="E55" s="222">
        <v>1</v>
      </c>
      <c r="F55" s="223"/>
      <c r="G55" s="223"/>
      <c r="H55" s="222"/>
    </row>
    <row r="56" spans="1:8" s="197" customFormat="1" ht="20.399999999999999">
      <c r="A56" s="220">
        <v>38</v>
      </c>
      <c r="B56" s="221" t="s">
        <v>970</v>
      </c>
      <c r="C56" s="221" t="s">
        <v>971</v>
      </c>
      <c r="D56" s="221" t="s">
        <v>721</v>
      </c>
      <c r="E56" s="222">
        <v>3</v>
      </c>
      <c r="F56" s="223"/>
      <c r="G56" s="223"/>
      <c r="H56" s="222"/>
    </row>
    <row r="57" spans="1:8" s="197" customFormat="1">
      <c r="A57" s="220">
        <v>39</v>
      </c>
      <c r="B57" s="221" t="s">
        <v>972</v>
      </c>
      <c r="C57" s="221" t="s">
        <v>973</v>
      </c>
      <c r="D57" s="221" t="s">
        <v>721</v>
      </c>
      <c r="E57" s="222">
        <v>2</v>
      </c>
      <c r="F57" s="223"/>
      <c r="G57" s="223"/>
      <c r="H57" s="222"/>
    </row>
    <row r="58" spans="1:8" s="197" customFormat="1" ht="20.399999999999999">
      <c r="A58" s="220">
        <v>40</v>
      </c>
      <c r="B58" s="221" t="s">
        <v>974</v>
      </c>
      <c r="C58" s="221" t="s">
        <v>975</v>
      </c>
      <c r="D58" s="221" t="s">
        <v>721</v>
      </c>
      <c r="E58" s="222">
        <v>2</v>
      </c>
      <c r="F58" s="223"/>
      <c r="G58" s="223"/>
      <c r="H58" s="222"/>
    </row>
    <row r="59" spans="1:8" s="197" customFormat="1" ht="20.399999999999999">
      <c r="A59" s="220">
        <v>41</v>
      </c>
      <c r="B59" s="221" t="s">
        <v>976</v>
      </c>
      <c r="C59" s="221" t="s">
        <v>977</v>
      </c>
      <c r="D59" s="221" t="s">
        <v>721</v>
      </c>
      <c r="E59" s="222">
        <v>2</v>
      </c>
      <c r="F59" s="223"/>
      <c r="G59" s="223"/>
      <c r="H59" s="222"/>
    </row>
    <row r="60" spans="1:8" s="197" customFormat="1" ht="20.399999999999999">
      <c r="A60" s="220">
        <v>42</v>
      </c>
      <c r="B60" s="221" t="s">
        <v>978</v>
      </c>
      <c r="C60" s="221" t="s">
        <v>979</v>
      </c>
      <c r="D60" s="221" t="s">
        <v>721</v>
      </c>
      <c r="E60" s="222">
        <v>1</v>
      </c>
      <c r="F60" s="223"/>
      <c r="G60" s="223"/>
      <c r="H60" s="222"/>
    </row>
    <row r="61" spans="1:8" s="197" customFormat="1" ht="20.399999999999999">
      <c r="A61" s="220">
        <v>43</v>
      </c>
      <c r="B61" s="221" t="s">
        <v>980</v>
      </c>
      <c r="C61" s="221" t="s">
        <v>981</v>
      </c>
      <c r="D61" s="221" t="s">
        <v>721</v>
      </c>
      <c r="E61" s="222">
        <v>2</v>
      </c>
      <c r="F61" s="223"/>
      <c r="G61" s="223"/>
      <c r="H61" s="222"/>
    </row>
    <row r="62" spans="1:8" s="197" customFormat="1" ht="20.399999999999999">
      <c r="A62" s="220">
        <v>44</v>
      </c>
      <c r="B62" s="221" t="s">
        <v>982</v>
      </c>
      <c r="C62" s="221" t="s">
        <v>789</v>
      </c>
      <c r="D62" s="221" t="s">
        <v>721</v>
      </c>
      <c r="E62" s="222">
        <v>5</v>
      </c>
      <c r="F62" s="223"/>
      <c r="G62" s="223"/>
      <c r="H62" s="222"/>
    </row>
    <row r="63" spans="1:8" s="197" customFormat="1">
      <c r="A63" s="220">
        <v>45</v>
      </c>
      <c r="B63" s="221" t="s">
        <v>983</v>
      </c>
      <c r="C63" s="221" t="s">
        <v>984</v>
      </c>
      <c r="D63" s="221" t="s">
        <v>721</v>
      </c>
      <c r="E63" s="222">
        <v>1</v>
      </c>
      <c r="F63" s="223"/>
      <c r="G63" s="223"/>
      <c r="H63" s="222"/>
    </row>
    <row r="64" spans="1:8" s="197" customFormat="1" ht="20.399999999999999">
      <c r="A64" s="220">
        <v>46</v>
      </c>
      <c r="B64" s="221" t="s">
        <v>985</v>
      </c>
      <c r="C64" s="221" t="s">
        <v>986</v>
      </c>
      <c r="D64" s="221" t="s">
        <v>721</v>
      </c>
      <c r="E64" s="222">
        <v>3</v>
      </c>
      <c r="F64" s="223"/>
      <c r="G64" s="223"/>
      <c r="H64" s="222"/>
    </row>
    <row r="65" spans="1:8" s="197" customFormat="1" ht="20.399999999999999">
      <c r="A65" s="220">
        <v>47</v>
      </c>
      <c r="B65" s="221" t="s">
        <v>987</v>
      </c>
      <c r="C65" s="221" t="s">
        <v>988</v>
      </c>
      <c r="D65" s="221" t="s">
        <v>721</v>
      </c>
      <c r="E65" s="222">
        <v>1</v>
      </c>
      <c r="F65" s="223"/>
      <c r="G65" s="223"/>
      <c r="H65" s="222"/>
    </row>
    <row r="66" spans="1:8" s="197" customFormat="1">
      <c r="A66" s="220">
        <v>48</v>
      </c>
      <c r="B66" s="221" t="s">
        <v>989</v>
      </c>
      <c r="C66" s="221" t="s">
        <v>990</v>
      </c>
      <c r="D66" s="221" t="s">
        <v>0</v>
      </c>
      <c r="E66" s="222">
        <v>436.77600000000001</v>
      </c>
      <c r="F66" s="223"/>
      <c r="G66" s="223"/>
      <c r="H66" s="222"/>
    </row>
    <row r="67" spans="1:8" s="197" customFormat="1">
      <c r="A67" s="216"/>
      <c r="B67" s="217" t="s">
        <v>991</v>
      </c>
      <c r="C67" s="217" t="s">
        <v>992</v>
      </c>
      <c r="D67" s="217"/>
      <c r="E67" s="218"/>
      <c r="F67" s="219"/>
      <c r="G67" s="219"/>
      <c r="H67" s="218"/>
    </row>
    <row r="68" spans="1:8" s="197" customFormat="1" ht="20.399999999999999">
      <c r="A68" s="220">
        <v>49</v>
      </c>
      <c r="B68" s="221" t="s">
        <v>993</v>
      </c>
      <c r="C68" s="221" t="s">
        <v>994</v>
      </c>
      <c r="D68" s="221" t="s">
        <v>721</v>
      </c>
      <c r="E68" s="222">
        <v>25</v>
      </c>
      <c r="F68" s="223"/>
      <c r="G68" s="223"/>
      <c r="H68" s="222"/>
    </row>
    <row r="69" spans="1:8" s="197" customFormat="1">
      <c r="A69" s="220">
        <v>50</v>
      </c>
      <c r="B69" s="221" t="s">
        <v>995</v>
      </c>
      <c r="C69" s="221" t="s">
        <v>996</v>
      </c>
      <c r="D69" s="221" t="s">
        <v>721</v>
      </c>
      <c r="E69" s="222">
        <v>25</v>
      </c>
      <c r="F69" s="223"/>
      <c r="G69" s="223"/>
      <c r="H69" s="222"/>
    </row>
    <row r="70" spans="1:8" s="197" customFormat="1">
      <c r="A70" s="224">
        <v>51</v>
      </c>
      <c r="B70" s="225" t="s">
        <v>997</v>
      </c>
      <c r="C70" s="225" t="s">
        <v>998</v>
      </c>
      <c r="D70" s="225" t="s">
        <v>721</v>
      </c>
      <c r="E70" s="226">
        <v>4</v>
      </c>
      <c r="F70" s="227"/>
      <c r="G70" s="227"/>
      <c r="H70" s="226"/>
    </row>
    <row r="71" spans="1:8" s="197" customFormat="1">
      <c r="A71" s="224">
        <v>52</v>
      </c>
      <c r="B71" s="225" t="s">
        <v>999</v>
      </c>
      <c r="C71" s="225" t="s">
        <v>1000</v>
      </c>
      <c r="D71" s="225" t="s">
        <v>721</v>
      </c>
      <c r="E71" s="226">
        <v>2</v>
      </c>
      <c r="F71" s="227"/>
      <c r="G71" s="227"/>
      <c r="H71" s="226"/>
    </row>
    <row r="72" spans="1:8" s="197" customFormat="1">
      <c r="A72" s="224">
        <v>53</v>
      </c>
      <c r="B72" s="225" t="s">
        <v>1001</v>
      </c>
      <c r="C72" s="225" t="s">
        <v>1002</v>
      </c>
      <c r="D72" s="225" t="s">
        <v>721</v>
      </c>
      <c r="E72" s="226">
        <v>3</v>
      </c>
      <c r="F72" s="227"/>
      <c r="G72" s="227"/>
      <c r="H72" s="226"/>
    </row>
    <row r="73" spans="1:8" s="197" customFormat="1">
      <c r="A73" s="224">
        <v>54</v>
      </c>
      <c r="B73" s="225" t="s">
        <v>1003</v>
      </c>
      <c r="C73" s="225" t="s">
        <v>1004</v>
      </c>
      <c r="D73" s="225" t="s">
        <v>721</v>
      </c>
      <c r="E73" s="226">
        <v>4</v>
      </c>
      <c r="F73" s="227"/>
      <c r="G73" s="227"/>
      <c r="H73" s="226"/>
    </row>
    <row r="74" spans="1:8" s="197" customFormat="1">
      <c r="A74" s="224">
        <v>55</v>
      </c>
      <c r="B74" s="225" t="s">
        <v>1005</v>
      </c>
      <c r="C74" s="225" t="s">
        <v>1006</v>
      </c>
      <c r="D74" s="225" t="s">
        <v>721</v>
      </c>
      <c r="E74" s="226">
        <v>2</v>
      </c>
      <c r="F74" s="227"/>
      <c r="G74" s="227"/>
      <c r="H74" s="226"/>
    </row>
    <row r="75" spans="1:8" s="197" customFormat="1">
      <c r="A75" s="224">
        <v>56</v>
      </c>
      <c r="B75" s="225" t="s">
        <v>1007</v>
      </c>
      <c r="C75" s="225" t="s">
        <v>1008</v>
      </c>
      <c r="D75" s="225" t="s">
        <v>721</v>
      </c>
      <c r="E75" s="226">
        <v>2</v>
      </c>
      <c r="F75" s="227"/>
      <c r="G75" s="227"/>
      <c r="H75" s="226"/>
    </row>
    <row r="76" spans="1:8" s="197" customFormat="1" ht="20.399999999999999">
      <c r="A76" s="220">
        <v>57</v>
      </c>
      <c r="B76" s="221" t="s">
        <v>1009</v>
      </c>
      <c r="C76" s="221" t="s">
        <v>1010</v>
      </c>
      <c r="D76" s="221" t="s">
        <v>721</v>
      </c>
      <c r="E76" s="222">
        <v>17</v>
      </c>
      <c r="F76" s="223"/>
      <c r="G76" s="223"/>
      <c r="H76" s="222"/>
    </row>
    <row r="77" spans="1:8" s="197" customFormat="1" ht="20.399999999999999">
      <c r="A77" s="220">
        <v>58</v>
      </c>
      <c r="B77" s="221" t="s">
        <v>1011</v>
      </c>
      <c r="C77" s="221" t="s">
        <v>1012</v>
      </c>
      <c r="D77" s="221" t="s">
        <v>721</v>
      </c>
      <c r="E77" s="222">
        <v>8</v>
      </c>
      <c r="F77" s="223"/>
      <c r="G77" s="223"/>
      <c r="H77" s="222"/>
    </row>
    <row r="78" spans="1:8" s="197" customFormat="1">
      <c r="A78" s="224">
        <v>59</v>
      </c>
      <c r="B78" s="225" t="s">
        <v>1013</v>
      </c>
      <c r="C78" s="225" t="s">
        <v>1014</v>
      </c>
      <c r="D78" s="225" t="s">
        <v>721</v>
      </c>
      <c r="E78" s="226">
        <v>2</v>
      </c>
      <c r="F78" s="227"/>
      <c r="G78" s="227"/>
      <c r="H78" s="226"/>
    </row>
    <row r="79" spans="1:8" s="197" customFormat="1">
      <c r="A79" s="224">
        <v>60</v>
      </c>
      <c r="B79" s="225" t="s">
        <v>1015</v>
      </c>
      <c r="C79" s="225" t="s">
        <v>1016</v>
      </c>
      <c r="D79" s="225" t="s">
        <v>721</v>
      </c>
      <c r="E79" s="226">
        <v>6</v>
      </c>
      <c r="F79" s="227"/>
      <c r="G79" s="227"/>
      <c r="H79" s="226"/>
    </row>
    <row r="80" spans="1:8" s="197" customFormat="1" ht="20.399999999999999">
      <c r="A80" s="220">
        <v>61</v>
      </c>
      <c r="B80" s="221" t="s">
        <v>1017</v>
      </c>
      <c r="C80" s="221" t="s">
        <v>1018</v>
      </c>
      <c r="D80" s="221" t="s">
        <v>0</v>
      </c>
      <c r="E80" s="222">
        <v>966.60500000000002</v>
      </c>
      <c r="F80" s="223"/>
      <c r="G80" s="223"/>
      <c r="H80" s="222"/>
    </row>
    <row r="81" spans="1:8" s="197" customFormat="1" ht="13.8">
      <c r="A81" s="212"/>
      <c r="B81" s="213" t="s">
        <v>867</v>
      </c>
      <c r="C81" s="213" t="s">
        <v>868</v>
      </c>
      <c r="D81" s="213"/>
      <c r="E81" s="214"/>
      <c r="F81" s="215"/>
      <c r="G81" s="215"/>
      <c r="H81" s="214"/>
    </row>
    <row r="82" spans="1:8" s="197" customFormat="1">
      <c r="A82" s="216"/>
      <c r="B82" s="217" t="s">
        <v>869</v>
      </c>
      <c r="C82" s="217" t="s">
        <v>868</v>
      </c>
      <c r="D82" s="217"/>
      <c r="E82" s="218"/>
      <c r="F82" s="219"/>
      <c r="G82" s="219"/>
      <c r="H82" s="218"/>
    </row>
    <row r="83" spans="1:8" s="197" customFormat="1">
      <c r="A83" s="220">
        <v>62</v>
      </c>
      <c r="B83" s="221" t="s">
        <v>1019</v>
      </c>
      <c r="C83" s="221" t="s">
        <v>1020</v>
      </c>
      <c r="D83" s="221" t="s">
        <v>872</v>
      </c>
      <c r="E83" s="222">
        <v>36</v>
      </c>
      <c r="F83" s="223"/>
      <c r="G83" s="223"/>
      <c r="H83" s="222"/>
    </row>
    <row r="84" spans="1:8" s="197" customFormat="1">
      <c r="A84" s="220">
        <v>63</v>
      </c>
      <c r="B84" s="221" t="s">
        <v>1021</v>
      </c>
      <c r="C84" s="221" t="s">
        <v>1022</v>
      </c>
      <c r="D84" s="221" t="s">
        <v>872</v>
      </c>
      <c r="E84" s="222">
        <v>24</v>
      </c>
      <c r="F84" s="223"/>
      <c r="G84" s="223"/>
      <c r="H84" s="222"/>
    </row>
    <row r="85" spans="1:8" s="197" customFormat="1">
      <c r="A85" s="220">
        <v>64</v>
      </c>
      <c r="B85" s="221" t="s">
        <v>1023</v>
      </c>
      <c r="C85" s="221" t="s">
        <v>1024</v>
      </c>
      <c r="D85" s="221" t="s">
        <v>342</v>
      </c>
      <c r="E85" s="222">
        <v>1</v>
      </c>
      <c r="F85" s="223"/>
      <c r="G85" s="223"/>
      <c r="H85" s="222"/>
    </row>
    <row r="86" spans="1:8" s="197" customFormat="1">
      <c r="A86" s="220">
        <v>65</v>
      </c>
      <c r="B86" s="221" t="s">
        <v>879</v>
      </c>
      <c r="C86" s="221" t="s">
        <v>880</v>
      </c>
      <c r="D86" s="221" t="s">
        <v>872</v>
      </c>
      <c r="E86" s="222">
        <v>24</v>
      </c>
      <c r="F86" s="223"/>
      <c r="G86" s="223"/>
      <c r="H86" s="222"/>
    </row>
    <row r="87" spans="1:8" s="197" customFormat="1">
      <c r="A87" s="220">
        <v>66</v>
      </c>
      <c r="B87" s="221" t="s">
        <v>881</v>
      </c>
      <c r="C87" s="221" t="s">
        <v>882</v>
      </c>
      <c r="D87" s="221" t="s">
        <v>342</v>
      </c>
      <c r="E87" s="222">
        <v>1</v>
      </c>
      <c r="F87" s="223"/>
      <c r="G87" s="223"/>
      <c r="H87" s="222"/>
    </row>
    <row r="88" spans="1:8" s="197" customFormat="1" ht="13.8">
      <c r="A88" s="228"/>
      <c r="B88" s="229"/>
      <c r="C88" s="229" t="s">
        <v>885</v>
      </c>
      <c r="D88" s="229"/>
      <c r="E88" s="230"/>
      <c r="F88" s="231"/>
      <c r="G88" s="231"/>
      <c r="H88" s="230"/>
    </row>
  </sheetData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7"/>
  <sheetViews>
    <sheetView workbookViewId="0">
      <selection activeCell="E130" sqref="E130:E144"/>
    </sheetView>
  </sheetViews>
  <sheetFormatPr defaultRowHeight="13.2"/>
  <cols>
    <col min="1" max="1" width="16.33203125" style="331" bestFit="1" customWidth="1"/>
    <col min="2" max="2" width="89.5546875" style="238" bestFit="1" customWidth="1"/>
    <col min="3" max="3" width="8.6640625" style="246" bestFit="1" customWidth="1"/>
    <col min="4" max="4" width="4.6640625" style="238" bestFit="1" customWidth="1"/>
    <col min="5" max="5" width="13.33203125" style="246" bestFit="1" customWidth="1"/>
    <col min="6" max="6" width="15" style="238" bestFit="1" customWidth="1"/>
    <col min="7" max="16384" width="8.88671875" style="238"/>
  </cols>
  <sheetData>
    <row r="1" spans="1:6" ht="17.399999999999999">
      <c r="A1" s="443" t="s">
        <v>1025</v>
      </c>
      <c r="B1" s="446" t="s">
        <v>1026</v>
      </c>
      <c r="C1" s="447"/>
      <c r="D1" s="447"/>
      <c r="E1" s="448"/>
      <c r="F1" s="237" t="s">
        <v>1027</v>
      </c>
    </row>
    <row r="2" spans="1:6" ht="17.399999999999999">
      <c r="A2" s="444"/>
      <c r="B2" s="449" t="s">
        <v>1028</v>
      </c>
      <c r="C2" s="450"/>
      <c r="D2" s="450"/>
      <c r="E2" s="450"/>
      <c r="F2" s="451"/>
    </row>
    <row r="3" spans="1:6" ht="18" thickBot="1">
      <c r="A3" s="444"/>
      <c r="B3" s="452" t="s">
        <v>1029</v>
      </c>
      <c r="C3" s="453"/>
      <c r="D3" s="453"/>
      <c r="E3" s="453"/>
      <c r="F3" s="454"/>
    </row>
    <row r="4" spans="1:6" ht="18" thickBot="1">
      <c r="A4" s="445"/>
      <c r="B4" s="239" t="s">
        <v>1030</v>
      </c>
      <c r="C4" s="240" t="s">
        <v>1031</v>
      </c>
      <c r="D4" s="241" t="s">
        <v>130</v>
      </c>
      <c r="E4" s="242" t="s">
        <v>1032</v>
      </c>
      <c r="F4" s="243" t="s">
        <v>1033</v>
      </c>
    </row>
    <row r="5" spans="1:6" ht="13.8" thickBot="1">
      <c r="A5" s="244"/>
      <c r="B5" s="395" t="s">
        <v>1034</v>
      </c>
      <c r="C5" s="395"/>
      <c r="D5" s="395"/>
      <c r="E5" s="395"/>
      <c r="F5" s="396"/>
    </row>
    <row r="6" spans="1:6" s="246" customFormat="1">
      <c r="A6" s="455" t="s">
        <v>1035</v>
      </c>
      <c r="B6" s="245" t="s">
        <v>1036</v>
      </c>
      <c r="C6" s="456">
        <v>8</v>
      </c>
      <c r="D6" s="456" t="s">
        <v>377</v>
      </c>
      <c r="E6" s="457"/>
      <c r="F6" s="458">
        <f>C6*E6</f>
        <v>0</v>
      </c>
    </row>
    <row r="7" spans="1:6" s="246" customFormat="1">
      <c r="A7" s="419"/>
      <c r="B7" s="247" t="s">
        <v>1037</v>
      </c>
      <c r="C7" s="441"/>
      <c r="D7" s="441"/>
      <c r="E7" s="412"/>
      <c r="F7" s="414"/>
    </row>
    <row r="8" spans="1:6" s="246" customFormat="1">
      <c r="A8" s="419" t="s">
        <v>1038</v>
      </c>
      <c r="B8" s="248" t="s">
        <v>1039</v>
      </c>
      <c r="C8" s="442">
        <v>3</v>
      </c>
      <c r="D8" s="442" t="s">
        <v>377</v>
      </c>
      <c r="E8" s="411"/>
      <c r="F8" s="431">
        <f>C8*E8</f>
        <v>0</v>
      </c>
    </row>
    <row r="9" spans="1:6" s="246" customFormat="1">
      <c r="A9" s="419"/>
      <c r="B9" s="247" t="s">
        <v>1040</v>
      </c>
      <c r="C9" s="441"/>
      <c r="D9" s="441"/>
      <c r="E9" s="412"/>
      <c r="F9" s="414"/>
    </row>
    <row r="10" spans="1:6" s="246" customFormat="1">
      <c r="A10" s="419" t="s">
        <v>1041</v>
      </c>
      <c r="B10" s="249" t="s">
        <v>1042</v>
      </c>
      <c r="C10" s="442">
        <v>1</v>
      </c>
      <c r="D10" s="442" t="s">
        <v>377</v>
      </c>
      <c r="E10" s="411"/>
      <c r="F10" s="431">
        <f>C10*E10</f>
        <v>0</v>
      </c>
    </row>
    <row r="11" spans="1:6" s="246" customFormat="1" ht="26.4">
      <c r="A11" s="419"/>
      <c r="B11" s="250" t="s">
        <v>1043</v>
      </c>
      <c r="C11" s="441"/>
      <c r="D11" s="441"/>
      <c r="E11" s="412"/>
      <c r="F11" s="414"/>
    </row>
    <row r="12" spans="1:6" s="246" customFormat="1">
      <c r="A12" s="419" t="s">
        <v>1044</v>
      </c>
      <c r="B12" s="251" t="s">
        <v>1045</v>
      </c>
      <c r="C12" s="440">
        <v>1</v>
      </c>
      <c r="D12" s="440" t="s">
        <v>377</v>
      </c>
      <c r="E12" s="411"/>
      <c r="F12" s="413">
        <f>C12*E12</f>
        <v>0</v>
      </c>
    </row>
    <row r="13" spans="1:6" s="246" customFormat="1">
      <c r="A13" s="419"/>
      <c r="B13" s="247" t="s">
        <v>1046</v>
      </c>
      <c r="C13" s="441"/>
      <c r="D13" s="441"/>
      <c r="E13" s="412"/>
      <c r="F13" s="414"/>
    </row>
    <row r="14" spans="1:6" s="246" customFormat="1">
      <c r="A14" s="438" t="s">
        <v>1047</v>
      </c>
      <c r="B14" s="251" t="s">
        <v>1048</v>
      </c>
      <c r="C14" s="440">
        <v>8</v>
      </c>
      <c r="D14" s="440" t="s">
        <v>377</v>
      </c>
      <c r="E14" s="411"/>
      <c r="F14" s="413">
        <f>C14*E14</f>
        <v>0</v>
      </c>
    </row>
    <row r="15" spans="1:6" s="246" customFormat="1" ht="66.599999999999994" thickBot="1">
      <c r="A15" s="438"/>
      <c r="B15" s="252" t="s">
        <v>1049</v>
      </c>
      <c r="C15" s="442"/>
      <c r="D15" s="442"/>
      <c r="E15" s="439"/>
      <c r="F15" s="414"/>
    </row>
    <row r="16" spans="1:6" ht="13.8" thickBot="1">
      <c r="A16" s="253"/>
      <c r="B16" s="393" t="s">
        <v>1050</v>
      </c>
      <c r="C16" s="393"/>
      <c r="D16" s="393"/>
      <c r="E16" s="394"/>
      <c r="F16" s="254">
        <f>SUM(F6:F15)</f>
        <v>0</v>
      </c>
    </row>
    <row r="17" spans="1:6" ht="13.8" thickBot="1">
      <c r="A17" s="388"/>
      <c r="B17" s="389"/>
      <c r="C17" s="389"/>
      <c r="D17" s="389"/>
      <c r="E17" s="389"/>
      <c r="F17" s="390"/>
    </row>
    <row r="18" spans="1:6" ht="13.8" thickBot="1">
      <c r="A18" s="253"/>
      <c r="B18" s="395" t="s">
        <v>1051</v>
      </c>
      <c r="C18" s="395"/>
      <c r="D18" s="395"/>
      <c r="E18" s="395"/>
      <c r="F18" s="396"/>
    </row>
    <row r="19" spans="1:6">
      <c r="A19" s="255"/>
      <c r="B19" s="415" t="s">
        <v>1052</v>
      </c>
      <c r="C19" s="415"/>
      <c r="D19" s="415"/>
      <c r="E19" s="415"/>
      <c r="F19" s="416"/>
    </row>
    <row r="20" spans="1:6">
      <c r="A20" s="438" t="s">
        <v>1053</v>
      </c>
      <c r="B20" s="251" t="s">
        <v>1054</v>
      </c>
      <c r="C20" s="434">
        <v>45</v>
      </c>
      <c r="D20" s="436" t="s">
        <v>377</v>
      </c>
      <c r="E20" s="426"/>
      <c r="F20" s="437">
        <f>C20*E20</f>
        <v>0</v>
      </c>
    </row>
    <row r="21" spans="1:6" s="246" customFormat="1">
      <c r="A21" s="433"/>
      <c r="B21" s="247" t="s">
        <v>1055</v>
      </c>
      <c r="C21" s="435"/>
      <c r="D21" s="436"/>
      <c r="E21" s="426"/>
      <c r="F21" s="437"/>
    </row>
    <row r="22" spans="1:6" s="246" customFormat="1">
      <c r="A22" s="438" t="s">
        <v>1056</v>
      </c>
      <c r="B22" s="251" t="s">
        <v>1057</v>
      </c>
      <c r="C22" s="434">
        <v>9</v>
      </c>
      <c r="D22" s="436" t="s">
        <v>377</v>
      </c>
      <c r="E22" s="426"/>
      <c r="F22" s="437">
        <f>C22*E22</f>
        <v>0</v>
      </c>
    </row>
    <row r="23" spans="1:6" s="246" customFormat="1">
      <c r="A23" s="433"/>
      <c r="B23" s="247" t="s">
        <v>1058</v>
      </c>
      <c r="C23" s="435"/>
      <c r="D23" s="436"/>
      <c r="E23" s="426"/>
      <c r="F23" s="437"/>
    </row>
    <row r="24" spans="1:6" s="246" customFormat="1">
      <c r="A24" s="438" t="s">
        <v>1059</v>
      </c>
      <c r="B24" s="251" t="s">
        <v>1060</v>
      </c>
      <c r="C24" s="434">
        <v>24</v>
      </c>
      <c r="D24" s="436" t="s">
        <v>377</v>
      </c>
      <c r="E24" s="426"/>
      <c r="F24" s="437">
        <f>C24*E24</f>
        <v>0</v>
      </c>
    </row>
    <row r="25" spans="1:6" s="246" customFormat="1">
      <c r="A25" s="433"/>
      <c r="B25" s="247" t="s">
        <v>1055</v>
      </c>
      <c r="C25" s="435"/>
      <c r="D25" s="436"/>
      <c r="E25" s="426"/>
      <c r="F25" s="437"/>
    </row>
    <row r="26" spans="1:6" s="246" customFormat="1">
      <c r="A26" s="438" t="s">
        <v>1061</v>
      </c>
      <c r="B26" s="251" t="s">
        <v>1062</v>
      </c>
      <c r="C26" s="434">
        <v>12</v>
      </c>
      <c r="D26" s="436" t="s">
        <v>377</v>
      </c>
      <c r="E26" s="426"/>
      <c r="F26" s="437">
        <f>C26*E26</f>
        <v>0</v>
      </c>
    </row>
    <row r="27" spans="1:6" s="246" customFormat="1">
      <c r="A27" s="433"/>
      <c r="B27" s="247" t="s">
        <v>1063</v>
      </c>
      <c r="C27" s="435"/>
      <c r="D27" s="436"/>
      <c r="E27" s="426"/>
      <c r="F27" s="437"/>
    </row>
    <row r="28" spans="1:6" s="246" customFormat="1">
      <c r="A28" s="438" t="s">
        <v>1064</v>
      </c>
      <c r="B28" s="251" t="s">
        <v>1065</v>
      </c>
      <c r="C28" s="434">
        <v>12</v>
      </c>
      <c r="D28" s="436" t="s">
        <v>377</v>
      </c>
      <c r="E28" s="426"/>
      <c r="F28" s="437">
        <f>C28*E28</f>
        <v>0</v>
      </c>
    </row>
    <row r="29" spans="1:6" s="246" customFormat="1">
      <c r="A29" s="433"/>
      <c r="B29" s="247" t="s">
        <v>1066</v>
      </c>
      <c r="C29" s="435"/>
      <c r="D29" s="436"/>
      <c r="E29" s="426"/>
      <c r="F29" s="437"/>
    </row>
    <row r="30" spans="1:6" s="246" customFormat="1">
      <c r="A30" s="438" t="s">
        <v>1067</v>
      </c>
      <c r="B30" s="251" t="s">
        <v>1068</v>
      </c>
      <c r="C30" s="434">
        <v>3</v>
      </c>
      <c r="D30" s="436" t="s">
        <v>377</v>
      </c>
      <c r="E30" s="426"/>
      <c r="F30" s="437">
        <f>C30*E30</f>
        <v>0</v>
      </c>
    </row>
    <row r="31" spans="1:6" s="246" customFormat="1">
      <c r="A31" s="433"/>
      <c r="B31" s="247" t="s">
        <v>1066</v>
      </c>
      <c r="C31" s="435"/>
      <c r="D31" s="436"/>
      <c r="E31" s="426"/>
      <c r="F31" s="437"/>
    </row>
    <row r="32" spans="1:6">
      <c r="A32" s="256"/>
      <c r="B32" s="400" t="s">
        <v>1069</v>
      </c>
      <c r="C32" s="400"/>
      <c r="D32" s="400"/>
      <c r="E32" s="400"/>
      <c r="F32" s="401"/>
    </row>
    <row r="33" spans="1:6">
      <c r="A33" s="438" t="s">
        <v>1070</v>
      </c>
      <c r="B33" s="251" t="s">
        <v>1071</v>
      </c>
      <c r="C33" s="434">
        <v>9</v>
      </c>
      <c r="D33" s="436" t="s">
        <v>377</v>
      </c>
      <c r="E33" s="439"/>
      <c r="F33" s="437">
        <f>C33*E33</f>
        <v>0</v>
      </c>
    </row>
    <row r="34" spans="1:6" s="246" customFormat="1" ht="13.8" thickBot="1">
      <c r="A34" s="433"/>
      <c r="B34" s="247" t="s">
        <v>1072</v>
      </c>
      <c r="C34" s="435"/>
      <c r="D34" s="436"/>
      <c r="E34" s="439"/>
      <c r="F34" s="437"/>
    </row>
    <row r="35" spans="1:6" ht="13.8" thickBot="1">
      <c r="A35" s="253"/>
      <c r="B35" s="393" t="s">
        <v>1050</v>
      </c>
      <c r="C35" s="393"/>
      <c r="D35" s="393"/>
      <c r="E35" s="394"/>
      <c r="F35" s="254">
        <f>SUM(F20:F34)</f>
        <v>0</v>
      </c>
    </row>
    <row r="36" spans="1:6" ht="13.8" thickBot="1">
      <c r="A36" s="388"/>
      <c r="B36" s="389"/>
      <c r="C36" s="389"/>
      <c r="D36" s="389"/>
      <c r="E36" s="389"/>
      <c r="F36" s="390"/>
    </row>
    <row r="37" spans="1:6" ht="13.8" thickBot="1">
      <c r="A37" s="253"/>
      <c r="B37" s="395" t="s">
        <v>1073</v>
      </c>
      <c r="C37" s="395"/>
      <c r="D37" s="395"/>
      <c r="E37" s="395"/>
      <c r="F37" s="396"/>
    </row>
    <row r="38" spans="1:6">
      <c r="A38" s="257"/>
      <c r="B38" s="415" t="s">
        <v>1074</v>
      </c>
      <c r="C38" s="415"/>
      <c r="D38" s="415"/>
      <c r="E38" s="415"/>
      <c r="F38" s="416"/>
    </row>
    <row r="39" spans="1:6" s="246" customFormat="1">
      <c r="A39" s="432" t="s">
        <v>1075</v>
      </c>
      <c r="B39" s="251" t="s">
        <v>1076</v>
      </c>
      <c r="C39" s="434">
        <v>90</v>
      </c>
      <c r="D39" s="436" t="s">
        <v>377</v>
      </c>
      <c r="E39" s="426"/>
      <c r="F39" s="437">
        <f>C39*E39</f>
        <v>0</v>
      </c>
    </row>
    <row r="40" spans="1:6" s="246" customFormat="1">
      <c r="A40" s="433"/>
      <c r="B40" s="247" t="s">
        <v>1077</v>
      </c>
      <c r="C40" s="435"/>
      <c r="D40" s="436"/>
      <c r="E40" s="426"/>
      <c r="F40" s="437"/>
    </row>
    <row r="41" spans="1:6" s="246" customFormat="1">
      <c r="A41" s="432" t="s">
        <v>1078</v>
      </c>
      <c r="B41" s="251" t="s">
        <v>1079</v>
      </c>
      <c r="C41" s="434">
        <v>111</v>
      </c>
      <c r="D41" s="436" t="s">
        <v>377</v>
      </c>
      <c r="E41" s="426"/>
      <c r="F41" s="437">
        <f>C41*E41</f>
        <v>0</v>
      </c>
    </row>
    <row r="42" spans="1:6" s="246" customFormat="1" ht="13.8" thickBot="1">
      <c r="A42" s="433"/>
      <c r="B42" s="247" t="s">
        <v>1080</v>
      </c>
      <c r="C42" s="435"/>
      <c r="D42" s="436"/>
      <c r="E42" s="426"/>
      <c r="F42" s="437"/>
    </row>
    <row r="43" spans="1:6" ht="13.8" thickBot="1">
      <c r="A43" s="253"/>
      <c r="B43" s="393" t="s">
        <v>1050</v>
      </c>
      <c r="C43" s="393"/>
      <c r="D43" s="393"/>
      <c r="E43" s="394"/>
      <c r="F43" s="254">
        <f>SUM(F39:F42)</f>
        <v>0</v>
      </c>
    </row>
    <row r="44" spans="1:6" ht="13.8" thickBot="1">
      <c r="A44" s="388"/>
      <c r="B44" s="389"/>
      <c r="C44" s="389"/>
      <c r="D44" s="389"/>
      <c r="E44" s="389"/>
      <c r="F44" s="390"/>
    </row>
    <row r="45" spans="1:6" ht="13.8" thickBot="1">
      <c r="A45" s="258"/>
      <c r="B45" s="427" t="s">
        <v>1081</v>
      </c>
      <c r="C45" s="427"/>
      <c r="D45" s="427"/>
      <c r="E45" s="427"/>
      <c r="F45" s="428"/>
    </row>
    <row r="46" spans="1:6" s="246" customFormat="1">
      <c r="A46" s="419" t="s">
        <v>1082</v>
      </c>
      <c r="B46" s="251" t="s">
        <v>1083</v>
      </c>
      <c r="C46" s="420">
        <v>8</v>
      </c>
      <c r="D46" s="424" t="s">
        <v>377</v>
      </c>
      <c r="E46" s="426"/>
      <c r="F46" s="413">
        <f>C46*E46</f>
        <v>0</v>
      </c>
    </row>
    <row r="47" spans="1:6" s="246" customFormat="1">
      <c r="A47" s="419"/>
      <c r="B47" s="247" t="s">
        <v>1084</v>
      </c>
      <c r="C47" s="429"/>
      <c r="D47" s="430"/>
      <c r="E47" s="426"/>
      <c r="F47" s="431"/>
    </row>
    <row r="48" spans="1:6" s="246" customFormat="1">
      <c r="A48" s="419" t="s">
        <v>1085</v>
      </c>
      <c r="B48" s="251" t="s">
        <v>1086</v>
      </c>
      <c r="C48" s="420">
        <v>6</v>
      </c>
      <c r="D48" s="422" t="s">
        <v>377</v>
      </c>
      <c r="E48" s="411"/>
      <c r="F48" s="413">
        <f>C48*E48</f>
        <v>0</v>
      </c>
    </row>
    <row r="49" spans="1:6" s="246" customFormat="1">
      <c r="A49" s="419"/>
      <c r="B49" s="247" t="s">
        <v>1087</v>
      </c>
      <c r="C49" s="421"/>
      <c r="D49" s="423"/>
      <c r="E49" s="412"/>
      <c r="F49" s="414"/>
    </row>
    <row r="50" spans="1:6">
      <c r="A50" s="419" t="s">
        <v>1088</v>
      </c>
      <c r="B50" s="251" t="s">
        <v>1089</v>
      </c>
      <c r="C50" s="420">
        <v>6</v>
      </c>
      <c r="D50" s="424" t="s">
        <v>377</v>
      </c>
      <c r="E50" s="426"/>
      <c r="F50" s="413">
        <f>C50*E50</f>
        <v>0</v>
      </c>
    </row>
    <row r="51" spans="1:6">
      <c r="A51" s="419"/>
      <c r="B51" s="247" t="s">
        <v>1090</v>
      </c>
      <c r="C51" s="421"/>
      <c r="D51" s="425"/>
      <c r="E51" s="426"/>
      <c r="F51" s="414"/>
    </row>
    <row r="52" spans="1:6">
      <c r="A52" s="259" t="s">
        <v>1091</v>
      </c>
      <c r="B52" s="260" t="s">
        <v>1092</v>
      </c>
      <c r="C52" s="261">
        <f>SUM(C46:C51)</f>
        <v>20</v>
      </c>
      <c r="D52" s="262" t="s">
        <v>377</v>
      </c>
      <c r="E52" s="263"/>
      <c r="F52" s="264">
        <f>C52*E52</f>
        <v>0</v>
      </c>
    </row>
    <row r="53" spans="1:6" ht="13.8" thickBot="1">
      <c r="A53" s="265" t="s">
        <v>1093</v>
      </c>
      <c r="B53" s="266" t="s">
        <v>1094</v>
      </c>
      <c r="C53" s="267">
        <f>C46+C48+C50</f>
        <v>20</v>
      </c>
      <c r="D53" s="268" t="s">
        <v>377</v>
      </c>
      <c r="E53" s="269"/>
      <c r="F53" s="264">
        <f>C53*E53</f>
        <v>0</v>
      </c>
    </row>
    <row r="54" spans="1:6" ht="13.8" thickBot="1">
      <c r="A54" s="258"/>
      <c r="B54" s="393" t="s">
        <v>1050</v>
      </c>
      <c r="C54" s="393"/>
      <c r="D54" s="393"/>
      <c r="E54" s="394"/>
      <c r="F54" s="254">
        <f>SUM(F46:F53)</f>
        <v>0</v>
      </c>
    </row>
    <row r="55" spans="1:6" ht="13.8" thickBot="1">
      <c r="A55" s="388"/>
      <c r="B55" s="389"/>
      <c r="C55" s="389"/>
      <c r="D55" s="389"/>
      <c r="E55" s="389"/>
      <c r="F55" s="390"/>
    </row>
    <row r="56" spans="1:6" ht="13.8" thickBot="1">
      <c r="A56" s="258"/>
      <c r="B56" s="395" t="s">
        <v>1095</v>
      </c>
      <c r="C56" s="395"/>
      <c r="D56" s="395"/>
      <c r="E56" s="395"/>
      <c r="F56" s="396"/>
    </row>
    <row r="57" spans="1:6">
      <c r="A57" s="270"/>
      <c r="B57" s="415" t="s">
        <v>1096</v>
      </c>
      <c r="C57" s="415"/>
      <c r="D57" s="415"/>
      <c r="E57" s="415"/>
      <c r="F57" s="416"/>
    </row>
    <row r="58" spans="1:6" s="246" customFormat="1">
      <c r="A58" s="271" t="s">
        <v>1097</v>
      </c>
      <c r="B58" s="272" t="s">
        <v>1098</v>
      </c>
      <c r="C58" s="273">
        <v>1</v>
      </c>
      <c r="D58" s="274" t="s">
        <v>377</v>
      </c>
      <c r="E58" s="275"/>
      <c r="F58" s="276">
        <f>C58*E58</f>
        <v>0</v>
      </c>
    </row>
    <row r="59" spans="1:6" s="246" customFormat="1">
      <c r="A59" s="271" t="s">
        <v>1099</v>
      </c>
      <c r="B59" s="277" t="s">
        <v>1100</v>
      </c>
      <c r="C59" s="273">
        <v>1</v>
      </c>
      <c r="D59" s="274" t="s">
        <v>377</v>
      </c>
      <c r="E59" s="275"/>
      <c r="F59" s="276">
        <f>C59*E59</f>
        <v>0</v>
      </c>
    </row>
    <row r="60" spans="1:6" s="246" customFormat="1">
      <c r="A60" s="406" t="s">
        <v>1101</v>
      </c>
      <c r="B60" s="251" t="s">
        <v>1102</v>
      </c>
      <c r="C60" s="417">
        <v>8</v>
      </c>
      <c r="D60" s="409" t="s">
        <v>377</v>
      </c>
      <c r="E60" s="411"/>
      <c r="F60" s="413">
        <f>C60*E60</f>
        <v>0</v>
      </c>
    </row>
    <row r="61" spans="1:6" s="246" customFormat="1" ht="26.4">
      <c r="A61" s="406"/>
      <c r="B61" s="247" t="s">
        <v>1103</v>
      </c>
      <c r="C61" s="418"/>
      <c r="D61" s="410"/>
      <c r="E61" s="412"/>
      <c r="F61" s="414"/>
    </row>
    <row r="62" spans="1:6">
      <c r="A62" s="278"/>
      <c r="B62" s="415" t="s">
        <v>1104</v>
      </c>
      <c r="C62" s="415"/>
      <c r="D62" s="415"/>
      <c r="E62" s="415"/>
      <c r="F62" s="416"/>
    </row>
    <row r="63" spans="1:6" s="246" customFormat="1">
      <c r="A63" s="406" t="s">
        <v>1105</v>
      </c>
      <c r="B63" s="251" t="s">
        <v>1106</v>
      </c>
      <c r="C63" s="417">
        <v>8</v>
      </c>
      <c r="D63" s="409" t="s">
        <v>377</v>
      </c>
      <c r="E63" s="411"/>
      <c r="F63" s="413">
        <f>C63*E63</f>
        <v>0</v>
      </c>
    </row>
    <row r="64" spans="1:6" s="246" customFormat="1" ht="26.4">
      <c r="A64" s="406"/>
      <c r="B64" s="247" t="s">
        <v>1107</v>
      </c>
      <c r="C64" s="418"/>
      <c r="D64" s="410"/>
      <c r="E64" s="412"/>
      <c r="F64" s="414"/>
    </row>
    <row r="65" spans="1:6">
      <c r="A65" s="406" t="s">
        <v>1108</v>
      </c>
      <c r="B65" s="251" t="s">
        <v>1109</v>
      </c>
      <c r="C65" s="407">
        <v>8</v>
      </c>
      <c r="D65" s="409" t="s">
        <v>377</v>
      </c>
      <c r="E65" s="411"/>
      <c r="F65" s="413">
        <f>C65*E65</f>
        <v>0</v>
      </c>
    </row>
    <row r="66" spans="1:6" ht="26.4">
      <c r="A66" s="406"/>
      <c r="B66" s="247" t="s">
        <v>1110</v>
      </c>
      <c r="C66" s="408"/>
      <c r="D66" s="410"/>
      <c r="E66" s="412"/>
      <c r="F66" s="414"/>
    </row>
    <row r="67" spans="1:6">
      <c r="A67" s="278"/>
      <c r="B67" s="415" t="s">
        <v>1111</v>
      </c>
      <c r="C67" s="415"/>
      <c r="D67" s="415"/>
      <c r="E67" s="415"/>
      <c r="F67" s="416"/>
    </row>
    <row r="68" spans="1:6" ht="13.8" thickBot="1">
      <c r="A68" s="279" t="s">
        <v>1112</v>
      </c>
      <c r="B68" s="272" t="s">
        <v>1113</v>
      </c>
      <c r="C68" s="280">
        <v>8</v>
      </c>
      <c r="D68" s="281" t="s">
        <v>377</v>
      </c>
      <c r="E68" s="282"/>
      <c r="F68" s="283">
        <f>C68*E68</f>
        <v>0</v>
      </c>
    </row>
    <row r="69" spans="1:6" ht="13.8" thickBot="1">
      <c r="A69" s="253"/>
      <c r="B69" s="393" t="s">
        <v>1050</v>
      </c>
      <c r="C69" s="393"/>
      <c r="D69" s="393"/>
      <c r="E69" s="394"/>
      <c r="F69" s="254">
        <f>SUM(F58:F68)</f>
        <v>0</v>
      </c>
    </row>
    <row r="70" spans="1:6" ht="13.8" thickBot="1">
      <c r="A70" s="388"/>
      <c r="B70" s="389"/>
      <c r="C70" s="389"/>
      <c r="D70" s="389"/>
      <c r="E70" s="389"/>
      <c r="F70" s="390"/>
    </row>
    <row r="71" spans="1:6" ht="13.8" thickBot="1">
      <c r="A71" s="253"/>
      <c r="B71" s="395" t="s">
        <v>1114</v>
      </c>
      <c r="C71" s="395"/>
      <c r="D71" s="395"/>
      <c r="E71" s="395"/>
      <c r="F71" s="396"/>
    </row>
    <row r="72" spans="1:6">
      <c r="A72" s="257"/>
      <c r="B72" s="404" t="s">
        <v>1115</v>
      </c>
      <c r="C72" s="404"/>
      <c r="D72" s="404"/>
      <c r="E72" s="404"/>
      <c r="F72" s="405"/>
    </row>
    <row r="73" spans="1:6">
      <c r="A73" s="259" t="s">
        <v>1116</v>
      </c>
      <c r="B73" s="284" t="s">
        <v>1117</v>
      </c>
      <c r="C73" s="285">
        <v>93</v>
      </c>
      <c r="D73" s="285" t="s">
        <v>377</v>
      </c>
      <c r="E73" s="286"/>
      <c r="F73" s="276">
        <f>C73*E73</f>
        <v>0</v>
      </c>
    </row>
    <row r="74" spans="1:6">
      <c r="A74" s="259" t="s">
        <v>1118</v>
      </c>
      <c r="B74" s="287" t="s">
        <v>1119</v>
      </c>
      <c r="C74" s="288">
        <v>24</v>
      </c>
      <c r="D74" s="289" t="s">
        <v>377</v>
      </c>
      <c r="E74" s="290"/>
      <c r="F74" s="291">
        <f>C74*E74</f>
        <v>0</v>
      </c>
    </row>
    <row r="75" spans="1:6">
      <c r="A75" s="259" t="s">
        <v>1120</v>
      </c>
      <c r="B75" s="284" t="s">
        <v>1121</v>
      </c>
      <c r="C75" s="285">
        <v>18</v>
      </c>
      <c r="D75" s="292" t="s">
        <v>377</v>
      </c>
      <c r="E75" s="275"/>
      <c r="F75" s="293">
        <f>C75*E75</f>
        <v>0</v>
      </c>
    </row>
    <row r="76" spans="1:6">
      <c r="A76" s="259" t="s">
        <v>1122</v>
      </c>
      <c r="B76" s="294" t="s">
        <v>1123</v>
      </c>
      <c r="C76" s="285">
        <v>918</v>
      </c>
      <c r="D76" s="295" t="s">
        <v>377</v>
      </c>
      <c r="E76" s="286"/>
      <c r="F76" s="293">
        <f>C76*E76</f>
        <v>0</v>
      </c>
    </row>
    <row r="77" spans="1:6">
      <c r="A77" s="259" t="s">
        <v>1124</v>
      </c>
      <c r="B77" s="284" t="s">
        <v>1125</v>
      </c>
      <c r="C77" s="285">
        <v>9</v>
      </c>
      <c r="D77" s="292" t="s">
        <v>377</v>
      </c>
      <c r="E77" s="286"/>
      <c r="F77" s="293">
        <f>C77*E77</f>
        <v>0</v>
      </c>
    </row>
    <row r="78" spans="1:6" s="246" customFormat="1">
      <c r="A78" s="296"/>
      <c r="B78" s="400" t="s">
        <v>1126</v>
      </c>
      <c r="C78" s="400"/>
      <c r="D78" s="400"/>
      <c r="E78" s="400"/>
      <c r="F78" s="401"/>
    </row>
    <row r="79" spans="1:6">
      <c r="A79" s="259" t="s">
        <v>1127</v>
      </c>
      <c r="B79" s="284" t="s">
        <v>1128</v>
      </c>
      <c r="C79" s="285">
        <v>9</v>
      </c>
      <c r="D79" s="285" t="s">
        <v>377</v>
      </c>
      <c r="E79" s="286"/>
      <c r="F79" s="293">
        <f>C79*E79</f>
        <v>0</v>
      </c>
    </row>
    <row r="80" spans="1:6" s="246" customFormat="1">
      <c r="A80" s="296"/>
      <c r="B80" s="400" t="s">
        <v>1129</v>
      </c>
      <c r="C80" s="400"/>
      <c r="D80" s="400"/>
      <c r="E80" s="400"/>
      <c r="F80" s="401"/>
    </row>
    <row r="81" spans="1:6" s="246" customFormat="1">
      <c r="A81" s="297" t="s">
        <v>1130</v>
      </c>
      <c r="B81" s="284" t="s">
        <v>1131</v>
      </c>
      <c r="C81" s="285">
        <v>420</v>
      </c>
      <c r="D81" s="285" t="s">
        <v>167</v>
      </c>
      <c r="E81" s="286"/>
      <c r="F81" s="293">
        <f>C81*E81</f>
        <v>0</v>
      </c>
    </row>
    <row r="82" spans="1:6" s="246" customFormat="1">
      <c r="A82" s="297" t="s">
        <v>1132</v>
      </c>
      <c r="B82" s="284" t="s">
        <v>1133</v>
      </c>
      <c r="C82" s="285">
        <v>60</v>
      </c>
      <c r="D82" s="285" t="s">
        <v>167</v>
      </c>
      <c r="E82" s="286"/>
      <c r="F82" s="293">
        <f>C82*E82</f>
        <v>0</v>
      </c>
    </row>
    <row r="83" spans="1:6">
      <c r="A83" s="297" t="s">
        <v>1134</v>
      </c>
      <c r="B83" s="284" t="s">
        <v>1135</v>
      </c>
      <c r="C83" s="285">
        <f>SUM(C81:C82)</f>
        <v>480</v>
      </c>
      <c r="D83" s="285" t="s">
        <v>167</v>
      </c>
      <c r="E83" s="286"/>
      <c r="F83" s="293">
        <f>C83*E83</f>
        <v>0</v>
      </c>
    </row>
    <row r="84" spans="1:6">
      <c r="A84" s="257"/>
      <c r="B84" s="400" t="s">
        <v>1136</v>
      </c>
      <c r="C84" s="400"/>
      <c r="D84" s="400"/>
      <c r="E84" s="400"/>
      <c r="F84" s="401"/>
    </row>
    <row r="85" spans="1:6">
      <c r="A85" s="259" t="s">
        <v>1137</v>
      </c>
      <c r="B85" s="284" t="s">
        <v>1138</v>
      </c>
      <c r="C85" s="285">
        <v>9</v>
      </c>
      <c r="D85" s="285" t="s">
        <v>377</v>
      </c>
      <c r="E85" s="286"/>
      <c r="F85" s="293">
        <f>C85*E85</f>
        <v>0</v>
      </c>
    </row>
    <row r="86" spans="1:6" ht="13.8" thickBot="1">
      <c r="A86" s="265" t="s">
        <v>1139</v>
      </c>
      <c r="B86" s="298" t="s">
        <v>1140</v>
      </c>
      <c r="C86" s="299">
        <v>6</v>
      </c>
      <c r="D86" s="299" t="s">
        <v>377</v>
      </c>
      <c r="E86" s="300"/>
      <c r="F86" s="301">
        <f>C86*E86</f>
        <v>0</v>
      </c>
    </row>
    <row r="87" spans="1:6" ht="13.8" thickBot="1">
      <c r="A87" s="253"/>
      <c r="B87" s="393" t="s">
        <v>1050</v>
      </c>
      <c r="C87" s="393"/>
      <c r="D87" s="393"/>
      <c r="E87" s="394"/>
      <c r="F87" s="254">
        <f>SUM(F73:F86)</f>
        <v>0</v>
      </c>
    </row>
    <row r="88" spans="1:6" ht="13.8" thickBot="1">
      <c r="A88" s="388"/>
      <c r="B88" s="389"/>
      <c r="C88" s="389"/>
      <c r="D88" s="389"/>
      <c r="E88" s="389"/>
      <c r="F88" s="390"/>
    </row>
    <row r="89" spans="1:6" ht="13.8" thickBot="1">
      <c r="A89" s="253"/>
      <c r="B89" s="395" t="s">
        <v>1141</v>
      </c>
      <c r="C89" s="395"/>
      <c r="D89" s="395"/>
      <c r="E89" s="395"/>
      <c r="F89" s="396"/>
    </row>
    <row r="90" spans="1:6">
      <c r="A90" s="257"/>
      <c r="B90" s="402" t="s">
        <v>1142</v>
      </c>
      <c r="C90" s="402"/>
      <c r="D90" s="402"/>
      <c r="E90" s="402"/>
      <c r="F90" s="403"/>
    </row>
    <row r="91" spans="1:6" s="246" customFormat="1">
      <c r="A91" s="259" t="s">
        <v>1143</v>
      </c>
      <c r="B91" s="302" t="s">
        <v>1144</v>
      </c>
      <c r="C91" s="273">
        <v>30</v>
      </c>
      <c r="D91" s="274" t="s">
        <v>167</v>
      </c>
      <c r="E91" s="275"/>
      <c r="F91" s="276">
        <f>C91*E91</f>
        <v>0</v>
      </c>
    </row>
    <row r="92" spans="1:6" s="246" customFormat="1">
      <c r="A92" s="259" t="s">
        <v>1145</v>
      </c>
      <c r="B92" s="302" t="s">
        <v>1146</v>
      </c>
      <c r="C92" s="273">
        <v>75</v>
      </c>
      <c r="D92" s="274" t="s">
        <v>167</v>
      </c>
      <c r="E92" s="275"/>
      <c r="F92" s="276">
        <f>C92*E92</f>
        <v>0</v>
      </c>
    </row>
    <row r="93" spans="1:6" s="246" customFormat="1">
      <c r="A93" s="259" t="s">
        <v>1147</v>
      </c>
      <c r="B93" s="302" t="s">
        <v>1148</v>
      </c>
      <c r="C93" s="273">
        <v>180</v>
      </c>
      <c r="D93" s="274" t="s">
        <v>167</v>
      </c>
      <c r="E93" s="275"/>
      <c r="F93" s="276">
        <f t="shared" ref="F93:F100" si="0">C93*E93</f>
        <v>0</v>
      </c>
    </row>
    <row r="94" spans="1:6" s="246" customFormat="1">
      <c r="A94" s="259" t="s">
        <v>1149</v>
      </c>
      <c r="B94" s="303" t="s">
        <v>1150</v>
      </c>
      <c r="C94" s="273">
        <v>240</v>
      </c>
      <c r="D94" s="274" t="s">
        <v>167</v>
      </c>
      <c r="E94" s="275"/>
      <c r="F94" s="276">
        <f t="shared" si="0"/>
        <v>0</v>
      </c>
    </row>
    <row r="95" spans="1:6" s="246" customFormat="1">
      <c r="A95" s="259" t="s">
        <v>1151</v>
      </c>
      <c r="B95" s="303" t="s">
        <v>1152</v>
      </c>
      <c r="C95" s="273">
        <v>1635</v>
      </c>
      <c r="D95" s="274" t="s">
        <v>167</v>
      </c>
      <c r="E95" s="275"/>
      <c r="F95" s="276">
        <f t="shared" si="0"/>
        <v>0</v>
      </c>
    </row>
    <row r="96" spans="1:6" s="246" customFormat="1">
      <c r="A96" s="259" t="s">
        <v>1153</v>
      </c>
      <c r="B96" s="272" t="s">
        <v>1154</v>
      </c>
      <c r="C96" s="273">
        <v>225</v>
      </c>
      <c r="D96" s="273" t="s">
        <v>167</v>
      </c>
      <c r="E96" s="275"/>
      <c r="F96" s="276">
        <f t="shared" si="0"/>
        <v>0</v>
      </c>
    </row>
    <row r="97" spans="1:6" s="246" customFormat="1">
      <c r="A97" s="259" t="s">
        <v>1155</v>
      </c>
      <c r="B97" s="272" t="s">
        <v>1156</v>
      </c>
      <c r="C97" s="273">
        <v>105</v>
      </c>
      <c r="D97" s="273" t="s">
        <v>167</v>
      </c>
      <c r="E97" s="275"/>
      <c r="F97" s="276">
        <f>C97*E97</f>
        <v>0</v>
      </c>
    </row>
    <row r="98" spans="1:6" s="246" customFormat="1">
      <c r="A98" s="259" t="s">
        <v>1157</v>
      </c>
      <c r="B98" s="303" t="s">
        <v>1158</v>
      </c>
      <c r="C98" s="273">
        <v>795</v>
      </c>
      <c r="D98" s="274" t="s">
        <v>167</v>
      </c>
      <c r="E98" s="275"/>
      <c r="F98" s="276">
        <f t="shared" si="0"/>
        <v>0</v>
      </c>
    </row>
    <row r="99" spans="1:6">
      <c r="A99" s="259" t="s">
        <v>1159</v>
      </c>
      <c r="B99" s="303" t="s">
        <v>1160</v>
      </c>
      <c r="C99" s="273">
        <v>585</v>
      </c>
      <c r="D99" s="274" t="s">
        <v>167</v>
      </c>
      <c r="E99" s="275"/>
      <c r="F99" s="276">
        <f>C99*E99</f>
        <v>0</v>
      </c>
    </row>
    <row r="100" spans="1:6">
      <c r="A100" s="259" t="s">
        <v>1161</v>
      </c>
      <c r="B100" s="303" t="s">
        <v>1162</v>
      </c>
      <c r="C100" s="273">
        <v>540</v>
      </c>
      <c r="D100" s="274" t="s">
        <v>167</v>
      </c>
      <c r="E100" s="275"/>
      <c r="F100" s="276">
        <f t="shared" si="0"/>
        <v>0</v>
      </c>
    </row>
    <row r="101" spans="1:6" s="246" customFormat="1">
      <c r="A101" s="296"/>
      <c r="B101" s="397" t="s">
        <v>1163</v>
      </c>
      <c r="C101" s="397"/>
      <c r="D101" s="397"/>
      <c r="E101" s="397"/>
      <c r="F101" s="398"/>
    </row>
    <row r="102" spans="1:6">
      <c r="A102" s="259" t="s">
        <v>1164</v>
      </c>
      <c r="B102" s="303" t="s">
        <v>1165</v>
      </c>
      <c r="C102" s="273">
        <v>150</v>
      </c>
      <c r="D102" s="274" t="s">
        <v>167</v>
      </c>
      <c r="E102" s="275"/>
      <c r="F102" s="276">
        <f>C102*E102</f>
        <v>0</v>
      </c>
    </row>
    <row r="103" spans="1:6">
      <c r="A103" s="296"/>
      <c r="B103" s="397" t="s">
        <v>1166</v>
      </c>
      <c r="C103" s="397"/>
      <c r="D103" s="397"/>
      <c r="E103" s="397"/>
      <c r="F103" s="398"/>
    </row>
    <row r="104" spans="1:6">
      <c r="A104" s="259" t="s">
        <v>1167</v>
      </c>
      <c r="B104" s="272" t="s">
        <v>1168</v>
      </c>
      <c r="C104" s="273">
        <v>240</v>
      </c>
      <c r="D104" s="273" t="s">
        <v>167</v>
      </c>
      <c r="E104" s="275"/>
      <c r="F104" s="276">
        <f>C104*E104</f>
        <v>0</v>
      </c>
    </row>
    <row r="105" spans="1:6">
      <c r="A105" s="259" t="s">
        <v>1169</v>
      </c>
      <c r="B105" s="303" t="s">
        <v>1170</v>
      </c>
      <c r="C105" s="273">
        <v>165</v>
      </c>
      <c r="D105" s="274" t="s">
        <v>167</v>
      </c>
      <c r="E105" s="275"/>
      <c r="F105" s="276">
        <f>C105*E105</f>
        <v>0</v>
      </c>
    </row>
    <row r="106" spans="1:6" s="246" customFormat="1">
      <c r="A106" s="296"/>
      <c r="B106" s="397" t="s">
        <v>1171</v>
      </c>
      <c r="C106" s="397"/>
      <c r="D106" s="397"/>
      <c r="E106" s="397"/>
      <c r="F106" s="398"/>
    </row>
    <row r="107" spans="1:6" s="246" customFormat="1">
      <c r="A107" s="297" t="s">
        <v>1172</v>
      </c>
      <c r="B107" s="272" t="s">
        <v>1173</v>
      </c>
      <c r="C107" s="273">
        <v>315</v>
      </c>
      <c r="D107" s="273" t="s">
        <v>167</v>
      </c>
      <c r="E107" s="275"/>
      <c r="F107" s="276">
        <f>C107*E107</f>
        <v>0</v>
      </c>
    </row>
    <row r="108" spans="1:6">
      <c r="A108" s="297" t="s">
        <v>1174</v>
      </c>
      <c r="B108" s="272" t="s">
        <v>1175</v>
      </c>
      <c r="C108" s="273">
        <v>570</v>
      </c>
      <c r="D108" s="273" t="s">
        <v>167</v>
      </c>
      <c r="E108" s="275"/>
      <c r="F108" s="276">
        <f>C108*E108</f>
        <v>0</v>
      </c>
    </row>
    <row r="109" spans="1:6" ht="13.8" thickBot="1">
      <c r="A109" s="297" t="s">
        <v>1176</v>
      </c>
      <c r="B109" s="304" t="s">
        <v>1177</v>
      </c>
      <c r="C109" s="305">
        <v>225</v>
      </c>
      <c r="D109" s="305" t="s">
        <v>167</v>
      </c>
      <c r="E109" s="282"/>
      <c r="F109" s="283">
        <f>C109*E109</f>
        <v>0</v>
      </c>
    </row>
    <row r="110" spans="1:6" ht="13.8" thickBot="1">
      <c r="A110" s="253"/>
      <c r="B110" s="393" t="s">
        <v>1050</v>
      </c>
      <c r="C110" s="393"/>
      <c r="D110" s="393"/>
      <c r="E110" s="394"/>
      <c r="F110" s="254">
        <f>SUM(F91:F109)</f>
        <v>0</v>
      </c>
    </row>
    <row r="111" spans="1:6" ht="13.8" thickBot="1">
      <c r="A111" s="388"/>
      <c r="B111" s="389"/>
      <c r="C111" s="389"/>
      <c r="D111" s="389"/>
      <c r="E111" s="389"/>
      <c r="F111" s="390"/>
    </row>
    <row r="112" spans="1:6" ht="13.8" thickBot="1">
      <c r="A112" s="253"/>
      <c r="B112" s="395" t="s">
        <v>1178</v>
      </c>
      <c r="C112" s="395"/>
      <c r="D112" s="395"/>
      <c r="E112" s="395"/>
      <c r="F112" s="396"/>
    </row>
    <row r="113" spans="1:6">
      <c r="A113" s="306" t="s">
        <v>1179</v>
      </c>
      <c r="B113" s="307" t="s">
        <v>1180</v>
      </c>
      <c r="C113" s="308">
        <v>1</v>
      </c>
      <c r="D113" s="309" t="s">
        <v>377</v>
      </c>
      <c r="E113" s="310"/>
      <c r="F113" s="311">
        <f t="shared" ref="F113:F126" si="1">C113*E113</f>
        <v>0</v>
      </c>
    </row>
    <row r="114" spans="1:6">
      <c r="A114" s="306" t="s">
        <v>1181</v>
      </c>
      <c r="B114" s="312" t="s">
        <v>1182</v>
      </c>
      <c r="C114" s="313">
        <v>12</v>
      </c>
      <c r="D114" s="292" t="s">
        <v>377</v>
      </c>
      <c r="E114" s="314"/>
      <c r="F114" s="315">
        <f t="shared" si="1"/>
        <v>0</v>
      </c>
    </row>
    <row r="115" spans="1:6">
      <c r="A115" s="306" t="s">
        <v>1183</v>
      </c>
      <c r="B115" s="312" t="s">
        <v>1184</v>
      </c>
      <c r="C115" s="285">
        <v>6</v>
      </c>
      <c r="D115" s="292" t="s">
        <v>377</v>
      </c>
      <c r="E115" s="275"/>
      <c r="F115" s="276">
        <f t="shared" si="1"/>
        <v>0</v>
      </c>
    </row>
    <row r="116" spans="1:6">
      <c r="A116" s="306" t="s">
        <v>1185</v>
      </c>
      <c r="B116" s="312" t="s">
        <v>1186</v>
      </c>
      <c r="C116" s="313">
        <v>6</v>
      </c>
      <c r="D116" s="292" t="s">
        <v>377</v>
      </c>
      <c r="E116" s="314"/>
      <c r="F116" s="315">
        <f t="shared" si="1"/>
        <v>0</v>
      </c>
    </row>
    <row r="117" spans="1:6" s="246" customFormat="1">
      <c r="A117" s="306" t="s">
        <v>1187</v>
      </c>
      <c r="B117" s="294" t="s">
        <v>1188</v>
      </c>
      <c r="C117" s="313">
        <v>18</v>
      </c>
      <c r="D117" s="285" t="s">
        <v>377</v>
      </c>
      <c r="E117" s="275"/>
      <c r="F117" s="316">
        <f t="shared" si="1"/>
        <v>0</v>
      </c>
    </row>
    <row r="118" spans="1:6">
      <c r="A118" s="306" t="s">
        <v>1189</v>
      </c>
      <c r="B118" s="312" t="s">
        <v>1190</v>
      </c>
      <c r="C118" s="313">
        <v>6</v>
      </c>
      <c r="D118" s="292" t="s">
        <v>377</v>
      </c>
      <c r="E118" s="314"/>
      <c r="F118" s="315">
        <f>C118*E118</f>
        <v>0</v>
      </c>
    </row>
    <row r="119" spans="1:6">
      <c r="A119" s="306" t="s">
        <v>1191</v>
      </c>
      <c r="B119" s="312" t="s">
        <v>1192</v>
      </c>
      <c r="C119" s="313">
        <v>45</v>
      </c>
      <c r="D119" s="292" t="s">
        <v>377</v>
      </c>
      <c r="E119" s="317"/>
      <c r="F119" s="315">
        <f>C119*E119</f>
        <v>0</v>
      </c>
    </row>
    <row r="120" spans="1:6">
      <c r="A120" s="306" t="s">
        <v>1193</v>
      </c>
      <c r="B120" s="312" t="s">
        <v>1194</v>
      </c>
      <c r="C120" s="313">
        <v>36</v>
      </c>
      <c r="D120" s="292" t="s">
        <v>377</v>
      </c>
      <c r="E120" s="317"/>
      <c r="F120" s="315">
        <f>C120*E120</f>
        <v>0</v>
      </c>
    </row>
    <row r="121" spans="1:6">
      <c r="A121" s="306" t="s">
        <v>1195</v>
      </c>
      <c r="B121" s="312" t="s">
        <v>1196</v>
      </c>
      <c r="C121" s="313">
        <v>36</v>
      </c>
      <c r="D121" s="292" t="s">
        <v>377</v>
      </c>
      <c r="E121" s="317"/>
      <c r="F121" s="315">
        <f>C121*E121</f>
        <v>0</v>
      </c>
    </row>
    <row r="122" spans="1:6" s="246" customFormat="1">
      <c r="A122" s="306" t="s">
        <v>1197</v>
      </c>
      <c r="B122" s="312" t="s">
        <v>1198</v>
      </c>
      <c r="C122" s="313">
        <v>250</v>
      </c>
      <c r="D122" s="292" t="s">
        <v>167</v>
      </c>
      <c r="E122" s="314"/>
      <c r="F122" s="315">
        <f t="shared" si="1"/>
        <v>0</v>
      </c>
    </row>
    <row r="123" spans="1:6">
      <c r="A123" s="306" t="s">
        <v>1199</v>
      </c>
      <c r="B123" s="312" t="s">
        <v>1200</v>
      </c>
      <c r="C123" s="318">
        <v>1</v>
      </c>
      <c r="D123" s="292" t="s">
        <v>377</v>
      </c>
      <c r="E123" s="314"/>
      <c r="F123" s="315">
        <f t="shared" si="1"/>
        <v>0</v>
      </c>
    </row>
    <row r="124" spans="1:6">
      <c r="A124" s="306" t="s">
        <v>1201</v>
      </c>
      <c r="B124" s="312" t="s">
        <v>1202</v>
      </c>
      <c r="C124" s="318">
        <v>1</v>
      </c>
      <c r="D124" s="292" t="s">
        <v>377</v>
      </c>
      <c r="E124" s="314"/>
      <c r="F124" s="315">
        <f t="shared" si="1"/>
        <v>0</v>
      </c>
    </row>
    <row r="125" spans="1:6">
      <c r="A125" s="306" t="s">
        <v>1203</v>
      </c>
      <c r="B125" s="312" t="s">
        <v>1204</v>
      </c>
      <c r="C125" s="318">
        <v>1</v>
      </c>
      <c r="D125" s="292" t="s">
        <v>377</v>
      </c>
      <c r="E125" s="314"/>
      <c r="F125" s="315">
        <f t="shared" si="1"/>
        <v>0</v>
      </c>
    </row>
    <row r="126" spans="1:6" ht="13.8" thickBot="1">
      <c r="A126" s="306" t="s">
        <v>1205</v>
      </c>
      <c r="B126" s="312" t="s">
        <v>1206</v>
      </c>
      <c r="C126" s="319" t="s">
        <v>1207</v>
      </c>
      <c r="D126" s="292" t="s">
        <v>377</v>
      </c>
      <c r="E126" s="314"/>
      <c r="F126" s="315">
        <f t="shared" si="1"/>
        <v>0</v>
      </c>
    </row>
    <row r="127" spans="1:6" ht="13.8" thickBot="1">
      <c r="A127" s="253"/>
      <c r="B127" s="393" t="s">
        <v>1050</v>
      </c>
      <c r="C127" s="393"/>
      <c r="D127" s="393"/>
      <c r="E127" s="399"/>
      <c r="F127" s="320">
        <f>SUM(F113:F126)</f>
        <v>0</v>
      </c>
    </row>
    <row r="128" spans="1:6" ht="13.8" thickBot="1">
      <c r="A128" s="388"/>
      <c r="B128" s="389"/>
      <c r="C128" s="389"/>
      <c r="D128" s="389"/>
      <c r="E128" s="389"/>
      <c r="F128" s="390"/>
    </row>
    <row r="129" spans="1:6" ht="13.8" thickBot="1">
      <c r="A129" s="253"/>
      <c r="B129" s="391" t="s">
        <v>1208</v>
      </c>
      <c r="C129" s="391"/>
      <c r="D129" s="391"/>
      <c r="E129" s="391"/>
      <c r="F129" s="392"/>
    </row>
    <row r="130" spans="1:6">
      <c r="A130" s="306" t="s">
        <v>1209</v>
      </c>
      <c r="B130" s="321" t="s">
        <v>1210</v>
      </c>
      <c r="C130" s="322">
        <v>48</v>
      </c>
      <c r="D130" s="288" t="s">
        <v>377</v>
      </c>
      <c r="E130" s="323"/>
      <c r="F130" s="324">
        <f t="shared" ref="F130:F144" si="2">C130*E130</f>
        <v>0</v>
      </c>
    </row>
    <row r="131" spans="1:6">
      <c r="A131" s="306" t="s">
        <v>1211</v>
      </c>
      <c r="B131" s="312" t="s">
        <v>1212</v>
      </c>
      <c r="C131" s="285">
        <v>114</v>
      </c>
      <c r="D131" s="292" t="s">
        <v>377</v>
      </c>
      <c r="E131" s="275"/>
      <c r="F131" s="276">
        <f t="shared" si="2"/>
        <v>0</v>
      </c>
    </row>
    <row r="132" spans="1:6">
      <c r="A132" s="306" t="s">
        <v>1213</v>
      </c>
      <c r="B132" s="294" t="s">
        <v>1214</v>
      </c>
      <c r="C132" s="313">
        <v>36</v>
      </c>
      <c r="D132" s="325" t="s">
        <v>377</v>
      </c>
      <c r="E132" s="314"/>
      <c r="F132" s="315">
        <f t="shared" si="2"/>
        <v>0</v>
      </c>
    </row>
    <row r="133" spans="1:6">
      <c r="A133" s="306" t="s">
        <v>1215</v>
      </c>
      <c r="B133" s="272" t="s">
        <v>1216</v>
      </c>
      <c r="C133" s="273">
        <v>3223</v>
      </c>
      <c r="D133" s="273" t="s">
        <v>377</v>
      </c>
      <c r="E133" s="317"/>
      <c r="F133" s="316">
        <f t="shared" si="2"/>
        <v>0</v>
      </c>
    </row>
    <row r="134" spans="1:6">
      <c r="A134" s="306" t="s">
        <v>1217</v>
      </c>
      <c r="B134" s="312" t="s">
        <v>1218</v>
      </c>
      <c r="C134" s="305">
        <v>9</v>
      </c>
      <c r="D134" s="292" t="s">
        <v>377</v>
      </c>
      <c r="E134" s="275"/>
      <c r="F134" s="276">
        <f t="shared" si="2"/>
        <v>0</v>
      </c>
    </row>
    <row r="135" spans="1:6">
      <c r="A135" s="306" t="s">
        <v>1219</v>
      </c>
      <c r="B135" s="284" t="s">
        <v>1220</v>
      </c>
      <c r="C135" s="285">
        <v>8</v>
      </c>
      <c r="D135" s="292" t="s">
        <v>377</v>
      </c>
      <c r="E135" s="275"/>
      <c r="F135" s="276">
        <f t="shared" si="2"/>
        <v>0</v>
      </c>
    </row>
    <row r="136" spans="1:6">
      <c r="A136" s="306" t="s">
        <v>1221</v>
      </c>
      <c r="B136" s="284" t="s">
        <v>1222</v>
      </c>
      <c r="C136" s="285">
        <v>12</v>
      </c>
      <c r="D136" s="292" t="s">
        <v>377</v>
      </c>
      <c r="E136" s="275"/>
      <c r="F136" s="276">
        <f t="shared" si="2"/>
        <v>0</v>
      </c>
    </row>
    <row r="137" spans="1:6">
      <c r="A137" s="306" t="s">
        <v>1223</v>
      </c>
      <c r="B137" s="284" t="s">
        <v>1224</v>
      </c>
      <c r="C137" s="285">
        <v>12</v>
      </c>
      <c r="D137" s="292" t="s">
        <v>377</v>
      </c>
      <c r="E137" s="275"/>
      <c r="F137" s="276">
        <f t="shared" si="2"/>
        <v>0</v>
      </c>
    </row>
    <row r="138" spans="1:6">
      <c r="A138" s="306" t="s">
        <v>1225</v>
      </c>
      <c r="B138" s="284" t="s">
        <v>1226</v>
      </c>
      <c r="C138" s="285">
        <v>1</v>
      </c>
      <c r="D138" s="292" t="s">
        <v>342</v>
      </c>
      <c r="E138" s="275"/>
      <c r="F138" s="276">
        <f t="shared" si="2"/>
        <v>0</v>
      </c>
    </row>
    <row r="139" spans="1:6">
      <c r="A139" s="306" t="s">
        <v>1227</v>
      </c>
      <c r="B139" s="284" t="s">
        <v>1228</v>
      </c>
      <c r="C139" s="285">
        <v>4</v>
      </c>
      <c r="D139" s="325" t="s">
        <v>872</v>
      </c>
      <c r="E139" s="275"/>
      <c r="F139" s="276">
        <f t="shared" si="2"/>
        <v>0</v>
      </c>
    </row>
    <row r="140" spans="1:6" s="246" customFormat="1">
      <c r="A140" s="306" t="s">
        <v>1229</v>
      </c>
      <c r="B140" s="272" t="s">
        <v>1230</v>
      </c>
      <c r="C140" s="273">
        <v>1</v>
      </c>
      <c r="D140" s="273" t="s">
        <v>377</v>
      </c>
      <c r="E140" s="317"/>
      <c r="F140" s="316">
        <f t="shared" si="2"/>
        <v>0</v>
      </c>
    </row>
    <row r="141" spans="1:6">
      <c r="A141" s="306" t="s">
        <v>1231</v>
      </c>
      <c r="B141" s="326" t="s">
        <v>1232</v>
      </c>
      <c r="C141" s="285">
        <v>42</v>
      </c>
      <c r="D141" s="325" t="s">
        <v>872</v>
      </c>
      <c r="E141" s="275"/>
      <c r="F141" s="276">
        <f t="shared" si="2"/>
        <v>0</v>
      </c>
    </row>
    <row r="142" spans="1:6">
      <c r="A142" s="306" t="s">
        <v>1233</v>
      </c>
      <c r="B142" s="284" t="s">
        <v>1234</v>
      </c>
      <c r="C142" s="285">
        <v>152</v>
      </c>
      <c r="D142" s="325" t="s">
        <v>377</v>
      </c>
      <c r="E142" s="275"/>
      <c r="F142" s="276">
        <f t="shared" si="2"/>
        <v>0</v>
      </c>
    </row>
    <row r="143" spans="1:6">
      <c r="A143" s="306" t="s">
        <v>1235</v>
      </c>
      <c r="B143" s="284" t="s">
        <v>1236</v>
      </c>
      <c r="C143" s="285">
        <v>42</v>
      </c>
      <c r="D143" s="325" t="s">
        <v>872</v>
      </c>
      <c r="E143" s="275"/>
      <c r="F143" s="276">
        <f t="shared" si="2"/>
        <v>0</v>
      </c>
    </row>
    <row r="144" spans="1:6" ht="13.8" thickBot="1">
      <c r="A144" s="306" t="s">
        <v>1237</v>
      </c>
      <c r="B144" s="284" t="s">
        <v>1238</v>
      </c>
      <c r="C144" s="299">
        <v>52</v>
      </c>
      <c r="D144" s="327" t="s">
        <v>872</v>
      </c>
      <c r="E144" s="282"/>
      <c r="F144" s="276">
        <f t="shared" si="2"/>
        <v>0</v>
      </c>
    </row>
    <row r="145" spans="1:6" s="329" customFormat="1" ht="13.8" thickBot="1">
      <c r="A145" s="328"/>
      <c r="B145" s="393" t="s">
        <v>1050</v>
      </c>
      <c r="C145" s="393"/>
      <c r="D145" s="393"/>
      <c r="E145" s="394"/>
      <c r="F145" s="254">
        <f>SUM(F130:F144)</f>
        <v>0</v>
      </c>
    </row>
    <row r="146" spans="1:6" ht="13.8" thickBot="1">
      <c r="A146" s="388"/>
      <c r="B146" s="389"/>
      <c r="C146" s="389"/>
      <c r="D146" s="389"/>
      <c r="E146" s="389"/>
      <c r="F146" s="390"/>
    </row>
    <row r="147" spans="1:6" ht="13.8" thickBot="1">
      <c r="A147" s="253"/>
      <c r="B147" s="395" t="s">
        <v>1239</v>
      </c>
      <c r="C147" s="395"/>
      <c r="D147" s="395"/>
      <c r="E147" s="396"/>
      <c r="F147" s="330">
        <f>SUM(F16,F35,F43,F54,F69,F87,F110,F127+F145)</f>
        <v>0</v>
      </c>
    </row>
  </sheetData>
  <mergeCells count="146">
    <mergeCell ref="A1:A4"/>
    <mergeCell ref="B1:E1"/>
    <mergeCell ref="B2:F2"/>
    <mergeCell ref="B3:F3"/>
    <mergeCell ref="B5:F5"/>
    <mergeCell ref="A6:A7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B16:E16"/>
    <mergeCell ref="A17:F17"/>
    <mergeCell ref="B18:F18"/>
    <mergeCell ref="B19:F19"/>
    <mergeCell ref="A20:A21"/>
    <mergeCell ref="C20:C21"/>
    <mergeCell ref="D20:D21"/>
    <mergeCell ref="E20:E21"/>
    <mergeCell ref="F20:F21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A30:A31"/>
    <mergeCell ref="C30:C31"/>
    <mergeCell ref="D30:D31"/>
    <mergeCell ref="E30:E31"/>
    <mergeCell ref="F30:F31"/>
    <mergeCell ref="B32:F32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36:F36"/>
    <mergeCell ref="B37:F37"/>
    <mergeCell ref="B38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B35:E35"/>
    <mergeCell ref="A44:F44"/>
    <mergeCell ref="B45:F45"/>
    <mergeCell ref="A46:A47"/>
    <mergeCell ref="C46:C47"/>
    <mergeCell ref="D46:D47"/>
    <mergeCell ref="E46:E47"/>
    <mergeCell ref="F46:F47"/>
    <mergeCell ref="A41:A42"/>
    <mergeCell ref="C41:C42"/>
    <mergeCell ref="D41:D42"/>
    <mergeCell ref="E41:E42"/>
    <mergeCell ref="F41:F42"/>
    <mergeCell ref="B43:E43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B54:E54"/>
    <mergeCell ref="A55:F55"/>
    <mergeCell ref="B56:F56"/>
    <mergeCell ref="B57:F57"/>
    <mergeCell ref="A60:A61"/>
    <mergeCell ref="C60:C61"/>
    <mergeCell ref="D60:D61"/>
    <mergeCell ref="E60:E61"/>
    <mergeCell ref="F60:F61"/>
    <mergeCell ref="A65:A66"/>
    <mergeCell ref="C65:C66"/>
    <mergeCell ref="D65:D66"/>
    <mergeCell ref="E65:E66"/>
    <mergeCell ref="F65:F66"/>
    <mergeCell ref="B67:F67"/>
    <mergeCell ref="B62:F62"/>
    <mergeCell ref="A63:A64"/>
    <mergeCell ref="C63:C64"/>
    <mergeCell ref="D63:D64"/>
    <mergeCell ref="E63:E64"/>
    <mergeCell ref="F63:F64"/>
    <mergeCell ref="B84:F84"/>
    <mergeCell ref="B87:E87"/>
    <mergeCell ref="A88:F88"/>
    <mergeCell ref="B89:F89"/>
    <mergeCell ref="B90:F90"/>
    <mergeCell ref="B101:F101"/>
    <mergeCell ref="B69:E69"/>
    <mergeCell ref="A70:F70"/>
    <mergeCell ref="B71:F71"/>
    <mergeCell ref="B72:F72"/>
    <mergeCell ref="B78:F78"/>
    <mergeCell ref="B80:F80"/>
    <mergeCell ref="A128:F128"/>
    <mergeCell ref="B129:F129"/>
    <mergeCell ref="B145:E145"/>
    <mergeCell ref="A146:F146"/>
    <mergeCell ref="B147:E147"/>
    <mergeCell ref="B103:F103"/>
    <mergeCell ref="B106:F106"/>
    <mergeCell ref="B110:E110"/>
    <mergeCell ref="A111:F111"/>
    <mergeCell ref="B112:F112"/>
    <mergeCell ref="B127:E1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45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ZTI</vt:lpstr>
      <vt:lpstr>UT</vt:lpstr>
      <vt:lpstr>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hnova</dc:creator>
  <cp:lastModifiedBy>rosen</cp:lastModifiedBy>
  <cp:lastPrinted>2014-02-28T09:52:57Z</cp:lastPrinted>
  <dcterms:created xsi:type="dcterms:W3CDTF">2009-04-08T07:15:50Z</dcterms:created>
  <dcterms:modified xsi:type="dcterms:W3CDTF">2018-01-24T12:58:01Z</dcterms:modified>
</cp:coreProperties>
</file>